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13\"/>
    </mc:Choice>
  </mc:AlternateContent>
  <xr:revisionPtr revIDLastSave="0" documentId="13_ncr:1_{FC646DD6-1BC4-4031-9C03-F773382C8981}" xr6:coauthVersionLast="47" xr6:coauthVersionMax="47" xr10:uidLastSave="{00000000-0000-0000-0000-000000000000}"/>
  <bookViews>
    <workbookView xWindow="-120" yWindow="-120" windowWidth="24240" windowHeight="13290" xr2:uid="{C4629C50-221B-412B-BAA9-4276A71C39D7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Y1394" i="1" l="1"/>
  <c r="AY701" i="1"/>
  <c r="BN10" i="1"/>
  <c r="BN11" i="1"/>
  <c r="BN12" i="1"/>
  <c r="BN13" i="1"/>
  <c r="BN14" i="1"/>
  <c r="BN15" i="1"/>
  <c r="BN16" i="1"/>
  <c r="BN17" i="1"/>
  <c r="BN18" i="1"/>
  <c r="BN19" i="1"/>
  <c r="BN20" i="1"/>
  <c r="BN21" i="1"/>
  <c r="BN22" i="1"/>
  <c r="BN23" i="1"/>
  <c r="BN24" i="1"/>
  <c r="BN25" i="1"/>
  <c r="BN26" i="1"/>
  <c r="BN27" i="1"/>
  <c r="BN28" i="1"/>
  <c r="BN29" i="1"/>
  <c r="BN30" i="1"/>
  <c r="BN31" i="1"/>
  <c r="BN32" i="1"/>
  <c r="BN33" i="1"/>
  <c r="BN34" i="1"/>
  <c r="BN35" i="1"/>
  <c r="BN36" i="1"/>
  <c r="BN37" i="1"/>
  <c r="BN38" i="1"/>
  <c r="BN39" i="1"/>
  <c r="BN40" i="1"/>
  <c r="BN41" i="1"/>
  <c r="BN42" i="1"/>
  <c r="BN43" i="1"/>
  <c r="BN44" i="1"/>
  <c r="BN45" i="1"/>
  <c r="BN46" i="1"/>
  <c r="BN47" i="1"/>
  <c r="BN48" i="1"/>
  <c r="BN49" i="1"/>
  <c r="BN50" i="1"/>
  <c r="BN51" i="1"/>
  <c r="BN52" i="1"/>
  <c r="BN53" i="1"/>
  <c r="BN54" i="1"/>
  <c r="BN55" i="1"/>
  <c r="BN56" i="1"/>
  <c r="BN57" i="1"/>
  <c r="BN58" i="1"/>
  <c r="BN59" i="1"/>
  <c r="BN60" i="1"/>
  <c r="BN61" i="1"/>
  <c r="BN62" i="1"/>
  <c r="BN63" i="1"/>
  <c r="BN64" i="1"/>
  <c r="BN65" i="1"/>
  <c r="BN66" i="1"/>
  <c r="BN67" i="1"/>
  <c r="BN68" i="1"/>
  <c r="BN69" i="1"/>
  <c r="BN70" i="1"/>
  <c r="BN71" i="1"/>
  <c r="BN72" i="1"/>
  <c r="BN73" i="1"/>
  <c r="BN74" i="1"/>
  <c r="BN75" i="1"/>
  <c r="BN76" i="1"/>
  <c r="BN77" i="1"/>
  <c r="BN78" i="1"/>
  <c r="BN79" i="1"/>
  <c r="BN80" i="1"/>
  <c r="BN81" i="1"/>
  <c r="BN82" i="1"/>
  <c r="BN83" i="1"/>
  <c r="BN84" i="1"/>
  <c r="BN85" i="1"/>
  <c r="BN86" i="1"/>
  <c r="BN87" i="1"/>
  <c r="BN88" i="1"/>
  <c r="BN89" i="1"/>
  <c r="BN90" i="1"/>
  <c r="BN91" i="1"/>
  <c r="BN92" i="1"/>
  <c r="BN93" i="1"/>
  <c r="BN94" i="1"/>
  <c r="BN95" i="1"/>
  <c r="BN96" i="1"/>
  <c r="BN97" i="1"/>
  <c r="BN98" i="1"/>
  <c r="BN99" i="1"/>
  <c r="BN100" i="1"/>
  <c r="BN101" i="1"/>
  <c r="BN102" i="1"/>
  <c r="BN103" i="1"/>
  <c r="BN104" i="1"/>
  <c r="BN105" i="1"/>
  <c r="BN106" i="1"/>
  <c r="BN107" i="1"/>
  <c r="BN108" i="1"/>
  <c r="BN109" i="1"/>
  <c r="BN110" i="1"/>
  <c r="BN111" i="1"/>
  <c r="BN112" i="1"/>
  <c r="BN113" i="1"/>
  <c r="BN114" i="1"/>
  <c r="BN115" i="1"/>
  <c r="BN116" i="1"/>
  <c r="BN117" i="1"/>
  <c r="BN118" i="1"/>
  <c r="BN119" i="1"/>
  <c r="BN120" i="1"/>
  <c r="BN121" i="1"/>
  <c r="BN122" i="1"/>
  <c r="BN123" i="1"/>
  <c r="BN124" i="1"/>
  <c r="BN125" i="1"/>
  <c r="BN126" i="1"/>
  <c r="BN127" i="1"/>
  <c r="BN128" i="1"/>
  <c r="BN129" i="1"/>
  <c r="BN130" i="1"/>
  <c r="BN131" i="1"/>
  <c r="BN132" i="1"/>
  <c r="BN133" i="1"/>
  <c r="BN134" i="1"/>
  <c r="BN135" i="1"/>
  <c r="BN136" i="1"/>
  <c r="BN137" i="1"/>
  <c r="BN138" i="1"/>
  <c r="BN139" i="1"/>
  <c r="BN140" i="1"/>
  <c r="BN141" i="1"/>
  <c r="BN142" i="1"/>
  <c r="BN143" i="1"/>
  <c r="BN144" i="1"/>
  <c r="BN145" i="1"/>
  <c r="BN146" i="1"/>
  <c r="BN147" i="1"/>
  <c r="BN148" i="1"/>
  <c r="BN149" i="1"/>
  <c r="BN150" i="1"/>
  <c r="BN151" i="1"/>
  <c r="BN152" i="1"/>
  <c r="BN153" i="1"/>
  <c r="BN154" i="1"/>
  <c r="BN155" i="1"/>
  <c r="BN156" i="1"/>
  <c r="BN157" i="1"/>
  <c r="BN158" i="1"/>
  <c r="BN159" i="1"/>
  <c r="BN160" i="1"/>
  <c r="BN161" i="1"/>
  <c r="BN162" i="1"/>
  <c r="BN163" i="1"/>
  <c r="BN164" i="1"/>
  <c r="BN165" i="1"/>
  <c r="BN166" i="1"/>
  <c r="BN167" i="1"/>
  <c r="BN168" i="1"/>
  <c r="BN169" i="1"/>
  <c r="BN170" i="1"/>
  <c r="BN171" i="1"/>
  <c r="BN172" i="1"/>
  <c r="BN173" i="1"/>
  <c r="BN174" i="1"/>
  <c r="BN175" i="1"/>
  <c r="BN176" i="1"/>
  <c r="BN177" i="1"/>
  <c r="BN178" i="1"/>
  <c r="BN179" i="1"/>
  <c r="BN180" i="1"/>
  <c r="BN181" i="1"/>
  <c r="BN182" i="1"/>
  <c r="BN183" i="1"/>
  <c r="BN184" i="1"/>
  <c r="BN185" i="1"/>
  <c r="BN186" i="1"/>
  <c r="BN187" i="1"/>
  <c r="BN188" i="1"/>
  <c r="BN189" i="1"/>
  <c r="BN190" i="1"/>
  <c r="BN191" i="1"/>
  <c r="BN192" i="1"/>
  <c r="BN193" i="1"/>
  <c r="BN194" i="1"/>
  <c r="BN195" i="1"/>
  <c r="BN196" i="1"/>
  <c r="BN197" i="1"/>
  <c r="BN198" i="1"/>
  <c r="BN199" i="1"/>
  <c r="BN200" i="1"/>
  <c r="BN201" i="1"/>
  <c r="BN202" i="1"/>
  <c r="BN203" i="1"/>
  <c r="BN204" i="1"/>
  <c r="BN205" i="1"/>
  <c r="BN206" i="1"/>
  <c r="BN207" i="1"/>
  <c r="BN208" i="1"/>
  <c r="BN209" i="1"/>
  <c r="BN210" i="1"/>
  <c r="BN211" i="1"/>
  <c r="BN212" i="1"/>
  <c r="BN213" i="1"/>
  <c r="BN214" i="1"/>
  <c r="BN215" i="1"/>
  <c r="BN216" i="1"/>
  <c r="BN217" i="1"/>
  <c r="BN218" i="1"/>
  <c r="BN219" i="1"/>
  <c r="BN220" i="1"/>
  <c r="BN221" i="1"/>
  <c r="BN222" i="1"/>
  <c r="BN223" i="1"/>
  <c r="BN224" i="1"/>
  <c r="BN225" i="1"/>
  <c r="BN226" i="1"/>
  <c r="BN227" i="1"/>
  <c r="BN228" i="1"/>
  <c r="BN229" i="1"/>
  <c r="BN230" i="1"/>
  <c r="BN231" i="1"/>
  <c r="BN232" i="1"/>
  <c r="BN233" i="1"/>
  <c r="BN234" i="1"/>
  <c r="BN235" i="1"/>
  <c r="BN236" i="1"/>
  <c r="BN237" i="1"/>
  <c r="BN238" i="1"/>
  <c r="BN239" i="1"/>
  <c r="BN240" i="1"/>
  <c r="BN241" i="1"/>
  <c r="BN242" i="1"/>
  <c r="BN243" i="1"/>
  <c r="BN244" i="1"/>
  <c r="BN245" i="1"/>
  <c r="BN246" i="1"/>
  <c r="BN247" i="1"/>
  <c r="BN248" i="1"/>
  <c r="BN249" i="1"/>
  <c r="BN250" i="1"/>
  <c r="BN251" i="1"/>
  <c r="BN252" i="1"/>
  <c r="BN253" i="1"/>
  <c r="BN254" i="1"/>
  <c r="BN255" i="1"/>
  <c r="BN256" i="1"/>
  <c r="BN257" i="1"/>
  <c r="BN258" i="1"/>
  <c r="BN259" i="1"/>
  <c r="BN260" i="1"/>
  <c r="BN261" i="1"/>
  <c r="BN262" i="1"/>
  <c r="BN263" i="1"/>
  <c r="BN264" i="1"/>
  <c r="BN265" i="1"/>
  <c r="BN266" i="1"/>
  <c r="BN267" i="1"/>
  <c r="BN268" i="1"/>
  <c r="BN269" i="1"/>
  <c r="BN270" i="1"/>
  <c r="BN271" i="1"/>
  <c r="BN272" i="1"/>
  <c r="BN273" i="1"/>
  <c r="BN274" i="1"/>
  <c r="BN275" i="1"/>
  <c r="BN276" i="1"/>
  <c r="BN277" i="1"/>
  <c r="BN278" i="1"/>
  <c r="BN279" i="1"/>
  <c r="BN280" i="1"/>
  <c r="BN281" i="1"/>
  <c r="BN282" i="1"/>
  <c r="BN283" i="1"/>
  <c r="BN284" i="1"/>
  <c r="BN285" i="1"/>
  <c r="BN286" i="1"/>
  <c r="BN287" i="1"/>
  <c r="BN288" i="1"/>
  <c r="BN289" i="1"/>
  <c r="BN290" i="1"/>
  <c r="BN291" i="1"/>
  <c r="BN292" i="1"/>
  <c r="BN293" i="1"/>
  <c r="BN294" i="1"/>
  <c r="BN295" i="1"/>
  <c r="BN296" i="1"/>
  <c r="BN297" i="1"/>
  <c r="BN298" i="1"/>
  <c r="BN299" i="1"/>
  <c r="BN300" i="1"/>
  <c r="BN301" i="1"/>
  <c r="BN302" i="1"/>
  <c r="BN303" i="1"/>
  <c r="BN304" i="1"/>
  <c r="BN305" i="1"/>
  <c r="BN306" i="1"/>
  <c r="BN307" i="1"/>
  <c r="BN308" i="1"/>
  <c r="BN309" i="1"/>
  <c r="BN310" i="1"/>
  <c r="BN311" i="1"/>
  <c r="BN312" i="1"/>
  <c r="BN313" i="1"/>
  <c r="BN314" i="1"/>
  <c r="BN315" i="1"/>
  <c r="BN316" i="1"/>
  <c r="BN317" i="1"/>
  <c r="BN318" i="1"/>
  <c r="BN319" i="1"/>
  <c r="BN320" i="1"/>
  <c r="BN321" i="1"/>
  <c r="BN322" i="1"/>
  <c r="BN323" i="1"/>
  <c r="BN324" i="1"/>
  <c r="BN325" i="1"/>
  <c r="BN326" i="1"/>
  <c r="BN327" i="1"/>
  <c r="BN328" i="1"/>
  <c r="BN329" i="1"/>
  <c r="BN330" i="1"/>
  <c r="BN331" i="1"/>
  <c r="BN332" i="1"/>
  <c r="BN333" i="1"/>
  <c r="BN334" i="1"/>
  <c r="BN335" i="1"/>
  <c r="BN336" i="1"/>
  <c r="BN337" i="1"/>
  <c r="BN338" i="1"/>
  <c r="BN339" i="1"/>
  <c r="BN340" i="1"/>
  <c r="BN341" i="1"/>
  <c r="BN342" i="1"/>
  <c r="BN343" i="1"/>
  <c r="BN344" i="1"/>
  <c r="BN345" i="1"/>
  <c r="BN346" i="1"/>
  <c r="BN347" i="1"/>
  <c r="BN348" i="1"/>
  <c r="BN349" i="1"/>
  <c r="BN350" i="1"/>
  <c r="BN351" i="1"/>
  <c r="BN352" i="1"/>
  <c r="BN353" i="1"/>
  <c r="BN354" i="1"/>
  <c r="BN355" i="1"/>
  <c r="BN356" i="1"/>
  <c r="BN357" i="1"/>
  <c r="BN358" i="1"/>
  <c r="BN359" i="1"/>
  <c r="BN360" i="1"/>
  <c r="BN361" i="1"/>
  <c r="BN362" i="1"/>
  <c r="BN363" i="1"/>
  <c r="BN364" i="1"/>
  <c r="BN365" i="1"/>
  <c r="BN366" i="1"/>
  <c r="BN367" i="1"/>
  <c r="BN368" i="1"/>
  <c r="BN369" i="1"/>
  <c r="BN370" i="1"/>
  <c r="BN371" i="1"/>
  <c r="BN372" i="1"/>
  <c r="BN373" i="1"/>
  <c r="BN374" i="1"/>
  <c r="BN375" i="1"/>
  <c r="BN376" i="1"/>
  <c r="BN377" i="1"/>
  <c r="BN378" i="1"/>
  <c r="BN379" i="1"/>
  <c r="BN380" i="1"/>
  <c r="BN381" i="1"/>
  <c r="BN382" i="1"/>
  <c r="BN383" i="1"/>
  <c r="BN384" i="1"/>
  <c r="BN385" i="1"/>
  <c r="BN386" i="1"/>
  <c r="BN387" i="1"/>
  <c r="BN388" i="1"/>
  <c r="BN389" i="1"/>
  <c r="BN390" i="1"/>
  <c r="BN391" i="1"/>
  <c r="BN392" i="1"/>
  <c r="BN393" i="1"/>
  <c r="BN394" i="1"/>
  <c r="BN395" i="1"/>
  <c r="BN396" i="1"/>
  <c r="BN397" i="1"/>
  <c r="BN398" i="1"/>
  <c r="BN399" i="1"/>
  <c r="BN400" i="1"/>
  <c r="BN401" i="1"/>
  <c r="BN402" i="1"/>
  <c r="BN403" i="1"/>
  <c r="BN404" i="1"/>
  <c r="BN405" i="1"/>
  <c r="BN406" i="1"/>
  <c r="BN407" i="1"/>
  <c r="BN408" i="1"/>
  <c r="BN409" i="1"/>
  <c r="BN410" i="1"/>
  <c r="BN411" i="1"/>
  <c r="BN412" i="1"/>
  <c r="BN413" i="1"/>
  <c r="BN414" i="1"/>
  <c r="BN415" i="1"/>
  <c r="BN416" i="1"/>
  <c r="BN417" i="1"/>
  <c r="BN418" i="1"/>
  <c r="BN419" i="1"/>
  <c r="BN420" i="1"/>
  <c r="BN421" i="1"/>
  <c r="BN422" i="1"/>
  <c r="BN423" i="1"/>
  <c r="BN424" i="1"/>
  <c r="BN425" i="1"/>
  <c r="BN426" i="1"/>
  <c r="BN427" i="1"/>
  <c r="BN428" i="1"/>
  <c r="BN429" i="1"/>
  <c r="BN430" i="1"/>
  <c r="BN431" i="1"/>
  <c r="BN432" i="1"/>
  <c r="BN433" i="1"/>
  <c r="BN434" i="1"/>
  <c r="BN435" i="1"/>
  <c r="BN436" i="1"/>
  <c r="BN437" i="1"/>
  <c r="BN438" i="1"/>
  <c r="BN439" i="1"/>
  <c r="BN440" i="1"/>
  <c r="BN441" i="1"/>
  <c r="BN442" i="1"/>
  <c r="BN443" i="1"/>
  <c r="BN444" i="1"/>
  <c r="BN445" i="1"/>
  <c r="BN446" i="1"/>
  <c r="BN447" i="1"/>
  <c r="BN448" i="1"/>
  <c r="BN449" i="1"/>
  <c r="BN450" i="1"/>
  <c r="BN451" i="1"/>
  <c r="BN452" i="1"/>
  <c r="BN453" i="1"/>
  <c r="BN454" i="1"/>
  <c r="BN455" i="1"/>
  <c r="BN456" i="1"/>
  <c r="BN457" i="1"/>
  <c r="BN458" i="1"/>
  <c r="BN459" i="1"/>
  <c r="BN460" i="1"/>
  <c r="BN461" i="1"/>
  <c r="BN462" i="1"/>
  <c r="BN463" i="1"/>
  <c r="BN464" i="1"/>
  <c r="BN465" i="1"/>
  <c r="BN466" i="1"/>
  <c r="BN467" i="1"/>
  <c r="BN468" i="1"/>
  <c r="BN469" i="1"/>
  <c r="BN470" i="1"/>
  <c r="BN471" i="1"/>
  <c r="BN472" i="1"/>
  <c r="BN473" i="1"/>
  <c r="BN474" i="1"/>
  <c r="BN475" i="1"/>
  <c r="BN476" i="1"/>
  <c r="BN477" i="1"/>
  <c r="BN478" i="1"/>
  <c r="BN479" i="1"/>
  <c r="BN480" i="1"/>
  <c r="BN481" i="1"/>
  <c r="BN482" i="1"/>
  <c r="BN483" i="1"/>
  <c r="BN484" i="1"/>
  <c r="BN485" i="1"/>
  <c r="BN486" i="1"/>
  <c r="BN487" i="1"/>
  <c r="BN488" i="1"/>
  <c r="BN489" i="1"/>
  <c r="BN490" i="1"/>
  <c r="BN491" i="1"/>
  <c r="BN492" i="1"/>
  <c r="BN493" i="1"/>
  <c r="BN494" i="1"/>
  <c r="BN495" i="1"/>
  <c r="BN496" i="1"/>
  <c r="BN497" i="1"/>
  <c r="BN498" i="1"/>
  <c r="BN499" i="1"/>
  <c r="BN500" i="1"/>
  <c r="BN501" i="1"/>
  <c r="BN502" i="1"/>
  <c r="BN503" i="1"/>
  <c r="BN504" i="1"/>
  <c r="BN505" i="1"/>
  <c r="BN506" i="1"/>
  <c r="BN507" i="1"/>
  <c r="BN508" i="1"/>
  <c r="BN509" i="1"/>
  <c r="BN510" i="1"/>
  <c r="BN511" i="1"/>
  <c r="BN512" i="1"/>
  <c r="BN513" i="1"/>
  <c r="BN514" i="1"/>
  <c r="BN515" i="1"/>
  <c r="BN516" i="1"/>
  <c r="BN517" i="1"/>
  <c r="BN518" i="1"/>
  <c r="BN519" i="1"/>
  <c r="BN520" i="1"/>
  <c r="BN521" i="1"/>
  <c r="BN522" i="1"/>
  <c r="BN523" i="1"/>
  <c r="BN524" i="1"/>
  <c r="BN525" i="1"/>
  <c r="BN526" i="1"/>
  <c r="BN527" i="1"/>
  <c r="BN528" i="1"/>
  <c r="BN529" i="1"/>
  <c r="BN530" i="1"/>
  <c r="BN531" i="1"/>
  <c r="BN532" i="1"/>
  <c r="BN533" i="1"/>
  <c r="BN534" i="1"/>
  <c r="BN535" i="1"/>
  <c r="BN536" i="1"/>
  <c r="BN537" i="1"/>
  <c r="BN538" i="1"/>
  <c r="BN539" i="1"/>
  <c r="BN540" i="1"/>
  <c r="BN541" i="1"/>
  <c r="BN542" i="1"/>
  <c r="BN543" i="1"/>
  <c r="BN544" i="1"/>
  <c r="BN545" i="1"/>
  <c r="BN546" i="1"/>
  <c r="BN547" i="1"/>
  <c r="BN548" i="1"/>
  <c r="BN549" i="1"/>
  <c r="BN550" i="1"/>
  <c r="BN551" i="1"/>
  <c r="BN552" i="1"/>
  <c r="BN553" i="1"/>
  <c r="BN554" i="1"/>
  <c r="BN555" i="1"/>
  <c r="BN556" i="1"/>
  <c r="BN557" i="1"/>
  <c r="BN558" i="1"/>
  <c r="BN559" i="1"/>
  <c r="BN560" i="1"/>
  <c r="BN561" i="1"/>
  <c r="BN562" i="1"/>
  <c r="BN563" i="1"/>
  <c r="BN564" i="1"/>
  <c r="BN565" i="1"/>
  <c r="BN566" i="1"/>
  <c r="BN567" i="1"/>
  <c r="BN568" i="1"/>
  <c r="BN569" i="1"/>
  <c r="BN570" i="1"/>
  <c r="BN571" i="1"/>
  <c r="BN572" i="1"/>
  <c r="BN573" i="1"/>
  <c r="BN574" i="1"/>
  <c r="BN575" i="1"/>
  <c r="BN576" i="1"/>
  <c r="BN577" i="1"/>
  <c r="BN578" i="1"/>
  <c r="BN579" i="1"/>
  <c r="BN580" i="1"/>
  <c r="BN581" i="1"/>
  <c r="BN582" i="1"/>
  <c r="BN583" i="1"/>
  <c r="BN584" i="1"/>
  <c r="BN585" i="1"/>
  <c r="BN586" i="1"/>
  <c r="BN587" i="1"/>
  <c r="BN588" i="1"/>
  <c r="BN589" i="1"/>
  <c r="BN590" i="1"/>
  <c r="BN591" i="1"/>
  <c r="BN592" i="1"/>
  <c r="BN593" i="1"/>
  <c r="BN594" i="1"/>
  <c r="BN595" i="1"/>
  <c r="BN596" i="1"/>
  <c r="BN597" i="1"/>
  <c r="BN598" i="1"/>
  <c r="BN599" i="1"/>
  <c r="BN600" i="1"/>
  <c r="BN601" i="1"/>
  <c r="BN602" i="1"/>
  <c r="BN603" i="1"/>
  <c r="BN604" i="1"/>
  <c r="BN605" i="1"/>
  <c r="BN606" i="1"/>
  <c r="BN607" i="1"/>
  <c r="BN608" i="1"/>
  <c r="BN609" i="1"/>
  <c r="BN610" i="1"/>
  <c r="BN611" i="1"/>
  <c r="BN612" i="1"/>
  <c r="BN613" i="1"/>
  <c r="BN614" i="1"/>
  <c r="BN615" i="1"/>
  <c r="BN616" i="1"/>
  <c r="BN617" i="1"/>
  <c r="BN618" i="1"/>
  <c r="BN619" i="1"/>
  <c r="BN620" i="1"/>
  <c r="BN621" i="1"/>
  <c r="BN622" i="1"/>
  <c r="BN623" i="1"/>
  <c r="BN624" i="1"/>
  <c r="BN625" i="1"/>
  <c r="BN626" i="1"/>
  <c r="BN627" i="1"/>
  <c r="BN628" i="1"/>
  <c r="BN629" i="1"/>
  <c r="BN630" i="1"/>
  <c r="BN631" i="1"/>
  <c r="BN632" i="1"/>
  <c r="BN633" i="1"/>
  <c r="BN634" i="1"/>
  <c r="BN635" i="1"/>
  <c r="BN636" i="1"/>
  <c r="BN637" i="1"/>
  <c r="BN638" i="1"/>
  <c r="BN639" i="1"/>
  <c r="BN640" i="1"/>
  <c r="BN641" i="1"/>
  <c r="BN642" i="1"/>
  <c r="BN643" i="1"/>
  <c r="BN644" i="1"/>
  <c r="BN645" i="1"/>
  <c r="BN646" i="1"/>
  <c r="BN647" i="1"/>
  <c r="BN648" i="1"/>
  <c r="BN649" i="1"/>
  <c r="BN650" i="1"/>
  <c r="BN651" i="1"/>
  <c r="BN652" i="1"/>
  <c r="BN653" i="1"/>
  <c r="BN654" i="1"/>
  <c r="BN655" i="1"/>
  <c r="BN656" i="1"/>
  <c r="BN657" i="1"/>
  <c r="BN658" i="1"/>
  <c r="BN659" i="1"/>
  <c r="BN660" i="1"/>
  <c r="BN661" i="1"/>
  <c r="BN662" i="1"/>
  <c r="BN663" i="1"/>
  <c r="BN664" i="1"/>
  <c r="BN665" i="1"/>
  <c r="BN666" i="1"/>
  <c r="BN667" i="1"/>
  <c r="BN668" i="1"/>
  <c r="BN669" i="1"/>
  <c r="BN670" i="1"/>
  <c r="BN671" i="1"/>
  <c r="BN672" i="1"/>
  <c r="BN673" i="1"/>
  <c r="BN674" i="1"/>
  <c r="BN675" i="1"/>
  <c r="BN676" i="1"/>
  <c r="BN677" i="1"/>
  <c r="BN678" i="1"/>
  <c r="BN679" i="1"/>
  <c r="BN680" i="1"/>
  <c r="BN681" i="1"/>
  <c r="BN682" i="1"/>
  <c r="BN683" i="1"/>
  <c r="BN684" i="1"/>
  <c r="BN685" i="1"/>
  <c r="BN686" i="1"/>
  <c r="BN687" i="1"/>
  <c r="BN688" i="1"/>
  <c r="BN689" i="1"/>
  <c r="BN690" i="1"/>
  <c r="BN691" i="1"/>
  <c r="BN692" i="1"/>
  <c r="BN693" i="1"/>
  <c r="BN694" i="1"/>
  <c r="BN695" i="1"/>
  <c r="BN696" i="1"/>
  <c r="BN697" i="1"/>
  <c r="BN698" i="1"/>
  <c r="BN699" i="1"/>
  <c r="BN700" i="1"/>
  <c r="BN701" i="1"/>
  <c r="BN702" i="1"/>
  <c r="BN703" i="1"/>
  <c r="BN704" i="1"/>
  <c r="BN705" i="1"/>
  <c r="BN706" i="1"/>
  <c r="BN707" i="1"/>
  <c r="BN708" i="1"/>
  <c r="BN709" i="1"/>
  <c r="BN710" i="1"/>
  <c r="BN711" i="1"/>
  <c r="BN712" i="1"/>
  <c r="BN713" i="1"/>
  <c r="BN714" i="1"/>
  <c r="BN715" i="1"/>
  <c r="BN716" i="1"/>
  <c r="BN717" i="1"/>
  <c r="BN718" i="1"/>
  <c r="BN719" i="1"/>
  <c r="BN720" i="1"/>
  <c r="BN721" i="1"/>
  <c r="BN722" i="1"/>
  <c r="BN723" i="1"/>
  <c r="BN724" i="1"/>
  <c r="BN725" i="1"/>
  <c r="BN726" i="1"/>
  <c r="BN727" i="1"/>
  <c r="BN728" i="1"/>
  <c r="BN729" i="1"/>
  <c r="BN730" i="1"/>
  <c r="BN731" i="1"/>
  <c r="BN732" i="1"/>
  <c r="BN733" i="1"/>
  <c r="BN734" i="1"/>
  <c r="BN735" i="1"/>
  <c r="BN736" i="1"/>
  <c r="BN737" i="1"/>
  <c r="BN738" i="1"/>
  <c r="BN739" i="1"/>
  <c r="BN740" i="1"/>
  <c r="BN741" i="1"/>
  <c r="BN742" i="1"/>
  <c r="BN743" i="1"/>
  <c r="BN744" i="1"/>
  <c r="BN745" i="1"/>
  <c r="BN746" i="1"/>
  <c r="BN747" i="1"/>
  <c r="BN748" i="1"/>
  <c r="BN749" i="1"/>
  <c r="BN750" i="1"/>
  <c r="BN751" i="1"/>
  <c r="BN752" i="1"/>
  <c r="BN753" i="1"/>
  <c r="BN754" i="1"/>
  <c r="BN755" i="1"/>
  <c r="BN756" i="1"/>
  <c r="BN757" i="1"/>
  <c r="BN758" i="1"/>
  <c r="BN759" i="1"/>
  <c r="BN760" i="1"/>
  <c r="BN761" i="1"/>
  <c r="BN762" i="1"/>
  <c r="BN763" i="1"/>
  <c r="BN764" i="1"/>
  <c r="BN765" i="1"/>
  <c r="BN766" i="1"/>
  <c r="BN767" i="1"/>
  <c r="BN768" i="1"/>
  <c r="BN769" i="1"/>
  <c r="BN770" i="1"/>
  <c r="BN771" i="1"/>
  <c r="BN772" i="1"/>
  <c r="BN773" i="1"/>
  <c r="BN774" i="1"/>
  <c r="BN775" i="1"/>
  <c r="BN776" i="1"/>
  <c r="BN777" i="1"/>
  <c r="BN778" i="1"/>
  <c r="BN779" i="1"/>
  <c r="BN780" i="1"/>
  <c r="BN781" i="1"/>
  <c r="BN782" i="1"/>
  <c r="BN783" i="1"/>
  <c r="BN784" i="1"/>
  <c r="BN785" i="1"/>
  <c r="BN786" i="1"/>
  <c r="BN787" i="1"/>
  <c r="BN788" i="1"/>
  <c r="BN789" i="1"/>
  <c r="BN790" i="1"/>
  <c r="BN791" i="1"/>
  <c r="BN792" i="1"/>
  <c r="BN793" i="1"/>
  <c r="BN794" i="1"/>
  <c r="BN795" i="1"/>
  <c r="BN796" i="1"/>
  <c r="BN797" i="1"/>
  <c r="BN798" i="1"/>
  <c r="BN799" i="1"/>
  <c r="BN800" i="1"/>
  <c r="BN801" i="1"/>
  <c r="BN802" i="1"/>
  <c r="BN803" i="1"/>
  <c r="BN804" i="1"/>
  <c r="BN805" i="1"/>
  <c r="BN806" i="1"/>
  <c r="BN807" i="1"/>
  <c r="BN808" i="1"/>
  <c r="BN809" i="1"/>
  <c r="BN810" i="1"/>
  <c r="BN811" i="1"/>
  <c r="BN812" i="1"/>
  <c r="BN813" i="1"/>
  <c r="BN814" i="1"/>
  <c r="BN815" i="1"/>
  <c r="BN816" i="1"/>
  <c r="BN817" i="1"/>
  <c r="BN818" i="1"/>
  <c r="BN819" i="1"/>
  <c r="BN820" i="1"/>
  <c r="BN821" i="1"/>
  <c r="BN822" i="1"/>
  <c r="BN823" i="1"/>
  <c r="BN824" i="1"/>
  <c r="BN825" i="1"/>
  <c r="BN826" i="1"/>
  <c r="BN827" i="1"/>
  <c r="BN828" i="1"/>
  <c r="BN829" i="1"/>
  <c r="BN830" i="1"/>
  <c r="BN831" i="1"/>
  <c r="BN832" i="1"/>
  <c r="BN833" i="1"/>
  <c r="BN834" i="1"/>
  <c r="BN835" i="1"/>
  <c r="BN836" i="1"/>
  <c r="BN837" i="1"/>
  <c r="BN838" i="1"/>
  <c r="BN839" i="1"/>
  <c r="BN840" i="1"/>
  <c r="BN841" i="1"/>
  <c r="BN842" i="1"/>
  <c r="BN843" i="1"/>
  <c r="BN844" i="1"/>
  <c r="BN845" i="1"/>
  <c r="BN846" i="1"/>
  <c r="BN847" i="1"/>
  <c r="BN848" i="1"/>
  <c r="BN849" i="1"/>
  <c r="BN850" i="1"/>
  <c r="BN851" i="1"/>
  <c r="BN852" i="1"/>
  <c r="BN853" i="1"/>
  <c r="BN854" i="1"/>
  <c r="BN855" i="1"/>
  <c r="BN856" i="1"/>
  <c r="BN857" i="1"/>
  <c r="BN858" i="1"/>
  <c r="BN859" i="1"/>
  <c r="BN860" i="1"/>
  <c r="BN861" i="1"/>
  <c r="BN862" i="1"/>
  <c r="BN863" i="1"/>
  <c r="BN864" i="1"/>
  <c r="BN865" i="1"/>
  <c r="BN866" i="1"/>
  <c r="BN867" i="1"/>
  <c r="BN868" i="1"/>
  <c r="BN869" i="1"/>
  <c r="BN870" i="1"/>
  <c r="BN871" i="1"/>
  <c r="BN872" i="1"/>
  <c r="BN873" i="1"/>
  <c r="BN874" i="1"/>
  <c r="BN875" i="1"/>
  <c r="BN876" i="1"/>
  <c r="BN877" i="1"/>
  <c r="BN878" i="1"/>
  <c r="BN879" i="1"/>
  <c r="BN880" i="1"/>
  <c r="BN881" i="1"/>
  <c r="BN882" i="1"/>
  <c r="BN883" i="1"/>
  <c r="BN884" i="1"/>
  <c r="BN885" i="1"/>
  <c r="BN886" i="1"/>
  <c r="BN887" i="1"/>
  <c r="BN888" i="1"/>
  <c r="BN889" i="1"/>
  <c r="BN890" i="1"/>
  <c r="BN891" i="1"/>
  <c r="BN892" i="1"/>
  <c r="BN893" i="1"/>
  <c r="BN894" i="1"/>
  <c r="BN895" i="1"/>
  <c r="BN896" i="1"/>
  <c r="BN897" i="1"/>
  <c r="BN898" i="1"/>
  <c r="BN899" i="1"/>
  <c r="BN900" i="1"/>
  <c r="BN901" i="1"/>
  <c r="BN902" i="1"/>
  <c r="BN903" i="1"/>
  <c r="BN904" i="1"/>
  <c r="BN905" i="1"/>
  <c r="BN906" i="1"/>
  <c r="BN907" i="1"/>
  <c r="BN908" i="1"/>
  <c r="BN909" i="1"/>
  <c r="BN910" i="1"/>
  <c r="BN911" i="1"/>
  <c r="BN912" i="1"/>
  <c r="BN913" i="1"/>
  <c r="BN914" i="1"/>
  <c r="BN915" i="1"/>
  <c r="BN916" i="1"/>
  <c r="BN917" i="1"/>
  <c r="BN918" i="1"/>
  <c r="BN919" i="1"/>
  <c r="BN920" i="1"/>
  <c r="BN921" i="1"/>
  <c r="BN922" i="1"/>
  <c r="BN923" i="1"/>
  <c r="BN924" i="1"/>
  <c r="BN925" i="1"/>
  <c r="BN926" i="1"/>
  <c r="BN927" i="1"/>
  <c r="BN928" i="1"/>
  <c r="BN929" i="1"/>
  <c r="BN930" i="1"/>
  <c r="BN931" i="1"/>
  <c r="BN932" i="1"/>
  <c r="BN933" i="1"/>
  <c r="BN934" i="1"/>
  <c r="BN935" i="1"/>
  <c r="BN936" i="1"/>
  <c r="BN937" i="1"/>
  <c r="BN938" i="1"/>
  <c r="BN939" i="1"/>
  <c r="BN940" i="1"/>
  <c r="BN941" i="1"/>
  <c r="BN942" i="1"/>
  <c r="BN943" i="1"/>
  <c r="BN944" i="1"/>
  <c r="BN945" i="1"/>
  <c r="BN946" i="1"/>
  <c r="BN947" i="1"/>
  <c r="BN948" i="1"/>
  <c r="BN949" i="1"/>
  <c r="BN950" i="1"/>
  <c r="BN951" i="1"/>
  <c r="BN952" i="1"/>
  <c r="BN953" i="1"/>
  <c r="BN954" i="1"/>
  <c r="BN955" i="1"/>
  <c r="BN956" i="1"/>
  <c r="BN957" i="1"/>
  <c r="BN958" i="1"/>
  <c r="BN959" i="1"/>
  <c r="BN960" i="1"/>
  <c r="BN961" i="1"/>
  <c r="BN962" i="1"/>
  <c r="BN963" i="1"/>
  <c r="BN964" i="1"/>
  <c r="BN965" i="1"/>
  <c r="BN966" i="1"/>
  <c r="BN967" i="1"/>
  <c r="BN968" i="1"/>
  <c r="BN969" i="1"/>
  <c r="BN970" i="1"/>
  <c r="BN971" i="1"/>
  <c r="BN972" i="1"/>
  <c r="BN973" i="1"/>
  <c r="BN974" i="1"/>
  <c r="BN975" i="1"/>
  <c r="BN976" i="1"/>
  <c r="BN977" i="1"/>
  <c r="BN978" i="1"/>
  <c r="BN979" i="1"/>
  <c r="BN980" i="1"/>
  <c r="BN981" i="1"/>
  <c r="BN982" i="1"/>
  <c r="BN983" i="1"/>
  <c r="BN984" i="1"/>
  <c r="BN985" i="1"/>
  <c r="BN986" i="1"/>
  <c r="BN987" i="1"/>
  <c r="BN988" i="1"/>
  <c r="BN989" i="1"/>
  <c r="BN990" i="1"/>
  <c r="BN991" i="1"/>
  <c r="BN992" i="1"/>
  <c r="BN993" i="1"/>
  <c r="BN994" i="1"/>
  <c r="BN995" i="1"/>
  <c r="BN996" i="1"/>
  <c r="BN997" i="1"/>
  <c r="BN998" i="1"/>
  <c r="BN999" i="1"/>
  <c r="BN1000" i="1"/>
  <c r="BN1001" i="1"/>
  <c r="BN1002" i="1"/>
  <c r="BN1003" i="1"/>
  <c r="BN1004" i="1"/>
  <c r="BN1005" i="1"/>
  <c r="BN1006" i="1"/>
  <c r="BN1007" i="1"/>
  <c r="BN1008" i="1"/>
  <c r="BN1009" i="1"/>
  <c r="BN1010" i="1"/>
  <c r="BN1011" i="1"/>
  <c r="BN1012" i="1"/>
  <c r="BN1013" i="1"/>
  <c r="BN1014" i="1"/>
  <c r="BN1015" i="1"/>
  <c r="BN1016" i="1"/>
  <c r="BN1017" i="1"/>
  <c r="BN1018" i="1"/>
  <c r="BN1019" i="1"/>
  <c r="BN1020" i="1"/>
  <c r="BN1021" i="1"/>
  <c r="BN1022" i="1"/>
  <c r="BN1023" i="1"/>
  <c r="BN1024" i="1"/>
  <c r="BN1025" i="1"/>
  <c r="BN1026" i="1"/>
  <c r="BN1027" i="1"/>
  <c r="BN1028" i="1"/>
  <c r="BN1029" i="1"/>
  <c r="BN1030" i="1"/>
  <c r="BN1031" i="1"/>
  <c r="BN1032" i="1"/>
  <c r="BN1033" i="1"/>
  <c r="BN1034" i="1"/>
  <c r="BN1035" i="1"/>
  <c r="BN1036" i="1"/>
  <c r="BN1037" i="1"/>
  <c r="BN1038" i="1"/>
  <c r="BN1039" i="1"/>
  <c r="BN1040" i="1"/>
  <c r="BN1041" i="1"/>
  <c r="BN1042" i="1"/>
  <c r="BN1043" i="1"/>
  <c r="BN1044" i="1"/>
  <c r="BN1045" i="1"/>
  <c r="BN1046" i="1"/>
  <c r="BN1047" i="1"/>
  <c r="BN1048" i="1"/>
  <c r="BN1049" i="1"/>
  <c r="BN1050" i="1"/>
  <c r="BN1051" i="1"/>
  <c r="BN1052" i="1"/>
  <c r="BN1053" i="1"/>
  <c r="BN1054" i="1"/>
  <c r="BN1055" i="1"/>
  <c r="BN1056" i="1"/>
  <c r="BN1057" i="1"/>
  <c r="BN1058" i="1"/>
  <c r="BN1059" i="1"/>
  <c r="BN1060" i="1"/>
  <c r="BN1061" i="1"/>
  <c r="BN1062" i="1"/>
  <c r="BN1063" i="1"/>
  <c r="BN1064" i="1"/>
  <c r="BN1065" i="1"/>
  <c r="BN1066" i="1"/>
  <c r="BN1067" i="1"/>
  <c r="BN1068" i="1"/>
  <c r="BN1069" i="1"/>
  <c r="BN1070" i="1"/>
  <c r="BN1071" i="1"/>
  <c r="BN1072" i="1"/>
  <c r="BN1073" i="1"/>
  <c r="BN1074" i="1"/>
  <c r="BN1075" i="1"/>
  <c r="BN1076" i="1"/>
  <c r="BN1077" i="1"/>
  <c r="BN1078" i="1"/>
  <c r="BN1079" i="1"/>
  <c r="BN1080" i="1"/>
  <c r="BN1081" i="1"/>
  <c r="BN1082" i="1"/>
  <c r="BN1083" i="1"/>
  <c r="BN1084" i="1"/>
  <c r="BN1085" i="1"/>
  <c r="BN1086" i="1"/>
  <c r="BN1087" i="1"/>
  <c r="BN1088" i="1"/>
  <c r="BN1089" i="1"/>
  <c r="BN1090" i="1"/>
  <c r="BN1091" i="1"/>
  <c r="BN1092" i="1"/>
  <c r="BN1093" i="1"/>
  <c r="BN1094" i="1"/>
  <c r="BN1095" i="1"/>
  <c r="BN1096" i="1"/>
  <c r="BN1097" i="1"/>
  <c r="BN1098" i="1"/>
  <c r="BN1099" i="1"/>
  <c r="BN1100" i="1"/>
  <c r="BN1101" i="1"/>
  <c r="BN1102" i="1"/>
  <c r="BN1103" i="1"/>
  <c r="BN1104" i="1"/>
  <c r="BN1105" i="1"/>
  <c r="BN1106" i="1"/>
  <c r="BN1107" i="1"/>
  <c r="BN1108" i="1"/>
  <c r="BN1109" i="1"/>
  <c r="BN1110" i="1"/>
  <c r="BN1111" i="1"/>
  <c r="BN1112" i="1"/>
  <c r="BN1113" i="1"/>
  <c r="BN1114" i="1"/>
  <c r="BN1115" i="1"/>
  <c r="BN1116" i="1"/>
  <c r="BN1117" i="1"/>
  <c r="BN1118" i="1"/>
  <c r="BN1119" i="1"/>
  <c r="BN1120" i="1"/>
  <c r="BN1121" i="1"/>
  <c r="BN1122" i="1"/>
  <c r="BN1123" i="1"/>
  <c r="BN1124" i="1"/>
  <c r="BN1125" i="1"/>
  <c r="BN1126" i="1"/>
  <c r="BN1127" i="1"/>
  <c r="BN1128" i="1"/>
  <c r="BN1129" i="1"/>
  <c r="BN1130" i="1"/>
  <c r="BN1131" i="1"/>
  <c r="BN1132" i="1"/>
  <c r="BN1133" i="1"/>
  <c r="BN1134" i="1"/>
  <c r="BN1135" i="1"/>
  <c r="BN1136" i="1"/>
  <c r="BN1137" i="1"/>
  <c r="BN1138" i="1"/>
  <c r="BN1139" i="1"/>
  <c r="BN1140" i="1"/>
  <c r="BN1141" i="1"/>
  <c r="BN1142" i="1"/>
  <c r="BN1143" i="1"/>
  <c r="BN1144" i="1"/>
  <c r="BN1145" i="1"/>
  <c r="BN1146" i="1"/>
  <c r="BN1147" i="1"/>
  <c r="BN1148" i="1"/>
  <c r="BN1149" i="1"/>
  <c r="BN1150" i="1"/>
  <c r="BN1151" i="1"/>
  <c r="BN1152" i="1"/>
  <c r="BN1153" i="1"/>
  <c r="BN1154" i="1"/>
  <c r="BN1155" i="1"/>
  <c r="BN1156" i="1"/>
  <c r="BN1157" i="1"/>
  <c r="BN1158" i="1"/>
  <c r="BN1159" i="1"/>
  <c r="BN1160" i="1"/>
  <c r="BN1161" i="1"/>
  <c r="BN1162" i="1"/>
  <c r="BN1163" i="1"/>
  <c r="BN1164" i="1"/>
  <c r="BN1165" i="1"/>
  <c r="BN1166" i="1"/>
  <c r="BN1167" i="1"/>
  <c r="BN1168" i="1"/>
  <c r="BN1169" i="1"/>
  <c r="BN1170" i="1"/>
  <c r="BN1171" i="1"/>
  <c r="BN1172" i="1"/>
  <c r="BN1173" i="1"/>
  <c r="BN1174" i="1"/>
  <c r="BN1175" i="1"/>
  <c r="BN1176" i="1"/>
  <c r="BN1177" i="1"/>
  <c r="BN1178" i="1"/>
  <c r="BN1179" i="1"/>
  <c r="BN1180" i="1"/>
  <c r="BN1181" i="1"/>
  <c r="BN1182" i="1"/>
  <c r="BN1183" i="1"/>
  <c r="BN1184" i="1"/>
  <c r="BN1185" i="1"/>
  <c r="BN1186" i="1"/>
  <c r="BN1187" i="1"/>
  <c r="BN1188" i="1"/>
  <c r="BN1189" i="1"/>
  <c r="BN1190" i="1"/>
  <c r="BN1191" i="1"/>
  <c r="BN1192" i="1"/>
  <c r="BN1193" i="1"/>
  <c r="BN1194" i="1"/>
  <c r="BN1195" i="1"/>
  <c r="BN1196" i="1"/>
  <c r="BN1197" i="1"/>
  <c r="BN1198" i="1"/>
  <c r="BN1199" i="1"/>
  <c r="BN1200" i="1"/>
  <c r="BN1201" i="1"/>
  <c r="BN1202" i="1"/>
  <c r="BN1203" i="1"/>
  <c r="BN1204" i="1"/>
  <c r="BN1205" i="1"/>
  <c r="BN1206" i="1"/>
  <c r="BN1207" i="1"/>
  <c r="BN1208" i="1"/>
  <c r="BN1209" i="1"/>
  <c r="BN1210" i="1"/>
  <c r="BN1211" i="1"/>
  <c r="BN1212" i="1"/>
  <c r="BN1213" i="1"/>
  <c r="BN1214" i="1"/>
  <c r="BN1215" i="1"/>
  <c r="BN1216" i="1"/>
  <c r="BN1217" i="1"/>
  <c r="BN1218" i="1"/>
  <c r="BN1219" i="1"/>
  <c r="BN1220" i="1"/>
  <c r="BN1221" i="1"/>
  <c r="BN1222" i="1"/>
  <c r="BN1223" i="1"/>
  <c r="BN1224" i="1"/>
  <c r="BN1225" i="1"/>
  <c r="BN1226" i="1"/>
  <c r="BN1227" i="1"/>
  <c r="BN1228" i="1"/>
  <c r="BN1229" i="1"/>
  <c r="BN1230" i="1"/>
  <c r="BN1231" i="1"/>
  <c r="BN1232" i="1"/>
  <c r="BN1233" i="1"/>
  <c r="BN1234" i="1"/>
  <c r="BN1235" i="1"/>
  <c r="BN1236" i="1"/>
  <c r="BN1237" i="1"/>
  <c r="BN1238" i="1"/>
  <c r="BN1239" i="1"/>
  <c r="BN1240" i="1"/>
  <c r="BN1241" i="1"/>
  <c r="BN1242" i="1"/>
  <c r="BN1243" i="1"/>
  <c r="BN1244" i="1"/>
  <c r="BN1245" i="1"/>
  <c r="BN1246" i="1"/>
  <c r="BN1247" i="1"/>
  <c r="BN1248" i="1"/>
  <c r="BN1249" i="1"/>
  <c r="BN1250" i="1"/>
  <c r="BN1251" i="1"/>
  <c r="BN1252" i="1"/>
  <c r="BN1253" i="1"/>
  <c r="BN1254" i="1"/>
  <c r="BN1255" i="1"/>
  <c r="BN1256" i="1"/>
  <c r="BN1257" i="1"/>
  <c r="BN1258" i="1"/>
  <c r="BN1259" i="1"/>
  <c r="BN1260" i="1"/>
  <c r="BN1261" i="1"/>
  <c r="BN1262" i="1"/>
  <c r="BN1263" i="1"/>
  <c r="BN1264" i="1"/>
  <c r="BN1265" i="1"/>
  <c r="BN1266" i="1"/>
  <c r="BN1267" i="1"/>
  <c r="BN1268" i="1"/>
  <c r="BN1269" i="1"/>
  <c r="BN1270" i="1"/>
  <c r="BN1271" i="1"/>
  <c r="BN1272" i="1"/>
  <c r="BN1273" i="1"/>
  <c r="BN1274" i="1"/>
  <c r="BN1275" i="1"/>
  <c r="BN1276" i="1"/>
  <c r="BN1277" i="1"/>
  <c r="BN1278" i="1"/>
  <c r="BN1279" i="1"/>
  <c r="BN1280" i="1"/>
  <c r="BN1281" i="1"/>
  <c r="BN1282" i="1"/>
  <c r="BN1283" i="1"/>
  <c r="BN1284" i="1"/>
  <c r="BN1285" i="1"/>
  <c r="BN1286" i="1"/>
  <c r="BN1287" i="1"/>
  <c r="BN1288" i="1"/>
  <c r="BN1289" i="1"/>
  <c r="BN1290" i="1"/>
  <c r="BN1291" i="1"/>
  <c r="BN1292" i="1"/>
  <c r="BN1293" i="1"/>
  <c r="BN1294" i="1"/>
  <c r="BN1295" i="1"/>
  <c r="BN1296" i="1"/>
  <c r="BN1297" i="1"/>
  <c r="BN1298" i="1"/>
  <c r="BN1299" i="1"/>
  <c r="BN1300" i="1"/>
  <c r="BN1301" i="1"/>
  <c r="BN1302" i="1"/>
  <c r="BN1303" i="1"/>
  <c r="BN1304" i="1"/>
  <c r="BN1305" i="1"/>
  <c r="BN1306" i="1"/>
  <c r="BN1307" i="1"/>
  <c r="BN1308" i="1"/>
  <c r="BN1309" i="1"/>
  <c r="BN1310" i="1"/>
  <c r="BN1311" i="1"/>
  <c r="BN1312" i="1"/>
  <c r="BN1313" i="1"/>
  <c r="BN1314" i="1"/>
  <c r="BN1315" i="1"/>
  <c r="BN1316" i="1"/>
  <c r="BN1317" i="1"/>
  <c r="BN1318" i="1"/>
  <c r="BN1319" i="1"/>
  <c r="BN1320" i="1"/>
  <c r="BN1321" i="1"/>
  <c r="BN1322" i="1"/>
  <c r="BN1323" i="1"/>
  <c r="BN1324" i="1"/>
  <c r="BN1325" i="1"/>
  <c r="BN1326" i="1"/>
  <c r="BN1327" i="1"/>
  <c r="BN1328" i="1"/>
  <c r="BN1329" i="1"/>
  <c r="BN1330" i="1"/>
  <c r="BN1331" i="1"/>
  <c r="BN1332" i="1"/>
  <c r="BN1333" i="1"/>
  <c r="BN1334" i="1"/>
  <c r="BN1335" i="1"/>
  <c r="BN1336" i="1"/>
  <c r="BN1337" i="1"/>
  <c r="BN1338" i="1"/>
  <c r="BN1339" i="1"/>
  <c r="BN1340" i="1"/>
  <c r="BN1341" i="1"/>
  <c r="BN1342" i="1"/>
  <c r="BN1343" i="1"/>
  <c r="BN1344" i="1"/>
  <c r="BN1345" i="1"/>
  <c r="BN1346" i="1"/>
  <c r="BN1347" i="1"/>
  <c r="BN1348" i="1"/>
  <c r="BN1349" i="1"/>
  <c r="BN1350" i="1"/>
  <c r="BN1351" i="1"/>
  <c r="BN1352" i="1"/>
  <c r="BN1353" i="1"/>
  <c r="BN1354" i="1"/>
  <c r="BN1355" i="1"/>
  <c r="BN1356" i="1"/>
  <c r="BN1357" i="1"/>
  <c r="BN1358" i="1"/>
  <c r="BN1359" i="1"/>
  <c r="BN1360" i="1"/>
  <c r="BN1361" i="1"/>
  <c r="BN1362" i="1"/>
  <c r="BN1363" i="1"/>
  <c r="BN1364" i="1"/>
  <c r="BN1365" i="1"/>
  <c r="BN1366" i="1"/>
  <c r="BN1367" i="1"/>
  <c r="BN1368" i="1"/>
  <c r="BN1369" i="1"/>
  <c r="BN1370" i="1"/>
  <c r="BN1371" i="1"/>
  <c r="BN1372" i="1"/>
  <c r="BN1373" i="1"/>
  <c r="BN1374" i="1"/>
  <c r="BN1375" i="1"/>
  <c r="BN1376" i="1"/>
  <c r="BN1377" i="1"/>
  <c r="BN1378" i="1"/>
  <c r="BN1379" i="1"/>
  <c r="BN1380" i="1"/>
  <c r="BN1381" i="1"/>
  <c r="BN1382" i="1"/>
  <c r="BN1383" i="1"/>
  <c r="BN1384" i="1"/>
  <c r="BN1385" i="1"/>
  <c r="BN1386" i="1"/>
  <c r="BN1387" i="1"/>
  <c r="BN1388" i="1"/>
  <c r="BN1389" i="1"/>
  <c r="BN1390" i="1"/>
  <c r="BN1391" i="1"/>
  <c r="BN1392" i="1"/>
  <c r="BN1393" i="1"/>
  <c r="BN1394" i="1"/>
  <c r="BN1395" i="1"/>
  <c r="BN1396" i="1"/>
  <c r="BN1397" i="1"/>
  <c r="BN1398" i="1"/>
  <c r="BN1399" i="1"/>
  <c r="BN1400" i="1"/>
  <c r="BN1401" i="1"/>
  <c r="BN1402" i="1"/>
  <c r="BN1403" i="1"/>
  <c r="BN1404" i="1"/>
  <c r="BN1405" i="1"/>
  <c r="BN1406" i="1"/>
  <c r="BN1407" i="1"/>
  <c r="BN1408" i="1"/>
  <c r="BN1409" i="1"/>
  <c r="BN1410" i="1"/>
  <c r="BN1411" i="1"/>
  <c r="BN1412" i="1"/>
  <c r="BN1413" i="1"/>
  <c r="BN1414" i="1"/>
  <c r="BN1415" i="1"/>
  <c r="BN1416" i="1"/>
  <c r="BN1417" i="1"/>
  <c r="BN1418" i="1"/>
  <c r="BN1419" i="1"/>
  <c r="BN1420" i="1"/>
  <c r="BN1421" i="1"/>
  <c r="BN1422" i="1"/>
  <c r="BN1423" i="1"/>
  <c r="BN1424" i="1"/>
  <c r="BN1425" i="1"/>
  <c r="BN1426" i="1"/>
  <c r="BN1427" i="1"/>
  <c r="BN1428" i="1"/>
  <c r="BN1429" i="1"/>
  <c r="BN1430" i="1"/>
  <c r="BN1431" i="1"/>
  <c r="BN1432" i="1"/>
  <c r="BN1433" i="1"/>
  <c r="BN1434" i="1"/>
  <c r="BN1435" i="1"/>
  <c r="BN1436" i="1"/>
  <c r="BN1437" i="1"/>
  <c r="BN1438" i="1"/>
  <c r="BN1439" i="1"/>
  <c r="BN1440" i="1"/>
  <c r="BN1441" i="1"/>
  <c r="BN1442" i="1"/>
  <c r="BN1443" i="1"/>
  <c r="BN1444" i="1"/>
  <c r="BN1445" i="1"/>
  <c r="BN1446" i="1"/>
  <c r="BN1447" i="1"/>
  <c r="BN1448" i="1"/>
  <c r="BN1449" i="1"/>
  <c r="BN1450" i="1"/>
  <c r="BN1451" i="1"/>
  <c r="BN1452" i="1"/>
  <c r="BN1453" i="1"/>
  <c r="BN1454" i="1"/>
  <c r="BN1455" i="1"/>
  <c r="BN1456" i="1"/>
  <c r="BN1457" i="1"/>
  <c r="BN1458" i="1"/>
  <c r="BN1459" i="1"/>
  <c r="BN1460" i="1"/>
  <c r="BN1461" i="1"/>
  <c r="BN1462" i="1"/>
  <c r="BN1463" i="1"/>
  <c r="BN1464" i="1"/>
  <c r="BN1465" i="1"/>
  <c r="BN1466" i="1"/>
  <c r="BN1467" i="1"/>
  <c r="BN1468" i="1"/>
  <c r="BN1469" i="1"/>
  <c r="BN1470" i="1"/>
  <c r="BN1471" i="1"/>
  <c r="BN1472" i="1"/>
  <c r="BN1473" i="1"/>
  <c r="BN1474" i="1"/>
  <c r="BN1475" i="1"/>
  <c r="BN1476" i="1"/>
  <c r="BN1477" i="1"/>
  <c r="BN1478" i="1"/>
  <c r="BN1479" i="1"/>
  <c r="BN1480" i="1"/>
  <c r="BN1481" i="1"/>
  <c r="BN1482" i="1"/>
  <c r="BN1483" i="1"/>
  <c r="BN1484" i="1"/>
  <c r="BN1485" i="1"/>
  <c r="BN1486" i="1"/>
  <c r="BN1487" i="1"/>
  <c r="BN1488" i="1"/>
  <c r="BN1489" i="1"/>
  <c r="BN1490" i="1"/>
  <c r="BN1491" i="1"/>
  <c r="BN1492" i="1"/>
  <c r="BN1493" i="1"/>
  <c r="BN1494" i="1"/>
  <c r="BN1495" i="1"/>
  <c r="BN1496" i="1"/>
  <c r="BN1497" i="1"/>
  <c r="BN1498" i="1"/>
  <c r="BN1499" i="1"/>
  <c r="BN1500" i="1"/>
  <c r="BN1501" i="1"/>
  <c r="BN1502" i="1"/>
  <c r="BN1503" i="1"/>
  <c r="BN1504" i="1"/>
  <c r="BN1505" i="1"/>
  <c r="BN1506" i="1"/>
  <c r="BN1507" i="1"/>
  <c r="BN1508" i="1"/>
  <c r="BN1509" i="1"/>
  <c r="BN1510" i="1"/>
  <c r="BN1511" i="1"/>
  <c r="BN1512" i="1"/>
  <c r="BN1513" i="1"/>
  <c r="BN1514" i="1"/>
  <c r="BN1515" i="1"/>
  <c r="BN1516" i="1"/>
  <c r="BN1517" i="1"/>
  <c r="BN1518" i="1"/>
  <c r="BN1519" i="1"/>
  <c r="BN1520" i="1"/>
  <c r="BN1521" i="1"/>
  <c r="BN1522" i="1"/>
  <c r="BN1523" i="1"/>
  <c r="BN1524" i="1"/>
  <c r="BN1525" i="1"/>
  <c r="BN1526" i="1"/>
  <c r="BN1527" i="1"/>
  <c r="BN1528" i="1"/>
  <c r="BN1529" i="1"/>
  <c r="BN1530" i="1"/>
  <c r="BN1531" i="1"/>
  <c r="BN1532" i="1"/>
  <c r="BN1533" i="1"/>
  <c r="BN1534" i="1"/>
  <c r="BN1535" i="1"/>
  <c r="BN1536" i="1"/>
  <c r="BN1537" i="1"/>
  <c r="BN1538" i="1"/>
  <c r="BN1539" i="1"/>
  <c r="BN1540" i="1"/>
  <c r="BN1541" i="1"/>
  <c r="BN1542" i="1"/>
  <c r="BN1543" i="1"/>
  <c r="BN1544" i="1"/>
  <c r="BN1545" i="1"/>
  <c r="BN1546" i="1"/>
  <c r="BN1547" i="1"/>
  <c r="BN1548" i="1"/>
  <c r="BN1549" i="1"/>
  <c r="BN1550" i="1"/>
  <c r="BN1551" i="1"/>
  <c r="BN1552" i="1"/>
  <c r="BN1553" i="1"/>
  <c r="BN1554" i="1"/>
  <c r="BN1555" i="1"/>
  <c r="BN1556" i="1"/>
  <c r="BN1557" i="1"/>
  <c r="BN1558" i="1"/>
  <c r="BN1559" i="1"/>
  <c r="BN1560" i="1"/>
  <c r="BN1561" i="1"/>
  <c r="BN1562" i="1"/>
  <c r="BN1563" i="1"/>
  <c r="BN1564" i="1"/>
  <c r="BN1565" i="1"/>
  <c r="BN1566" i="1"/>
  <c r="BN1567" i="1"/>
  <c r="BN1568" i="1"/>
  <c r="BN1569" i="1"/>
  <c r="BN1570" i="1"/>
  <c r="BN1571" i="1"/>
  <c r="BN1572" i="1"/>
  <c r="BN1573" i="1"/>
  <c r="BN1574" i="1"/>
  <c r="BN1575" i="1"/>
  <c r="BN1576" i="1"/>
  <c r="BN1577" i="1"/>
  <c r="BN1578" i="1"/>
  <c r="BN1579" i="1"/>
  <c r="BN1580" i="1"/>
  <c r="BN1581" i="1"/>
  <c r="BN1582" i="1"/>
  <c r="BN1583" i="1"/>
  <c r="BN1584" i="1"/>
  <c r="BN1585" i="1"/>
  <c r="BN1586" i="1"/>
  <c r="BN1587" i="1"/>
  <c r="BN1588" i="1"/>
  <c r="BN1589" i="1"/>
  <c r="BN1590" i="1"/>
  <c r="BN1591" i="1"/>
  <c r="BN1592" i="1"/>
  <c r="BN1593" i="1"/>
  <c r="BN1594" i="1"/>
  <c r="BN1595" i="1"/>
  <c r="BN1596" i="1"/>
  <c r="BN1597" i="1"/>
  <c r="BN1598" i="1"/>
  <c r="BN1599" i="1"/>
  <c r="BN1600" i="1"/>
  <c r="BN1601" i="1"/>
  <c r="BN1602" i="1"/>
  <c r="BN1603" i="1"/>
  <c r="BN1604" i="1"/>
  <c r="BN1605" i="1"/>
  <c r="BN1606" i="1"/>
  <c r="BN1607" i="1"/>
  <c r="BN1608" i="1"/>
  <c r="BN1609" i="1"/>
  <c r="BN1610" i="1"/>
  <c r="BN1611" i="1"/>
  <c r="BN1612" i="1"/>
  <c r="BN1613" i="1"/>
  <c r="BN1614" i="1"/>
  <c r="BN1615" i="1"/>
  <c r="BN1616" i="1"/>
  <c r="BN1617" i="1"/>
  <c r="BN1618" i="1"/>
  <c r="BN1619" i="1"/>
  <c r="BN1620" i="1"/>
  <c r="BN1621" i="1"/>
  <c r="BN1622" i="1"/>
  <c r="BN1623" i="1"/>
  <c r="BN1624" i="1"/>
  <c r="BN1625" i="1"/>
  <c r="BN1626" i="1"/>
  <c r="BN1627" i="1"/>
  <c r="BN1628" i="1"/>
  <c r="BN1629" i="1"/>
  <c r="BN1630" i="1"/>
  <c r="BN1631" i="1"/>
  <c r="BN1632" i="1"/>
  <c r="BN1633" i="1"/>
  <c r="BN1634" i="1"/>
  <c r="BN1635" i="1"/>
  <c r="BN1636" i="1"/>
  <c r="BN1637" i="1"/>
  <c r="BN1638" i="1"/>
  <c r="BN1639" i="1"/>
  <c r="BN1640" i="1"/>
  <c r="BN1641" i="1"/>
  <c r="BN1642" i="1"/>
  <c r="BN1643" i="1"/>
  <c r="BN1644" i="1"/>
  <c r="BN1645" i="1"/>
  <c r="BN1646" i="1"/>
  <c r="BN1647" i="1"/>
  <c r="BN1648" i="1"/>
  <c r="BN1649" i="1"/>
  <c r="BN1650" i="1"/>
  <c r="BN1651" i="1"/>
  <c r="BN1652" i="1"/>
  <c r="BN1653" i="1"/>
  <c r="BN1654" i="1"/>
  <c r="BN1655" i="1"/>
  <c r="BN1656" i="1"/>
  <c r="BN1657" i="1"/>
  <c r="BN1658" i="1"/>
  <c r="BN1659" i="1"/>
  <c r="BN1660" i="1"/>
  <c r="BN1661" i="1"/>
  <c r="BN1662" i="1"/>
  <c r="BN1663" i="1"/>
  <c r="BN1664" i="1"/>
  <c r="BN1665" i="1"/>
  <c r="BN1666" i="1"/>
  <c r="BN1667" i="1"/>
  <c r="BN1668" i="1"/>
  <c r="BN1669" i="1"/>
  <c r="BN1670" i="1"/>
  <c r="BN1671" i="1"/>
  <c r="BN1672" i="1"/>
  <c r="BN1673" i="1"/>
  <c r="BN1674" i="1"/>
  <c r="BN1675" i="1"/>
  <c r="BN1676" i="1"/>
  <c r="BN1677" i="1"/>
  <c r="BN1678" i="1"/>
  <c r="BN1679" i="1"/>
  <c r="BN1680" i="1"/>
  <c r="BN1681" i="1"/>
  <c r="BN1682" i="1"/>
  <c r="BN1683" i="1"/>
  <c r="BN1684" i="1"/>
  <c r="BN1685" i="1"/>
  <c r="BN1686" i="1"/>
  <c r="BN1687" i="1"/>
  <c r="BN1688" i="1"/>
  <c r="BN1689" i="1"/>
  <c r="BN1690" i="1"/>
  <c r="BN1691" i="1"/>
  <c r="BN1692" i="1"/>
  <c r="BN1693" i="1"/>
  <c r="BN1694" i="1"/>
  <c r="BN1695" i="1"/>
  <c r="BN1696" i="1"/>
  <c r="BN1697" i="1"/>
  <c r="BN1698" i="1"/>
  <c r="BN1699" i="1"/>
  <c r="BN1700" i="1"/>
  <c r="BN1701" i="1"/>
  <c r="BN1702" i="1"/>
  <c r="BN1703" i="1"/>
  <c r="BN1704" i="1"/>
  <c r="BN1705" i="1"/>
  <c r="BN1706" i="1"/>
  <c r="BN1707" i="1"/>
  <c r="BN1708" i="1"/>
  <c r="BN1709" i="1"/>
  <c r="BN1710" i="1"/>
  <c r="BN1711" i="1"/>
  <c r="BN1712" i="1"/>
  <c r="BN1713" i="1"/>
  <c r="BN1714" i="1"/>
  <c r="BN1715" i="1"/>
  <c r="BN1716" i="1"/>
  <c r="BN1717" i="1"/>
  <c r="BN1718" i="1"/>
  <c r="BN1719" i="1"/>
  <c r="BN1720" i="1"/>
  <c r="BN1721" i="1"/>
  <c r="BN1722" i="1"/>
  <c r="BN1723" i="1"/>
  <c r="BN1724" i="1"/>
  <c r="BN1725" i="1"/>
  <c r="BN1726" i="1"/>
  <c r="BN1727" i="1"/>
  <c r="BN1728" i="1"/>
  <c r="BN1729" i="1"/>
  <c r="BN1730" i="1"/>
  <c r="BN1731" i="1"/>
  <c r="BN1732" i="1"/>
  <c r="BN1733" i="1"/>
  <c r="BN1734" i="1"/>
  <c r="BN1735" i="1"/>
  <c r="BN1736" i="1"/>
  <c r="BN1737" i="1"/>
  <c r="BN1738" i="1"/>
  <c r="BN1739" i="1"/>
  <c r="BN1740" i="1"/>
  <c r="BN1741" i="1"/>
  <c r="BN1742" i="1"/>
  <c r="BN1743" i="1"/>
  <c r="BN1744" i="1"/>
  <c r="BN1745" i="1"/>
  <c r="BN1746" i="1"/>
  <c r="BN1747" i="1"/>
  <c r="BN1748" i="1"/>
  <c r="BN1749" i="1"/>
  <c r="BN1750" i="1"/>
  <c r="BN1751" i="1"/>
  <c r="BN1752" i="1"/>
  <c r="BN1753" i="1"/>
  <c r="BN1754" i="1"/>
  <c r="BN1755" i="1"/>
  <c r="BN1756" i="1"/>
  <c r="BN1757" i="1"/>
  <c r="BN1758" i="1"/>
  <c r="BN1759" i="1"/>
  <c r="BN1760" i="1"/>
  <c r="BN1761" i="1"/>
  <c r="BN1762" i="1"/>
  <c r="BN1763" i="1"/>
  <c r="BN1764" i="1"/>
  <c r="BN1765" i="1"/>
  <c r="BN1766" i="1"/>
  <c r="BN1767" i="1"/>
  <c r="BN1768" i="1"/>
  <c r="BN1769" i="1"/>
  <c r="BN1770" i="1"/>
  <c r="BN1771" i="1"/>
  <c r="BN1772" i="1"/>
  <c r="BN1773" i="1"/>
  <c r="BN1774" i="1"/>
  <c r="BN1775" i="1"/>
  <c r="BN1776" i="1"/>
  <c r="BN1777" i="1"/>
  <c r="BN1778" i="1"/>
  <c r="BN1779" i="1"/>
  <c r="BN1780" i="1"/>
  <c r="BN1781" i="1"/>
  <c r="BN1782" i="1"/>
  <c r="BN1783" i="1"/>
  <c r="BN1784" i="1"/>
  <c r="BN1785" i="1"/>
  <c r="BN1786" i="1"/>
  <c r="BN1787" i="1"/>
  <c r="BN1788" i="1"/>
  <c r="BN1789" i="1"/>
  <c r="BN1790" i="1"/>
  <c r="BN1791" i="1"/>
  <c r="BN1792" i="1"/>
  <c r="BN1793" i="1"/>
  <c r="BN1794" i="1"/>
  <c r="BN1795" i="1"/>
  <c r="BN1796" i="1"/>
  <c r="BN1797" i="1"/>
  <c r="BN1798" i="1"/>
  <c r="BN1799" i="1"/>
  <c r="BN1800" i="1"/>
  <c r="BN1801" i="1"/>
  <c r="BN1802" i="1"/>
  <c r="BN1803" i="1"/>
  <c r="BN1804" i="1"/>
  <c r="BN1805" i="1"/>
  <c r="BN1806" i="1"/>
  <c r="BN1807" i="1"/>
  <c r="BN1808" i="1"/>
  <c r="BN1809" i="1"/>
  <c r="BN1810" i="1"/>
  <c r="BN1811" i="1"/>
  <c r="BN1812" i="1"/>
  <c r="BN1813" i="1"/>
  <c r="BN1814" i="1"/>
  <c r="BN1815" i="1"/>
  <c r="BN1816" i="1"/>
  <c r="BN1817" i="1"/>
  <c r="BN1818" i="1"/>
  <c r="BN1819" i="1"/>
  <c r="BN1820" i="1"/>
  <c r="BN1821" i="1"/>
  <c r="BN1822" i="1"/>
  <c r="BN1823" i="1"/>
  <c r="BN1824" i="1"/>
  <c r="BN1825" i="1"/>
  <c r="BN1826" i="1"/>
  <c r="BN1827" i="1"/>
  <c r="BN1828" i="1"/>
  <c r="BN1829" i="1"/>
  <c r="BN1830" i="1"/>
  <c r="BN1831" i="1"/>
  <c r="BN1832" i="1"/>
  <c r="BN1833" i="1"/>
  <c r="BN1834" i="1"/>
  <c r="BN1835" i="1"/>
  <c r="BN1836" i="1"/>
  <c r="BN1837" i="1"/>
  <c r="BN1838" i="1"/>
  <c r="BN1839" i="1"/>
  <c r="BN1840" i="1"/>
  <c r="BN1841" i="1"/>
  <c r="BN1842" i="1"/>
  <c r="BN1843" i="1"/>
  <c r="BN1844" i="1"/>
  <c r="BN1845" i="1"/>
  <c r="BN1846" i="1"/>
  <c r="BN1847" i="1"/>
  <c r="BN1848" i="1"/>
  <c r="BN1849" i="1"/>
  <c r="BN1850" i="1"/>
  <c r="BN1851" i="1"/>
  <c r="BN1852" i="1"/>
  <c r="BN1853" i="1"/>
  <c r="BN1854" i="1"/>
  <c r="BN1855" i="1"/>
  <c r="BN1856" i="1"/>
  <c r="BN1857" i="1"/>
  <c r="BN1858" i="1"/>
  <c r="BN1859" i="1"/>
  <c r="BN1860" i="1"/>
  <c r="BN1861" i="1"/>
  <c r="BN1862" i="1"/>
  <c r="BN1863" i="1"/>
  <c r="BN1864" i="1"/>
  <c r="BN1865" i="1"/>
  <c r="BN1866" i="1"/>
  <c r="BN1867" i="1"/>
  <c r="BN1868" i="1"/>
  <c r="BN1869" i="1"/>
  <c r="BN1870" i="1"/>
  <c r="BN1871" i="1"/>
  <c r="BN1872" i="1"/>
  <c r="BN1873" i="1"/>
  <c r="BN1874" i="1"/>
  <c r="BN1875" i="1"/>
  <c r="BN1876" i="1"/>
  <c r="BN1877" i="1"/>
  <c r="BN1878" i="1"/>
  <c r="BN1879" i="1"/>
  <c r="BN1880" i="1"/>
  <c r="BN1881" i="1"/>
  <c r="BN1882" i="1"/>
  <c r="BN1883" i="1"/>
  <c r="BN1884" i="1"/>
  <c r="BN1885" i="1"/>
  <c r="BN1886" i="1"/>
  <c r="BN1887" i="1"/>
  <c r="BN1888" i="1"/>
  <c r="BN1889" i="1"/>
  <c r="BN1890" i="1"/>
  <c r="BN1891" i="1"/>
  <c r="BN1892" i="1"/>
  <c r="BN1893" i="1"/>
  <c r="BN1894" i="1"/>
  <c r="BN1895" i="1"/>
  <c r="BN1896" i="1"/>
  <c r="BN1897" i="1"/>
  <c r="BN1898" i="1"/>
  <c r="BN1899" i="1"/>
  <c r="BN1900" i="1"/>
  <c r="BN1901" i="1"/>
  <c r="BN1902" i="1"/>
  <c r="BN1903" i="1"/>
  <c r="BN1904" i="1"/>
  <c r="BN1905" i="1"/>
  <c r="BN1906" i="1"/>
  <c r="BN1907" i="1"/>
  <c r="BN1908" i="1"/>
  <c r="BN1909" i="1"/>
  <c r="BN1910" i="1"/>
  <c r="BN1911" i="1"/>
  <c r="BN1912" i="1"/>
  <c r="BN1913" i="1"/>
  <c r="BN1914" i="1"/>
  <c r="BN1915" i="1"/>
  <c r="BN1916" i="1"/>
  <c r="BN1917" i="1"/>
  <c r="BN1918" i="1"/>
  <c r="BN1919" i="1"/>
  <c r="BN1920" i="1"/>
  <c r="BN1921" i="1"/>
  <c r="BN1922" i="1"/>
  <c r="BN1923" i="1"/>
  <c r="BN1924" i="1"/>
  <c r="BN1925" i="1"/>
  <c r="BN1926" i="1"/>
  <c r="BN1927" i="1"/>
  <c r="BN1928" i="1"/>
  <c r="BN1929" i="1"/>
  <c r="BN1930" i="1"/>
  <c r="BN1931" i="1"/>
  <c r="BN1932" i="1"/>
  <c r="BN1933" i="1"/>
  <c r="BN1934" i="1"/>
  <c r="BN1935" i="1"/>
  <c r="BN1936" i="1"/>
  <c r="BN1937" i="1"/>
  <c r="BN1938" i="1"/>
  <c r="BN1939" i="1"/>
  <c r="BN1940" i="1"/>
  <c r="BN1941" i="1"/>
  <c r="BN1942" i="1"/>
  <c r="BN1943" i="1"/>
  <c r="BN1944" i="1"/>
  <c r="BN1945" i="1"/>
  <c r="BN1946" i="1"/>
  <c r="BN1947" i="1"/>
  <c r="BN1948" i="1"/>
  <c r="BN1949" i="1"/>
  <c r="BN1950" i="1"/>
  <c r="BN1951" i="1"/>
  <c r="BN1952" i="1"/>
  <c r="BN1953" i="1"/>
  <c r="BN1954" i="1"/>
  <c r="BN1955" i="1"/>
  <c r="BN1956" i="1"/>
  <c r="BN1957" i="1"/>
  <c r="BN1958" i="1"/>
  <c r="BN1959" i="1"/>
  <c r="BN1960" i="1"/>
  <c r="BN1961" i="1"/>
  <c r="BN1962" i="1"/>
  <c r="BN1963" i="1"/>
  <c r="BN1964" i="1"/>
  <c r="BN1965" i="1"/>
  <c r="BN1966" i="1"/>
  <c r="BN1967" i="1"/>
  <c r="BN1968" i="1"/>
  <c r="BN1969" i="1"/>
  <c r="BN1970" i="1"/>
  <c r="BN1971" i="1"/>
  <c r="BN1972" i="1"/>
  <c r="BN1973" i="1"/>
  <c r="BN1974" i="1"/>
  <c r="BN1975" i="1"/>
  <c r="BN1976" i="1"/>
  <c r="BN1977" i="1"/>
  <c r="BN1978" i="1"/>
  <c r="BN1979" i="1"/>
  <c r="BN1980" i="1"/>
  <c r="BN1981" i="1"/>
  <c r="BN1982" i="1"/>
  <c r="BN1983" i="1"/>
  <c r="BN1984" i="1"/>
  <c r="BN1985" i="1"/>
  <c r="BN1986" i="1"/>
  <c r="BN1987" i="1"/>
  <c r="BN1988" i="1"/>
  <c r="BN1989" i="1"/>
  <c r="BN1990" i="1"/>
  <c r="BN1991" i="1"/>
  <c r="BN1992" i="1"/>
  <c r="BN1993" i="1"/>
  <c r="BN1994" i="1"/>
  <c r="BN1995" i="1"/>
  <c r="BN1996" i="1"/>
  <c r="BN1997" i="1"/>
  <c r="BN1998" i="1"/>
  <c r="BN1999" i="1"/>
  <c r="BN2000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151" i="1"/>
  <c r="AX152" i="1"/>
  <c r="AX153" i="1"/>
  <c r="AX154" i="1"/>
  <c r="AX155" i="1"/>
  <c r="AX156" i="1"/>
  <c r="AX157" i="1"/>
  <c r="AX158" i="1"/>
  <c r="AX159" i="1"/>
  <c r="AX160" i="1"/>
  <c r="AX161" i="1"/>
  <c r="AX162" i="1"/>
  <c r="AX163" i="1"/>
  <c r="AX164" i="1"/>
  <c r="AX165" i="1"/>
  <c r="AX166" i="1"/>
  <c r="AX167" i="1"/>
  <c r="AX168" i="1"/>
  <c r="AX169" i="1"/>
  <c r="AX170" i="1"/>
  <c r="AX171" i="1"/>
  <c r="AX172" i="1"/>
  <c r="AX173" i="1"/>
  <c r="AX174" i="1"/>
  <c r="AX175" i="1"/>
  <c r="AX176" i="1"/>
  <c r="AX177" i="1"/>
  <c r="AX178" i="1"/>
  <c r="AX179" i="1"/>
  <c r="AX180" i="1"/>
  <c r="AX181" i="1"/>
  <c r="AX182" i="1"/>
  <c r="AX183" i="1"/>
  <c r="AX184" i="1"/>
  <c r="AX185" i="1"/>
  <c r="AX186" i="1"/>
  <c r="AX187" i="1"/>
  <c r="AX188" i="1"/>
  <c r="AX189" i="1"/>
  <c r="AX190" i="1"/>
  <c r="AX191" i="1"/>
  <c r="AX192" i="1"/>
  <c r="AX193" i="1"/>
  <c r="AX194" i="1"/>
  <c r="AX195" i="1"/>
  <c r="AX196" i="1"/>
  <c r="AX197" i="1"/>
  <c r="AX198" i="1"/>
  <c r="AX199" i="1"/>
  <c r="AX200" i="1"/>
  <c r="AX201" i="1"/>
  <c r="AX202" i="1"/>
  <c r="AX203" i="1"/>
  <c r="AX204" i="1"/>
  <c r="AX205" i="1"/>
  <c r="AX206" i="1"/>
  <c r="AX207" i="1"/>
  <c r="AX208" i="1"/>
  <c r="AX209" i="1"/>
  <c r="AX210" i="1"/>
  <c r="AX211" i="1"/>
  <c r="AX212" i="1"/>
  <c r="AX213" i="1"/>
  <c r="AX214" i="1"/>
  <c r="AX215" i="1"/>
  <c r="AX216" i="1"/>
  <c r="AX217" i="1"/>
  <c r="AX218" i="1"/>
  <c r="AX219" i="1"/>
  <c r="AX220" i="1"/>
  <c r="AX221" i="1"/>
  <c r="AX222" i="1"/>
  <c r="AX223" i="1"/>
  <c r="AX224" i="1"/>
  <c r="AX225" i="1"/>
  <c r="AX226" i="1"/>
  <c r="AX227" i="1"/>
  <c r="AX228" i="1"/>
  <c r="AX229" i="1"/>
  <c r="AX230" i="1"/>
  <c r="AX231" i="1"/>
  <c r="AX232" i="1"/>
  <c r="AX233" i="1"/>
  <c r="AX234" i="1"/>
  <c r="AX235" i="1"/>
  <c r="AX236" i="1"/>
  <c r="AX237" i="1"/>
  <c r="AX238" i="1"/>
  <c r="AX239" i="1"/>
  <c r="AX240" i="1"/>
  <c r="AX241" i="1"/>
  <c r="AX242" i="1"/>
  <c r="AX243" i="1"/>
  <c r="AX244" i="1"/>
  <c r="AX245" i="1"/>
  <c r="AX246" i="1"/>
  <c r="AX247" i="1"/>
  <c r="AX248" i="1"/>
  <c r="AX249" i="1"/>
  <c r="AX250" i="1"/>
  <c r="AX251" i="1"/>
  <c r="AX252" i="1"/>
  <c r="AX253" i="1"/>
  <c r="AX254" i="1"/>
  <c r="AX255" i="1"/>
  <c r="AX256" i="1"/>
  <c r="AX257" i="1"/>
  <c r="AX258" i="1"/>
  <c r="AX259" i="1"/>
  <c r="AX260" i="1"/>
  <c r="AX261" i="1"/>
  <c r="AX262" i="1"/>
  <c r="AX263" i="1"/>
  <c r="AX264" i="1"/>
  <c r="AX265" i="1"/>
  <c r="AX266" i="1"/>
  <c r="AX267" i="1"/>
  <c r="AX268" i="1"/>
  <c r="AX269" i="1"/>
  <c r="AX270" i="1"/>
  <c r="AX271" i="1"/>
  <c r="AX272" i="1"/>
  <c r="AX273" i="1"/>
  <c r="AX274" i="1"/>
  <c r="AX275" i="1"/>
  <c r="AX276" i="1"/>
  <c r="AX277" i="1"/>
  <c r="AX278" i="1"/>
  <c r="AX279" i="1"/>
  <c r="AX280" i="1"/>
  <c r="AX281" i="1"/>
  <c r="AX282" i="1"/>
  <c r="AX283" i="1"/>
  <c r="AX284" i="1"/>
  <c r="AX285" i="1"/>
  <c r="AX286" i="1"/>
  <c r="AX287" i="1"/>
  <c r="AX288" i="1"/>
  <c r="AX289" i="1"/>
  <c r="AX290" i="1"/>
  <c r="AX291" i="1"/>
  <c r="AX292" i="1"/>
  <c r="AX293" i="1"/>
  <c r="AX294" i="1"/>
  <c r="AX295" i="1"/>
  <c r="AX296" i="1"/>
  <c r="AX297" i="1"/>
  <c r="AX298" i="1"/>
  <c r="AX299" i="1"/>
  <c r="AX300" i="1"/>
  <c r="AX301" i="1"/>
  <c r="AX302" i="1"/>
  <c r="AX303" i="1"/>
  <c r="AX304" i="1"/>
  <c r="AX305" i="1"/>
  <c r="AX306" i="1"/>
  <c r="AX307" i="1"/>
  <c r="AX308" i="1"/>
  <c r="AX309" i="1"/>
  <c r="AX310" i="1"/>
  <c r="AX311" i="1"/>
  <c r="AX312" i="1"/>
  <c r="AX313" i="1"/>
  <c r="AX314" i="1"/>
  <c r="AX315" i="1"/>
  <c r="AX316" i="1"/>
  <c r="AX317" i="1"/>
  <c r="AX318" i="1"/>
  <c r="AX319" i="1"/>
  <c r="AX320" i="1"/>
  <c r="AX321" i="1"/>
  <c r="AX322" i="1"/>
  <c r="AX323" i="1"/>
  <c r="AX324" i="1"/>
  <c r="AX325" i="1"/>
  <c r="AX326" i="1"/>
  <c r="AX327" i="1"/>
  <c r="AX328" i="1"/>
  <c r="AX329" i="1"/>
  <c r="AX330" i="1"/>
  <c r="AX331" i="1"/>
  <c r="AX332" i="1"/>
  <c r="AX333" i="1"/>
  <c r="AX334" i="1"/>
  <c r="AX335" i="1"/>
  <c r="AX336" i="1"/>
  <c r="AX337" i="1"/>
  <c r="AX338" i="1"/>
  <c r="AX339" i="1"/>
  <c r="AX340" i="1"/>
  <c r="AX341" i="1"/>
  <c r="AX342" i="1"/>
  <c r="AX343" i="1"/>
  <c r="AX344" i="1"/>
  <c r="AX345" i="1"/>
  <c r="AX346" i="1"/>
  <c r="AX347" i="1"/>
  <c r="AX348" i="1"/>
  <c r="AX349" i="1"/>
  <c r="AX350" i="1"/>
  <c r="AX351" i="1"/>
  <c r="AX352" i="1"/>
  <c r="AX353" i="1"/>
  <c r="AX354" i="1"/>
  <c r="AX355" i="1"/>
  <c r="AX356" i="1"/>
  <c r="AX357" i="1"/>
  <c r="AX358" i="1"/>
  <c r="AX359" i="1"/>
  <c r="AX360" i="1"/>
  <c r="AX361" i="1"/>
  <c r="AX362" i="1"/>
  <c r="AX363" i="1"/>
  <c r="AX364" i="1"/>
  <c r="AX365" i="1"/>
  <c r="AX366" i="1"/>
  <c r="AX367" i="1"/>
  <c r="AX368" i="1"/>
  <c r="AX369" i="1"/>
  <c r="AX370" i="1"/>
  <c r="AX371" i="1"/>
  <c r="AX372" i="1"/>
  <c r="AX373" i="1"/>
  <c r="AX374" i="1"/>
  <c r="AX375" i="1"/>
  <c r="AX376" i="1"/>
  <c r="AX377" i="1"/>
  <c r="AX378" i="1"/>
  <c r="AX379" i="1"/>
  <c r="AX380" i="1"/>
  <c r="AX381" i="1"/>
  <c r="AX382" i="1"/>
  <c r="AX383" i="1"/>
  <c r="AX384" i="1"/>
  <c r="AX385" i="1"/>
  <c r="AX386" i="1"/>
  <c r="AX387" i="1"/>
  <c r="AX388" i="1"/>
  <c r="AX389" i="1"/>
  <c r="AX390" i="1"/>
  <c r="AX391" i="1"/>
  <c r="AX392" i="1"/>
  <c r="AX393" i="1"/>
  <c r="AX394" i="1"/>
  <c r="AX395" i="1"/>
  <c r="AX396" i="1"/>
  <c r="AX397" i="1"/>
  <c r="AX398" i="1"/>
  <c r="AX399" i="1"/>
  <c r="AX400" i="1"/>
  <c r="AX401" i="1"/>
  <c r="AX402" i="1"/>
  <c r="AX403" i="1"/>
  <c r="AX404" i="1"/>
  <c r="AX405" i="1"/>
  <c r="AX406" i="1"/>
  <c r="AX407" i="1"/>
  <c r="AX408" i="1"/>
  <c r="AX409" i="1"/>
  <c r="AX410" i="1"/>
  <c r="AX411" i="1"/>
  <c r="AX412" i="1"/>
  <c r="AX413" i="1"/>
  <c r="AX414" i="1"/>
  <c r="AX415" i="1"/>
  <c r="AX416" i="1"/>
  <c r="AX417" i="1"/>
  <c r="AX418" i="1"/>
  <c r="AX419" i="1"/>
  <c r="AX420" i="1"/>
  <c r="AX421" i="1"/>
  <c r="AX422" i="1"/>
  <c r="AX423" i="1"/>
  <c r="AX424" i="1"/>
  <c r="AX425" i="1"/>
  <c r="AX426" i="1"/>
  <c r="AX427" i="1"/>
  <c r="AX428" i="1"/>
  <c r="AX429" i="1"/>
  <c r="AX430" i="1"/>
  <c r="AX431" i="1"/>
  <c r="AX432" i="1"/>
  <c r="AX433" i="1"/>
  <c r="AX434" i="1"/>
  <c r="AX435" i="1"/>
  <c r="AX436" i="1"/>
  <c r="AX437" i="1"/>
  <c r="AX438" i="1"/>
  <c r="AX439" i="1"/>
  <c r="AX440" i="1"/>
  <c r="AX441" i="1"/>
  <c r="AX442" i="1"/>
  <c r="AX443" i="1"/>
  <c r="AX444" i="1"/>
  <c r="AX445" i="1"/>
  <c r="AX446" i="1"/>
  <c r="AX447" i="1"/>
  <c r="AX448" i="1"/>
  <c r="AX449" i="1"/>
  <c r="AX450" i="1"/>
  <c r="AX451" i="1"/>
  <c r="AX452" i="1"/>
  <c r="AX453" i="1"/>
  <c r="AX454" i="1"/>
  <c r="AX455" i="1"/>
  <c r="AX456" i="1"/>
  <c r="AX457" i="1"/>
  <c r="AX458" i="1"/>
  <c r="AX459" i="1"/>
  <c r="AX460" i="1"/>
  <c r="AX461" i="1"/>
  <c r="AX462" i="1"/>
  <c r="AX463" i="1"/>
  <c r="AX464" i="1"/>
  <c r="AX465" i="1"/>
  <c r="AX466" i="1"/>
  <c r="AX467" i="1"/>
  <c r="AX468" i="1"/>
  <c r="AX469" i="1"/>
  <c r="AX470" i="1"/>
  <c r="AX471" i="1"/>
  <c r="AX472" i="1"/>
  <c r="AX473" i="1"/>
  <c r="AX474" i="1"/>
  <c r="AX475" i="1"/>
  <c r="AX476" i="1"/>
  <c r="AX477" i="1"/>
  <c r="AX478" i="1"/>
  <c r="AX479" i="1"/>
  <c r="AX480" i="1"/>
  <c r="AX481" i="1"/>
  <c r="AX482" i="1"/>
  <c r="AX483" i="1"/>
  <c r="AX484" i="1"/>
  <c r="AX485" i="1"/>
  <c r="AX486" i="1"/>
  <c r="AX487" i="1"/>
  <c r="AX488" i="1"/>
  <c r="AX489" i="1"/>
  <c r="AX490" i="1"/>
  <c r="AX491" i="1"/>
  <c r="AX492" i="1"/>
  <c r="AX493" i="1"/>
  <c r="AX494" i="1"/>
  <c r="AX495" i="1"/>
  <c r="AX496" i="1"/>
  <c r="AX497" i="1"/>
  <c r="AX498" i="1"/>
  <c r="AX499" i="1"/>
  <c r="AX500" i="1"/>
  <c r="AX501" i="1"/>
  <c r="AX502" i="1"/>
  <c r="AX503" i="1"/>
  <c r="AX504" i="1"/>
  <c r="AX505" i="1"/>
  <c r="AX506" i="1"/>
  <c r="AX507" i="1"/>
  <c r="AX508" i="1"/>
  <c r="AX509" i="1"/>
  <c r="AX510" i="1"/>
  <c r="AX511" i="1"/>
  <c r="AX512" i="1"/>
  <c r="AX513" i="1"/>
  <c r="AX514" i="1"/>
  <c r="AX515" i="1"/>
  <c r="AX516" i="1"/>
  <c r="AX517" i="1"/>
  <c r="AX518" i="1"/>
  <c r="AX519" i="1"/>
  <c r="AX520" i="1"/>
  <c r="AX521" i="1"/>
  <c r="AX522" i="1"/>
  <c r="AX523" i="1"/>
  <c r="AX524" i="1"/>
  <c r="AX525" i="1"/>
  <c r="AX526" i="1"/>
  <c r="AX527" i="1"/>
  <c r="AX528" i="1"/>
  <c r="AX529" i="1"/>
  <c r="AX530" i="1"/>
  <c r="AX531" i="1"/>
  <c r="AX532" i="1"/>
  <c r="AX533" i="1"/>
  <c r="AX534" i="1"/>
  <c r="AX535" i="1"/>
  <c r="AX536" i="1"/>
  <c r="AX537" i="1"/>
  <c r="AX538" i="1"/>
  <c r="AX539" i="1"/>
  <c r="AX540" i="1"/>
  <c r="AX541" i="1"/>
  <c r="AX542" i="1"/>
  <c r="AX543" i="1"/>
  <c r="AX544" i="1"/>
  <c r="AX545" i="1"/>
  <c r="AX546" i="1"/>
  <c r="AX547" i="1"/>
  <c r="AX548" i="1"/>
  <c r="AX549" i="1"/>
  <c r="AX550" i="1"/>
  <c r="AX551" i="1"/>
  <c r="AX552" i="1"/>
  <c r="AX553" i="1"/>
  <c r="AX554" i="1"/>
  <c r="AX555" i="1"/>
  <c r="AX556" i="1"/>
  <c r="AX557" i="1"/>
  <c r="AX558" i="1"/>
  <c r="AX559" i="1"/>
  <c r="AX560" i="1"/>
  <c r="AX561" i="1"/>
  <c r="AX562" i="1"/>
  <c r="AX563" i="1"/>
  <c r="AX564" i="1"/>
  <c r="AX565" i="1"/>
  <c r="AX566" i="1"/>
  <c r="AX567" i="1"/>
  <c r="AX568" i="1"/>
  <c r="AX569" i="1"/>
  <c r="AX570" i="1"/>
  <c r="AX571" i="1"/>
  <c r="AX572" i="1"/>
  <c r="AX573" i="1"/>
  <c r="AX574" i="1"/>
  <c r="AX575" i="1"/>
  <c r="AX576" i="1"/>
  <c r="AX577" i="1"/>
  <c r="AX578" i="1"/>
  <c r="AX579" i="1"/>
  <c r="AX580" i="1"/>
  <c r="AX581" i="1"/>
  <c r="AX582" i="1"/>
  <c r="AX583" i="1"/>
  <c r="AX584" i="1"/>
  <c r="AX585" i="1"/>
  <c r="AX586" i="1"/>
  <c r="AX587" i="1"/>
  <c r="AX588" i="1"/>
  <c r="AX589" i="1"/>
  <c r="AX590" i="1"/>
  <c r="AX591" i="1"/>
  <c r="AX592" i="1"/>
  <c r="AX593" i="1"/>
  <c r="AX594" i="1"/>
  <c r="AX595" i="1"/>
  <c r="AX596" i="1"/>
  <c r="AX597" i="1"/>
  <c r="AX598" i="1"/>
  <c r="AX599" i="1"/>
  <c r="AX600" i="1"/>
  <c r="AX601" i="1"/>
  <c r="AX602" i="1"/>
  <c r="AX603" i="1"/>
  <c r="AX604" i="1"/>
  <c r="AX605" i="1"/>
  <c r="AX606" i="1"/>
  <c r="AX607" i="1"/>
  <c r="AX608" i="1"/>
  <c r="AX609" i="1"/>
  <c r="AX610" i="1"/>
  <c r="AX611" i="1"/>
  <c r="AX612" i="1"/>
  <c r="AX613" i="1"/>
  <c r="AX614" i="1"/>
  <c r="AX615" i="1"/>
  <c r="AX616" i="1"/>
  <c r="AX617" i="1"/>
  <c r="AX618" i="1"/>
  <c r="AX619" i="1"/>
  <c r="AX620" i="1"/>
  <c r="AX621" i="1"/>
  <c r="AX622" i="1"/>
  <c r="AX623" i="1"/>
  <c r="AX624" i="1"/>
  <c r="AX625" i="1"/>
  <c r="AX626" i="1"/>
  <c r="AX627" i="1"/>
  <c r="AX628" i="1"/>
  <c r="AX629" i="1"/>
  <c r="AX630" i="1"/>
  <c r="AX631" i="1"/>
  <c r="AX632" i="1"/>
  <c r="AX633" i="1"/>
  <c r="AX634" i="1"/>
  <c r="AX635" i="1"/>
  <c r="AX636" i="1"/>
  <c r="AX637" i="1"/>
  <c r="AX638" i="1"/>
  <c r="AX639" i="1"/>
  <c r="AX640" i="1"/>
  <c r="AX641" i="1"/>
  <c r="AX642" i="1"/>
  <c r="AX643" i="1"/>
  <c r="AX644" i="1"/>
  <c r="AX645" i="1"/>
  <c r="AX646" i="1"/>
  <c r="AX647" i="1"/>
  <c r="AX648" i="1"/>
  <c r="AX649" i="1"/>
  <c r="AX650" i="1"/>
  <c r="AX651" i="1"/>
  <c r="AX652" i="1"/>
  <c r="AX653" i="1"/>
  <c r="AX654" i="1"/>
  <c r="AX655" i="1"/>
  <c r="AX656" i="1"/>
  <c r="AX657" i="1"/>
  <c r="AX658" i="1"/>
  <c r="AX659" i="1"/>
  <c r="AX660" i="1"/>
  <c r="AX661" i="1"/>
  <c r="AX662" i="1"/>
  <c r="AX663" i="1"/>
  <c r="AX664" i="1"/>
  <c r="AX665" i="1"/>
  <c r="AX666" i="1"/>
  <c r="AX667" i="1"/>
  <c r="AX668" i="1"/>
  <c r="AX669" i="1"/>
  <c r="AX670" i="1"/>
  <c r="AX671" i="1"/>
  <c r="AX672" i="1"/>
  <c r="AX673" i="1"/>
  <c r="AX674" i="1"/>
  <c r="AX675" i="1"/>
  <c r="AX676" i="1"/>
  <c r="AX677" i="1"/>
  <c r="AX678" i="1"/>
  <c r="AX679" i="1"/>
  <c r="AX680" i="1"/>
  <c r="AX681" i="1"/>
  <c r="AX682" i="1"/>
  <c r="AX683" i="1"/>
  <c r="AX684" i="1"/>
  <c r="AX685" i="1"/>
  <c r="AX686" i="1"/>
  <c r="AX687" i="1"/>
  <c r="AX688" i="1"/>
  <c r="AX689" i="1"/>
  <c r="AX690" i="1"/>
  <c r="AX691" i="1"/>
  <c r="AX692" i="1"/>
  <c r="AX693" i="1"/>
  <c r="AX694" i="1"/>
  <c r="AX695" i="1"/>
  <c r="AX696" i="1"/>
  <c r="AX697" i="1"/>
  <c r="AX698" i="1"/>
  <c r="AX699" i="1"/>
  <c r="AX700" i="1"/>
  <c r="AX701" i="1"/>
  <c r="AX702" i="1"/>
  <c r="AX703" i="1"/>
  <c r="AX704" i="1"/>
  <c r="AX705" i="1"/>
  <c r="AX706" i="1"/>
  <c r="AX707" i="1"/>
  <c r="AX708" i="1"/>
  <c r="AX709" i="1"/>
  <c r="AX710" i="1"/>
  <c r="AX711" i="1"/>
  <c r="AX712" i="1"/>
  <c r="AX713" i="1"/>
  <c r="AX714" i="1"/>
  <c r="AX715" i="1"/>
  <c r="AX716" i="1"/>
  <c r="AX717" i="1"/>
  <c r="AX718" i="1"/>
  <c r="AX719" i="1"/>
  <c r="AX720" i="1"/>
  <c r="AX721" i="1"/>
  <c r="AX722" i="1"/>
  <c r="AX723" i="1"/>
  <c r="AX724" i="1"/>
  <c r="AX725" i="1"/>
  <c r="AX726" i="1"/>
  <c r="AX727" i="1"/>
  <c r="AX728" i="1"/>
  <c r="AX729" i="1"/>
  <c r="AX730" i="1"/>
  <c r="AX731" i="1"/>
  <c r="AX732" i="1"/>
  <c r="AX733" i="1"/>
  <c r="AX734" i="1"/>
  <c r="AX735" i="1"/>
  <c r="AX736" i="1"/>
  <c r="AX737" i="1"/>
  <c r="AX738" i="1"/>
  <c r="AX739" i="1"/>
  <c r="AX740" i="1"/>
  <c r="AX741" i="1"/>
  <c r="AX742" i="1"/>
  <c r="AX743" i="1"/>
  <c r="AX744" i="1"/>
  <c r="AX745" i="1"/>
  <c r="AX746" i="1"/>
  <c r="AX747" i="1"/>
  <c r="AX748" i="1"/>
  <c r="AX749" i="1"/>
  <c r="AX750" i="1"/>
  <c r="AX751" i="1"/>
  <c r="AX752" i="1"/>
  <c r="AX753" i="1"/>
  <c r="AX754" i="1"/>
  <c r="AX755" i="1"/>
  <c r="AX756" i="1"/>
  <c r="AX757" i="1"/>
  <c r="AX758" i="1"/>
  <c r="AX759" i="1"/>
  <c r="AX760" i="1"/>
  <c r="AX761" i="1"/>
  <c r="AX762" i="1"/>
  <c r="AX763" i="1"/>
  <c r="AX764" i="1"/>
  <c r="AX765" i="1"/>
  <c r="AX766" i="1"/>
  <c r="AX767" i="1"/>
  <c r="AX768" i="1"/>
  <c r="AX769" i="1"/>
  <c r="AX770" i="1"/>
  <c r="AX771" i="1"/>
  <c r="AX772" i="1"/>
  <c r="AX773" i="1"/>
  <c r="AX774" i="1"/>
  <c r="AX775" i="1"/>
  <c r="AX776" i="1"/>
  <c r="AX777" i="1"/>
  <c r="AX778" i="1"/>
  <c r="AX779" i="1"/>
  <c r="AX780" i="1"/>
  <c r="AX781" i="1"/>
  <c r="AX782" i="1"/>
  <c r="AX783" i="1"/>
  <c r="AX784" i="1"/>
  <c r="AX785" i="1"/>
  <c r="AX786" i="1"/>
  <c r="AX787" i="1"/>
  <c r="AX788" i="1"/>
  <c r="AX789" i="1"/>
  <c r="AX790" i="1"/>
  <c r="AX791" i="1"/>
  <c r="AX792" i="1"/>
  <c r="AX793" i="1"/>
  <c r="AX794" i="1"/>
  <c r="AX795" i="1"/>
  <c r="AX796" i="1"/>
  <c r="AX797" i="1"/>
  <c r="AX798" i="1"/>
  <c r="AX799" i="1"/>
  <c r="AX800" i="1"/>
  <c r="AX801" i="1"/>
  <c r="AX802" i="1"/>
  <c r="AX803" i="1"/>
  <c r="AX804" i="1"/>
  <c r="AX805" i="1"/>
  <c r="AX806" i="1"/>
  <c r="AX807" i="1"/>
  <c r="AX808" i="1"/>
  <c r="AX809" i="1"/>
  <c r="AX810" i="1"/>
  <c r="AX811" i="1"/>
  <c r="AX812" i="1"/>
  <c r="AX813" i="1"/>
  <c r="AX814" i="1"/>
  <c r="AX815" i="1"/>
  <c r="AX816" i="1"/>
  <c r="AX817" i="1"/>
  <c r="AX818" i="1"/>
  <c r="AX819" i="1"/>
  <c r="AX820" i="1"/>
  <c r="AX821" i="1"/>
  <c r="AX822" i="1"/>
  <c r="AX823" i="1"/>
  <c r="AX824" i="1"/>
  <c r="AX825" i="1"/>
  <c r="AX826" i="1"/>
  <c r="AX827" i="1"/>
  <c r="AX828" i="1"/>
  <c r="AX829" i="1"/>
  <c r="AX830" i="1"/>
  <c r="AX831" i="1"/>
  <c r="AX832" i="1"/>
  <c r="AX833" i="1"/>
  <c r="AX834" i="1"/>
  <c r="AX835" i="1"/>
  <c r="AX836" i="1"/>
  <c r="AX837" i="1"/>
  <c r="AX838" i="1"/>
  <c r="AX839" i="1"/>
  <c r="AX840" i="1"/>
  <c r="AX841" i="1"/>
  <c r="AX842" i="1"/>
  <c r="AX843" i="1"/>
  <c r="AX844" i="1"/>
  <c r="AX845" i="1"/>
  <c r="AX846" i="1"/>
  <c r="AX847" i="1"/>
  <c r="AX848" i="1"/>
  <c r="AX849" i="1"/>
  <c r="AX850" i="1"/>
  <c r="AX851" i="1"/>
  <c r="AX852" i="1"/>
  <c r="AX853" i="1"/>
  <c r="AX854" i="1"/>
  <c r="AX855" i="1"/>
  <c r="AX856" i="1"/>
  <c r="AX857" i="1"/>
  <c r="AX858" i="1"/>
  <c r="AX859" i="1"/>
  <c r="AX860" i="1"/>
  <c r="AX861" i="1"/>
  <c r="AX862" i="1"/>
  <c r="AX863" i="1"/>
  <c r="AX864" i="1"/>
  <c r="AX865" i="1"/>
  <c r="AX866" i="1"/>
  <c r="AX867" i="1"/>
  <c r="AX868" i="1"/>
  <c r="AX869" i="1"/>
  <c r="AX870" i="1"/>
  <c r="AX871" i="1"/>
  <c r="AX872" i="1"/>
  <c r="AX873" i="1"/>
  <c r="AX874" i="1"/>
  <c r="AX875" i="1"/>
  <c r="AX876" i="1"/>
  <c r="AX877" i="1"/>
  <c r="AX878" i="1"/>
  <c r="AX879" i="1"/>
  <c r="AX880" i="1"/>
  <c r="AX881" i="1"/>
  <c r="AX882" i="1"/>
  <c r="AX883" i="1"/>
  <c r="AX884" i="1"/>
  <c r="AX885" i="1"/>
  <c r="AX886" i="1"/>
  <c r="AX887" i="1"/>
  <c r="AX888" i="1"/>
  <c r="AX889" i="1"/>
  <c r="AX890" i="1"/>
  <c r="AX891" i="1"/>
  <c r="AX892" i="1"/>
  <c r="AX893" i="1"/>
  <c r="AX894" i="1"/>
  <c r="AX895" i="1"/>
  <c r="AX896" i="1"/>
  <c r="AX897" i="1"/>
  <c r="AX898" i="1"/>
  <c r="AX899" i="1"/>
  <c r="AX900" i="1"/>
  <c r="AX901" i="1"/>
  <c r="AX902" i="1"/>
  <c r="AX903" i="1"/>
  <c r="AX904" i="1"/>
  <c r="AX905" i="1"/>
  <c r="AX906" i="1"/>
  <c r="AX907" i="1"/>
  <c r="AX908" i="1"/>
  <c r="AX909" i="1"/>
  <c r="AX910" i="1"/>
  <c r="AX911" i="1"/>
  <c r="AX912" i="1"/>
  <c r="AX913" i="1"/>
  <c r="AX914" i="1"/>
  <c r="AX915" i="1"/>
  <c r="AX916" i="1"/>
  <c r="AX917" i="1"/>
  <c r="AX918" i="1"/>
  <c r="AX919" i="1"/>
  <c r="AX920" i="1"/>
  <c r="AX921" i="1"/>
  <c r="AX922" i="1"/>
  <c r="AX923" i="1"/>
  <c r="AX924" i="1"/>
  <c r="AX925" i="1"/>
  <c r="AX926" i="1"/>
  <c r="AX927" i="1"/>
  <c r="AX928" i="1"/>
  <c r="AX929" i="1"/>
  <c r="AX930" i="1"/>
  <c r="AX931" i="1"/>
  <c r="AX932" i="1"/>
  <c r="AX933" i="1"/>
  <c r="AX934" i="1"/>
  <c r="AX935" i="1"/>
  <c r="AX936" i="1"/>
  <c r="AX937" i="1"/>
  <c r="AX938" i="1"/>
  <c r="AX939" i="1"/>
  <c r="AX940" i="1"/>
  <c r="AX941" i="1"/>
  <c r="AX942" i="1"/>
  <c r="AX943" i="1"/>
  <c r="AX944" i="1"/>
  <c r="AX945" i="1"/>
  <c r="AX946" i="1"/>
  <c r="AX947" i="1"/>
  <c r="AX948" i="1"/>
  <c r="AX949" i="1"/>
  <c r="AX950" i="1"/>
  <c r="AX951" i="1"/>
  <c r="AX952" i="1"/>
  <c r="AX953" i="1"/>
  <c r="AX954" i="1"/>
  <c r="AX955" i="1"/>
  <c r="AX956" i="1"/>
  <c r="AX957" i="1"/>
  <c r="AX958" i="1"/>
  <c r="AX959" i="1"/>
  <c r="AX960" i="1"/>
  <c r="AX961" i="1"/>
  <c r="AX962" i="1"/>
  <c r="AX963" i="1"/>
  <c r="AX964" i="1"/>
  <c r="AX965" i="1"/>
  <c r="AX966" i="1"/>
  <c r="AX967" i="1"/>
  <c r="AX968" i="1"/>
  <c r="AX969" i="1"/>
  <c r="AX970" i="1"/>
  <c r="AX971" i="1"/>
  <c r="AX972" i="1"/>
  <c r="AX973" i="1"/>
  <c r="AX974" i="1"/>
  <c r="AX975" i="1"/>
  <c r="AX976" i="1"/>
  <c r="AX977" i="1"/>
  <c r="AX978" i="1"/>
  <c r="AX979" i="1"/>
  <c r="AX980" i="1"/>
  <c r="AX981" i="1"/>
  <c r="AX982" i="1"/>
  <c r="AX983" i="1"/>
  <c r="AX984" i="1"/>
  <c r="AX985" i="1"/>
  <c r="AX986" i="1"/>
  <c r="AX987" i="1"/>
  <c r="AX988" i="1"/>
  <c r="AX989" i="1"/>
  <c r="AX990" i="1"/>
  <c r="AX991" i="1"/>
  <c r="AX992" i="1"/>
  <c r="AX993" i="1"/>
  <c r="AX994" i="1"/>
  <c r="AX995" i="1"/>
  <c r="AX996" i="1"/>
  <c r="AX997" i="1"/>
  <c r="AX998" i="1"/>
  <c r="AX999" i="1"/>
  <c r="AX1000" i="1"/>
  <c r="AX1001" i="1"/>
  <c r="AX1002" i="1"/>
  <c r="AX1003" i="1"/>
  <c r="AX1004" i="1"/>
  <c r="AX1005" i="1"/>
  <c r="AX1006" i="1"/>
  <c r="AX1007" i="1"/>
  <c r="AX1008" i="1"/>
  <c r="AX1009" i="1"/>
  <c r="AX1010" i="1"/>
  <c r="AX1011" i="1"/>
  <c r="AX1012" i="1"/>
  <c r="AX1013" i="1"/>
  <c r="AX1014" i="1"/>
  <c r="AX1015" i="1"/>
  <c r="AX1016" i="1"/>
  <c r="AX1017" i="1"/>
  <c r="AX1018" i="1"/>
  <c r="AX1019" i="1"/>
  <c r="AX1020" i="1"/>
  <c r="AX1021" i="1"/>
  <c r="AX1022" i="1"/>
  <c r="AX1023" i="1"/>
  <c r="AX1024" i="1"/>
  <c r="AX1025" i="1"/>
  <c r="AX1026" i="1"/>
  <c r="AX1027" i="1"/>
  <c r="AX1028" i="1"/>
  <c r="AX1029" i="1"/>
  <c r="AX1030" i="1"/>
  <c r="AX1031" i="1"/>
  <c r="AX1032" i="1"/>
  <c r="AX1033" i="1"/>
  <c r="AX1034" i="1"/>
  <c r="AX1035" i="1"/>
  <c r="AX1036" i="1"/>
  <c r="AX1037" i="1"/>
  <c r="AX1038" i="1"/>
  <c r="AX1039" i="1"/>
  <c r="AX1040" i="1"/>
  <c r="AX1041" i="1"/>
  <c r="AX1042" i="1"/>
  <c r="AX1043" i="1"/>
  <c r="AX1044" i="1"/>
  <c r="AX1045" i="1"/>
  <c r="AX1046" i="1"/>
  <c r="AX1047" i="1"/>
  <c r="AX1048" i="1"/>
  <c r="AX1049" i="1"/>
  <c r="AX1050" i="1"/>
  <c r="AX1051" i="1"/>
  <c r="AX1052" i="1"/>
  <c r="AX1053" i="1"/>
  <c r="AX1054" i="1"/>
  <c r="AX1055" i="1"/>
  <c r="AX1056" i="1"/>
  <c r="AX1057" i="1"/>
  <c r="AX1058" i="1"/>
  <c r="AX1059" i="1"/>
  <c r="AX1060" i="1"/>
  <c r="AX1061" i="1"/>
  <c r="AX1062" i="1"/>
  <c r="AX1063" i="1"/>
  <c r="AX1064" i="1"/>
  <c r="AX1065" i="1"/>
  <c r="AX1066" i="1"/>
  <c r="AX1067" i="1"/>
  <c r="AX1068" i="1"/>
  <c r="AX1069" i="1"/>
  <c r="AX1070" i="1"/>
  <c r="AX1071" i="1"/>
  <c r="AX1072" i="1"/>
  <c r="AX1073" i="1"/>
  <c r="AX1074" i="1"/>
  <c r="AX1075" i="1"/>
  <c r="AX1076" i="1"/>
  <c r="AX1077" i="1"/>
  <c r="AX1078" i="1"/>
  <c r="AX1079" i="1"/>
  <c r="AX1080" i="1"/>
  <c r="AX1081" i="1"/>
  <c r="AX1082" i="1"/>
  <c r="AX1083" i="1"/>
  <c r="AX1084" i="1"/>
  <c r="AX1085" i="1"/>
  <c r="AX1086" i="1"/>
  <c r="AX1087" i="1"/>
  <c r="AX1088" i="1"/>
  <c r="AX1089" i="1"/>
  <c r="AX1090" i="1"/>
  <c r="AX1091" i="1"/>
  <c r="AX1092" i="1"/>
  <c r="AX1093" i="1"/>
  <c r="AX1094" i="1"/>
  <c r="AX1095" i="1"/>
  <c r="AX1096" i="1"/>
  <c r="AX1097" i="1"/>
  <c r="AX1098" i="1"/>
  <c r="AX1099" i="1"/>
  <c r="AX1100" i="1"/>
  <c r="AX1101" i="1"/>
  <c r="AX1102" i="1"/>
  <c r="AX1103" i="1"/>
  <c r="AX1104" i="1"/>
  <c r="AX1105" i="1"/>
  <c r="AX1106" i="1"/>
  <c r="AX1107" i="1"/>
  <c r="AX1108" i="1"/>
  <c r="AX1109" i="1"/>
  <c r="AX1110" i="1"/>
  <c r="AX1111" i="1"/>
  <c r="AX1112" i="1"/>
  <c r="AX1113" i="1"/>
  <c r="AX1114" i="1"/>
  <c r="AX1115" i="1"/>
  <c r="AX1116" i="1"/>
  <c r="AX1117" i="1"/>
  <c r="AX1118" i="1"/>
  <c r="AX1119" i="1"/>
  <c r="AX1120" i="1"/>
  <c r="AX1121" i="1"/>
  <c r="AX1122" i="1"/>
  <c r="AX1123" i="1"/>
  <c r="AX1124" i="1"/>
  <c r="AX1125" i="1"/>
  <c r="AX1126" i="1"/>
  <c r="AX1127" i="1"/>
  <c r="AX1128" i="1"/>
  <c r="AX1129" i="1"/>
  <c r="AX1130" i="1"/>
  <c r="AX1131" i="1"/>
  <c r="AX1132" i="1"/>
  <c r="AX1133" i="1"/>
  <c r="AX1134" i="1"/>
  <c r="AX1135" i="1"/>
  <c r="AX1136" i="1"/>
  <c r="AX1137" i="1"/>
  <c r="AX1138" i="1"/>
  <c r="AX1139" i="1"/>
  <c r="AX1140" i="1"/>
  <c r="AX1141" i="1"/>
  <c r="AX1142" i="1"/>
  <c r="AX1143" i="1"/>
  <c r="AX1144" i="1"/>
  <c r="AX1145" i="1"/>
  <c r="AX1146" i="1"/>
  <c r="AX1147" i="1"/>
  <c r="AX1148" i="1"/>
  <c r="AX1149" i="1"/>
  <c r="AX1150" i="1"/>
  <c r="AX1151" i="1"/>
  <c r="AX1152" i="1"/>
  <c r="AX1153" i="1"/>
  <c r="AX1154" i="1"/>
  <c r="AX1155" i="1"/>
  <c r="AX1156" i="1"/>
  <c r="AX1157" i="1"/>
  <c r="AX1158" i="1"/>
  <c r="AX1159" i="1"/>
  <c r="AX1160" i="1"/>
  <c r="AX1161" i="1"/>
  <c r="AX1162" i="1"/>
  <c r="AX1163" i="1"/>
  <c r="AX1164" i="1"/>
  <c r="AX1165" i="1"/>
  <c r="AX1166" i="1"/>
  <c r="AX1167" i="1"/>
  <c r="AX1168" i="1"/>
  <c r="AX1169" i="1"/>
  <c r="AX1170" i="1"/>
  <c r="AX1171" i="1"/>
  <c r="AX1172" i="1"/>
  <c r="AX1173" i="1"/>
  <c r="AX1174" i="1"/>
  <c r="AX1175" i="1"/>
  <c r="AX1176" i="1"/>
  <c r="AX1177" i="1"/>
  <c r="AX1178" i="1"/>
  <c r="AX1179" i="1"/>
  <c r="AX1180" i="1"/>
  <c r="AX1181" i="1"/>
  <c r="AX1182" i="1"/>
  <c r="AX1183" i="1"/>
  <c r="AX1184" i="1"/>
  <c r="AX1185" i="1"/>
  <c r="AX1186" i="1"/>
  <c r="AX1187" i="1"/>
  <c r="AX1188" i="1"/>
  <c r="AX1189" i="1"/>
  <c r="AX1190" i="1"/>
  <c r="AX1191" i="1"/>
  <c r="AX1192" i="1"/>
  <c r="AX1193" i="1"/>
  <c r="AX1194" i="1"/>
  <c r="AX1195" i="1"/>
  <c r="AX1196" i="1"/>
  <c r="AX1197" i="1"/>
  <c r="AX1198" i="1"/>
  <c r="AX1199" i="1"/>
  <c r="AX1200" i="1"/>
  <c r="AX1201" i="1"/>
  <c r="AX1202" i="1"/>
  <c r="AX1203" i="1"/>
  <c r="AX1204" i="1"/>
  <c r="AX1205" i="1"/>
  <c r="AX1206" i="1"/>
  <c r="AX1207" i="1"/>
  <c r="AX1208" i="1"/>
  <c r="AX1209" i="1"/>
  <c r="AX1210" i="1"/>
  <c r="AX1211" i="1"/>
  <c r="AX1212" i="1"/>
  <c r="AX1213" i="1"/>
  <c r="AX1214" i="1"/>
  <c r="AX1215" i="1"/>
  <c r="AX1216" i="1"/>
  <c r="AX1217" i="1"/>
  <c r="AX1218" i="1"/>
  <c r="AX1219" i="1"/>
  <c r="AX1220" i="1"/>
  <c r="AX1221" i="1"/>
  <c r="AX1222" i="1"/>
  <c r="AX1223" i="1"/>
  <c r="AX1224" i="1"/>
  <c r="AX1225" i="1"/>
  <c r="AX1226" i="1"/>
  <c r="AX1227" i="1"/>
  <c r="AX1228" i="1"/>
  <c r="AX1229" i="1"/>
  <c r="AX1230" i="1"/>
  <c r="AX1231" i="1"/>
  <c r="AX1232" i="1"/>
  <c r="AX1233" i="1"/>
  <c r="AX1234" i="1"/>
  <c r="AX1235" i="1"/>
  <c r="AX1236" i="1"/>
  <c r="AX1237" i="1"/>
  <c r="AX1238" i="1"/>
  <c r="AX1239" i="1"/>
  <c r="AX1240" i="1"/>
  <c r="AX1241" i="1"/>
  <c r="AX1242" i="1"/>
  <c r="AX1243" i="1"/>
  <c r="AX1244" i="1"/>
  <c r="AX1245" i="1"/>
  <c r="AX1246" i="1"/>
  <c r="AX1247" i="1"/>
  <c r="AX1248" i="1"/>
  <c r="AX1249" i="1"/>
  <c r="AX1250" i="1"/>
  <c r="AX1251" i="1"/>
  <c r="AX1252" i="1"/>
  <c r="AX1253" i="1"/>
  <c r="AX1254" i="1"/>
  <c r="AX1255" i="1"/>
  <c r="AX1256" i="1"/>
  <c r="AX1257" i="1"/>
  <c r="AX1258" i="1"/>
  <c r="AX1259" i="1"/>
  <c r="AX1260" i="1"/>
  <c r="AX1261" i="1"/>
  <c r="AX1262" i="1"/>
  <c r="AX1263" i="1"/>
  <c r="AX1264" i="1"/>
  <c r="AX1265" i="1"/>
  <c r="AX1266" i="1"/>
  <c r="AX1267" i="1"/>
  <c r="AX1268" i="1"/>
  <c r="AX1269" i="1"/>
  <c r="AX1270" i="1"/>
  <c r="AX1271" i="1"/>
  <c r="AX1272" i="1"/>
  <c r="AX1273" i="1"/>
  <c r="AX1274" i="1"/>
  <c r="AX1275" i="1"/>
  <c r="AX1276" i="1"/>
  <c r="AX1277" i="1"/>
  <c r="AX1278" i="1"/>
  <c r="AX1279" i="1"/>
  <c r="AX1280" i="1"/>
  <c r="AX1281" i="1"/>
  <c r="AX1282" i="1"/>
  <c r="AX1283" i="1"/>
  <c r="AX1284" i="1"/>
  <c r="AX1285" i="1"/>
  <c r="AX1286" i="1"/>
  <c r="AX1287" i="1"/>
  <c r="AX1288" i="1"/>
  <c r="AX1289" i="1"/>
  <c r="AX1290" i="1"/>
  <c r="AX1291" i="1"/>
  <c r="AX1292" i="1"/>
  <c r="AX1293" i="1"/>
  <c r="AX1294" i="1"/>
  <c r="AX1295" i="1"/>
  <c r="AX1296" i="1"/>
  <c r="AX1297" i="1"/>
  <c r="AX1298" i="1"/>
  <c r="AX1299" i="1"/>
  <c r="AX1300" i="1"/>
  <c r="AX1301" i="1"/>
  <c r="AX1302" i="1"/>
  <c r="AX1303" i="1"/>
  <c r="AX1304" i="1"/>
  <c r="AX1305" i="1"/>
  <c r="AX1306" i="1"/>
  <c r="AX1307" i="1"/>
  <c r="AX1308" i="1"/>
  <c r="AX1309" i="1"/>
  <c r="AX1310" i="1"/>
  <c r="AX1311" i="1"/>
  <c r="AX1312" i="1"/>
  <c r="AX1313" i="1"/>
  <c r="AX1314" i="1"/>
  <c r="AX1315" i="1"/>
  <c r="AX1316" i="1"/>
  <c r="AX1317" i="1"/>
  <c r="AX1318" i="1"/>
  <c r="AX1319" i="1"/>
  <c r="AX1320" i="1"/>
  <c r="AX1321" i="1"/>
  <c r="AX1322" i="1"/>
  <c r="AX1323" i="1"/>
  <c r="AX1324" i="1"/>
  <c r="AX1325" i="1"/>
  <c r="AX1326" i="1"/>
  <c r="AX1327" i="1"/>
  <c r="AX1328" i="1"/>
  <c r="AX1329" i="1"/>
  <c r="AX1330" i="1"/>
  <c r="AX1331" i="1"/>
  <c r="AX1332" i="1"/>
  <c r="AX1333" i="1"/>
  <c r="AX1334" i="1"/>
  <c r="AX1335" i="1"/>
  <c r="AX1336" i="1"/>
  <c r="AX1337" i="1"/>
  <c r="AX1338" i="1"/>
  <c r="AX1339" i="1"/>
  <c r="AX1340" i="1"/>
  <c r="AX1341" i="1"/>
  <c r="AX1342" i="1"/>
  <c r="AX1343" i="1"/>
  <c r="AX1344" i="1"/>
  <c r="AX1345" i="1"/>
  <c r="AX1346" i="1"/>
  <c r="AX1347" i="1"/>
  <c r="AX1348" i="1"/>
  <c r="AX1349" i="1"/>
  <c r="AX1350" i="1"/>
  <c r="AX1351" i="1"/>
  <c r="AX1352" i="1"/>
  <c r="AX1353" i="1"/>
  <c r="AX1354" i="1"/>
  <c r="AX1355" i="1"/>
  <c r="AX1356" i="1"/>
  <c r="AX1357" i="1"/>
  <c r="AX1358" i="1"/>
  <c r="AX1359" i="1"/>
  <c r="AX1360" i="1"/>
  <c r="AX1361" i="1"/>
  <c r="AX1362" i="1"/>
  <c r="AX1363" i="1"/>
  <c r="AX1364" i="1"/>
  <c r="AX1365" i="1"/>
  <c r="AX1366" i="1"/>
  <c r="AX1367" i="1"/>
  <c r="AX1368" i="1"/>
  <c r="AX1369" i="1"/>
  <c r="AX1370" i="1"/>
  <c r="AX1371" i="1"/>
  <c r="AX1372" i="1"/>
  <c r="AX1373" i="1"/>
  <c r="AX1374" i="1"/>
  <c r="AX1375" i="1"/>
  <c r="AX1376" i="1"/>
  <c r="AX1377" i="1"/>
  <c r="AX1378" i="1"/>
  <c r="AX1379" i="1"/>
  <c r="AX1380" i="1"/>
  <c r="AX1381" i="1"/>
  <c r="AX1382" i="1"/>
  <c r="AX1383" i="1"/>
  <c r="AX1384" i="1"/>
  <c r="AX1385" i="1"/>
  <c r="AX1386" i="1"/>
  <c r="AX1387" i="1"/>
  <c r="AX1388" i="1"/>
  <c r="AX1389" i="1"/>
  <c r="AX1390" i="1"/>
  <c r="AX1391" i="1"/>
  <c r="AX1392" i="1"/>
  <c r="AX1393" i="1"/>
  <c r="AX1394" i="1"/>
  <c r="AX1395" i="1"/>
  <c r="AX1396" i="1"/>
  <c r="AX1397" i="1"/>
  <c r="AX1398" i="1"/>
  <c r="AX1399" i="1"/>
  <c r="AX1400" i="1"/>
  <c r="AX1401" i="1"/>
  <c r="AX1402" i="1"/>
  <c r="AX1403" i="1"/>
  <c r="AX1404" i="1"/>
  <c r="AX1405" i="1"/>
  <c r="AX1406" i="1"/>
  <c r="AX1407" i="1"/>
  <c r="AX1408" i="1"/>
  <c r="AX1409" i="1"/>
  <c r="AX1410" i="1"/>
  <c r="AX1411" i="1"/>
  <c r="AX1412" i="1"/>
  <c r="AX1413" i="1"/>
  <c r="AX1414" i="1"/>
  <c r="AX1415" i="1"/>
  <c r="AX1416" i="1"/>
  <c r="AX1417" i="1"/>
  <c r="AX1418" i="1"/>
  <c r="AX1419" i="1"/>
  <c r="AX1420" i="1"/>
  <c r="AX1421" i="1"/>
  <c r="AX1422" i="1"/>
  <c r="AX1423" i="1"/>
  <c r="AX1424" i="1"/>
  <c r="AX1425" i="1"/>
  <c r="AX1426" i="1"/>
  <c r="AX1427" i="1"/>
  <c r="AX1428" i="1"/>
  <c r="AX1429" i="1"/>
  <c r="AX1430" i="1"/>
  <c r="AX1431" i="1"/>
  <c r="AX1432" i="1"/>
  <c r="AX1433" i="1"/>
  <c r="AX1434" i="1"/>
  <c r="AX1435" i="1"/>
  <c r="AX1436" i="1"/>
  <c r="AX1437" i="1"/>
  <c r="AX1438" i="1"/>
  <c r="AX1439" i="1"/>
  <c r="AX1440" i="1"/>
  <c r="AX1441" i="1"/>
  <c r="AX1442" i="1"/>
  <c r="AX1443" i="1"/>
  <c r="AX1444" i="1"/>
  <c r="AX1445" i="1"/>
  <c r="AX1446" i="1"/>
  <c r="AX1447" i="1"/>
  <c r="AX1448" i="1"/>
  <c r="AX1449" i="1"/>
  <c r="AX1450" i="1"/>
  <c r="AX1451" i="1"/>
  <c r="AX1452" i="1"/>
  <c r="AX1453" i="1"/>
  <c r="AX1454" i="1"/>
  <c r="AX1455" i="1"/>
  <c r="AX1456" i="1"/>
  <c r="AX1457" i="1"/>
  <c r="AX1458" i="1"/>
  <c r="AX1459" i="1"/>
  <c r="AX1460" i="1"/>
  <c r="AX1461" i="1"/>
  <c r="AX1462" i="1"/>
  <c r="AX1463" i="1"/>
  <c r="AX1464" i="1"/>
  <c r="AX1465" i="1"/>
  <c r="AX1466" i="1"/>
  <c r="AX1467" i="1"/>
  <c r="AX1468" i="1"/>
  <c r="AX1469" i="1"/>
  <c r="AX1470" i="1"/>
  <c r="AX1471" i="1"/>
  <c r="AX1472" i="1"/>
  <c r="AX1473" i="1"/>
  <c r="AX1474" i="1"/>
  <c r="AX1475" i="1"/>
  <c r="AX1476" i="1"/>
  <c r="AX1477" i="1"/>
  <c r="AX1478" i="1"/>
  <c r="AX1479" i="1"/>
  <c r="AX1480" i="1"/>
  <c r="AX1481" i="1"/>
  <c r="AX1482" i="1"/>
  <c r="AX1483" i="1"/>
  <c r="AX1484" i="1"/>
  <c r="AX1485" i="1"/>
  <c r="AX1486" i="1"/>
  <c r="AX1487" i="1"/>
  <c r="AX1488" i="1"/>
  <c r="AX1489" i="1"/>
  <c r="AX1490" i="1"/>
  <c r="AX1491" i="1"/>
  <c r="AX1492" i="1"/>
  <c r="AX1493" i="1"/>
  <c r="AX1494" i="1"/>
  <c r="AX1495" i="1"/>
  <c r="AX1496" i="1"/>
  <c r="AX1497" i="1"/>
  <c r="AX1498" i="1"/>
  <c r="AX1499" i="1"/>
  <c r="AX1500" i="1"/>
  <c r="AX1501" i="1"/>
  <c r="AX1502" i="1"/>
  <c r="AX1503" i="1"/>
  <c r="AX1504" i="1"/>
  <c r="AX1505" i="1"/>
  <c r="AX1506" i="1"/>
  <c r="AX1507" i="1"/>
  <c r="AX1508" i="1"/>
  <c r="AX1509" i="1"/>
  <c r="AX1510" i="1"/>
  <c r="AX1511" i="1"/>
  <c r="AX1512" i="1"/>
  <c r="AX1513" i="1"/>
  <c r="AX1514" i="1"/>
  <c r="AX1515" i="1"/>
  <c r="AX1516" i="1"/>
  <c r="AX1517" i="1"/>
  <c r="AX1518" i="1"/>
  <c r="AX1519" i="1"/>
  <c r="AX1520" i="1"/>
  <c r="AX1521" i="1"/>
  <c r="AX1522" i="1"/>
  <c r="AX1523" i="1"/>
  <c r="AX1524" i="1"/>
  <c r="AX1525" i="1"/>
  <c r="AX1526" i="1"/>
  <c r="AX1527" i="1"/>
  <c r="AX1528" i="1"/>
  <c r="AX1529" i="1"/>
  <c r="AX1530" i="1"/>
  <c r="AX1531" i="1"/>
  <c r="AX1532" i="1"/>
  <c r="AX1533" i="1"/>
  <c r="AX1534" i="1"/>
  <c r="AX1535" i="1"/>
  <c r="AX1536" i="1"/>
  <c r="AX1537" i="1"/>
  <c r="AX1538" i="1"/>
  <c r="AX1539" i="1"/>
  <c r="AX1540" i="1"/>
  <c r="AX1541" i="1"/>
  <c r="AX1542" i="1"/>
  <c r="AX1543" i="1"/>
  <c r="AX1544" i="1"/>
  <c r="AX1545" i="1"/>
  <c r="AX1546" i="1"/>
  <c r="AX1547" i="1"/>
  <c r="AX1548" i="1"/>
  <c r="AX1549" i="1"/>
  <c r="AX1550" i="1"/>
  <c r="AX1551" i="1"/>
  <c r="AX1552" i="1"/>
  <c r="AX1553" i="1"/>
  <c r="AX1554" i="1"/>
  <c r="AX1555" i="1"/>
  <c r="AX1556" i="1"/>
  <c r="AX1557" i="1"/>
  <c r="AX1558" i="1"/>
  <c r="AX1559" i="1"/>
  <c r="AX1560" i="1"/>
  <c r="AX1561" i="1"/>
  <c r="AX1562" i="1"/>
  <c r="AX1563" i="1"/>
  <c r="AX1564" i="1"/>
  <c r="AX1565" i="1"/>
  <c r="AX1566" i="1"/>
  <c r="AX1567" i="1"/>
  <c r="AX1568" i="1"/>
  <c r="AX1569" i="1"/>
  <c r="AX1570" i="1"/>
  <c r="AX1571" i="1"/>
  <c r="AX1572" i="1"/>
  <c r="AX1573" i="1"/>
  <c r="AX1574" i="1"/>
  <c r="AX1575" i="1"/>
  <c r="AX1576" i="1"/>
  <c r="AX1577" i="1"/>
  <c r="AX1578" i="1"/>
  <c r="AX1579" i="1"/>
  <c r="AX1580" i="1"/>
  <c r="AX1581" i="1"/>
  <c r="AX1582" i="1"/>
  <c r="AX1583" i="1"/>
  <c r="AX1584" i="1"/>
  <c r="AX1585" i="1"/>
  <c r="AX1586" i="1"/>
  <c r="AX1587" i="1"/>
  <c r="AX1588" i="1"/>
  <c r="AX1589" i="1"/>
  <c r="AX1590" i="1"/>
  <c r="AX1591" i="1"/>
  <c r="AX1592" i="1"/>
  <c r="AX1593" i="1"/>
  <c r="AX1594" i="1"/>
  <c r="AX1595" i="1"/>
  <c r="AX1596" i="1"/>
  <c r="AX1597" i="1"/>
  <c r="AX1598" i="1"/>
  <c r="AX1599" i="1"/>
  <c r="AX1600" i="1"/>
  <c r="AX1601" i="1"/>
  <c r="AX1602" i="1"/>
  <c r="AX1603" i="1"/>
  <c r="AX1604" i="1"/>
  <c r="AX1605" i="1"/>
  <c r="AX1606" i="1"/>
  <c r="AX1607" i="1"/>
  <c r="AX1608" i="1"/>
  <c r="AX1609" i="1"/>
  <c r="AX1610" i="1"/>
  <c r="AX1611" i="1"/>
  <c r="AX1612" i="1"/>
  <c r="AX1613" i="1"/>
  <c r="AX1614" i="1"/>
  <c r="AX1615" i="1"/>
  <c r="AX1616" i="1"/>
  <c r="AX1617" i="1"/>
  <c r="AX1618" i="1"/>
  <c r="AX1619" i="1"/>
  <c r="AX1620" i="1"/>
  <c r="AX1621" i="1"/>
  <c r="AX1622" i="1"/>
  <c r="AX1623" i="1"/>
  <c r="AX1624" i="1"/>
  <c r="AX1625" i="1"/>
  <c r="AX1626" i="1"/>
  <c r="AX1627" i="1"/>
  <c r="AX1628" i="1"/>
  <c r="AX1629" i="1"/>
  <c r="AX1630" i="1"/>
  <c r="AX1631" i="1"/>
  <c r="AX1632" i="1"/>
  <c r="AX1633" i="1"/>
  <c r="AX1634" i="1"/>
  <c r="AX1635" i="1"/>
  <c r="AX1636" i="1"/>
  <c r="AX1637" i="1"/>
  <c r="AX1638" i="1"/>
  <c r="AX1639" i="1"/>
  <c r="AX1640" i="1"/>
  <c r="AX1641" i="1"/>
  <c r="AX1642" i="1"/>
  <c r="AX1643" i="1"/>
  <c r="AX1644" i="1"/>
  <c r="AX1645" i="1"/>
  <c r="AX1646" i="1"/>
  <c r="AX1647" i="1"/>
  <c r="AX1648" i="1"/>
  <c r="AX1649" i="1"/>
  <c r="AX1650" i="1"/>
  <c r="AX1651" i="1"/>
  <c r="AX1652" i="1"/>
  <c r="AX1653" i="1"/>
  <c r="AX1654" i="1"/>
  <c r="AX1655" i="1"/>
  <c r="AX1656" i="1"/>
  <c r="AX1657" i="1"/>
  <c r="AX1658" i="1"/>
  <c r="AX1659" i="1"/>
  <c r="AX1660" i="1"/>
  <c r="AX1661" i="1"/>
  <c r="AX1662" i="1"/>
  <c r="AX1663" i="1"/>
  <c r="AX1664" i="1"/>
  <c r="AX1665" i="1"/>
  <c r="AX1666" i="1"/>
  <c r="AX1667" i="1"/>
  <c r="AX1668" i="1"/>
  <c r="AX1669" i="1"/>
  <c r="AX1670" i="1"/>
  <c r="AX1671" i="1"/>
  <c r="AX1672" i="1"/>
  <c r="AX1673" i="1"/>
  <c r="AX1674" i="1"/>
  <c r="AX1675" i="1"/>
  <c r="AX1676" i="1"/>
  <c r="AX1677" i="1"/>
  <c r="AX1678" i="1"/>
  <c r="AX1679" i="1"/>
  <c r="AX1680" i="1"/>
  <c r="AX1681" i="1"/>
  <c r="AX1682" i="1"/>
  <c r="AX1683" i="1"/>
  <c r="AX1684" i="1"/>
  <c r="AX1685" i="1"/>
  <c r="AX1686" i="1"/>
  <c r="AX1687" i="1"/>
  <c r="AX1688" i="1"/>
  <c r="AX1689" i="1"/>
  <c r="AX1690" i="1"/>
  <c r="AX1691" i="1"/>
  <c r="AX1692" i="1"/>
  <c r="AX1693" i="1"/>
  <c r="AX1694" i="1"/>
  <c r="AX1695" i="1"/>
  <c r="AX1696" i="1"/>
  <c r="AX1697" i="1"/>
  <c r="AX1698" i="1"/>
  <c r="AX1699" i="1"/>
  <c r="AX1700" i="1"/>
  <c r="AX1701" i="1"/>
  <c r="AX1702" i="1"/>
  <c r="AX1703" i="1"/>
  <c r="AX1704" i="1"/>
  <c r="AX1705" i="1"/>
  <c r="AX1706" i="1"/>
  <c r="AX1707" i="1"/>
  <c r="AX1708" i="1"/>
  <c r="AX1709" i="1"/>
  <c r="AX1710" i="1"/>
  <c r="AX1711" i="1"/>
  <c r="AX1712" i="1"/>
  <c r="AX1713" i="1"/>
  <c r="AX1714" i="1"/>
  <c r="AX1715" i="1"/>
  <c r="AX1716" i="1"/>
  <c r="AX1717" i="1"/>
  <c r="AX1718" i="1"/>
  <c r="AX1719" i="1"/>
  <c r="AX1720" i="1"/>
  <c r="AX1721" i="1"/>
  <c r="AX1722" i="1"/>
  <c r="AX1723" i="1"/>
  <c r="AX1724" i="1"/>
  <c r="AX1725" i="1"/>
  <c r="AX1726" i="1"/>
  <c r="AX1727" i="1"/>
  <c r="AX1728" i="1"/>
  <c r="AX1729" i="1"/>
  <c r="AX1730" i="1"/>
  <c r="AX1731" i="1"/>
  <c r="AX1732" i="1"/>
  <c r="AX1733" i="1"/>
  <c r="AX1734" i="1"/>
  <c r="AX1735" i="1"/>
  <c r="AX1736" i="1"/>
  <c r="AX1737" i="1"/>
  <c r="AX1738" i="1"/>
  <c r="AX1739" i="1"/>
  <c r="AX1740" i="1"/>
  <c r="AX1741" i="1"/>
  <c r="AX1742" i="1"/>
  <c r="AX1743" i="1"/>
  <c r="AX1744" i="1"/>
  <c r="AX1745" i="1"/>
  <c r="AX1746" i="1"/>
  <c r="AX1747" i="1"/>
  <c r="AX1748" i="1"/>
  <c r="AX1749" i="1"/>
  <c r="AX1750" i="1"/>
  <c r="AX1751" i="1"/>
  <c r="AX1752" i="1"/>
  <c r="AX1753" i="1"/>
  <c r="AX1754" i="1"/>
  <c r="AX1755" i="1"/>
  <c r="AX1756" i="1"/>
  <c r="AX1757" i="1"/>
  <c r="AX1758" i="1"/>
  <c r="AX1759" i="1"/>
  <c r="AX1760" i="1"/>
  <c r="AX1761" i="1"/>
  <c r="AX1762" i="1"/>
  <c r="AX1763" i="1"/>
  <c r="AX1764" i="1"/>
  <c r="AX1765" i="1"/>
  <c r="AX1766" i="1"/>
  <c r="AX1767" i="1"/>
  <c r="AX1768" i="1"/>
  <c r="AX1769" i="1"/>
  <c r="AX1770" i="1"/>
  <c r="AX1771" i="1"/>
  <c r="AX1772" i="1"/>
  <c r="AX1773" i="1"/>
  <c r="AX1774" i="1"/>
  <c r="AX1775" i="1"/>
  <c r="AX1776" i="1"/>
  <c r="AX1777" i="1"/>
  <c r="AX1778" i="1"/>
  <c r="AX1779" i="1"/>
  <c r="AX1780" i="1"/>
  <c r="AX1781" i="1"/>
  <c r="AX1782" i="1"/>
  <c r="AX1783" i="1"/>
  <c r="AX1784" i="1"/>
  <c r="AX1785" i="1"/>
  <c r="AX1786" i="1"/>
  <c r="AX1787" i="1"/>
  <c r="AX1788" i="1"/>
  <c r="AX1789" i="1"/>
  <c r="AX1790" i="1"/>
  <c r="AX1791" i="1"/>
  <c r="AX1792" i="1"/>
  <c r="AX1793" i="1"/>
  <c r="AX1794" i="1"/>
  <c r="AX1795" i="1"/>
  <c r="AX1796" i="1"/>
  <c r="AX1797" i="1"/>
  <c r="AX1798" i="1"/>
  <c r="AX1799" i="1"/>
  <c r="AX1800" i="1"/>
  <c r="AX1801" i="1"/>
  <c r="AX1802" i="1"/>
  <c r="AX1803" i="1"/>
  <c r="AX1804" i="1"/>
  <c r="AX1805" i="1"/>
  <c r="AX1806" i="1"/>
  <c r="AX1807" i="1"/>
  <c r="AX1808" i="1"/>
  <c r="AX1809" i="1"/>
  <c r="AX1810" i="1"/>
  <c r="AX1811" i="1"/>
  <c r="AX1812" i="1"/>
  <c r="AX1813" i="1"/>
  <c r="AX1814" i="1"/>
  <c r="AX1815" i="1"/>
  <c r="AX1816" i="1"/>
  <c r="AX1817" i="1"/>
  <c r="AX1818" i="1"/>
  <c r="AX1819" i="1"/>
  <c r="AX1820" i="1"/>
  <c r="AX1821" i="1"/>
  <c r="AX1822" i="1"/>
  <c r="AX1823" i="1"/>
  <c r="AX1824" i="1"/>
  <c r="AX1825" i="1"/>
  <c r="AX1826" i="1"/>
  <c r="AX1827" i="1"/>
  <c r="AX1828" i="1"/>
  <c r="AX1829" i="1"/>
  <c r="AX1830" i="1"/>
  <c r="AX1831" i="1"/>
  <c r="AX1832" i="1"/>
  <c r="AX1833" i="1"/>
  <c r="AX1834" i="1"/>
  <c r="AX1835" i="1"/>
  <c r="AX1836" i="1"/>
  <c r="AX1837" i="1"/>
  <c r="AX1838" i="1"/>
  <c r="AX1839" i="1"/>
  <c r="AX1840" i="1"/>
  <c r="AX1841" i="1"/>
  <c r="AX1842" i="1"/>
  <c r="AX1843" i="1"/>
  <c r="AX1844" i="1"/>
  <c r="AX1845" i="1"/>
  <c r="AX1846" i="1"/>
  <c r="AX1847" i="1"/>
  <c r="AX1848" i="1"/>
  <c r="AX1849" i="1"/>
  <c r="AX1850" i="1"/>
  <c r="AX1851" i="1"/>
  <c r="AX1852" i="1"/>
  <c r="AX1853" i="1"/>
  <c r="AX1854" i="1"/>
  <c r="AX1855" i="1"/>
  <c r="AX1856" i="1"/>
  <c r="AX1857" i="1"/>
  <c r="AX1858" i="1"/>
  <c r="AX1859" i="1"/>
  <c r="AX1860" i="1"/>
  <c r="AX1861" i="1"/>
  <c r="AX1862" i="1"/>
  <c r="AX1863" i="1"/>
  <c r="AX1864" i="1"/>
  <c r="AX1865" i="1"/>
  <c r="AX1866" i="1"/>
  <c r="AX1867" i="1"/>
  <c r="AX1868" i="1"/>
  <c r="AX1869" i="1"/>
  <c r="AX1870" i="1"/>
  <c r="AX1871" i="1"/>
  <c r="AX1872" i="1"/>
  <c r="AX1873" i="1"/>
  <c r="AX1874" i="1"/>
  <c r="AX1875" i="1"/>
  <c r="AX1876" i="1"/>
  <c r="AX1877" i="1"/>
  <c r="AX1878" i="1"/>
  <c r="AX1879" i="1"/>
  <c r="AX1880" i="1"/>
  <c r="AX1881" i="1"/>
  <c r="AX1882" i="1"/>
  <c r="AX1883" i="1"/>
  <c r="AX1884" i="1"/>
  <c r="AX1885" i="1"/>
  <c r="AX1886" i="1"/>
  <c r="AX1887" i="1"/>
  <c r="AX1888" i="1"/>
  <c r="AX1889" i="1"/>
  <c r="AX1890" i="1"/>
  <c r="AX1891" i="1"/>
  <c r="AX1892" i="1"/>
  <c r="AX1893" i="1"/>
  <c r="AX1894" i="1"/>
  <c r="AX1895" i="1"/>
  <c r="AX1896" i="1"/>
  <c r="AX1897" i="1"/>
  <c r="AX1898" i="1"/>
  <c r="AX1899" i="1"/>
  <c r="AX1900" i="1"/>
  <c r="AX1901" i="1"/>
  <c r="AX1902" i="1"/>
  <c r="AX1903" i="1"/>
  <c r="AX1904" i="1"/>
  <c r="AX1905" i="1"/>
  <c r="AX1906" i="1"/>
  <c r="AX1907" i="1"/>
  <c r="AX1908" i="1"/>
  <c r="AX1909" i="1"/>
  <c r="AX1910" i="1"/>
  <c r="AX1911" i="1"/>
  <c r="AX1912" i="1"/>
  <c r="AX1913" i="1"/>
  <c r="AX1914" i="1"/>
  <c r="AX1915" i="1"/>
  <c r="AX1916" i="1"/>
  <c r="AX1917" i="1"/>
  <c r="AX1918" i="1"/>
  <c r="AX1919" i="1"/>
  <c r="AX1920" i="1"/>
  <c r="AX1921" i="1"/>
  <c r="AX1922" i="1"/>
  <c r="AX1923" i="1"/>
  <c r="AX1924" i="1"/>
  <c r="AX1925" i="1"/>
  <c r="AX1926" i="1"/>
  <c r="AX1927" i="1"/>
  <c r="AX1928" i="1"/>
  <c r="AX1929" i="1"/>
  <c r="AX1930" i="1"/>
  <c r="AX1931" i="1"/>
  <c r="AX1932" i="1"/>
  <c r="AX1933" i="1"/>
  <c r="AX1934" i="1"/>
  <c r="AX1935" i="1"/>
  <c r="AX1936" i="1"/>
  <c r="AX1937" i="1"/>
  <c r="AX1938" i="1"/>
  <c r="AX1939" i="1"/>
  <c r="AX1940" i="1"/>
  <c r="AX1941" i="1"/>
  <c r="AX1942" i="1"/>
  <c r="AX1943" i="1"/>
  <c r="AX1944" i="1"/>
  <c r="AX1945" i="1"/>
  <c r="AX1946" i="1"/>
  <c r="AX1947" i="1"/>
  <c r="AX1948" i="1"/>
  <c r="AX1949" i="1"/>
  <c r="AX1950" i="1"/>
  <c r="AX1951" i="1"/>
  <c r="AX1952" i="1"/>
  <c r="AX1953" i="1"/>
  <c r="AX1954" i="1"/>
  <c r="AX1955" i="1"/>
  <c r="AX1956" i="1"/>
  <c r="AX1957" i="1"/>
  <c r="AX1958" i="1"/>
  <c r="AX1959" i="1"/>
  <c r="AX1960" i="1"/>
  <c r="AX1961" i="1"/>
  <c r="AX1962" i="1"/>
  <c r="AX1963" i="1"/>
  <c r="AX1964" i="1"/>
  <c r="AX1965" i="1"/>
  <c r="AX1966" i="1"/>
  <c r="AX1967" i="1"/>
  <c r="AX1968" i="1"/>
  <c r="AX1969" i="1"/>
  <c r="AX1970" i="1"/>
  <c r="AX1971" i="1"/>
  <c r="AX1972" i="1"/>
  <c r="AX1973" i="1"/>
  <c r="AX1974" i="1"/>
  <c r="AX1975" i="1"/>
  <c r="AX1976" i="1"/>
  <c r="AX1977" i="1"/>
  <c r="AX1978" i="1"/>
  <c r="AX1979" i="1"/>
  <c r="AX1980" i="1"/>
  <c r="AX1981" i="1"/>
  <c r="AX1982" i="1"/>
  <c r="AX1983" i="1"/>
  <c r="AX1984" i="1"/>
  <c r="AX1985" i="1"/>
  <c r="AX1986" i="1"/>
  <c r="AX1987" i="1"/>
  <c r="AX1988" i="1"/>
  <c r="AX1989" i="1"/>
  <c r="AX1990" i="1"/>
  <c r="AX1991" i="1"/>
  <c r="AX1992" i="1"/>
  <c r="AX1993" i="1"/>
  <c r="AX1994" i="1"/>
  <c r="AX1995" i="1"/>
  <c r="AX1996" i="1"/>
  <c r="AX1997" i="1"/>
  <c r="AX1998" i="1"/>
  <c r="AX1999" i="1"/>
  <c r="AX2000" i="1"/>
  <c r="CD1394" i="1" a="1"/>
  <c r="CD21" i="1" a="1"/>
  <c r="CD53" i="1" a="1"/>
  <c r="CD18" i="1" a="1"/>
  <c r="CD15" i="1" a="1"/>
  <c r="CD47" i="1" a="1"/>
  <c r="CD87" i="1" a="1"/>
  <c r="CD151" i="1" a="1"/>
  <c r="CD215" i="1" a="1"/>
  <c r="CD279" i="1" a="1"/>
  <c r="CD343" i="1" a="1"/>
  <c r="CD104" i="1" a="1"/>
  <c r="CD168" i="1" a="1"/>
  <c r="CD232" i="1" a="1"/>
  <c r="CD296" i="1" a="1"/>
  <c r="CD354" i="1" a="1"/>
  <c r="CD386" i="1" a="1"/>
  <c r="CD72" i="1" a="1"/>
  <c r="CD137" i="1" a="1"/>
  <c r="CD201" i="1" a="1"/>
  <c r="CD265" i="1" a="1"/>
  <c r="CD329" i="1" a="1"/>
  <c r="CD90" i="1" a="1"/>
  <c r="CD154" i="1" a="1"/>
  <c r="CD218" i="1" a="1"/>
  <c r="CD282" i="1" a="1"/>
  <c r="CD346" i="1" a="1"/>
  <c r="CD379" i="1" a="1"/>
  <c r="CD75" i="1" a="1"/>
  <c r="CD139" i="1" a="1"/>
  <c r="CD203" i="1" a="1"/>
  <c r="CD267" i="1" a="1"/>
  <c r="CD331" i="1" a="1"/>
  <c r="CD92" i="1" a="1"/>
  <c r="CD156" i="1" a="1"/>
  <c r="CD220" i="1" a="1"/>
  <c r="CD284" i="1" a="1"/>
  <c r="CD348" i="1" a="1"/>
  <c r="CD384" i="1" a="1"/>
  <c r="CD416" i="1" a="1"/>
  <c r="CD101" i="1" a="1"/>
  <c r="CD165" i="1" a="1"/>
  <c r="CD229" i="1" a="1"/>
  <c r="CD293" i="1" a="1"/>
  <c r="CD118" i="1" a="1"/>
  <c r="CD428" i="1" a="1"/>
  <c r="CD492" i="1" a="1"/>
  <c r="CD556" i="1" a="1"/>
  <c r="CD605" i="1" a="1"/>
  <c r="CD637" i="1" a="1"/>
  <c r="CD669" i="1" a="1"/>
  <c r="CD365" i="1" a="1"/>
  <c r="CD461" i="1" a="1"/>
  <c r="CD525" i="1" a="1"/>
  <c r="CD68" i="1" a="1"/>
  <c r="CD422" i="1" a="1"/>
  <c r="CD486" i="1" a="1"/>
  <c r="CD550" i="1" a="1"/>
  <c r="CD598" i="1" a="1"/>
  <c r="CD630" i="1" a="1"/>
  <c r="CD413" i="1" a="1"/>
  <c r="CD479" i="1" a="1"/>
  <c r="CD543" i="1" a="1"/>
  <c r="CD214" i="1" a="1"/>
  <c r="CD440" i="1" a="1"/>
  <c r="CD504" i="1" a="1"/>
  <c r="CD574" i="1" a="1"/>
  <c r="CD611" i="1" a="1"/>
  <c r="CD643" i="1" a="1"/>
  <c r="CD222" i="1" a="1"/>
  <c r="CD449" i="1" a="1"/>
  <c r="CD513" i="1" a="1"/>
  <c r="CD575" i="1" a="1"/>
  <c r="CD406" i="1" a="1"/>
  <c r="CD474" i="1" a="1"/>
  <c r="CD538" i="1" a="1"/>
  <c r="CD596" i="1" a="1"/>
  <c r="CD634" i="1" a="1"/>
  <c r="CD713" i="1" a="1"/>
  <c r="CD777" i="1" a="1"/>
  <c r="CD841" i="1" a="1"/>
  <c r="CD667" i="1" a="1"/>
  <c r="CD733" i="1" a="1"/>
  <c r="CD797" i="1" a="1"/>
  <c r="CD570" i="1" a="1"/>
  <c r="CD689" i="1" a="1"/>
  <c r="CD753" i="1" a="1"/>
  <c r="CD817" i="1" a="1"/>
  <c r="CD576" i="1" a="1"/>
  <c r="CD722" i="1" a="1"/>
  <c r="CD786" i="1" a="1"/>
  <c r="CD850" i="1" a="1"/>
  <c r="CD882" i="1" a="1"/>
  <c r="CD914" i="1" a="1"/>
  <c r="CD650" i="1" a="1"/>
  <c r="CD729" i="1" a="1"/>
  <c r="CD793" i="1" a="1"/>
  <c r="CD467" i="1" a="1"/>
  <c r="CD698" i="1" a="1"/>
  <c r="CD762" i="1" a="1"/>
  <c r="CD826" i="1" a="1"/>
  <c r="CD871" i="1" a="1"/>
  <c r="CD475" i="1" a="1"/>
  <c r="CD686" i="1" a="1"/>
  <c r="CD750" i="1" a="1"/>
  <c r="CD814" i="1" a="1"/>
  <c r="CD821" i="1" a="1"/>
  <c r="CD935" i="1" a="1"/>
  <c r="CD999" i="1" a="1"/>
  <c r="CD1063" i="1" a="1"/>
  <c r="CD900" i="1" a="1"/>
  <c r="CD968" i="1" a="1"/>
  <c r="CD1032" i="1" a="1"/>
  <c r="CD856" i="1" a="1"/>
  <c r="CD945" i="1" a="1"/>
  <c r="CD1009" i="1" a="1"/>
  <c r="CD1073" i="1" a="1"/>
  <c r="CD903" i="1" a="1"/>
  <c r="CD970" i="1" a="1"/>
  <c r="CD1034" i="1" a="1"/>
  <c r="CD1088" i="1" a="1"/>
  <c r="CD693" i="1" a="1"/>
  <c r="CD931" i="1" a="1"/>
  <c r="CD995" i="1" a="1"/>
  <c r="CD1059" i="1" a="1"/>
  <c r="CD877" i="1" a="1"/>
  <c r="CD956" i="1" a="1"/>
  <c r="CD1398" i="1" a="1"/>
  <c r="CD25" i="1" a="1"/>
  <c r="CD57" i="1" a="1"/>
  <c r="CD22" i="1" a="1"/>
  <c r="CD19" i="1" a="1"/>
  <c r="CD51" i="1" a="1"/>
  <c r="CD95" i="1" a="1"/>
  <c r="CD159" i="1" a="1"/>
  <c r="CD223" i="1" a="1"/>
  <c r="CD287" i="1" a="1"/>
  <c r="CD16" i="1" a="1"/>
  <c r="CD112" i="1" a="1"/>
  <c r="CD176" i="1" a="1"/>
  <c r="CD240" i="1" a="1"/>
  <c r="CD304" i="1" a="1"/>
  <c r="CD358" i="1" a="1"/>
  <c r="CD390" i="1" a="1"/>
  <c r="CD81" i="1" a="1"/>
  <c r="CD145" i="1" a="1"/>
  <c r="CD209" i="1" a="1"/>
  <c r="CD273" i="1" a="1"/>
  <c r="CD337" i="1" a="1"/>
  <c r="CD98" i="1" a="1"/>
  <c r="CD162" i="1" a="1"/>
  <c r="CD226" i="1" a="1"/>
  <c r="CD290" i="1" a="1"/>
  <c r="CD351" i="1" a="1"/>
  <c r="CD383" i="1" a="1"/>
  <c r="CD83" i="1" a="1"/>
  <c r="CD147" i="1" a="1"/>
  <c r="CD211" i="1" a="1"/>
  <c r="CD275" i="1" a="1"/>
  <c r="CD339" i="1" a="1"/>
  <c r="CD100" i="1" a="1"/>
  <c r="CD164" i="1" a="1"/>
  <c r="CD228" i="1" a="1"/>
  <c r="CD292" i="1" a="1"/>
  <c r="CD352" i="1" a="1"/>
  <c r="CD388" i="1" a="1"/>
  <c r="CD420" i="1" a="1"/>
  <c r="CD109" i="1" a="1"/>
  <c r="CD173" i="1" a="1"/>
  <c r="CD237" i="1" a="1"/>
  <c r="CD301" i="1" a="1"/>
  <c r="CD182" i="1" a="1"/>
  <c r="CD436" i="1" a="1"/>
  <c r="CD500" i="1" a="1"/>
  <c r="CD564" i="1" a="1"/>
  <c r="CD609" i="1" a="1"/>
  <c r="CD641" i="1" a="1"/>
  <c r="CD673" i="1" a="1"/>
  <c r="CD397" i="1" a="1"/>
  <c r="CD469" i="1" a="1"/>
  <c r="CD533" i="1" a="1"/>
  <c r="CD134" i="1" a="1"/>
  <c r="CD381" i="1" a="1"/>
  <c r="CD29" i="1" a="1"/>
  <c r="CD61" i="1" a="1"/>
  <c r="CD26" i="1" a="1"/>
  <c r="CD23" i="1" a="1"/>
  <c r="CD55" i="1" a="1"/>
  <c r="CD103" i="1" a="1"/>
  <c r="CD167" i="1" a="1"/>
  <c r="CD231" i="1" a="1"/>
  <c r="CD295" i="1" a="1"/>
  <c r="CD46" i="1" a="1"/>
  <c r="CD120" i="1" a="1"/>
  <c r="CD184" i="1" a="1"/>
  <c r="CD248" i="1" a="1"/>
  <c r="CD312" i="1" a="1"/>
  <c r="CD362" i="1" a="1"/>
  <c r="CD394" i="1" a="1"/>
  <c r="CD89" i="1" a="1"/>
  <c r="CD153" i="1" a="1"/>
  <c r="CD217" i="1" a="1"/>
  <c r="CD281" i="1" a="1"/>
  <c r="CD345" i="1" a="1"/>
  <c r="CD106" i="1" a="1"/>
  <c r="CD170" i="1" a="1"/>
  <c r="CD234" i="1" a="1"/>
  <c r="CD298" i="1" a="1"/>
  <c r="CD355" i="1" a="1"/>
  <c r="CD387" i="1" a="1"/>
  <c r="CD91" i="1" a="1"/>
  <c r="CD155" i="1" a="1"/>
  <c r="CD219" i="1" a="1"/>
  <c r="CD283" i="1" a="1"/>
  <c r="CD347" i="1" a="1"/>
  <c r="CD108" i="1" a="1"/>
  <c r="CD172" i="1" a="1"/>
  <c r="CD236" i="1" a="1"/>
  <c r="CD300" i="1" a="1"/>
  <c r="CD356" i="1" a="1"/>
  <c r="CD392" i="1" a="1"/>
  <c r="CD36" i="1" a="1"/>
  <c r="CD117" i="1" a="1"/>
  <c r="CD181" i="1" a="1"/>
  <c r="CD245" i="1" a="1"/>
  <c r="CD309" i="1" a="1"/>
  <c r="CD246" i="1" a="1"/>
  <c r="CD444" i="1" a="1"/>
  <c r="CD508" i="1" a="1"/>
  <c r="CD571" i="1" a="1"/>
  <c r="CD613" i="1" a="1"/>
  <c r="CD645" i="1" a="1"/>
  <c r="CD677" i="1" a="1"/>
  <c r="CD410" i="1" a="1"/>
  <c r="CD477" i="1" a="1"/>
  <c r="CD541" i="1" a="1"/>
  <c r="CD198" i="1" a="1"/>
  <c r="CD438" i="1" a="1"/>
  <c r="CD502" i="1" a="1"/>
  <c r="CD566" i="1" a="1"/>
  <c r="CD606" i="1" a="1"/>
  <c r="CD142" i="1" a="1"/>
  <c r="CD431" i="1" a="1"/>
  <c r="CD495" i="1" a="1"/>
  <c r="CD559" i="1" a="1"/>
  <c r="CD342" i="1" a="1"/>
  <c r="CD456" i="1" a="1"/>
  <c r="CD520" i="1" a="1"/>
  <c r="CD587" i="1" a="1"/>
  <c r="CD619" i="1" a="1"/>
  <c r="CD651" i="1" a="1"/>
  <c r="CD349" i="1" a="1"/>
  <c r="CD465" i="1" a="1"/>
  <c r="CD529" i="1" a="1"/>
  <c r="CD102" i="1" a="1"/>
  <c r="CD426" i="1" a="1"/>
  <c r="CD490" i="1" a="1"/>
  <c r="CD554" i="1" a="1"/>
  <c r="CD604" i="1" a="1"/>
  <c r="CD666" i="1" a="1"/>
  <c r="CD726" i="1" a="1"/>
  <c r="CD790" i="1" a="1"/>
  <c r="CD174" i="1" a="1"/>
  <c r="CD682" i="1" a="1"/>
  <c r="CD746" i="1" a="1"/>
  <c r="CD810" i="1" a="1"/>
  <c r="CD624" i="1" a="1"/>
  <c r="CD702" i="1" a="1"/>
  <c r="CD766" i="1" a="1"/>
  <c r="CD830" i="1" a="1"/>
  <c r="CD660" i="1" a="1"/>
  <c r="CD741" i="1" a="1"/>
  <c r="CD805" i="1" a="1"/>
  <c r="CD858" i="1" a="1"/>
  <c r="CD890" i="1" a="1"/>
  <c r="CD459" i="1" a="1"/>
  <c r="CD678" i="1" a="1"/>
  <c r="CD742" i="1" a="1"/>
  <c r="CD806" i="1" a="1"/>
  <c r="CD652" i="1" a="1"/>
  <c r="CD717" i="1" a="1"/>
  <c r="CD781" i="1" a="1"/>
  <c r="CD845" i="1" a="1"/>
  <c r="CD879" i="1" a="1"/>
  <c r="CD616" i="1" a="1"/>
  <c r="CD705" i="1" a="1"/>
  <c r="CD769" i="1" a="1"/>
  <c r="CD833" i="1" a="1"/>
  <c r="CD868" i="1" a="1"/>
  <c r="CD951" i="1" a="1"/>
  <c r="CD1015" i="1" a="1"/>
  <c r="CD483" i="1" a="1"/>
  <c r="CD920" i="1" a="1"/>
  <c r="CD984" i="1" a="1"/>
  <c r="CD1048" i="1" a="1"/>
  <c r="CD888" i="1" a="1"/>
  <c r="CD961" i="1" a="1"/>
  <c r="CD1025" i="1" a="1"/>
  <c r="CD738" i="1" a="1"/>
  <c r="CD922" i="1" a="1"/>
  <c r="CD986" i="1" a="1"/>
  <c r="CD1050" i="1" a="1"/>
  <c r="CD1096" i="1" a="1"/>
  <c r="CD860" i="1" a="1"/>
  <c r="CD947" i="1" a="1"/>
  <c r="CD1011" i="1" a="1"/>
  <c r="CD1075" i="1" a="1"/>
  <c r="CD905" i="1" a="1"/>
  <c r="CD972" i="1" a="1"/>
  <c r="CD380" i="1" a="1"/>
  <c r="CD33" i="1" a="1"/>
  <c r="CD65" i="1" a="1"/>
  <c r="CD30" i="1" a="1"/>
  <c r="CD27" i="1" a="1"/>
  <c r="CD12" i="1" a="1"/>
  <c r="CD111" i="1" a="1"/>
  <c r="CD175" i="1" a="1"/>
  <c r="CD239" i="1" a="1"/>
  <c r="CD303" i="1" a="1"/>
  <c r="CD60" i="1" a="1"/>
  <c r="CD128" i="1" a="1"/>
  <c r="CD192" i="1" a="1"/>
  <c r="CD256" i="1" a="1"/>
  <c r="CD320" i="1" a="1"/>
  <c r="CD366" i="1" a="1"/>
  <c r="CD398" i="1" a="1"/>
  <c r="CD97" i="1" a="1"/>
  <c r="CD161" i="1" a="1"/>
  <c r="CD225" i="1" a="1"/>
  <c r="CD289" i="1" a="1"/>
  <c r="CD24" i="1" a="1"/>
  <c r="CD114" i="1" a="1"/>
  <c r="CD178" i="1" a="1"/>
  <c r="CD242" i="1" a="1"/>
  <c r="CD306" i="1" a="1"/>
  <c r="CD359" i="1" a="1"/>
  <c r="CD391" i="1" a="1"/>
  <c r="CD99" i="1" a="1"/>
  <c r="CD163" i="1" a="1"/>
  <c r="CD227" i="1" a="1"/>
  <c r="CD291" i="1" a="1"/>
  <c r="CD32" i="1" a="1"/>
  <c r="CD116" i="1" a="1"/>
  <c r="CD180" i="1" a="1"/>
  <c r="CD244" i="1" a="1"/>
  <c r="CD308" i="1" a="1"/>
  <c r="CD360" i="1" a="1"/>
  <c r="CD396" i="1" a="1"/>
  <c r="CD56" i="1" a="1"/>
  <c r="CD125" i="1" a="1"/>
  <c r="CD189" i="1" a="1"/>
  <c r="CD253" i="1" a="1"/>
  <c r="CD317" i="1" a="1"/>
  <c r="CD310" i="1" a="1"/>
  <c r="CD452" i="1" a="1"/>
  <c r="CD516" i="1" a="1"/>
  <c r="CD577" i="1" a="1"/>
  <c r="CD617" i="1" a="1"/>
  <c r="CD649" i="1" a="1"/>
  <c r="CD58" i="1" a="1"/>
  <c r="CD421" i="1" a="1"/>
  <c r="CD485" i="1" a="1"/>
  <c r="CD549" i="1" a="1"/>
  <c r="CD262" i="1" a="1"/>
  <c r="CD446" i="1" a="1"/>
  <c r="CD510" i="1" a="1"/>
  <c r="CD572" i="1" a="1"/>
  <c r="CD610" i="1" a="1"/>
  <c r="CD206" i="1" a="1"/>
  <c r="CD439" i="1" a="1"/>
  <c r="CD503" i="1" a="1"/>
  <c r="CD567" i="1" a="1"/>
  <c r="CD377" i="1" a="1"/>
  <c r="CD464" i="1" a="1"/>
  <c r="CD528" i="1" a="1"/>
  <c r="CD591" i="1" a="1"/>
  <c r="CD623" i="1" a="1"/>
  <c r="CD655" i="1" a="1"/>
  <c r="CD405" i="1" a="1"/>
  <c r="CD473" i="1" a="1"/>
  <c r="CD537" i="1" a="1"/>
  <c r="CD166" i="1" a="1"/>
  <c r="CD434" i="1" a="1"/>
  <c r="CD498" i="1" a="1"/>
  <c r="CD562" i="1" a="1"/>
  <c r="CD110" i="1" a="1"/>
  <c r="CD674" i="1" a="1"/>
  <c r="CD739" i="1" a="1"/>
  <c r="CD803" i="1" a="1"/>
  <c r="CD435" i="1" a="1"/>
  <c r="CD695" i="1" a="1"/>
  <c r="CD759" i="1" a="1"/>
  <c r="CD823" i="1" a="1"/>
  <c r="CD648" i="1" a="1"/>
  <c r="CD715" i="1" a="1"/>
  <c r="CD779" i="1" a="1"/>
  <c r="CD843" i="1" a="1"/>
  <c r="CD684" i="1" a="1"/>
  <c r="CD748" i="1" a="1"/>
  <c r="CD812" i="1" a="1"/>
  <c r="CD862" i="1" a="1"/>
  <c r="CD894" i="1" a="1"/>
  <c r="CD523" i="1" a="1"/>
  <c r="CD691" i="1" a="1"/>
  <c r="CD755" i="1" a="1"/>
  <c r="CD819" i="1" a="1"/>
  <c r="CD662" i="1" a="1"/>
  <c r="CD724" i="1" a="1"/>
  <c r="CD788" i="1" a="1"/>
  <c r="CD851" i="1" a="1"/>
  <c r="CD883" i="1" a="1"/>
  <c r="CD632" i="1" a="1"/>
  <c r="CD712" i="1" a="1"/>
  <c r="CD776" i="1" a="1"/>
  <c r="CD840" i="1" a="1"/>
  <c r="CD884" i="1" a="1"/>
  <c r="CD959" i="1" a="1"/>
  <c r="CD1023" i="1" a="1"/>
  <c r="CD725" i="1" a="1"/>
  <c r="CD928" i="1" a="1"/>
  <c r="CD992" i="1" a="1"/>
  <c r="CD1056" i="1" a="1"/>
  <c r="CD901" i="1" a="1"/>
  <c r="CD969" i="1" a="1"/>
  <c r="CD1033" i="1" a="1"/>
  <c r="CD789" i="1" a="1"/>
  <c r="CD930" i="1" a="1"/>
  <c r="CD994" i="1" a="1"/>
  <c r="CD1058" i="1" a="1"/>
  <c r="CD1100" i="1" a="1"/>
  <c r="CD876" i="1" a="1"/>
  <c r="CD955" i="1" a="1"/>
  <c r="CD1019" i="1" a="1"/>
  <c r="CD700" i="1" a="1"/>
  <c r="CD916" i="1" a="1"/>
  <c r="CD980" i="1" a="1"/>
  <c r="CD1999" i="1" a="1"/>
  <c r="CD37" i="1" a="1"/>
  <c r="CD69" i="1" a="1"/>
  <c r="CD34" i="1" a="1"/>
  <c r="CD31" i="1" a="1"/>
  <c r="CD44" i="1" a="1"/>
  <c r="CD119" i="1" a="1"/>
  <c r="CD183" i="1" a="1"/>
  <c r="CD247" i="1" a="1"/>
  <c r="CD311" i="1" a="1"/>
  <c r="CD71" i="1" a="1"/>
  <c r="CD136" i="1" a="1"/>
  <c r="CD200" i="1" a="1"/>
  <c r="CD264" i="1" a="1"/>
  <c r="CD328" i="1" a="1"/>
  <c r="CD370" i="1" a="1"/>
  <c r="CD402" i="1" a="1"/>
  <c r="CD105" i="1" a="1"/>
  <c r="CD169" i="1" a="1"/>
  <c r="CD233" i="1" a="1"/>
  <c r="CD297" i="1" a="1"/>
  <c r="CD50" i="1" a="1"/>
  <c r="CD122" i="1" a="1"/>
  <c r="CD186" i="1" a="1"/>
  <c r="CD250" i="1" a="1"/>
  <c r="CD314" i="1" a="1"/>
  <c r="CD363" i="1" a="1"/>
  <c r="CD395" i="1" a="1"/>
  <c r="CD107" i="1" a="1"/>
  <c r="CD171" i="1" a="1"/>
  <c r="CD235" i="1" a="1"/>
  <c r="CD299" i="1" a="1"/>
  <c r="CD54" i="1" a="1"/>
  <c r="CD124" i="1" a="1"/>
  <c r="CD188" i="1" a="1"/>
  <c r="CD252" i="1" a="1"/>
  <c r="CD316" i="1" a="1"/>
  <c r="CD364" i="1" a="1"/>
  <c r="CD400" i="1" a="1"/>
  <c r="CD67" i="1" a="1"/>
  <c r="CD133" i="1" a="1"/>
  <c r="CD197" i="1" a="1"/>
  <c r="CD261" i="1" a="1"/>
  <c r="CD325" i="1" a="1"/>
  <c r="CD361" i="1" a="1"/>
  <c r="CD460" i="1" a="1"/>
  <c r="CD524" i="1" a="1"/>
  <c r="CD589" i="1" a="1"/>
  <c r="CD621" i="1" a="1"/>
  <c r="CD653" i="1" a="1"/>
  <c r="CD126" i="1" a="1"/>
  <c r="CD429" i="1" a="1"/>
  <c r="CD493" i="1" a="1"/>
  <c r="CD557" i="1" a="1"/>
  <c r="CD326" i="1" a="1"/>
  <c r="CD454" i="1" a="1"/>
  <c r="CD518" i="1" a="1"/>
  <c r="CD579" i="1" a="1"/>
  <c r="CD614" i="1" a="1"/>
  <c r="CD270" i="1" a="1"/>
  <c r="CD447" i="1" a="1"/>
  <c r="CD511" i="1" a="1"/>
  <c r="CD573" i="1" a="1"/>
  <c r="CD403" i="1" a="1"/>
  <c r="CD472" i="1" a="1"/>
  <c r="CD536" i="1" a="1"/>
  <c r="CD595" i="1" a="1"/>
  <c r="CD627" i="1" a="1"/>
  <c r="CD659" i="1" a="1"/>
  <c r="CD415" i="1" a="1"/>
  <c r="CD481" i="1" a="1"/>
  <c r="CD545" i="1" a="1"/>
  <c r="CD230" i="1" a="1"/>
  <c r="CD442" i="1" a="1"/>
  <c r="CD506" i="1" a="1"/>
  <c r="CD569" i="1" a="1"/>
  <c r="CD427" i="1" a="1"/>
  <c r="CD681" i="1" a="1"/>
  <c r="CD745" i="1" a="1"/>
  <c r="CD809" i="1" a="1"/>
  <c r="CD499" i="1" a="1"/>
  <c r="CD701" i="1" a="1"/>
  <c r="CD765" i="1" a="1"/>
  <c r="CD829" i="1" a="1"/>
  <c r="CD658" i="1" a="1"/>
  <c r="CD721" i="1" a="1"/>
  <c r="CD785" i="1" a="1"/>
  <c r="CD849" i="1" a="1"/>
  <c r="CD690" i="1" a="1"/>
  <c r="CD754" i="1" a="1"/>
  <c r="CD818" i="1" a="1"/>
  <c r="CD866" i="1" a="1"/>
  <c r="CD898" i="1" a="1"/>
  <c r="CD583" i="1" a="1"/>
  <c r="CD697" i="1" a="1"/>
  <c r="CD761" i="1" a="1"/>
  <c r="CD825" i="1" a="1"/>
  <c r="CD671" i="1" a="1"/>
  <c r="CD730" i="1" a="1"/>
  <c r="CD794" i="1" a="1"/>
  <c r="CD855" i="1" a="1"/>
  <c r="CD887" i="1" a="1"/>
  <c r="CD642" i="1" a="1"/>
  <c r="CD718" i="1" a="1"/>
  <c r="CD782" i="1" a="1"/>
  <c r="CD846" i="1" a="1"/>
  <c r="CD899" i="1" a="1"/>
  <c r="CD967" i="1" a="1"/>
  <c r="CD1031" i="1" a="1"/>
  <c r="CD828" i="1" a="1"/>
  <c r="CD936" i="1" a="1"/>
  <c r="CD1000" i="1" a="1"/>
  <c r="CD547" i="1" a="1"/>
  <c r="CD912" i="1" a="1"/>
  <c r="CD977" i="1" a="1"/>
  <c r="CD1041" i="1" a="1"/>
  <c r="CD836" i="1" a="1"/>
  <c r="CD938" i="1" a="1"/>
  <c r="CD1002" i="1" a="1"/>
  <c r="CD1066" i="1" a="1"/>
  <c r="CD1104" i="1" a="1"/>
  <c r="CD892" i="1" a="1"/>
  <c r="CD963" i="1" a="1"/>
  <c r="CD1027" i="1" a="1"/>
  <c r="CD751" i="1" a="1"/>
  <c r="CD924" i="1" a="1"/>
  <c r="CD988" i="1" a="1"/>
  <c r="CD9" i="1" a="1"/>
  <c r="CD41" i="1" a="1"/>
  <c r="CD73" i="1" a="1"/>
  <c r="CD38" i="1" a="1"/>
  <c r="CD35" i="1" a="1"/>
  <c r="CD59" i="1" a="1"/>
  <c r="CD127" i="1" a="1"/>
  <c r="CD191" i="1" a="1"/>
  <c r="CD255" i="1" a="1"/>
  <c r="CD319" i="1" a="1"/>
  <c r="CD80" i="1" a="1"/>
  <c r="CD144" i="1" a="1"/>
  <c r="CD208" i="1" a="1"/>
  <c r="CD272" i="1" a="1"/>
  <c r="CD336" i="1" a="1"/>
  <c r="CD374" i="1" a="1"/>
  <c r="CD20" i="1" a="1"/>
  <c r="CD113" i="1" a="1"/>
  <c r="CD177" i="1" a="1"/>
  <c r="CD241" i="1" a="1"/>
  <c r="CD305" i="1" a="1"/>
  <c r="CD63" i="1" a="1"/>
  <c r="CD130" i="1" a="1"/>
  <c r="CD194" i="1" a="1"/>
  <c r="CD258" i="1" a="1"/>
  <c r="CD322" i="1" a="1"/>
  <c r="CD367" i="1" a="1"/>
  <c r="CD28" i="1" a="1"/>
  <c r="CD115" i="1" a="1"/>
  <c r="CD179" i="1" a="1"/>
  <c r="CD243" i="1" a="1"/>
  <c r="CD307" i="1" a="1"/>
  <c r="CD66" i="1" a="1"/>
  <c r="CD132" i="1" a="1"/>
  <c r="CD196" i="1" a="1"/>
  <c r="CD260" i="1" a="1"/>
  <c r="CD324" i="1" a="1"/>
  <c r="CD368" i="1" a="1"/>
  <c r="CD42" i="1" a="1"/>
  <c r="CD199" i="1" a="1"/>
  <c r="CD152" i="1" a="1"/>
  <c r="CD378" i="1" a="1"/>
  <c r="CD249" i="1" a="1"/>
  <c r="CD202" i="1" a="1"/>
  <c r="CD52" i="1" a="1"/>
  <c r="CD315" i="1" a="1"/>
  <c r="CD268" i="1" a="1"/>
  <c r="CD412" i="1" a="1"/>
  <c r="CD213" i="1" a="1"/>
  <c r="CD393" i="1" a="1"/>
  <c r="CD548" i="1" a="1"/>
  <c r="CD661" i="1" a="1"/>
  <c r="CD501" i="1" a="1"/>
  <c r="CD411" i="1" a="1"/>
  <c r="CD542" i="1" a="1"/>
  <c r="CD626" i="1" a="1"/>
  <c r="CD471" i="1" a="1"/>
  <c r="CD150" i="1" a="1"/>
  <c r="CD496" i="1" a="1"/>
  <c r="CD607" i="1" a="1"/>
  <c r="CD158" i="1" a="1"/>
  <c r="CD505" i="1" a="1"/>
  <c r="CD385" i="1" a="1"/>
  <c r="CD530" i="1" a="1"/>
  <c r="CD620" i="1" a="1"/>
  <c r="CD771" i="1" a="1"/>
  <c r="CD646" i="1" a="1"/>
  <c r="CD791" i="1" a="1"/>
  <c r="CD683" i="1" a="1"/>
  <c r="CD811" i="1" a="1"/>
  <c r="CD716" i="1" a="1"/>
  <c r="CD844" i="1" a="1"/>
  <c r="CD910" i="1" a="1"/>
  <c r="CD723" i="1" a="1"/>
  <c r="CD389" i="1" a="1"/>
  <c r="CD756" i="1" a="1"/>
  <c r="CD867" i="1" a="1"/>
  <c r="CD680" i="1" a="1"/>
  <c r="CD808" i="1" a="1"/>
  <c r="CD927" i="1" a="1"/>
  <c r="CD1055" i="1" a="1"/>
  <c r="CD960" i="1" a="1"/>
  <c r="CD834" i="1" a="1"/>
  <c r="CD1001" i="1" a="1"/>
  <c r="CD889" i="1" a="1"/>
  <c r="CD1026" i="1" a="1"/>
  <c r="CD1116" i="1" a="1"/>
  <c r="CD987" i="1" a="1"/>
  <c r="CD861" i="1" a="1"/>
  <c r="CD1012" i="1" a="1"/>
  <c r="CD1076" i="1" a="1"/>
  <c r="CD1109" i="1" a="1"/>
  <c r="CD1141" i="1" a="1"/>
  <c r="CD907" i="1" a="1"/>
  <c r="CD973" i="1" a="1"/>
  <c r="CD1037" i="1" a="1"/>
  <c r="CD974" i="1" a="1"/>
  <c r="CD1153" i="1" a="1"/>
  <c r="CD1217" i="1" a="1"/>
  <c r="CD1281" i="1" a="1"/>
  <c r="CD1340" i="1" a="1"/>
  <c r="CD1372" i="1" a="1"/>
  <c r="CD1404" i="1" a="1"/>
  <c r="CD918" i="1" a="1"/>
  <c r="CD1146" i="1" a="1"/>
  <c r="CD1210" i="1" a="1"/>
  <c r="CD1274" i="1" a="1"/>
  <c r="CD990" i="1" a="1"/>
  <c r="CD1155" i="1" a="1"/>
  <c r="CD1219" i="1" a="1"/>
  <c r="CD1283" i="1" a="1"/>
  <c r="CD1341" i="1" a="1"/>
  <c r="CD1373" i="1" a="1"/>
  <c r="CD1405" i="1" a="1"/>
  <c r="CD1118" i="1" a="1"/>
  <c r="CD1188" i="1" a="1"/>
  <c r="CD1252" i="1" a="1"/>
  <c r="CD1316" i="1" a="1"/>
  <c r="CD1119" i="1" a="1"/>
  <c r="CD1189" i="1" a="1"/>
  <c r="CD1253" i="1" a="1"/>
  <c r="CD1317" i="1" a="1"/>
  <c r="CD1358" i="1" a="1"/>
  <c r="CD865" i="1" a="1"/>
  <c r="CD1142" i="1" a="1"/>
  <c r="CD1206" i="1" a="1"/>
  <c r="CD1270" i="1" a="1"/>
  <c r="CD1334" i="1" a="1"/>
  <c r="CD1134" i="1" a="1"/>
  <c r="CD1200" i="1" a="1"/>
  <c r="CD1264" i="1" a="1"/>
  <c r="CD1328" i="1" a="1"/>
  <c r="CD1379" i="1" a="1"/>
  <c r="CD1462" i="1" a="1"/>
  <c r="CD1526" i="1" a="1"/>
  <c r="CD1590" i="1" a="1"/>
  <c r="CD1622" i="1" a="1"/>
  <c r="CD1654" i="1" a="1"/>
  <c r="CD1430" i="1" a="1"/>
  <c r="CD1495" i="1" a="1"/>
  <c r="CD1559" i="1" a="1"/>
  <c r="CD1335" i="1" a="1"/>
  <c r="CD1431" i="1" a="1"/>
  <c r="CD1496" i="1" a="1"/>
  <c r="CD1560" i="1" a="1"/>
  <c r="CD1607" i="1" a="1"/>
  <c r="CD1639" i="1" a="1"/>
  <c r="CD1439" i="1" a="1"/>
  <c r="CD1503" i="1" a="1"/>
  <c r="CD1567" i="1" a="1"/>
  <c r="CD1339" i="1" a="1"/>
  <c r="CD1446" i="1" a="1"/>
  <c r="CD1510" i="1" a="1"/>
  <c r="CD1574" i="1" a="1"/>
  <c r="CD1107" i="1" a="1"/>
  <c r="CD1434" i="1" a="1"/>
  <c r="CD1498" i="1" a="1"/>
  <c r="CD1562" i="1" a="1"/>
  <c r="CD1391" i="1" a="1"/>
  <c r="CD1487" i="1" a="1"/>
  <c r="CD1551" i="1" a="1"/>
  <c r="CD1563" i="1" a="1"/>
  <c r="CD1687" i="1" a="1"/>
  <c r="CD1750" i="1" a="1"/>
  <c r="CD1814" i="1" a="1"/>
  <c r="CD13" i="1" a="1"/>
  <c r="CD39" i="1" a="1"/>
  <c r="CD263" i="1" a="1"/>
  <c r="CD216" i="1" a="1"/>
  <c r="CD48" i="1" a="1"/>
  <c r="CD313" i="1" a="1"/>
  <c r="CD266" i="1" a="1"/>
  <c r="CD123" i="1" a="1"/>
  <c r="CD76" i="1" a="1"/>
  <c r="CD332" i="1" a="1"/>
  <c r="CD85" i="1" a="1"/>
  <c r="CD269" i="1" a="1"/>
  <c r="CD419" i="1" a="1"/>
  <c r="CD597" i="1" a="1"/>
  <c r="CD190" i="1" a="1"/>
  <c r="CD517" i="1" a="1"/>
  <c r="CD462" i="1" a="1"/>
  <c r="CD585" i="1" a="1"/>
  <c r="CD334" i="1" a="1"/>
  <c r="CD519" i="1" a="1"/>
  <c r="CD414" i="1" a="1"/>
  <c r="CD544" i="1" a="1"/>
  <c r="CD631" i="1" a="1"/>
  <c r="CD425" i="1" a="1"/>
  <c r="CD553" i="1" a="1"/>
  <c r="CD450" i="1" a="1"/>
  <c r="CD582" i="1" a="1"/>
  <c r="CD688" i="1" a="1"/>
  <c r="CD816" i="1" a="1"/>
  <c r="CD708" i="1" a="1"/>
  <c r="CD238" i="1" a="1"/>
  <c r="CD728" i="1" a="1"/>
  <c r="CD302" i="1" a="1"/>
  <c r="CD767" i="1" a="1"/>
  <c r="CD870" i="1" a="1"/>
  <c r="CD612" i="1" a="1"/>
  <c r="CD768" i="1" a="1"/>
  <c r="CD679" i="1" a="1"/>
  <c r="CD807" i="1" a="1"/>
  <c r="CD891" i="1" a="1"/>
  <c r="CD731" i="1" a="1"/>
  <c r="CD418" i="1" a="1"/>
  <c r="CD975" i="1" a="1"/>
  <c r="CD853" i="1" a="1"/>
  <c r="CD1008" i="1" a="1"/>
  <c r="CD921" i="1" a="1"/>
  <c r="CD1049" i="1" a="1"/>
  <c r="CD946" i="1" a="1"/>
  <c r="CD1074" i="1" a="1"/>
  <c r="CD904" i="1" a="1"/>
  <c r="CD1035" i="1" a="1"/>
  <c r="CD932" i="1" a="1"/>
  <c r="CD1028" i="1" a="1"/>
  <c r="CD1085" i="1" a="1"/>
  <c r="CD1117" i="1" a="1"/>
  <c r="CD706" i="1" a="1"/>
  <c r="CD925" i="1" a="1"/>
  <c r="CD989" i="1" a="1"/>
  <c r="CD1053" i="1" a="1"/>
  <c r="CD1079" i="1" a="1"/>
  <c r="CD1169" i="1" a="1"/>
  <c r="CD1233" i="1" a="1"/>
  <c r="CD1297" i="1" a="1"/>
  <c r="CD1348" i="1" a="1"/>
  <c r="CD1380" i="1" a="1"/>
  <c r="CD1412" i="1" a="1"/>
  <c r="CD1046" i="1" a="1"/>
  <c r="CD1162" i="1" a="1"/>
  <c r="CD1226" i="1" a="1"/>
  <c r="CD1290" i="1" a="1"/>
  <c r="CD1083" i="1" a="1"/>
  <c r="CD1171" i="1" a="1"/>
  <c r="CD1235" i="1" a="1"/>
  <c r="CD1299" i="1" a="1"/>
  <c r="CD1349" i="1" a="1"/>
  <c r="CD1381" i="1" a="1"/>
  <c r="CD815" i="1" a="1"/>
  <c r="CD1139" i="1" a="1"/>
  <c r="CD17" i="1" a="1"/>
  <c r="CD43" i="1" a="1"/>
  <c r="CD271" i="1" a="1"/>
  <c r="CD224" i="1" a="1"/>
  <c r="CD62" i="1" a="1"/>
  <c r="CD321" i="1" a="1"/>
  <c r="CD274" i="1" a="1"/>
  <c r="CD131" i="1" a="1"/>
  <c r="CD84" i="1" a="1"/>
  <c r="CD340" i="1" a="1"/>
  <c r="CD93" i="1" a="1"/>
  <c r="CD277" i="1" a="1"/>
  <c r="CD468" i="1" a="1"/>
  <c r="CD601" i="1" a="1"/>
  <c r="CD254" i="1" a="1"/>
  <c r="CD565" i="1" a="1"/>
  <c r="CD470" i="1" a="1"/>
  <c r="CD590" i="1" a="1"/>
  <c r="CD373" i="1" a="1"/>
  <c r="CD527" i="1" a="1"/>
  <c r="CD424" i="1" a="1"/>
  <c r="CD552" i="1" a="1"/>
  <c r="CD635" i="1" a="1"/>
  <c r="CD433" i="1" a="1"/>
  <c r="CD561" i="1" a="1"/>
  <c r="CD458" i="1" a="1"/>
  <c r="CD588" i="1" a="1"/>
  <c r="CD694" i="1" a="1"/>
  <c r="CD822" i="1" a="1"/>
  <c r="CD714" i="1" a="1"/>
  <c r="CD443" i="1" a="1"/>
  <c r="CD734" i="1" a="1"/>
  <c r="CD451" i="1" a="1"/>
  <c r="CD773" i="1" a="1"/>
  <c r="CD874" i="1" a="1"/>
  <c r="CD628" i="1" a="1"/>
  <c r="CD774" i="1" a="1"/>
  <c r="CD685" i="1" a="1"/>
  <c r="CD813" i="1" a="1"/>
  <c r="CD895" i="1" a="1"/>
  <c r="CD737" i="1" a="1"/>
  <c r="CD719" i="1" a="1"/>
  <c r="CD983" i="1" a="1"/>
  <c r="CD869" i="1" a="1"/>
  <c r="CD1016" i="1" a="1"/>
  <c r="CD929" i="1" a="1"/>
  <c r="CD1057" i="1" a="1"/>
  <c r="CD954" i="1" a="1"/>
  <c r="CD1080" i="1" a="1"/>
  <c r="CD915" i="1" a="1"/>
  <c r="CD1043" i="1" a="1"/>
  <c r="CD940" i="1" a="1"/>
  <c r="CD1036" i="1" a="1"/>
  <c r="CD1089" i="1" a="1"/>
  <c r="CD1121" i="1" a="1"/>
  <c r="CD757" i="1" a="1"/>
  <c r="CD933" i="1" a="1"/>
  <c r="CD997" i="1" a="1"/>
  <c r="CD1061" i="1" a="1"/>
  <c r="CD1095" i="1" a="1"/>
  <c r="CD1177" i="1" a="1"/>
  <c r="CD1241" i="1" a="1"/>
  <c r="CD1305" i="1" a="1"/>
  <c r="CD1352" i="1" a="1"/>
  <c r="CD1384" i="1" a="1"/>
  <c r="CD1416" i="1" a="1"/>
  <c r="CD1082" i="1" a="1"/>
  <c r="CD1170" i="1" a="1"/>
  <c r="CD1234" i="1" a="1"/>
  <c r="CD1298" i="1" a="1"/>
  <c r="CD1099" i="1" a="1"/>
  <c r="CD1179" i="1" a="1"/>
  <c r="CD1243" i="1" a="1"/>
  <c r="CD1307" i="1" a="1"/>
  <c r="CD1353" i="1" a="1"/>
  <c r="CD1385" i="1" a="1"/>
  <c r="CD934" i="1" a="1"/>
  <c r="CD1148" i="1" a="1"/>
  <c r="CD1212" i="1" a="1"/>
  <c r="CD1276" i="1" a="1"/>
  <c r="CD942" i="1" a="1"/>
  <c r="CD1149" i="1" a="1"/>
  <c r="CD1213" i="1" a="1"/>
  <c r="CD1277" i="1" a="1"/>
  <c r="CD1338" i="1" a="1"/>
  <c r="CD1370" i="1" a="1"/>
  <c r="CD1070" i="1" a="1"/>
  <c r="CD1166" i="1" a="1"/>
  <c r="CD1230" i="1" a="1"/>
  <c r="CD1294" i="1" a="1"/>
  <c r="CD1030" i="1" a="1"/>
  <c r="CD1160" i="1" a="1"/>
  <c r="CD1224" i="1" a="1"/>
  <c r="CD1288" i="1" a="1"/>
  <c r="CD1207" i="1" a="1"/>
  <c r="CD1421" i="1" a="1"/>
  <c r="CD1488" i="1" a="1"/>
  <c r="CD1552" i="1" a="1"/>
  <c r="CD1602" i="1" a="1"/>
  <c r="CD1634" i="1" a="1"/>
  <c r="CD1215" i="1" a="1"/>
  <c r="CD1450" i="1" a="1"/>
  <c r="CD1514" i="1" a="1"/>
  <c r="CD1578" i="1" a="1"/>
  <c r="CD1383" i="1" a="1"/>
  <c r="CD1457" i="1" a="1"/>
  <c r="CD1521" i="1" a="1"/>
  <c r="CD1585" i="1" a="1"/>
  <c r="CD1619" i="1" a="1"/>
  <c r="CD1072" i="1" a="1"/>
  <c r="CD1458" i="1" a="1"/>
  <c r="CD1522" i="1" a="1"/>
  <c r="CD1586" i="1" a="1"/>
  <c r="CD1387" i="1" a="1"/>
  <c r="CD1472" i="1" a="1"/>
  <c r="CD1536" i="1" a="1"/>
  <c r="CD1596" i="1" a="1"/>
  <c r="CD1311" i="1" a="1"/>
  <c r="CD1460" i="1" a="1"/>
  <c r="CD1524" i="1" a="1"/>
  <c r="CD1588" i="1" a="1"/>
  <c r="CD1442" i="1" a="1"/>
  <c r="CD1506" i="1" a="1"/>
  <c r="CD1570" i="1" a="1"/>
  <c r="CD1641" i="1" a="1"/>
  <c r="CD1711" i="1" a="1"/>
  <c r="CD1775" i="1" a="1"/>
  <c r="CD49" i="1" a="1"/>
  <c r="CD79" i="1" a="1"/>
  <c r="CD335" i="1" a="1"/>
  <c r="CD288" i="1" a="1"/>
  <c r="CD129" i="1" a="1"/>
  <c r="CD82" i="1" a="1"/>
  <c r="CD338" i="1" a="1"/>
  <c r="CD195" i="1" a="1"/>
  <c r="CD148" i="1" a="1"/>
  <c r="CD376" i="1" a="1"/>
  <c r="CD149" i="1" a="1"/>
  <c r="CD333" i="1" a="1"/>
  <c r="CD484" i="1" a="1"/>
  <c r="CD629" i="1" a="1"/>
  <c r="CD437" i="1" a="1"/>
  <c r="CD584" i="1" a="1"/>
  <c r="CD494" i="1" a="1"/>
  <c r="CD602" i="1" a="1"/>
  <c r="CD423" i="1" a="1"/>
  <c r="CD551" i="1" a="1"/>
  <c r="CD448" i="1" a="1"/>
  <c r="CD580" i="1" a="1"/>
  <c r="CD647" i="1" a="1"/>
  <c r="CD457" i="1" a="1"/>
  <c r="CD581" i="1" a="1"/>
  <c r="CD482" i="1" a="1"/>
  <c r="CD600" i="1" a="1"/>
  <c r="CD720" i="1" a="1"/>
  <c r="CD848" i="1" a="1"/>
  <c r="CD740" i="1" a="1"/>
  <c r="CD608" i="1" a="1"/>
  <c r="CD760" i="1" a="1"/>
  <c r="CD638" i="1" a="1"/>
  <c r="CD799" i="1" a="1"/>
  <c r="CD886" i="1" a="1"/>
  <c r="CD670" i="1" a="1"/>
  <c r="CD800" i="1" a="1"/>
  <c r="CD711" i="1" a="1"/>
  <c r="CD839" i="1" a="1"/>
  <c r="CD539" i="1" a="1"/>
  <c r="CD763" i="1" a="1"/>
  <c r="CD852" i="1" a="1"/>
  <c r="CD1007" i="1" a="1"/>
  <c r="CD911" i="1" a="1"/>
  <c r="CD1040" i="1" a="1"/>
  <c r="CD953" i="1" a="1"/>
  <c r="CD687" i="1" a="1"/>
  <c r="CD978" i="1" a="1"/>
  <c r="CD1092" i="1" a="1"/>
  <c r="CD939" i="1" a="1"/>
  <c r="CD1067" i="1" a="1"/>
  <c r="CD964" i="1" a="1"/>
  <c r="CD1052" i="1" a="1"/>
  <c r="CD1097" i="1" a="1"/>
  <c r="CD1129" i="1" a="1"/>
  <c r="CD864" i="1" a="1"/>
  <c r="CD949" i="1" a="1"/>
  <c r="CD1013" i="1" a="1"/>
  <c r="CD1077" i="1" a="1"/>
  <c r="CD1124" i="1" a="1"/>
  <c r="CD1193" i="1" a="1"/>
  <c r="CD1257" i="1" a="1"/>
  <c r="CD1321" i="1" a="1"/>
  <c r="CD1360" i="1" a="1"/>
  <c r="CD1392" i="1" a="1"/>
  <c r="CD1424" i="1" a="1"/>
  <c r="CD1114" i="1" a="1"/>
  <c r="CD1186" i="1" a="1"/>
  <c r="CD1250" i="1" a="1"/>
  <c r="CD1314" i="1" a="1"/>
  <c r="CD1127" i="1" a="1"/>
  <c r="CD1195" i="1" a="1"/>
  <c r="CD1259" i="1" a="1"/>
  <c r="CD1323" i="1" a="1"/>
  <c r="CD1361" i="1" a="1"/>
  <c r="CD1393" i="1" a="1"/>
  <c r="CD1062" i="1" a="1"/>
  <c r="CD1164" i="1" a="1"/>
  <c r="CD1228" i="1" a="1"/>
  <c r="CD1292" i="1" a="1"/>
  <c r="CD1064" i="1" a="1"/>
  <c r="CD1165" i="1" a="1"/>
  <c r="CD1229" i="1" a="1"/>
  <c r="CD1293" i="1" a="1"/>
  <c r="CD1346" i="1" a="1"/>
  <c r="CD1378" i="1" a="1"/>
  <c r="CD1106" i="1" a="1"/>
  <c r="CD1182" i="1" a="1"/>
  <c r="CD1246" i="1" a="1"/>
  <c r="CD1310" i="1" a="1"/>
  <c r="CD1094" i="1" a="1"/>
  <c r="CD1176" i="1" a="1"/>
  <c r="CD1240" i="1" a="1"/>
  <c r="CD1304" i="1" a="1"/>
  <c r="CD1327" i="1" a="1"/>
  <c r="CD1443" i="1" a="1"/>
  <c r="CD1507" i="1" a="1"/>
  <c r="CD1571" i="1" a="1"/>
  <c r="CD1610" i="1" a="1"/>
  <c r="CD1642" i="1" a="1"/>
  <c r="CD1330" i="1" a="1"/>
  <c r="CD1469" i="1" a="1"/>
  <c r="CD1533" i="1" a="1"/>
  <c r="CD1159" i="1" a="1"/>
  <c r="CD1406" i="1" a="1"/>
  <c r="CD1470" i="1" a="1"/>
  <c r="CD1534" i="1" a="1"/>
  <c r="CD1595" i="1" a="1"/>
  <c r="CD1627" i="1" a="1"/>
  <c r="CD1231" i="1" a="1"/>
  <c r="CD1477" i="1" a="1"/>
  <c r="CD1541" i="1" a="1"/>
  <c r="CD1175" i="1" a="1"/>
  <c r="CD1425" i="1" a="1"/>
  <c r="CD1491" i="1" a="1"/>
  <c r="CD1555" i="1" a="1"/>
  <c r="CD1604" i="1" a="1"/>
  <c r="CD1410" i="1" a="1"/>
  <c r="CD1479" i="1" a="1"/>
  <c r="CD1543" i="1" a="1"/>
  <c r="CD1199" i="1" a="1"/>
  <c r="CD1461" i="1" a="1"/>
  <c r="CD1525" i="1" a="1"/>
  <c r="CD1589" i="1" a="1"/>
  <c r="CD1663" i="1" a="1"/>
  <c r="CD14" i="1" a="1"/>
  <c r="CD96" i="1" a="1"/>
  <c r="CD193" i="1" a="1"/>
  <c r="CD375" i="1" a="1"/>
  <c r="CD212" i="1" a="1"/>
  <c r="CD205" i="1" a="1"/>
  <c r="CD540" i="1" a="1"/>
  <c r="CD453" i="1" a="1"/>
  <c r="CD534" i="1" a="1"/>
  <c r="CD463" i="1" a="1"/>
  <c r="CD488" i="1" a="1"/>
  <c r="CD94" i="1" a="1"/>
  <c r="CD353" i="1" a="1"/>
  <c r="CD555" i="1" a="1"/>
  <c r="CD636" i="1" a="1"/>
  <c r="CD676" i="1" a="1"/>
  <c r="CD709" i="1" a="1"/>
  <c r="CD906" i="1" a="1"/>
  <c r="CD838" i="1" a="1"/>
  <c r="CD863" i="1" a="1"/>
  <c r="CD801" i="1" a="1"/>
  <c r="CD1047" i="1" a="1"/>
  <c r="CD783" i="1" a="1"/>
  <c r="CD873" i="1" a="1"/>
  <c r="CD1112" i="1" a="1"/>
  <c r="CD842" i="1" a="1"/>
  <c r="CD1068" i="1" a="1"/>
  <c r="CD1137" i="1" a="1"/>
  <c r="CD965" i="1" a="1"/>
  <c r="CD908" i="1" a="1"/>
  <c r="CD1209" i="1" a="1"/>
  <c r="CD1336" i="1" a="1"/>
  <c r="CD1400" i="1" a="1"/>
  <c r="CD1136" i="1" a="1"/>
  <c r="CD1266" i="1" a="1"/>
  <c r="CD1147" i="1" a="1"/>
  <c r="CD1275" i="1" a="1"/>
  <c r="CD1369" i="1" a="1"/>
  <c r="CD1102" i="1" a="1"/>
  <c r="CD1236" i="1" a="1"/>
  <c r="CD1332" i="1" a="1"/>
  <c r="CD1181" i="1" a="1"/>
  <c r="CD1285" i="1" a="1"/>
  <c r="CD1362" i="1" a="1"/>
  <c r="CD1120" i="1" a="1"/>
  <c r="CD1222" i="1" a="1"/>
  <c r="CD1326" i="1" a="1"/>
  <c r="CD1168" i="1" a="1"/>
  <c r="CD1272" i="1" a="1"/>
  <c r="CD1347" i="1" a="1"/>
  <c r="CD1481" i="1" a="1"/>
  <c r="CD1584" i="1" a="1"/>
  <c r="CD1638" i="1" a="1"/>
  <c r="CD1437" i="1" a="1"/>
  <c r="CD1540" i="1" a="1"/>
  <c r="CD1367" i="1" a="1"/>
  <c r="CD1489" i="1" a="1"/>
  <c r="CD1591" i="1" a="1"/>
  <c r="CD1643" i="1" a="1"/>
  <c r="CD1484" i="1" a="1"/>
  <c r="CD1580" i="1" a="1"/>
  <c r="CD1440" i="1" a="1"/>
  <c r="CD1542" i="1" a="1"/>
  <c r="CD1183" i="1" a="1"/>
  <c r="CD1485" i="1" a="1"/>
  <c r="CD1581" i="1" a="1"/>
  <c r="CD1474" i="1" a="1"/>
  <c r="CD1583" i="1" a="1"/>
  <c r="CD1695" i="1" a="1"/>
  <c r="CD1782" i="1" a="1"/>
  <c r="CD1518" i="1" a="1"/>
  <c r="CD1680" i="1" a="1"/>
  <c r="CD1744" i="1" a="1"/>
  <c r="CD1808" i="1" a="1"/>
  <c r="CD1849" i="1" a="1"/>
  <c r="CD1881" i="1" a="1"/>
  <c r="CD1913" i="1" a="1"/>
  <c r="CD1945" i="1" a="1"/>
  <c r="CD1977" i="1" a="1"/>
  <c r="CD1473" i="1" a="1"/>
  <c r="CD1681" i="1" a="1"/>
  <c r="CD1745" i="1" a="1"/>
  <c r="CD1809" i="1" a="1"/>
  <c r="CD1632" i="1" a="1"/>
  <c r="CD1706" i="1" a="1"/>
  <c r="CD1771" i="1" a="1"/>
  <c r="CD1826" i="1" a="1"/>
  <c r="CD1858" i="1" a="1"/>
  <c r="CD1890" i="1" a="1"/>
  <c r="CD1922" i="1" a="1"/>
  <c r="CD1954" i="1" a="1"/>
  <c r="CD1986" i="1" a="1"/>
  <c r="CD1617" i="1" a="1"/>
  <c r="CD1699" i="1" a="1"/>
  <c r="CD1766" i="1" a="1"/>
  <c r="CD1441" i="1" a="1"/>
  <c r="CD1676" i="1" a="1"/>
  <c r="CD1741" i="1" a="1"/>
  <c r="CD1805" i="1" a="1"/>
  <c r="CD1843" i="1" a="1"/>
  <c r="CD1875" i="1" a="1"/>
  <c r="CD1907" i="1" a="1"/>
  <c r="CD1939" i="1" a="1"/>
  <c r="CD1971" i="1" a="1"/>
  <c r="CD1448" i="1" a="1"/>
  <c r="CD1669" i="1" a="1"/>
  <c r="CD1735" i="1" a="1"/>
  <c r="CD1799" i="1" a="1"/>
  <c r="CD1640" i="1" a="1"/>
  <c r="CD1710" i="1" a="1"/>
  <c r="CD1768" i="1" a="1"/>
  <c r="CD1828" i="1" a="1"/>
  <c r="CD1860" i="1" a="1"/>
  <c r="CD1892" i="1" a="1"/>
  <c r="CD1924" i="1" a="1"/>
  <c r="CD1956" i="1" a="1"/>
  <c r="CD1988" i="1" a="1"/>
  <c r="CD1778" i="1" a="1"/>
  <c r="CD1926" i="1" a="1"/>
  <c r="CD1990" i="1" a="1"/>
  <c r="CD1707" i="1" a="1"/>
  <c r="CD1544" i="1" a="1"/>
  <c r="CD1747" i="1" a="1"/>
  <c r="CD1847" i="1" a="1"/>
  <c r="CD1879" i="1" a="1"/>
  <c r="CD1943" i="1" a="1"/>
  <c r="CD1499" i="1" a="1"/>
  <c r="CD1742" i="1" a="1"/>
  <c r="CD1653" i="1" a="1"/>
  <c r="CD1781" i="1" a="1"/>
  <c r="CD1864" i="1" a="1"/>
  <c r="CD1928" i="1" a="1"/>
  <c r="CD1992" i="1" a="1"/>
  <c r="CD1889" i="1" a="1"/>
  <c r="CD1930" i="1" a="1"/>
  <c r="CD1785" i="1" a="1"/>
  <c r="CD1754" i="1" a="1"/>
  <c r="CD1947" i="1" a="1"/>
  <c r="CD1685" i="1" a="1"/>
  <c r="CD1787" i="1" a="1"/>
  <c r="CD1900" i="1" a="1"/>
  <c r="CD1733" i="1" a="1"/>
  <c r="CD1620" i="1" a="1"/>
  <c r="CD1855" i="1" a="1"/>
  <c r="CD1693" i="1" a="1"/>
  <c r="CD1730" i="1" a="1"/>
  <c r="CD11" i="1" a="1"/>
  <c r="CD160" i="1" a="1"/>
  <c r="CD257" i="1" a="1"/>
  <c r="CD64" i="1" a="1"/>
  <c r="CD276" i="1" a="1"/>
  <c r="CD221" i="1" a="1"/>
  <c r="CD593" i="1" a="1"/>
  <c r="CD509" i="1" a="1"/>
  <c r="CD558" i="1" a="1"/>
  <c r="CD487" i="1" a="1"/>
  <c r="CD512" i="1" a="1"/>
  <c r="CD286" i="1" a="1"/>
  <c r="CD417" i="1" a="1"/>
  <c r="CD656" i="1" a="1"/>
  <c r="CD675" i="1" a="1"/>
  <c r="CD696" i="1" a="1"/>
  <c r="CD735" i="1" a="1"/>
  <c r="CD357" i="1" a="1"/>
  <c r="CD531" i="1" a="1"/>
  <c r="CD875" i="1" a="1"/>
  <c r="CD827" i="1" a="1"/>
  <c r="CD1071" i="1" a="1"/>
  <c r="CD872" i="1" a="1"/>
  <c r="CD913" i="1" a="1"/>
  <c r="CD796" i="1" a="1"/>
  <c r="CD893" i="1" a="1"/>
  <c r="CD1081" i="1" a="1"/>
  <c r="CD644" i="1" a="1"/>
  <c r="CD981" i="1" a="1"/>
  <c r="CD1038" i="1" a="1"/>
  <c r="CD1225" i="1" a="1"/>
  <c r="CD1344" i="1" a="1"/>
  <c r="CD1408" i="1" a="1"/>
  <c r="CD1154" i="1" a="1"/>
  <c r="CD1282" i="1" a="1"/>
  <c r="CD1163" i="1" a="1"/>
  <c r="CD1291" i="1" a="1"/>
  <c r="CD1377" i="1" a="1"/>
  <c r="CD1128" i="1" a="1"/>
  <c r="CD1244" i="1" a="1"/>
  <c r="CD1006" i="1" a="1"/>
  <c r="CD1197" i="1" a="1"/>
  <c r="CD1301" i="1" a="1"/>
  <c r="CD1366" i="1" a="1"/>
  <c r="CD1131" i="1" a="1"/>
  <c r="CD1238" i="1" a="1"/>
  <c r="CD897" i="1" a="1"/>
  <c r="CD1184" i="1" a="1"/>
  <c r="CD1280" i="1" a="1"/>
  <c r="CD1363" i="1" a="1"/>
  <c r="CD1494" i="1" a="1"/>
  <c r="CD1594" i="1" a="1"/>
  <c r="CD1646" i="1" a="1"/>
  <c r="CD1444" i="1" a="1"/>
  <c r="CD1546" i="1" a="1"/>
  <c r="CD1395" i="1" a="1"/>
  <c r="CD1502" i="1" a="1"/>
  <c r="CD1599" i="1" a="1"/>
  <c r="CD1647" i="1" a="1"/>
  <c r="CD1490" i="1" a="1"/>
  <c r="CD1091" i="1" a="1"/>
  <c r="CD1459" i="1" a="1"/>
  <c r="CD1561" i="1" a="1"/>
  <c r="CD1247" i="1" a="1"/>
  <c r="CD1492" i="1" a="1"/>
  <c r="CD1132" i="1" a="1"/>
  <c r="CD1493" i="1" a="1"/>
  <c r="CD1122" i="1" a="1"/>
  <c r="CD1703" i="1" a="1"/>
  <c r="CD1788" i="1" a="1"/>
  <c r="CD1569" i="1" a="1"/>
  <c r="CD1688" i="1" a="1"/>
  <c r="CD1757" i="1" a="1"/>
  <c r="CD1821" i="1" a="1"/>
  <c r="CD1853" i="1" a="1"/>
  <c r="CD1885" i="1" a="1"/>
  <c r="CD1917" i="1" a="1"/>
  <c r="CD1949" i="1" a="1"/>
  <c r="CD1981" i="1" a="1"/>
  <c r="CD1576" i="1" a="1"/>
  <c r="CD1689" i="1" a="1"/>
  <c r="CD1751" i="1" a="1"/>
  <c r="CD1815" i="1" a="1"/>
  <c r="CD1648" i="1" a="1"/>
  <c r="CD1714" i="1" a="1"/>
  <c r="CD1830" i="1" a="1"/>
  <c r="CD1862" i="1" a="1"/>
  <c r="CD1894" i="1" a="1"/>
  <c r="CD1958" i="1" a="1"/>
  <c r="CD1633" i="1" a="1"/>
  <c r="CD1772" i="1" a="1"/>
  <c r="CD1684" i="1" a="1"/>
  <c r="CD1811" i="1" a="1"/>
  <c r="CD1911" i="1" a="1"/>
  <c r="CD1975" i="1" a="1"/>
  <c r="CD1677" i="1" a="1"/>
  <c r="CD1806" i="1" a="1"/>
  <c r="CD1717" i="1" a="1"/>
  <c r="CD1832" i="1" a="1"/>
  <c r="CD1896" i="1" a="1"/>
  <c r="CD1960" i="1" a="1"/>
  <c r="CD1825" i="1" a="1"/>
  <c r="CD1985" i="1" a="1"/>
  <c r="CD1697" i="1" a="1"/>
  <c r="CD1319" i="1" a="1"/>
  <c r="CD1720" i="1" a="1"/>
  <c r="CD1834" i="1" a="1"/>
  <c r="CD1898" i="1" a="1"/>
  <c r="CD1994" i="1" a="1"/>
  <c r="CD1721" i="1" a="1"/>
  <c r="CD1692" i="1" a="1"/>
  <c r="CD1851" i="1" a="1"/>
  <c r="CD1883" i="1" a="1"/>
  <c r="CD1979" i="1" a="1"/>
  <c r="CD1748" i="1" a="1"/>
  <c r="CD1662" i="1" a="1"/>
  <c r="CD1836" i="1" a="1"/>
  <c r="CD1932" i="1" a="1"/>
  <c r="CD1996" i="1" a="1"/>
  <c r="CD1797" i="1" a="1"/>
  <c r="CD1902" i="1" a="1"/>
  <c r="CD1998" i="1" a="1"/>
  <c r="CD1727" i="1" a="1"/>
  <c r="CD1760" i="1" a="1"/>
  <c r="CD1887" i="1" a="1"/>
  <c r="CD1983" i="1" a="1"/>
  <c r="CD1761" i="1" a="1"/>
  <c r="CD70" i="1" a="1"/>
  <c r="CD280" i="1" a="1"/>
  <c r="CD74" i="1" a="1"/>
  <c r="CD187" i="1" a="1"/>
  <c r="CD372" i="1" a="1"/>
  <c r="CD285" i="1" a="1"/>
  <c r="CD625" i="1" a="1"/>
  <c r="CD578" i="1" a="1"/>
  <c r="CD594" i="1" a="1"/>
  <c r="CD535" i="1" a="1"/>
  <c r="CD560" i="1" a="1"/>
  <c r="CD441" i="1" a="1"/>
  <c r="CD466" i="1" a="1"/>
  <c r="CD707" i="1" a="1"/>
  <c r="CD727" i="1" a="1"/>
  <c r="CD747" i="1" a="1"/>
  <c r="CD780" i="1" a="1"/>
  <c r="CD640" i="1" a="1"/>
  <c r="CD692" i="1" a="1"/>
  <c r="CD407" i="1" a="1"/>
  <c r="CD770" i="1" a="1"/>
  <c r="CD885" i="1" a="1"/>
  <c r="CD937" i="1" a="1"/>
  <c r="CD962" i="1" a="1"/>
  <c r="CD923" i="1" a="1"/>
  <c r="CD948" i="1" a="1"/>
  <c r="CD1093" i="1" a="1"/>
  <c r="CD847" i="1" a="1"/>
  <c r="CD1005" i="1" a="1"/>
  <c r="CD1111" i="1" a="1"/>
  <c r="CD1249" i="1" a="1"/>
  <c r="CD1356" i="1" a="1"/>
  <c r="CD1420" i="1" a="1"/>
  <c r="CD1178" i="1" a="1"/>
  <c r="CD1306" i="1" a="1"/>
  <c r="CD1187" i="1" a="1"/>
  <c r="CD1315" i="1" a="1"/>
  <c r="CD1389" i="1" a="1"/>
  <c r="CD1156" i="1" a="1"/>
  <c r="CD1260" i="1" a="1"/>
  <c r="CD1087" i="1" a="1"/>
  <c r="CD1205" i="1" a="1"/>
  <c r="CD1309" i="1" a="1"/>
  <c r="CD1374" i="1" a="1"/>
  <c r="CD1150" i="1" a="1"/>
  <c r="CD1254" i="1" a="1"/>
  <c r="CD966" i="1" a="1"/>
  <c r="CD1192" i="1" a="1"/>
  <c r="CD1296" i="1" a="1"/>
  <c r="CD1403" i="1" a="1"/>
  <c r="CD1513" i="1" a="1"/>
  <c r="CD1598" i="1" a="1"/>
  <c r="CD1650" i="1" a="1"/>
  <c r="CD1463" i="1" a="1"/>
  <c r="CD1565" i="1" a="1"/>
  <c r="CD1415" i="1" a="1"/>
  <c r="CD1515" i="1" a="1"/>
  <c r="CD1603" i="1" a="1"/>
  <c r="CD1167" i="1" a="1"/>
  <c r="CD1509" i="1" a="1"/>
  <c r="CD1239" i="1" a="1"/>
  <c r="CD1465" i="1" a="1"/>
  <c r="CD1568" i="1" a="1"/>
  <c r="CD1399" i="1" a="1"/>
  <c r="CD1511" i="1" a="1"/>
  <c r="CD1263" i="1" a="1"/>
  <c r="CD1500" i="1" a="1"/>
  <c r="CD1512" i="1" a="1"/>
  <c r="CD1718" i="1" a="1"/>
  <c r="CD1801" i="1" a="1"/>
  <c r="CD1609" i="1" a="1"/>
  <c r="CD1696" i="1" a="1"/>
  <c r="CD1763" i="1" a="1"/>
  <c r="CD1857" i="1" a="1"/>
  <c r="CD1921" i="1" a="1"/>
  <c r="CD1953" i="1" a="1"/>
  <c r="CD1613" i="1" a="1"/>
  <c r="CD1758" i="1" a="1"/>
  <c r="CD1658" i="1" a="1"/>
  <c r="CD1784" i="1" a="1"/>
  <c r="CD1866" i="1" a="1"/>
  <c r="CD1962" i="1" a="1"/>
  <c r="CD1649" i="1" a="1"/>
  <c r="CD1593" i="1" a="1"/>
  <c r="CD1818" i="1" a="1"/>
  <c r="CD1915" i="1" a="1"/>
  <c r="CD1550" i="1" a="1"/>
  <c r="CD1812" i="1" a="1"/>
  <c r="CD1723" i="1" a="1"/>
  <c r="CD1868" i="1" a="1"/>
  <c r="CD1964" i="1" a="1"/>
  <c r="CD1666" i="1" a="1"/>
  <c r="CD1934" i="1" a="1"/>
  <c r="CD1659" i="1" a="1"/>
  <c r="CD1791" i="1" a="1"/>
  <c r="CD1823" i="1" a="1"/>
  <c r="CD1919" i="1" a="1"/>
  <c r="CD1597" i="1" a="1"/>
  <c r="CD1390" i="1" a="1"/>
  <c r="CD135" i="1" a="1"/>
  <c r="CD344" i="1" a="1"/>
  <c r="CD138" i="1" a="1"/>
  <c r="CD251" i="1" a="1"/>
  <c r="CD404" i="1" a="1"/>
  <c r="CD341" i="1" a="1"/>
  <c r="CD633" i="1" a="1"/>
  <c r="CD369" i="1" a="1"/>
  <c r="CD618" i="1" a="1"/>
  <c r="CD586" i="1" a="1"/>
  <c r="CD599" i="1" a="1"/>
  <c r="CD489" i="1" a="1"/>
  <c r="CD514" i="1" a="1"/>
  <c r="CD752" i="1" a="1"/>
  <c r="CD772" i="1" a="1"/>
  <c r="CD792" i="1" a="1"/>
  <c r="CD831" i="1" a="1"/>
  <c r="CD704" i="1" a="1"/>
  <c r="CD743" i="1" a="1"/>
  <c r="CD664" i="1" a="1"/>
  <c r="CD909" i="1" a="1"/>
  <c r="CD944" i="1" a="1"/>
  <c r="CD985" i="1" a="1"/>
  <c r="CD1010" i="1" a="1"/>
  <c r="CD971" i="1" a="1"/>
  <c r="CD996" i="1" a="1"/>
  <c r="CD1101" i="1" a="1"/>
  <c r="CD880" i="1" a="1"/>
  <c r="CD1021" i="1" a="1"/>
  <c r="CD1135" i="1" a="1"/>
  <c r="CD1265" i="1" a="1"/>
  <c r="CD1364" i="1" a="1"/>
  <c r="CD1428" i="1" a="1"/>
  <c r="CD1194" i="1" a="1"/>
  <c r="CD764" i="1" a="1"/>
  <c r="CD1203" i="1" a="1"/>
  <c r="CD1331" i="1" a="1"/>
  <c r="CD1397" i="1" a="1"/>
  <c r="CD1172" i="1" a="1"/>
  <c r="CD1268" i="1" a="1"/>
  <c r="CD1103" i="1" a="1"/>
  <c r="CD1221" i="1" a="1"/>
  <c r="CD1325" i="1" a="1"/>
  <c r="CD1382" i="1" a="1"/>
  <c r="CD1158" i="1" a="1"/>
  <c r="CD1262" i="1" a="1"/>
  <c r="CD1078" i="1" a="1"/>
  <c r="CD1208" i="1" a="1"/>
  <c r="CD1312" i="1" a="1"/>
  <c r="CD1413" i="1" a="1"/>
  <c r="CD1520" i="1" a="1"/>
  <c r="CD1606" i="1" a="1"/>
  <c r="CD958" i="1" a="1"/>
  <c r="CD1476" i="1" a="1"/>
  <c r="CD1572" i="1" a="1"/>
  <c r="CD1423" i="1" a="1"/>
  <c r="CD1528" i="1" a="1"/>
  <c r="CD1611" i="1" a="1"/>
  <c r="CD1295" i="1" a="1"/>
  <c r="CD1516" i="1" a="1"/>
  <c r="CD1303" i="1" a="1"/>
  <c r="CD1478" i="1" a="1"/>
  <c r="CD1587" i="1" a="1"/>
  <c r="CD1418" i="1" a="1"/>
  <c r="CD1517" i="1" a="1"/>
  <c r="CD1322" i="1" a="1"/>
  <c r="CD1519" i="1" a="1"/>
  <c r="CD1605" i="1" a="1"/>
  <c r="CD1724" i="1" a="1"/>
  <c r="CD1807" i="1" a="1"/>
  <c r="CD1628" i="1" a="1"/>
  <c r="CD1704" i="1" a="1"/>
  <c r="CD1770" i="1" a="1"/>
  <c r="CD1829" i="1" a="1"/>
  <c r="CD1861" i="1" a="1"/>
  <c r="CD1893" i="1" a="1"/>
  <c r="CD1925" i="1" a="1"/>
  <c r="CD1957" i="1" a="1"/>
  <c r="CD1989" i="1" a="1"/>
  <c r="CD1629" i="1" a="1"/>
  <c r="CD1705" i="1" a="1"/>
  <c r="CD1764" i="1" a="1"/>
  <c r="CD1427" i="1" a="1"/>
  <c r="CD1838" i="1" a="1"/>
  <c r="CD1870" i="1" a="1"/>
  <c r="CD1966" i="1" a="1"/>
  <c r="CD1700" i="1" a="1"/>
  <c r="CD1951" i="1" a="1"/>
  <c r="CD1670" i="1" a="1"/>
  <c r="CD207" i="1" a="1"/>
  <c r="CD382" i="1" a="1"/>
  <c r="CD210" i="1" a="1"/>
  <c r="CD323" i="1" a="1"/>
  <c r="CD77" i="1" a="1"/>
  <c r="CD409" i="1" a="1"/>
  <c r="CD665" i="1" a="1"/>
  <c r="CD430" i="1" a="1"/>
  <c r="CD78" i="1" a="1"/>
  <c r="CD278" i="1" a="1"/>
  <c r="CD615" i="1" a="1"/>
  <c r="CD521" i="1" a="1"/>
  <c r="CD546" i="1" a="1"/>
  <c r="CD784" i="1" a="1"/>
  <c r="CD804" i="1" a="1"/>
  <c r="CD824" i="1" a="1"/>
  <c r="CD854" i="1" a="1"/>
  <c r="CD736" i="1" a="1"/>
  <c r="CD775" i="1" a="1"/>
  <c r="CD699" i="1" a="1"/>
  <c r="CD943" i="1" a="1"/>
  <c r="CD976" i="1" a="1"/>
  <c r="CD1017" i="1" a="1"/>
  <c r="CD1042" i="1" a="1"/>
  <c r="CD1003" i="1" a="1"/>
  <c r="CD1020" i="1" a="1"/>
  <c r="CD1113" i="1" a="1"/>
  <c r="CD917" i="1" a="1"/>
  <c r="CD1045" i="1" a="1"/>
  <c r="CD1161" i="1" a="1"/>
  <c r="CD1289" i="1" a="1"/>
  <c r="CD1376" i="1" a="1"/>
  <c r="CD982" i="1" a="1"/>
  <c r="CD1218" i="1" a="1"/>
  <c r="CD1054" i="1" a="1"/>
  <c r="CD1227" i="1" a="1"/>
  <c r="CD1345" i="1" a="1"/>
  <c r="CD1409" i="1" a="1"/>
  <c r="CD1196" i="1" a="1"/>
  <c r="CD1300" i="1" a="1"/>
  <c r="CD1140" i="1" a="1"/>
  <c r="CD1245" i="1" a="1"/>
  <c r="CD1342" i="1" a="1"/>
  <c r="CD950" i="1" a="1"/>
  <c r="CD1190" i="1" a="1"/>
  <c r="CD1286" i="1" a="1"/>
  <c r="CD45" i="1" a="1"/>
  <c r="CD146" i="1" a="1"/>
  <c r="CD157" i="1" a="1"/>
  <c r="CD478" i="1" a="1"/>
  <c r="CD603" i="1" a="1"/>
  <c r="CD491" i="1" a="1"/>
  <c r="CD515" i="1" a="1"/>
  <c r="CD749" i="1" a="1"/>
  <c r="CD1039" i="1" a="1"/>
  <c r="CD1084" i="1" a="1"/>
  <c r="CD1105" i="1" a="1"/>
  <c r="CD654" i="1" a="1"/>
  <c r="CD1388" i="1" a="1"/>
  <c r="CD926" i="1" a="1"/>
  <c r="CD1365" i="1" a="1"/>
  <c r="CD1308" i="1" a="1"/>
  <c r="CD1333" i="1" a="1"/>
  <c r="CD1214" i="1" a="1"/>
  <c r="CD1216" i="1" a="1"/>
  <c r="CD1429" i="1" a="1"/>
  <c r="CD1614" i="1" a="1"/>
  <c r="CD1482" i="1" a="1"/>
  <c r="CD1438" i="1" a="1"/>
  <c r="CD1615" i="1" a="1"/>
  <c r="CD1535" i="1" a="1"/>
  <c r="CD1497" i="1" a="1"/>
  <c r="CD1426" i="1" a="1"/>
  <c r="CD1402" i="1" a="1"/>
  <c r="CD1625" i="1" a="1"/>
  <c r="CD1820" i="1" a="1"/>
  <c r="CD1712" i="1" a="1"/>
  <c r="CD1833" i="1" a="1"/>
  <c r="CD1897" i="1" a="1"/>
  <c r="CD1961" i="1" a="1"/>
  <c r="CD1645" i="1" a="1"/>
  <c r="CD1777" i="1" a="1"/>
  <c r="CD1674" i="1" a="1"/>
  <c r="CD1803" i="1" a="1"/>
  <c r="CD1874" i="1" a="1"/>
  <c r="CD1938" i="1" a="1"/>
  <c r="CD1343" i="1" a="1"/>
  <c r="CD1734" i="1" a="1"/>
  <c r="CD1636" i="1" a="1"/>
  <c r="CD1773" i="1" a="1"/>
  <c r="CD1859" i="1" a="1"/>
  <c r="CD1923" i="1" a="1"/>
  <c r="CD1987" i="1" a="1"/>
  <c r="CD1701" i="1" a="1"/>
  <c r="CD1454" i="1" a="1"/>
  <c r="CD1736" i="1" a="1"/>
  <c r="CD1824" i="1" a="1"/>
  <c r="CD1880" i="1" a="1"/>
  <c r="CD1936" i="1" a="1"/>
  <c r="CD1980" i="1" a="1"/>
  <c r="CD1447" i="1" a="1"/>
  <c r="CD1191" i="1" a="1"/>
  <c r="CD1837" i="1" a="1"/>
  <c r="CD1965" i="1" a="1"/>
  <c r="CD1657" i="1" a="1"/>
  <c r="CD1783" i="1" a="1"/>
  <c r="CD1682" i="1" a="1"/>
  <c r="CD1810" i="1" a="1"/>
  <c r="CD1942" i="1" a="1"/>
  <c r="CD1435" i="1" a="1"/>
  <c r="CD1651" i="1" a="1"/>
  <c r="CD1779" i="1" a="1"/>
  <c r="CD1927" i="1" a="1"/>
  <c r="CD1709" i="1" a="1"/>
  <c r="CD1749" i="1" a="1"/>
  <c r="CD1884" i="1" a="1"/>
  <c r="CD1984" i="1" a="1"/>
  <c r="CD1816" i="1" a="1"/>
  <c r="CD1486" i="1" a="1"/>
  <c r="CD1660" i="1" a="1"/>
  <c r="CD1867" i="1" a="1"/>
  <c r="CD1716" i="1" a="1"/>
  <c r="CD1844" i="1" a="1"/>
  <c r="CD1944" i="1" a="1"/>
  <c r="CD657" i="1" a="1"/>
  <c r="CD1251" i="1" a="1"/>
  <c r="CD1110" i="1" a="1"/>
  <c r="CD1539" i="1" a="1"/>
  <c r="CD1022" i="1" a="1"/>
  <c r="CD1407" i="1" a="1"/>
  <c r="CD1592" i="1" a="1"/>
  <c r="CD1532" i="1" a="1"/>
  <c r="CD1776" i="1" a="1"/>
  <c r="CD1929" i="1" a="1"/>
  <c r="CD1713" i="1" a="1"/>
  <c r="CD1739" i="1" a="1"/>
  <c r="CD1906" i="1" a="1"/>
  <c r="CD1667" i="1" a="1"/>
  <c r="CD1708" i="1" a="1"/>
  <c r="CD1891" i="1" a="1"/>
  <c r="CD1621" i="1" a="1"/>
  <c r="CD1678" i="1" a="1"/>
  <c r="CD1908" i="1" a="1"/>
  <c r="CD7" i="1" a="1"/>
  <c r="CD204" i="1" a="1"/>
  <c r="CD318" i="1" a="1"/>
  <c r="CD294" i="1" a="1"/>
  <c r="CD710" i="1" a="1"/>
  <c r="CD1065" i="1" a="1"/>
  <c r="CD957" i="1" a="1"/>
  <c r="CD1202" i="1" a="1"/>
  <c r="CD1237" i="1" a="1"/>
  <c r="CD1123" i="1" a="1"/>
  <c r="CD1545" i="1" a="1"/>
  <c r="CD1223" i="1" a="1"/>
  <c r="CD1445" i="1" a="1"/>
  <c r="CD1600" i="1" a="1"/>
  <c r="CD1743" i="1" a="1"/>
  <c r="CD1789" i="1" a="1"/>
  <c r="CD1933" i="1" a="1"/>
  <c r="CD1997" i="1" a="1"/>
  <c r="CD1531" i="1" a="1"/>
  <c r="CD1846" i="1" a="1"/>
  <c r="CD1675" i="1" a="1"/>
  <c r="CD1715" i="1" a="1"/>
  <c r="CD1895" i="1" a="1"/>
  <c r="CD1637" i="1" a="1"/>
  <c r="CD1686" i="1" a="1"/>
  <c r="CD1856" i="1" a="1"/>
  <c r="CD1968" i="1" a="1"/>
  <c r="CD408" i="1" a="1"/>
  <c r="CD445" i="1" a="1"/>
  <c r="CD668" i="1" a="1"/>
  <c r="CD919" i="1" a="1"/>
  <c r="CD1044" i="1" a="1"/>
  <c r="CD1329" i="1" a="1"/>
  <c r="CD1337" i="1" a="1"/>
  <c r="CD1174" i="1" a="1"/>
  <c r="CD1143" i="1" a="1"/>
  <c r="CD1414" i="1" a="1"/>
  <c r="CD1566" i="1" a="1"/>
  <c r="CD1417" i="1" a="1"/>
  <c r="CD1556" i="1" a="1"/>
  <c r="CD1756" i="1" a="1"/>
  <c r="CD1873" i="1" a="1"/>
  <c r="CD1255" i="1" a="1"/>
  <c r="CD1582" i="1" a="1"/>
  <c r="CD1850" i="1" a="1"/>
  <c r="CD1978" i="1" a="1"/>
  <c r="CD1817" i="1" a="1"/>
  <c r="CD1899" i="1" a="1"/>
  <c r="CD1652" i="1" a="1"/>
  <c r="CD1694" i="1" a="1"/>
  <c r="CD1872" i="1" a="1"/>
  <c r="CD185" i="1" a="1"/>
  <c r="CD399" i="1" a="1"/>
  <c r="CD798" i="1" a="1"/>
  <c r="CD991" i="1" a="1"/>
  <c r="CD1069" i="1" a="1"/>
  <c r="CD1258" i="1" a="1"/>
  <c r="CD1284" i="1" a="1"/>
  <c r="CD1198" i="1" a="1"/>
  <c r="CD1271" i="1" a="1"/>
  <c r="CD1422" i="1" a="1"/>
  <c r="CD1579" i="1" a="1"/>
  <c r="CD1433" i="1" a="1"/>
  <c r="CD1575" i="1" a="1"/>
  <c r="CD1769" i="1" a="1"/>
  <c r="CD1877" i="1" a="1"/>
  <c r="CD1419" i="1" a="1"/>
  <c r="CD1616" i="1" a="1"/>
  <c r="CD1854" i="1" a="1"/>
  <c r="CD1982" i="1" a="1"/>
  <c r="CD1728" i="1" a="1"/>
  <c r="CD1903" i="1" a="1"/>
  <c r="CD1661" i="1" a="1"/>
  <c r="CD1819" i="1" a="1"/>
  <c r="CD1976" i="1" a="1"/>
  <c r="CD10" i="1" a="1"/>
  <c r="CD330" i="1" a="1"/>
  <c r="CD40" i="1" a="1"/>
  <c r="CD526" i="1" a="1"/>
  <c r="CD639" i="1" a="1"/>
  <c r="CD758" i="1" a="1"/>
  <c r="CD703" i="1" a="1"/>
  <c r="CD820" i="1" a="1"/>
  <c r="CD952" i="1" a="1"/>
  <c r="CD1108" i="1" a="1"/>
  <c r="CD1125" i="1" a="1"/>
  <c r="CD1145" i="1" a="1"/>
  <c r="CD1396" i="1" a="1"/>
  <c r="CD1115" i="1" a="1"/>
  <c r="CD1401" i="1" a="1"/>
  <c r="CD1324" i="1" a="1"/>
  <c r="CD1350" i="1" a="1"/>
  <c r="CD1278" i="1" a="1"/>
  <c r="CD1232" i="1" a="1"/>
  <c r="CD1449" i="1" a="1"/>
  <c r="CD1618" i="1" a="1"/>
  <c r="CD1501" i="1" a="1"/>
  <c r="CD1451" i="1" a="1"/>
  <c r="CD1623" i="1" a="1"/>
  <c r="CD1548" i="1" a="1"/>
  <c r="CD1504" i="1" a="1"/>
  <c r="CD1436" i="1" a="1"/>
  <c r="CD1655" i="1" a="1"/>
  <c r="CD1725" i="1" a="1"/>
  <c r="CD1901" i="1" a="1"/>
  <c r="CD1878" i="1" a="1"/>
  <c r="CD1740" i="1" a="1"/>
  <c r="CD1863" i="1" a="1"/>
  <c r="CD1991" i="1" a="1"/>
  <c r="CD1505" i="1" a="1"/>
  <c r="CD1840" i="1" a="1"/>
  <c r="CD1940" i="1" a="1"/>
  <c r="CD1690" i="1" a="1"/>
  <c r="CD1931" i="1" a="1"/>
  <c r="CD1601" i="1" a="1"/>
  <c r="CD2000" i="1" a="1"/>
  <c r="CD1876" i="1" a="1"/>
  <c r="CD143" i="1" a="1"/>
  <c r="CD371" i="1" a="1"/>
  <c r="CD476" i="1" a="1"/>
  <c r="CD622" i="1" a="1"/>
  <c r="CD663" i="1" a="1"/>
  <c r="CD835" i="1" a="1"/>
  <c r="CD837" i="1" a="1"/>
  <c r="CD859" i="1" a="1"/>
  <c r="CD1024" i="1" a="1"/>
  <c r="CD979" i="1" a="1"/>
  <c r="CD1133" i="1" a="1"/>
  <c r="CD1185" i="1" a="1"/>
  <c r="CD1432" i="1" a="1"/>
  <c r="CD1138" i="1" a="1"/>
  <c r="CD998" i="1" a="1"/>
  <c r="CD1130" i="1" a="1"/>
  <c r="CD1354" i="1" a="1"/>
  <c r="CD1302" i="1" a="1"/>
  <c r="CD1248" i="1" a="1"/>
  <c r="CD1456" i="1" a="1"/>
  <c r="CD1626" i="1" a="1"/>
  <c r="CD1508" i="1" a="1"/>
  <c r="CD1464" i="1" a="1"/>
  <c r="CD1631" i="1" a="1"/>
  <c r="CD1554" i="1" a="1"/>
  <c r="CD1523" i="1" a="1"/>
  <c r="CD1453" i="1" a="1"/>
  <c r="CD1455" i="1" a="1"/>
  <c r="CD1671" i="1" a="1"/>
  <c r="CD1411" i="1" a="1"/>
  <c r="CD1731" i="1" a="1"/>
  <c r="CD1841" i="1" a="1"/>
  <c r="CD1905" i="1" a="1"/>
  <c r="CD1969" i="1" a="1"/>
  <c r="CD1665" i="1" a="1"/>
  <c r="CD1790" i="1" a="1"/>
  <c r="CD1882" i="1" a="1"/>
  <c r="CD1946" i="1" a="1"/>
  <c r="CD1753" i="1" a="1"/>
  <c r="CD1786" i="1" a="1"/>
  <c r="CD1995" i="1" a="1"/>
  <c r="CD1755" i="1" a="1"/>
  <c r="CD1888" i="1" a="1"/>
  <c r="CD1644" i="1" a="1"/>
  <c r="CD1794" i="1" a="1"/>
  <c r="CD1267" i="1" a="1"/>
  <c r="CD1974" i="1" a="1"/>
  <c r="CD522" i="1" a="1"/>
  <c r="CD1664" i="1" a="1"/>
  <c r="CD1835" i="1" a="1"/>
  <c r="CD1972" i="1" a="1"/>
  <c r="CD1060" i="1" a="1"/>
  <c r="CD1672" i="1" a="1"/>
  <c r="CD1691" i="1" a="1"/>
  <c r="CD1793" i="1" a="1"/>
  <c r="CD327" i="1" a="1"/>
  <c r="CD259" i="1" a="1"/>
  <c r="CD532" i="1" a="1"/>
  <c r="CD401" i="1" a="1"/>
  <c r="CD497" i="1" a="1"/>
  <c r="CD563" i="1" a="1"/>
  <c r="CD878" i="1" a="1"/>
  <c r="CD672" i="1" a="1"/>
  <c r="CD732" i="1" a="1"/>
  <c r="CD1051" i="1" a="1"/>
  <c r="CD896" i="1" a="1"/>
  <c r="CD1201" i="1" a="1"/>
  <c r="CD1098" i="1" a="1"/>
  <c r="CD1211" i="1" a="1"/>
  <c r="CD1086" i="1" a="1"/>
  <c r="CD1157" i="1" a="1"/>
  <c r="CD1386" i="1" a="1"/>
  <c r="CD1318" i="1" a="1"/>
  <c r="CD1256" i="1" a="1"/>
  <c r="CD1475" i="1" a="1"/>
  <c r="CD1630" i="1" a="1"/>
  <c r="CD1527" i="1" a="1"/>
  <c r="CD1483" i="1" a="1"/>
  <c r="CD1635" i="1" a="1"/>
  <c r="CD1573" i="1" a="1"/>
  <c r="CD1529" i="1" a="1"/>
  <c r="CD1466" i="1" a="1"/>
  <c r="CD1468" i="1" a="1"/>
  <c r="CD1679" i="1" a="1"/>
  <c r="CD1467" i="1" a="1"/>
  <c r="CD1738" i="1" a="1"/>
  <c r="CD1845" i="1" a="1"/>
  <c r="CD1909" i="1" a="1"/>
  <c r="CD1973" i="1" a="1"/>
  <c r="CD1673" i="1" a="1"/>
  <c r="CD1796" i="1" a="1"/>
  <c r="CD1698" i="1" a="1"/>
  <c r="CD1822" i="1" a="1"/>
  <c r="CD1886" i="1" a="1"/>
  <c r="CD1950" i="1" a="1"/>
  <c r="CD1537" i="1" a="1"/>
  <c r="CD1759" i="1" a="1"/>
  <c r="CD1668" i="1" a="1"/>
  <c r="CD1792" i="1" a="1"/>
  <c r="CD1871" i="1" a="1"/>
  <c r="CD1935" i="1" a="1"/>
  <c r="CD1375" i="1" a="1"/>
  <c r="CD1729" i="1" a="1"/>
  <c r="CD1624" i="1" a="1"/>
  <c r="CD1762" i="1" a="1"/>
  <c r="CD1848" i="1" a="1"/>
  <c r="CD1904" i="1" a="1"/>
  <c r="CD1948" i="1" a="1"/>
  <c r="CD8" i="1" a="1"/>
  <c r="CD88" i="1" a="1"/>
  <c r="CD140" i="1" a="1"/>
  <c r="CD455" i="1" a="1"/>
  <c r="CD568" i="1" a="1"/>
  <c r="CD778" i="1" a="1"/>
  <c r="CD902" i="1" a="1"/>
  <c r="CD744" i="1" a="1"/>
  <c r="CD993" i="1" a="1"/>
  <c r="CD802" i="1" a="1"/>
  <c r="CD941" i="1" a="1"/>
  <c r="CD1273" i="1" a="1"/>
  <c r="CD1126" i="1" a="1"/>
  <c r="CD1180" i="1" a="1"/>
  <c r="CD1014" i="1" a="1"/>
  <c r="CD1320" i="1" a="1"/>
  <c r="CD1151" i="1" a="1"/>
  <c r="CD1547" i="1" a="1"/>
  <c r="CD1355" i="1" a="1"/>
  <c r="CD1530" i="1" a="1"/>
  <c r="CD1737" i="1" a="1"/>
  <c r="CD1865" i="1" a="1"/>
  <c r="CD1993" i="1" a="1"/>
  <c r="CD1480" i="1" a="1"/>
  <c r="CD1842" i="1" a="1"/>
  <c r="CD1970" i="1" a="1"/>
  <c r="CD1798" i="1" a="1"/>
  <c r="CD1827" i="1" a="1"/>
  <c r="CD1955" i="1" a="1"/>
  <c r="CD1767" i="1" a="1"/>
  <c r="CD1852" i="1" a="1"/>
  <c r="CD1952" i="1" a="1"/>
  <c r="CD350" i="1" a="1"/>
  <c r="CD86" i="1" a="1"/>
  <c r="CD507" i="1" a="1"/>
  <c r="CD795" i="1" a="1"/>
  <c r="CD1004" i="1" a="1"/>
  <c r="CD1313" i="1" a="1"/>
  <c r="CD1204" i="1" a="1"/>
  <c r="CD1090" i="1" a="1"/>
  <c r="CD881" i="1" a="1"/>
  <c r="CD1279" i="1" a="1"/>
  <c r="CD1553" i="1" a="1"/>
  <c r="CD1371" i="1" a="1"/>
  <c r="CD1538" i="1" a="1"/>
  <c r="CD1656" i="1" a="1"/>
  <c r="CD1869" i="1" a="1"/>
  <c r="CD1719" i="1" a="1"/>
  <c r="CD1746" i="1" a="1"/>
  <c r="CD1910" i="1" a="1"/>
  <c r="CD1804" i="1" a="1"/>
  <c r="CD1831" i="1" a="1"/>
  <c r="CD1959" i="1" a="1"/>
  <c r="CD1774" i="1" a="1"/>
  <c r="CD1800" i="1" a="1"/>
  <c r="CD1912" i="1" a="1"/>
  <c r="CD6" i="1" a="1"/>
  <c r="CD121" i="1" a="1"/>
  <c r="CD432" i="1" a="1"/>
  <c r="CD787" i="1" a="1"/>
  <c r="CD857" i="1" a="1"/>
  <c r="CD1029" i="1" a="1"/>
  <c r="CD1242" i="1" a="1"/>
  <c r="CD1220" i="1" a="1"/>
  <c r="CD1144" i="1" a="1"/>
  <c r="CD1558" i="1" a="1"/>
  <c r="CD1287" i="1" a="1"/>
  <c r="CD1452" i="1" a="1"/>
  <c r="CD1608" i="1" a="1"/>
  <c r="CD1557" i="1" a="1"/>
  <c r="CD1795" i="1" a="1"/>
  <c r="CD1937" i="1" a="1"/>
  <c r="CD1726" i="1" a="1"/>
  <c r="CD1752" i="1" a="1"/>
  <c r="CD1914" i="1" a="1"/>
  <c r="CD1683" i="1" a="1"/>
  <c r="CD1722" i="1" a="1"/>
  <c r="CD1963" i="1" a="1"/>
  <c r="CD1780" i="1" a="1"/>
  <c r="CD1813" i="1" a="1"/>
  <c r="CD1916" i="1" a="1"/>
  <c r="CD141" i="1" a="1"/>
  <c r="CD480" i="1" a="1"/>
  <c r="CD832" i="1" a="1"/>
  <c r="CD1018" i="1" a="1"/>
  <c r="CD1368" i="1" a="1"/>
  <c r="CD1357" i="1" a="1"/>
  <c r="CD1269" i="1" a="1"/>
  <c r="CD1152" i="1" a="1"/>
  <c r="CD1577" i="1" a="1"/>
  <c r="CD1351" i="1" a="1"/>
  <c r="CD1471" i="1" a="1"/>
  <c r="CD1612" i="1" a="1"/>
  <c r="CD1564" i="1" a="1"/>
  <c r="CD1802" i="1" a="1"/>
  <c r="CD1941" i="1" a="1"/>
  <c r="CD1732" i="1" a="1"/>
  <c r="CD1765" i="1" a="1"/>
  <c r="CD1918" i="1" a="1"/>
  <c r="CD1359" i="1" a="1"/>
  <c r="CD1839" i="1" a="1"/>
  <c r="CD1967" i="1" a="1"/>
  <c r="CD1702" i="1" a="1"/>
  <c r="CD1920" i="1" a="1"/>
  <c r="CD1173" i="1" a="1"/>
  <c r="CD1549" i="1" a="1"/>
  <c r="CD1261" i="1" a="1"/>
  <c r="CD592" i="1" a="1"/>
  <c r="CD1394" i="1" l="1"/>
  <c r="CD1398" i="1"/>
  <c r="CD381" i="1"/>
  <c r="CD380" i="1"/>
  <c r="CD2000" i="1"/>
  <c r="CD1996" i="1"/>
  <c r="CD1992" i="1"/>
  <c r="CD1988" i="1"/>
  <c r="CD1984" i="1"/>
  <c r="CD1980" i="1"/>
  <c r="CD1976" i="1"/>
  <c r="CD1972" i="1"/>
  <c r="CD1968" i="1"/>
  <c r="CD1964" i="1"/>
  <c r="CD1960" i="1"/>
  <c r="CD1956" i="1"/>
  <c r="CD1952" i="1"/>
  <c r="CD1948" i="1"/>
  <c r="CD1944" i="1"/>
  <c r="CD1940" i="1"/>
  <c r="CD1936" i="1"/>
  <c r="CD1932" i="1"/>
  <c r="CD1928" i="1"/>
  <c r="CD1924" i="1"/>
  <c r="CD1920" i="1"/>
  <c r="CD1916" i="1"/>
  <c r="CD1912" i="1"/>
  <c r="CD1908" i="1"/>
  <c r="CD1904" i="1"/>
  <c r="CD1900" i="1"/>
  <c r="CD1896" i="1"/>
  <c r="CD1892" i="1"/>
  <c r="CD1888" i="1"/>
  <c r="CD1884" i="1"/>
  <c r="CD1880" i="1"/>
  <c r="CD1876" i="1"/>
  <c r="CD1872" i="1"/>
  <c r="CD1868" i="1"/>
  <c r="CD1864" i="1"/>
  <c r="CD1860" i="1"/>
  <c r="CD1856" i="1"/>
  <c r="CD1852" i="1"/>
  <c r="CD1848" i="1"/>
  <c r="CD1844" i="1"/>
  <c r="CD1840" i="1"/>
  <c r="CD1836" i="1"/>
  <c r="CD1832" i="1"/>
  <c r="CD1828" i="1"/>
  <c r="CD1824" i="1"/>
  <c r="CD1819" i="1"/>
  <c r="CD1813" i="1"/>
  <c r="CD1800" i="1"/>
  <c r="CD1794" i="1"/>
  <c r="CD1787" i="1"/>
  <c r="CD1781" i="1"/>
  <c r="CD1768" i="1"/>
  <c r="CD1762" i="1"/>
  <c r="CD1755" i="1"/>
  <c r="CD1749" i="1"/>
  <c r="CD1736" i="1"/>
  <c r="CD1730" i="1"/>
  <c r="CD1723" i="1"/>
  <c r="CD1717" i="1"/>
  <c r="CD1710" i="1"/>
  <c r="CD1702" i="1"/>
  <c r="CD1694" i="1"/>
  <c r="CD1686" i="1"/>
  <c r="CD1678" i="1"/>
  <c r="CD1670" i="1"/>
  <c r="CD1662" i="1"/>
  <c r="CD1653" i="1"/>
  <c r="CD1640" i="1"/>
  <c r="CD1624" i="1"/>
  <c r="CD1601" i="1"/>
  <c r="CD1505" i="1"/>
  <c r="CD1454" i="1"/>
  <c r="CD1390" i="1"/>
  <c r="CD1812" i="1"/>
  <c r="CD1806" i="1"/>
  <c r="CD1799" i="1"/>
  <c r="CD1793" i="1"/>
  <c r="CD1780" i="1"/>
  <c r="CD1774" i="1"/>
  <c r="CD1767" i="1"/>
  <c r="CD1761" i="1"/>
  <c r="CD1748" i="1"/>
  <c r="CD1742" i="1"/>
  <c r="CD1735" i="1"/>
  <c r="CD1729" i="1"/>
  <c r="CD1716" i="1"/>
  <c r="CD1709" i="1"/>
  <c r="CD1701" i="1"/>
  <c r="CD1693" i="1"/>
  <c r="CD1685" i="1"/>
  <c r="CD1677" i="1"/>
  <c r="CD1669" i="1"/>
  <c r="CD1661" i="1"/>
  <c r="CD1652" i="1"/>
  <c r="CD1637" i="1"/>
  <c r="CD1621" i="1"/>
  <c r="CD1597" i="1"/>
  <c r="CD1550" i="1"/>
  <c r="CD1499" i="1"/>
  <c r="CD1448" i="1"/>
  <c r="CD1375" i="1"/>
  <c r="CD1995" i="1"/>
  <c r="CD1991" i="1"/>
  <c r="CD1987" i="1"/>
  <c r="CD1983" i="1"/>
  <c r="CD1979" i="1"/>
  <c r="CD1975" i="1"/>
  <c r="CD1971" i="1"/>
  <c r="CD1967" i="1"/>
  <c r="CD1963" i="1"/>
  <c r="CD1959" i="1"/>
  <c r="CD1955" i="1"/>
  <c r="CD1951" i="1"/>
  <c r="CD1947" i="1"/>
  <c r="CD1943" i="1"/>
  <c r="CD1939" i="1"/>
  <c r="CD1935" i="1"/>
  <c r="CD1931" i="1"/>
  <c r="CD1927" i="1"/>
  <c r="CD1923" i="1"/>
  <c r="CD1919" i="1"/>
  <c r="CD1915" i="1"/>
  <c r="CD1911" i="1"/>
  <c r="CD1907" i="1"/>
  <c r="CD1903" i="1"/>
  <c r="CD1899" i="1"/>
  <c r="CD1895" i="1"/>
  <c r="CD1891" i="1"/>
  <c r="CD1887" i="1"/>
  <c r="CD1883" i="1"/>
  <c r="CD1879" i="1"/>
  <c r="CD1875" i="1"/>
  <c r="CD1871" i="1"/>
  <c r="CD1867" i="1"/>
  <c r="CD1863" i="1"/>
  <c r="CD1859" i="1"/>
  <c r="CD1855" i="1"/>
  <c r="CD1851" i="1"/>
  <c r="CD1847" i="1"/>
  <c r="CD1843" i="1"/>
  <c r="CD1839" i="1"/>
  <c r="CD1835" i="1"/>
  <c r="CD1831" i="1"/>
  <c r="CD1827" i="1"/>
  <c r="CD1823" i="1"/>
  <c r="CD1818" i="1"/>
  <c r="CD1811" i="1"/>
  <c r="CD1805" i="1"/>
  <c r="CD1792" i="1"/>
  <c r="CD1786" i="1"/>
  <c r="CD1779" i="1"/>
  <c r="CD1773" i="1"/>
  <c r="CD1760" i="1"/>
  <c r="CD1754" i="1"/>
  <c r="CD1747" i="1"/>
  <c r="CD1741" i="1"/>
  <c r="CD1728" i="1"/>
  <c r="CD1722" i="1"/>
  <c r="CD1715" i="1"/>
  <c r="CD1708" i="1"/>
  <c r="CD1700" i="1"/>
  <c r="CD1692" i="1"/>
  <c r="CD1684" i="1"/>
  <c r="CD1676" i="1"/>
  <c r="CD1668" i="1"/>
  <c r="CD1660" i="1"/>
  <c r="CD1651" i="1"/>
  <c r="CD1636" i="1"/>
  <c r="CD1620" i="1"/>
  <c r="CD1593" i="1"/>
  <c r="CD1544" i="1"/>
  <c r="CD1441" i="1"/>
  <c r="CD1359" i="1"/>
  <c r="CD1817" i="1"/>
  <c r="CD1804" i="1"/>
  <c r="CD1798" i="1"/>
  <c r="CD1791" i="1"/>
  <c r="CD1785" i="1"/>
  <c r="CD1772" i="1"/>
  <c r="CD1766" i="1"/>
  <c r="CD1759" i="1"/>
  <c r="CD1753" i="1"/>
  <c r="CD1740" i="1"/>
  <c r="CD1734" i="1"/>
  <c r="CD1727" i="1"/>
  <c r="CD1721" i="1"/>
  <c r="CD1707" i="1"/>
  <c r="CD1699" i="1"/>
  <c r="CD1691" i="1"/>
  <c r="CD1683" i="1"/>
  <c r="CD1675" i="1"/>
  <c r="CD1667" i="1"/>
  <c r="CD1659" i="1"/>
  <c r="CD1649" i="1"/>
  <c r="CD1633" i="1"/>
  <c r="CD1617" i="1"/>
  <c r="CD1537" i="1"/>
  <c r="CD1486" i="1"/>
  <c r="CD1435" i="1"/>
  <c r="CD1343" i="1"/>
  <c r="CD1998" i="1"/>
  <c r="CD1994" i="1"/>
  <c r="CD1990" i="1"/>
  <c r="CD1986" i="1"/>
  <c r="CD1982" i="1"/>
  <c r="CD1978" i="1"/>
  <c r="CD1974" i="1"/>
  <c r="CD1970" i="1"/>
  <c r="CD1966" i="1"/>
  <c r="CD1962" i="1"/>
  <c r="CD1958" i="1"/>
  <c r="CD1954" i="1"/>
  <c r="CD1950" i="1"/>
  <c r="CD1946" i="1"/>
  <c r="CD1942" i="1"/>
  <c r="CD1938" i="1"/>
  <c r="CD1934" i="1"/>
  <c r="CD1930" i="1"/>
  <c r="CD1926" i="1"/>
  <c r="CD1922" i="1"/>
  <c r="CD1918" i="1"/>
  <c r="CD1914" i="1"/>
  <c r="CD1910" i="1"/>
  <c r="CD1906" i="1"/>
  <c r="CD1902" i="1"/>
  <c r="CD1898" i="1"/>
  <c r="CD1894" i="1"/>
  <c r="CD1890" i="1"/>
  <c r="CD1886" i="1"/>
  <c r="CD1882" i="1"/>
  <c r="CD1878" i="1"/>
  <c r="CD1874" i="1"/>
  <c r="CD1870" i="1"/>
  <c r="CD1866" i="1"/>
  <c r="CD1862" i="1"/>
  <c r="CD1858" i="1"/>
  <c r="CD1854" i="1"/>
  <c r="CD1850" i="1"/>
  <c r="CD1846" i="1"/>
  <c r="CD1842" i="1"/>
  <c r="CD1838" i="1"/>
  <c r="CD1834" i="1"/>
  <c r="CD1830" i="1"/>
  <c r="CD1826" i="1"/>
  <c r="CD1822" i="1"/>
  <c r="CD1816" i="1"/>
  <c r="CD1810" i="1"/>
  <c r="CD1803" i="1"/>
  <c r="CD1797" i="1"/>
  <c r="CD1784" i="1"/>
  <c r="CD1778" i="1"/>
  <c r="CD1771" i="1"/>
  <c r="CD1765" i="1"/>
  <c r="CD1752" i="1"/>
  <c r="CD1746" i="1"/>
  <c r="CD1739" i="1"/>
  <c r="CD1733" i="1"/>
  <c r="CD1720" i="1"/>
  <c r="CD1714" i="1"/>
  <c r="CD1706" i="1"/>
  <c r="CD1698" i="1"/>
  <c r="CD1690" i="1"/>
  <c r="CD1682" i="1"/>
  <c r="CD1674" i="1"/>
  <c r="CD1666" i="1"/>
  <c r="CD1658" i="1"/>
  <c r="CD1648" i="1"/>
  <c r="CD1632" i="1"/>
  <c r="CD1616" i="1"/>
  <c r="CD1582" i="1"/>
  <c r="CD1531" i="1"/>
  <c r="CD1480" i="1"/>
  <c r="CD1427" i="1"/>
  <c r="CD1319" i="1"/>
  <c r="CD1815" i="1"/>
  <c r="CD1809" i="1"/>
  <c r="CD1796" i="1"/>
  <c r="CD1790" i="1"/>
  <c r="CD1783" i="1"/>
  <c r="CD1777" i="1"/>
  <c r="CD1764" i="1"/>
  <c r="CD1758" i="1"/>
  <c r="CD1751" i="1"/>
  <c r="CD1745" i="1"/>
  <c r="CD1732" i="1"/>
  <c r="CD1726" i="1"/>
  <c r="CD1719" i="1"/>
  <c r="CD1713" i="1"/>
  <c r="CD1705" i="1"/>
  <c r="CD1697" i="1"/>
  <c r="CD1689" i="1"/>
  <c r="CD1681" i="1"/>
  <c r="CD1673" i="1"/>
  <c r="CD1665" i="1"/>
  <c r="CD1657" i="1"/>
  <c r="CD1645" i="1"/>
  <c r="CD1629" i="1"/>
  <c r="CD1613" i="1"/>
  <c r="CD1576" i="1"/>
  <c r="CD1473" i="1"/>
  <c r="CD1419" i="1"/>
  <c r="CD1255" i="1"/>
  <c r="CD1997" i="1"/>
  <c r="CD1993" i="1"/>
  <c r="CD1989" i="1"/>
  <c r="CD1985" i="1"/>
  <c r="CD1981" i="1"/>
  <c r="CD1977" i="1"/>
  <c r="CD1973" i="1"/>
  <c r="CD1969" i="1"/>
  <c r="CD1965" i="1"/>
  <c r="CD1961" i="1"/>
  <c r="CD1957" i="1"/>
  <c r="CD1953" i="1"/>
  <c r="CD1949" i="1"/>
  <c r="CD1945" i="1"/>
  <c r="CD1941" i="1"/>
  <c r="CD1937" i="1"/>
  <c r="CD1933" i="1"/>
  <c r="CD1929" i="1"/>
  <c r="CD1925" i="1"/>
  <c r="CD1921" i="1"/>
  <c r="CD1917" i="1"/>
  <c r="CD1913" i="1"/>
  <c r="CD1909" i="1"/>
  <c r="CD1905" i="1"/>
  <c r="CD1901" i="1"/>
  <c r="CD1897" i="1"/>
  <c r="CD1893" i="1"/>
  <c r="CD1889" i="1"/>
  <c r="CD1885" i="1"/>
  <c r="CD1881" i="1"/>
  <c r="CD1877" i="1"/>
  <c r="CD1873" i="1"/>
  <c r="CD1869" i="1"/>
  <c r="CD1865" i="1"/>
  <c r="CD1861" i="1"/>
  <c r="CD1857" i="1"/>
  <c r="CD1853" i="1"/>
  <c r="CD1849" i="1"/>
  <c r="CD1845" i="1"/>
  <c r="CD1841" i="1"/>
  <c r="CD1837" i="1"/>
  <c r="CD1833" i="1"/>
  <c r="CD1829" i="1"/>
  <c r="CD1825" i="1"/>
  <c r="CD1821" i="1"/>
  <c r="CD1808" i="1"/>
  <c r="CD1802" i="1"/>
  <c r="CD1795" i="1"/>
  <c r="CD1789" i="1"/>
  <c r="CD1776" i="1"/>
  <c r="CD1770" i="1"/>
  <c r="CD1763" i="1"/>
  <c r="CD1757" i="1"/>
  <c r="CD1744" i="1"/>
  <c r="CD1738" i="1"/>
  <c r="CD1731" i="1"/>
  <c r="CD1725" i="1"/>
  <c r="CD1712" i="1"/>
  <c r="CD1704" i="1"/>
  <c r="CD1696" i="1"/>
  <c r="CD1688" i="1"/>
  <c r="CD1680" i="1"/>
  <c r="CD1672" i="1"/>
  <c r="CD1664" i="1"/>
  <c r="CD1656" i="1"/>
  <c r="CD1644" i="1"/>
  <c r="CD1628" i="1"/>
  <c r="CD1609" i="1"/>
  <c r="CD1569" i="1"/>
  <c r="CD1518" i="1"/>
  <c r="CD1467" i="1"/>
  <c r="CD1411" i="1"/>
  <c r="CD1191" i="1"/>
  <c r="CD1820" i="1"/>
  <c r="CD1814" i="1"/>
  <c r="CD1807" i="1"/>
  <c r="CD1801" i="1"/>
  <c r="CD1788" i="1"/>
  <c r="CD1782" i="1"/>
  <c r="CD1775" i="1"/>
  <c r="CD1769" i="1"/>
  <c r="CD1756" i="1"/>
  <c r="CD1750" i="1"/>
  <c r="CD1743" i="1"/>
  <c r="CD1737" i="1"/>
  <c r="CD1724" i="1"/>
  <c r="CD1718" i="1"/>
  <c r="CD1711" i="1"/>
  <c r="CD1703" i="1"/>
  <c r="CD1695" i="1"/>
  <c r="CD1687" i="1"/>
  <c r="CD1679" i="1"/>
  <c r="CD1671" i="1"/>
  <c r="CD1663" i="1"/>
  <c r="CD1655" i="1"/>
  <c r="CD1641" i="1"/>
  <c r="CD1625" i="1"/>
  <c r="CD1605" i="1"/>
  <c r="CD1563" i="1"/>
  <c r="CD1512" i="1"/>
  <c r="CD1122" i="1"/>
  <c r="CD1589" i="1"/>
  <c r="CD1583" i="1"/>
  <c r="CD1570" i="1"/>
  <c r="CD1564" i="1"/>
  <c r="CD1557" i="1"/>
  <c r="CD1551" i="1"/>
  <c r="CD1538" i="1"/>
  <c r="CD1532" i="1"/>
  <c r="CD1525" i="1"/>
  <c r="CD1519" i="1"/>
  <c r="CD1506" i="1"/>
  <c r="CD1500" i="1"/>
  <c r="CD1493" i="1"/>
  <c r="CD1487" i="1"/>
  <c r="CD1474" i="1"/>
  <c r="CD1468" i="1"/>
  <c r="CD1461" i="1"/>
  <c r="CD1455" i="1"/>
  <c r="CD1442" i="1"/>
  <c r="CD1436" i="1"/>
  <c r="CD1402" i="1"/>
  <c r="CD1391" i="1"/>
  <c r="CD1322" i="1"/>
  <c r="CD1263" i="1"/>
  <c r="CD1199" i="1"/>
  <c r="CD1132" i="1"/>
  <c r="CD1588" i="1"/>
  <c r="CD1581" i="1"/>
  <c r="CD1575" i="1"/>
  <c r="CD1562" i="1"/>
  <c r="CD1556" i="1"/>
  <c r="CD1549" i="1"/>
  <c r="CD1543" i="1"/>
  <c r="CD1530" i="1"/>
  <c r="CD1524" i="1"/>
  <c r="CD1517" i="1"/>
  <c r="CD1511" i="1"/>
  <c r="CD1498" i="1"/>
  <c r="CD1492" i="1"/>
  <c r="CD1485" i="1"/>
  <c r="CD1479" i="1"/>
  <c r="CD1466" i="1"/>
  <c r="CD1460" i="1"/>
  <c r="CD1453" i="1"/>
  <c r="CD1447" i="1"/>
  <c r="CD1434" i="1"/>
  <c r="CD1426" i="1"/>
  <c r="CD1418" i="1"/>
  <c r="CD1410" i="1"/>
  <c r="CD1399" i="1"/>
  <c r="CD1311" i="1"/>
  <c r="CD1247" i="1"/>
  <c r="CD1183" i="1"/>
  <c r="CD1107" i="1"/>
  <c r="CD1612" i="1"/>
  <c r="CD1608" i="1"/>
  <c r="CD1604" i="1"/>
  <c r="CD1600" i="1"/>
  <c r="CD1596" i="1"/>
  <c r="CD1592" i="1"/>
  <c r="CD1587" i="1"/>
  <c r="CD1574" i="1"/>
  <c r="CD1568" i="1"/>
  <c r="CD1561" i="1"/>
  <c r="CD1555" i="1"/>
  <c r="CD1542" i="1"/>
  <c r="CD1536" i="1"/>
  <c r="CD1529" i="1"/>
  <c r="CD1523" i="1"/>
  <c r="CD1510" i="1"/>
  <c r="CD1504" i="1"/>
  <c r="CD1497" i="1"/>
  <c r="CD1491" i="1"/>
  <c r="CD1478" i="1"/>
  <c r="CD1472" i="1"/>
  <c r="CD1465" i="1"/>
  <c r="CD1459" i="1"/>
  <c r="CD1446" i="1"/>
  <c r="CD1440" i="1"/>
  <c r="CD1433" i="1"/>
  <c r="CD1425" i="1"/>
  <c r="CD1417" i="1"/>
  <c r="CD1387" i="1"/>
  <c r="CD1371" i="1"/>
  <c r="CD1355" i="1"/>
  <c r="CD1339" i="1"/>
  <c r="CD1303" i="1"/>
  <c r="CD1239" i="1"/>
  <c r="CD1175" i="1"/>
  <c r="CD1091" i="1"/>
  <c r="CD1586" i="1"/>
  <c r="CD1580" i="1"/>
  <c r="CD1573" i="1"/>
  <c r="CD1567" i="1"/>
  <c r="CD1554" i="1"/>
  <c r="CD1548" i="1"/>
  <c r="CD1541" i="1"/>
  <c r="CD1535" i="1"/>
  <c r="CD1522" i="1"/>
  <c r="CD1516" i="1"/>
  <c r="CD1509" i="1"/>
  <c r="CD1503" i="1"/>
  <c r="CD1490" i="1"/>
  <c r="CD1484" i="1"/>
  <c r="CD1477" i="1"/>
  <c r="CD1471" i="1"/>
  <c r="CD1458" i="1"/>
  <c r="CD1452" i="1"/>
  <c r="CD1445" i="1"/>
  <c r="CD1439" i="1"/>
  <c r="CD1407" i="1"/>
  <c r="CD1295" i="1"/>
  <c r="CD1231" i="1"/>
  <c r="CD1167" i="1"/>
  <c r="CD1072" i="1"/>
  <c r="CD1647" i="1"/>
  <c r="CD1643" i="1"/>
  <c r="CD1639" i="1"/>
  <c r="CD1635" i="1"/>
  <c r="CD1631" i="1"/>
  <c r="CD1627" i="1"/>
  <c r="CD1623" i="1"/>
  <c r="CD1619" i="1"/>
  <c r="CD1615" i="1"/>
  <c r="CD1611" i="1"/>
  <c r="CD1607" i="1"/>
  <c r="CD1603" i="1"/>
  <c r="CD1599" i="1"/>
  <c r="CD1595" i="1"/>
  <c r="CD1591" i="1"/>
  <c r="CD1585" i="1"/>
  <c r="CD1579" i="1"/>
  <c r="CD1566" i="1"/>
  <c r="CD1560" i="1"/>
  <c r="CD1553" i="1"/>
  <c r="CD1547" i="1"/>
  <c r="CD1534" i="1"/>
  <c r="CD1528" i="1"/>
  <c r="CD1521" i="1"/>
  <c r="CD1515" i="1"/>
  <c r="CD1502" i="1"/>
  <c r="CD1496" i="1"/>
  <c r="CD1489" i="1"/>
  <c r="CD1483" i="1"/>
  <c r="CD1470" i="1"/>
  <c r="CD1464" i="1"/>
  <c r="CD1457" i="1"/>
  <c r="CD1451" i="1"/>
  <c r="CD1438" i="1"/>
  <c r="CD1431" i="1"/>
  <c r="CD1423" i="1"/>
  <c r="CD1415" i="1"/>
  <c r="CD1406" i="1"/>
  <c r="CD1395" i="1"/>
  <c r="CD1383" i="1"/>
  <c r="CD1367" i="1"/>
  <c r="CD1351" i="1"/>
  <c r="CD1335" i="1"/>
  <c r="CD1287" i="1"/>
  <c r="CD1223" i="1"/>
  <c r="CD1159" i="1"/>
  <c r="CD1022" i="1"/>
  <c r="CD1578" i="1"/>
  <c r="CD1572" i="1"/>
  <c r="CD1565" i="1"/>
  <c r="CD1559" i="1"/>
  <c r="CD1546" i="1"/>
  <c r="CD1540" i="1"/>
  <c r="CD1533" i="1"/>
  <c r="CD1527" i="1"/>
  <c r="CD1514" i="1"/>
  <c r="CD1508" i="1"/>
  <c r="CD1501" i="1"/>
  <c r="CD1495" i="1"/>
  <c r="CD1482" i="1"/>
  <c r="CD1476" i="1"/>
  <c r="CD1469" i="1"/>
  <c r="CD1463" i="1"/>
  <c r="CD1450" i="1"/>
  <c r="CD1444" i="1"/>
  <c r="CD1437" i="1"/>
  <c r="CD1430" i="1"/>
  <c r="CD1422" i="1"/>
  <c r="CD1414" i="1"/>
  <c r="CD1330" i="1"/>
  <c r="CD1279" i="1"/>
  <c r="CD1215" i="1"/>
  <c r="CD1151" i="1"/>
  <c r="CD958" i="1"/>
  <c r="CD1654" i="1"/>
  <c r="CD1650" i="1"/>
  <c r="CD1646" i="1"/>
  <c r="CD1642" i="1"/>
  <c r="CD1638" i="1"/>
  <c r="CD1634" i="1"/>
  <c r="CD1630" i="1"/>
  <c r="CD1626" i="1"/>
  <c r="CD1622" i="1"/>
  <c r="CD1618" i="1"/>
  <c r="CD1614" i="1"/>
  <c r="CD1610" i="1"/>
  <c r="CD1606" i="1"/>
  <c r="CD1602" i="1"/>
  <c r="CD1598" i="1"/>
  <c r="CD1594" i="1"/>
  <c r="CD1590" i="1"/>
  <c r="CD1584" i="1"/>
  <c r="CD1577" i="1"/>
  <c r="CD1571" i="1"/>
  <c r="CD1558" i="1"/>
  <c r="CD1552" i="1"/>
  <c r="CD1545" i="1"/>
  <c r="CD1539" i="1"/>
  <c r="CD1526" i="1"/>
  <c r="CD1520" i="1"/>
  <c r="CD1513" i="1"/>
  <c r="CD1507" i="1"/>
  <c r="CD1494" i="1"/>
  <c r="CD1488" i="1"/>
  <c r="CD1481" i="1"/>
  <c r="CD1475" i="1"/>
  <c r="CD1462" i="1"/>
  <c r="CD1456" i="1"/>
  <c r="CD1449" i="1"/>
  <c r="CD1443" i="1"/>
  <c r="CD1429" i="1"/>
  <c r="CD1421" i="1"/>
  <c r="CD1413" i="1"/>
  <c r="CD1403" i="1"/>
  <c r="CD1379" i="1"/>
  <c r="CD1363" i="1"/>
  <c r="CD1347" i="1"/>
  <c r="CD1327" i="1"/>
  <c r="CD1271" i="1"/>
  <c r="CD1207" i="1"/>
  <c r="CD1143" i="1"/>
  <c r="CD881" i="1"/>
  <c r="CD1328" i="1"/>
  <c r="CD1320" i="1"/>
  <c r="CD1312" i="1"/>
  <c r="CD1304" i="1"/>
  <c r="CD1296" i="1"/>
  <c r="CD1288" i="1"/>
  <c r="CD1280" i="1"/>
  <c r="CD1272" i="1"/>
  <c r="CD1264" i="1"/>
  <c r="CD1256" i="1"/>
  <c r="CD1248" i="1"/>
  <c r="CD1240" i="1"/>
  <c r="CD1232" i="1"/>
  <c r="CD1224" i="1"/>
  <c r="CD1216" i="1"/>
  <c r="CD1208" i="1"/>
  <c r="CD1200" i="1"/>
  <c r="CD1192" i="1"/>
  <c r="CD1184" i="1"/>
  <c r="CD1176" i="1"/>
  <c r="CD1168" i="1"/>
  <c r="CD1160" i="1"/>
  <c r="CD1152" i="1"/>
  <c r="CD1144" i="1"/>
  <c r="CD1134" i="1"/>
  <c r="CD1123" i="1"/>
  <c r="CD1110" i="1"/>
  <c r="CD1094" i="1"/>
  <c r="CD1078" i="1"/>
  <c r="CD1030" i="1"/>
  <c r="CD966" i="1"/>
  <c r="CD897" i="1"/>
  <c r="CD1334" i="1"/>
  <c r="CD1326" i="1"/>
  <c r="CD1318" i="1"/>
  <c r="CD1310" i="1"/>
  <c r="CD1302" i="1"/>
  <c r="CD1294" i="1"/>
  <c r="CD1286" i="1"/>
  <c r="CD1278" i="1"/>
  <c r="CD1270" i="1"/>
  <c r="CD1262" i="1"/>
  <c r="CD1254" i="1"/>
  <c r="CD1246" i="1"/>
  <c r="CD1238" i="1"/>
  <c r="CD1230" i="1"/>
  <c r="CD1222" i="1"/>
  <c r="CD1214" i="1"/>
  <c r="CD1206" i="1"/>
  <c r="CD1198" i="1"/>
  <c r="CD1190" i="1"/>
  <c r="CD1182" i="1"/>
  <c r="CD1174" i="1"/>
  <c r="CD1166" i="1"/>
  <c r="CD1158" i="1"/>
  <c r="CD1150" i="1"/>
  <c r="CD1142" i="1"/>
  <c r="CD1131" i="1"/>
  <c r="CD1120" i="1"/>
  <c r="CD1106" i="1"/>
  <c r="CD1090" i="1"/>
  <c r="CD1070" i="1"/>
  <c r="CD1014" i="1"/>
  <c r="CD950" i="1"/>
  <c r="CD865" i="1"/>
  <c r="CD1386" i="1"/>
  <c r="CD1382" i="1"/>
  <c r="CD1378" i="1"/>
  <c r="CD1374" i="1"/>
  <c r="CD1370" i="1"/>
  <c r="CD1366" i="1"/>
  <c r="CD1362" i="1"/>
  <c r="CD1358" i="1"/>
  <c r="CD1354" i="1"/>
  <c r="CD1350" i="1"/>
  <c r="CD1346" i="1"/>
  <c r="CD1342" i="1"/>
  <c r="CD1338" i="1"/>
  <c r="CD1333" i="1"/>
  <c r="CD1325" i="1"/>
  <c r="CD1317" i="1"/>
  <c r="CD1309" i="1"/>
  <c r="CD1301" i="1"/>
  <c r="CD1293" i="1"/>
  <c r="CD1285" i="1"/>
  <c r="CD1277" i="1"/>
  <c r="CD1269" i="1"/>
  <c r="CD1261" i="1"/>
  <c r="CD1253" i="1"/>
  <c r="CD1245" i="1"/>
  <c r="CD1237" i="1"/>
  <c r="CD1229" i="1"/>
  <c r="CD1221" i="1"/>
  <c r="CD1213" i="1"/>
  <c r="CD1205" i="1"/>
  <c r="CD1197" i="1"/>
  <c r="CD1189" i="1"/>
  <c r="CD1181" i="1"/>
  <c r="CD1173" i="1"/>
  <c r="CD1165" i="1"/>
  <c r="CD1157" i="1"/>
  <c r="CD1149" i="1"/>
  <c r="CD1140" i="1"/>
  <c r="CD1130" i="1"/>
  <c r="CD1119" i="1"/>
  <c r="CD1103" i="1"/>
  <c r="CD1087" i="1"/>
  <c r="CD1064" i="1"/>
  <c r="CD1006" i="1"/>
  <c r="CD942" i="1"/>
  <c r="CD1332" i="1"/>
  <c r="CD1324" i="1"/>
  <c r="CD1316" i="1"/>
  <c r="CD1308" i="1"/>
  <c r="CD1300" i="1"/>
  <c r="CD1292" i="1"/>
  <c r="CD1284" i="1"/>
  <c r="CD1276" i="1"/>
  <c r="CD1268" i="1"/>
  <c r="CD1260" i="1"/>
  <c r="CD1252" i="1"/>
  <c r="CD1244" i="1"/>
  <c r="CD1236" i="1"/>
  <c r="CD1228" i="1"/>
  <c r="CD1220" i="1"/>
  <c r="CD1212" i="1"/>
  <c r="CD1204" i="1"/>
  <c r="CD1196" i="1"/>
  <c r="CD1188" i="1"/>
  <c r="CD1180" i="1"/>
  <c r="CD1172" i="1"/>
  <c r="CD1164" i="1"/>
  <c r="CD1156" i="1"/>
  <c r="CD1148" i="1"/>
  <c r="CD1139" i="1"/>
  <c r="CD1128" i="1"/>
  <c r="CD1118" i="1"/>
  <c r="CD1102" i="1"/>
  <c r="CD1086" i="1"/>
  <c r="CD1062" i="1"/>
  <c r="CD998" i="1"/>
  <c r="CD934" i="1"/>
  <c r="CD815" i="1"/>
  <c r="CD1409" i="1"/>
  <c r="CD1405" i="1"/>
  <c r="CD1401" i="1"/>
  <c r="CD1397" i="1"/>
  <c r="CD1393" i="1"/>
  <c r="CD1389" i="1"/>
  <c r="CD1385" i="1"/>
  <c r="CD1381" i="1"/>
  <c r="CD1377" i="1"/>
  <c r="CD1373" i="1"/>
  <c r="CD1369" i="1"/>
  <c r="CD1365" i="1"/>
  <c r="CD1361" i="1"/>
  <c r="CD1357" i="1"/>
  <c r="CD1353" i="1"/>
  <c r="CD1349" i="1"/>
  <c r="CD1345" i="1"/>
  <c r="CD1341" i="1"/>
  <c r="CD1337" i="1"/>
  <c r="CD1331" i="1"/>
  <c r="CD1323" i="1"/>
  <c r="CD1315" i="1"/>
  <c r="CD1307" i="1"/>
  <c r="CD1299" i="1"/>
  <c r="CD1291" i="1"/>
  <c r="CD1283" i="1"/>
  <c r="CD1275" i="1"/>
  <c r="CD1267" i="1"/>
  <c r="CD1259" i="1"/>
  <c r="CD1251" i="1"/>
  <c r="CD1243" i="1"/>
  <c r="CD1235" i="1"/>
  <c r="CD1227" i="1"/>
  <c r="CD1219" i="1"/>
  <c r="CD1211" i="1"/>
  <c r="CD1203" i="1"/>
  <c r="CD1195" i="1"/>
  <c r="CD1187" i="1"/>
  <c r="CD1179" i="1"/>
  <c r="CD1171" i="1"/>
  <c r="CD1163" i="1"/>
  <c r="CD1155" i="1"/>
  <c r="CD1147" i="1"/>
  <c r="CD1138" i="1"/>
  <c r="CD1127" i="1"/>
  <c r="CD1115" i="1"/>
  <c r="CD1099" i="1"/>
  <c r="CD1083" i="1"/>
  <c r="CD1054" i="1"/>
  <c r="CD990" i="1"/>
  <c r="CD926" i="1"/>
  <c r="CD764" i="1"/>
  <c r="CD1314" i="1"/>
  <c r="CD1306" i="1"/>
  <c r="CD1298" i="1"/>
  <c r="CD1290" i="1"/>
  <c r="CD1282" i="1"/>
  <c r="CD1274" i="1"/>
  <c r="CD1266" i="1"/>
  <c r="CD1258" i="1"/>
  <c r="CD1250" i="1"/>
  <c r="CD1242" i="1"/>
  <c r="CD1234" i="1"/>
  <c r="CD1226" i="1"/>
  <c r="CD1218" i="1"/>
  <c r="CD1210" i="1"/>
  <c r="CD1202" i="1"/>
  <c r="CD1194" i="1"/>
  <c r="CD1186" i="1"/>
  <c r="CD1178" i="1"/>
  <c r="CD1170" i="1"/>
  <c r="CD1162" i="1"/>
  <c r="CD1154" i="1"/>
  <c r="CD1146" i="1"/>
  <c r="CD1136" i="1"/>
  <c r="CD1126" i="1"/>
  <c r="CD1114" i="1"/>
  <c r="CD1098" i="1"/>
  <c r="CD1082" i="1"/>
  <c r="CD1046" i="1"/>
  <c r="CD982" i="1"/>
  <c r="CD918" i="1"/>
  <c r="CD1432" i="1"/>
  <c r="CD1428" i="1"/>
  <c r="CD1424" i="1"/>
  <c r="CD1420" i="1"/>
  <c r="CD1416" i="1"/>
  <c r="CD1412" i="1"/>
  <c r="CD1408" i="1"/>
  <c r="CD1404" i="1"/>
  <c r="CD1400" i="1"/>
  <c r="CD1396" i="1"/>
  <c r="CD1392" i="1"/>
  <c r="CD1388" i="1"/>
  <c r="CD1384" i="1"/>
  <c r="CD1380" i="1"/>
  <c r="CD1376" i="1"/>
  <c r="CD1372" i="1"/>
  <c r="CD1368" i="1"/>
  <c r="CD1364" i="1"/>
  <c r="CD1360" i="1"/>
  <c r="CD1356" i="1"/>
  <c r="CD1352" i="1"/>
  <c r="CD1348" i="1"/>
  <c r="CD1344" i="1"/>
  <c r="CD1340" i="1"/>
  <c r="CD1336" i="1"/>
  <c r="CD1329" i="1"/>
  <c r="CD1321" i="1"/>
  <c r="CD1313" i="1"/>
  <c r="CD1305" i="1"/>
  <c r="CD1297" i="1"/>
  <c r="CD1289" i="1"/>
  <c r="CD1281" i="1"/>
  <c r="CD1273" i="1"/>
  <c r="CD1265" i="1"/>
  <c r="CD1257" i="1"/>
  <c r="CD1249" i="1"/>
  <c r="CD1241" i="1"/>
  <c r="CD1233" i="1"/>
  <c r="CD1225" i="1"/>
  <c r="CD1217" i="1"/>
  <c r="CD1209" i="1"/>
  <c r="CD1201" i="1"/>
  <c r="CD1193" i="1"/>
  <c r="CD1185" i="1"/>
  <c r="CD1177" i="1"/>
  <c r="CD1169" i="1"/>
  <c r="CD1161" i="1"/>
  <c r="CD1153" i="1"/>
  <c r="CD1145" i="1"/>
  <c r="CD1135" i="1"/>
  <c r="CD1124" i="1"/>
  <c r="CD1111" i="1"/>
  <c r="CD1095" i="1"/>
  <c r="CD1079" i="1"/>
  <c r="CD1038" i="1"/>
  <c r="CD974" i="1"/>
  <c r="CD908" i="1"/>
  <c r="CD654" i="1"/>
  <c r="CD1077" i="1"/>
  <c r="CD1069" i="1"/>
  <c r="CD1061" i="1"/>
  <c r="CD1053" i="1"/>
  <c r="CD1045" i="1"/>
  <c r="CD1037" i="1"/>
  <c r="CD1029" i="1"/>
  <c r="CD1021" i="1"/>
  <c r="CD1013" i="1"/>
  <c r="CD1005" i="1"/>
  <c r="CD997" i="1"/>
  <c r="CD989" i="1"/>
  <c r="CD981" i="1"/>
  <c r="CD973" i="1"/>
  <c r="CD965" i="1"/>
  <c r="CD957" i="1"/>
  <c r="CD949" i="1"/>
  <c r="CD941" i="1"/>
  <c r="CD933" i="1"/>
  <c r="CD925" i="1"/>
  <c r="CD917" i="1"/>
  <c r="CD907" i="1"/>
  <c r="CD896" i="1"/>
  <c r="CD880" i="1"/>
  <c r="CD864" i="1"/>
  <c r="CD847" i="1"/>
  <c r="CD757" i="1"/>
  <c r="CD706" i="1"/>
  <c r="CD644" i="1"/>
  <c r="CD1141" i="1"/>
  <c r="CD1137" i="1"/>
  <c r="CD1133" i="1"/>
  <c r="CD1129" i="1"/>
  <c r="CD1125" i="1"/>
  <c r="CD1121" i="1"/>
  <c r="CD1117" i="1"/>
  <c r="CD1113" i="1"/>
  <c r="CD1109" i="1"/>
  <c r="CD1105" i="1"/>
  <c r="CD1101" i="1"/>
  <c r="CD1097" i="1"/>
  <c r="CD1093" i="1"/>
  <c r="CD1089" i="1"/>
  <c r="CD1085" i="1"/>
  <c r="CD1081" i="1"/>
  <c r="CD1076" i="1"/>
  <c r="CD1068" i="1"/>
  <c r="CD1060" i="1"/>
  <c r="CD1052" i="1"/>
  <c r="CD1044" i="1"/>
  <c r="CD1036" i="1"/>
  <c r="CD1028" i="1"/>
  <c r="CD1020" i="1"/>
  <c r="CD1012" i="1"/>
  <c r="CD1004" i="1"/>
  <c r="CD996" i="1"/>
  <c r="CD988" i="1"/>
  <c r="CD980" i="1"/>
  <c r="CD972" i="1"/>
  <c r="CD964" i="1"/>
  <c r="CD956" i="1"/>
  <c r="CD948" i="1"/>
  <c r="CD940" i="1"/>
  <c r="CD932" i="1"/>
  <c r="CD924" i="1"/>
  <c r="CD916" i="1"/>
  <c r="CD905" i="1"/>
  <c r="CD893" i="1"/>
  <c r="CD877" i="1"/>
  <c r="CD861" i="1"/>
  <c r="CD842" i="1"/>
  <c r="CD802" i="1"/>
  <c r="CD751" i="1"/>
  <c r="CD700" i="1"/>
  <c r="CD1075" i="1"/>
  <c r="CD1067" i="1"/>
  <c r="CD1059" i="1"/>
  <c r="CD1051" i="1"/>
  <c r="CD1043" i="1"/>
  <c r="CD1035" i="1"/>
  <c r="CD1027" i="1"/>
  <c r="CD1019" i="1"/>
  <c r="CD1011" i="1"/>
  <c r="CD1003" i="1"/>
  <c r="CD995" i="1"/>
  <c r="CD987" i="1"/>
  <c r="CD979" i="1"/>
  <c r="CD971" i="1"/>
  <c r="CD963" i="1"/>
  <c r="CD955" i="1"/>
  <c r="CD947" i="1"/>
  <c r="CD939" i="1"/>
  <c r="CD931" i="1"/>
  <c r="CD923" i="1"/>
  <c r="CD915" i="1"/>
  <c r="CD904" i="1"/>
  <c r="CD892" i="1"/>
  <c r="CD876" i="1"/>
  <c r="CD860" i="1"/>
  <c r="CD796" i="1"/>
  <c r="CD693" i="1"/>
  <c r="CD1116" i="1"/>
  <c r="CD1112" i="1"/>
  <c r="CD1108" i="1"/>
  <c r="CD1104" i="1"/>
  <c r="CD1100" i="1"/>
  <c r="CD1096" i="1"/>
  <c r="CD1092" i="1"/>
  <c r="CD1088" i="1"/>
  <c r="CD1084" i="1"/>
  <c r="CD1080" i="1"/>
  <c r="CD1074" i="1"/>
  <c r="CD1066" i="1"/>
  <c r="CD1058" i="1"/>
  <c r="CD1050" i="1"/>
  <c r="CD1042" i="1"/>
  <c r="CD1034" i="1"/>
  <c r="CD1026" i="1"/>
  <c r="CD1018" i="1"/>
  <c r="CD1010" i="1"/>
  <c r="CD1002" i="1"/>
  <c r="CD994" i="1"/>
  <c r="CD986" i="1"/>
  <c r="CD978" i="1"/>
  <c r="CD970" i="1"/>
  <c r="CD962" i="1"/>
  <c r="CD954" i="1"/>
  <c r="CD946" i="1"/>
  <c r="CD938" i="1"/>
  <c r="CD930" i="1"/>
  <c r="CD922" i="1"/>
  <c r="CD913" i="1"/>
  <c r="CD903" i="1"/>
  <c r="CD889" i="1"/>
  <c r="CD873" i="1"/>
  <c r="CD857" i="1"/>
  <c r="CD836" i="1"/>
  <c r="CD789" i="1"/>
  <c r="CD738" i="1"/>
  <c r="CD687" i="1"/>
  <c r="CD1073" i="1"/>
  <c r="CD1065" i="1"/>
  <c r="CD1057" i="1"/>
  <c r="CD1049" i="1"/>
  <c r="CD1041" i="1"/>
  <c r="CD1033" i="1"/>
  <c r="CD1025" i="1"/>
  <c r="CD1017" i="1"/>
  <c r="CD1009" i="1"/>
  <c r="CD1001" i="1"/>
  <c r="CD993" i="1"/>
  <c r="CD985" i="1"/>
  <c r="CD977" i="1"/>
  <c r="CD969" i="1"/>
  <c r="CD961" i="1"/>
  <c r="CD953" i="1"/>
  <c r="CD945" i="1"/>
  <c r="CD937" i="1"/>
  <c r="CD929" i="1"/>
  <c r="CD921" i="1"/>
  <c r="CD912" i="1"/>
  <c r="CD901" i="1"/>
  <c r="CD888" i="1"/>
  <c r="CD872" i="1"/>
  <c r="CD856" i="1"/>
  <c r="CD834" i="1"/>
  <c r="CD783" i="1"/>
  <c r="CD732" i="1"/>
  <c r="CD547" i="1"/>
  <c r="CD1056" i="1"/>
  <c r="CD1048" i="1"/>
  <c r="CD1040" i="1"/>
  <c r="CD1032" i="1"/>
  <c r="CD1024" i="1"/>
  <c r="CD1016" i="1"/>
  <c r="CD1008" i="1"/>
  <c r="CD1000" i="1"/>
  <c r="CD992" i="1"/>
  <c r="CD984" i="1"/>
  <c r="CD976" i="1"/>
  <c r="CD968" i="1"/>
  <c r="CD960" i="1"/>
  <c r="CD952" i="1"/>
  <c r="CD944" i="1"/>
  <c r="CD936" i="1"/>
  <c r="CD928" i="1"/>
  <c r="CD920" i="1"/>
  <c r="CD911" i="1"/>
  <c r="CD900" i="1"/>
  <c r="CD885" i="1"/>
  <c r="CD869" i="1"/>
  <c r="CD853" i="1"/>
  <c r="CD828" i="1"/>
  <c r="CD725" i="1"/>
  <c r="CD483" i="1"/>
  <c r="CD1071" i="1"/>
  <c r="CD1063" i="1"/>
  <c r="CD1055" i="1"/>
  <c r="CD1047" i="1"/>
  <c r="CD1039" i="1"/>
  <c r="CD1031" i="1"/>
  <c r="CD1023" i="1"/>
  <c r="CD1015" i="1"/>
  <c r="CD1007" i="1"/>
  <c r="CD999" i="1"/>
  <c r="CD991" i="1"/>
  <c r="CD983" i="1"/>
  <c r="CD975" i="1"/>
  <c r="CD967" i="1"/>
  <c r="CD959" i="1"/>
  <c r="CD951" i="1"/>
  <c r="CD943" i="1"/>
  <c r="CD935" i="1"/>
  <c r="CD927" i="1"/>
  <c r="CD919" i="1"/>
  <c r="CD909" i="1"/>
  <c r="CD899" i="1"/>
  <c r="CD884" i="1"/>
  <c r="CD868" i="1"/>
  <c r="CD852" i="1"/>
  <c r="CD821" i="1"/>
  <c r="CD770" i="1"/>
  <c r="CD719" i="1"/>
  <c r="CD418" i="1"/>
  <c r="CD846" i="1"/>
  <c r="CD840" i="1"/>
  <c r="CD833" i="1"/>
  <c r="CD827" i="1"/>
  <c r="CD814" i="1"/>
  <c r="CD808" i="1"/>
  <c r="CD801" i="1"/>
  <c r="CD795" i="1"/>
  <c r="CD782" i="1"/>
  <c r="CD776" i="1"/>
  <c r="CD769" i="1"/>
  <c r="CD763" i="1"/>
  <c r="CD750" i="1"/>
  <c r="CD744" i="1"/>
  <c r="CD737" i="1"/>
  <c r="CD731" i="1"/>
  <c r="CD718" i="1"/>
  <c r="CD712" i="1"/>
  <c r="CD705" i="1"/>
  <c r="CD699" i="1"/>
  <c r="CD686" i="1"/>
  <c r="CD680" i="1"/>
  <c r="CD672" i="1"/>
  <c r="CD664" i="1"/>
  <c r="CD642" i="1"/>
  <c r="CD632" i="1"/>
  <c r="CD616" i="1"/>
  <c r="CD539" i="1"/>
  <c r="CD475" i="1"/>
  <c r="CD407" i="1"/>
  <c r="CD895" i="1"/>
  <c r="CD891" i="1"/>
  <c r="CD887" i="1"/>
  <c r="CD883" i="1"/>
  <c r="CD879" i="1"/>
  <c r="CD875" i="1"/>
  <c r="CD871" i="1"/>
  <c r="CD867" i="1"/>
  <c r="CD863" i="1"/>
  <c r="CD859" i="1"/>
  <c r="CD855" i="1"/>
  <c r="CD851" i="1"/>
  <c r="CD845" i="1"/>
  <c r="CD839" i="1"/>
  <c r="CD826" i="1"/>
  <c r="CD820" i="1"/>
  <c r="CD813" i="1"/>
  <c r="CD807" i="1"/>
  <c r="CD794" i="1"/>
  <c r="CD788" i="1"/>
  <c r="CD781" i="1"/>
  <c r="CD775" i="1"/>
  <c r="CD762" i="1"/>
  <c r="CD756" i="1"/>
  <c r="CD749" i="1"/>
  <c r="CD743" i="1"/>
  <c r="CD730" i="1"/>
  <c r="CD724" i="1"/>
  <c r="CD717" i="1"/>
  <c r="CD711" i="1"/>
  <c r="CD698" i="1"/>
  <c r="CD692" i="1"/>
  <c r="CD685" i="1"/>
  <c r="CD679" i="1"/>
  <c r="CD671" i="1"/>
  <c r="CD662" i="1"/>
  <c r="CD652" i="1"/>
  <c r="CD531" i="1"/>
  <c r="CD467" i="1"/>
  <c r="CD389" i="1"/>
  <c r="CD838" i="1"/>
  <c r="CD832" i="1"/>
  <c r="CD825" i="1"/>
  <c r="CD819" i="1"/>
  <c r="CD806" i="1"/>
  <c r="CD800" i="1"/>
  <c r="CD793" i="1"/>
  <c r="CD787" i="1"/>
  <c r="CD774" i="1"/>
  <c r="CD768" i="1"/>
  <c r="CD761" i="1"/>
  <c r="CD755" i="1"/>
  <c r="CD742" i="1"/>
  <c r="CD736" i="1"/>
  <c r="CD729" i="1"/>
  <c r="CD723" i="1"/>
  <c r="CD710" i="1"/>
  <c r="CD704" i="1"/>
  <c r="CD697" i="1"/>
  <c r="CD691" i="1"/>
  <c r="CD678" i="1"/>
  <c r="CD670" i="1"/>
  <c r="CD650" i="1"/>
  <c r="CD640" i="1"/>
  <c r="CD628" i="1"/>
  <c r="CD612" i="1"/>
  <c r="CD583" i="1"/>
  <c r="CD523" i="1"/>
  <c r="CD459" i="1"/>
  <c r="CD357" i="1"/>
  <c r="CD914" i="1"/>
  <c r="CD910" i="1"/>
  <c r="CD906" i="1"/>
  <c r="CD902" i="1"/>
  <c r="CD898" i="1"/>
  <c r="CD894" i="1"/>
  <c r="CD890" i="1"/>
  <c r="CD886" i="1"/>
  <c r="CD882" i="1"/>
  <c r="CD878" i="1"/>
  <c r="CD874" i="1"/>
  <c r="CD870" i="1"/>
  <c r="CD866" i="1"/>
  <c r="CD862" i="1"/>
  <c r="CD858" i="1"/>
  <c r="CD854" i="1"/>
  <c r="CD850" i="1"/>
  <c r="CD844" i="1"/>
  <c r="CD837" i="1"/>
  <c r="CD831" i="1"/>
  <c r="CD818" i="1"/>
  <c r="CD812" i="1"/>
  <c r="CD805" i="1"/>
  <c r="CD1999" i="1"/>
  <c r="CD799" i="1"/>
  <c r="CD786" i="1"/>
  <c r="CD780" i="1"/>
  <c r="CD773" i="1"/>
  <c r="CD767" i="1"/>
  <c r="CD754" i="1"/>
  <c r="CD748" i="1"/>
  <c r="CD741" i="1"/>
  <c r="CD735" i="1"/>
  <c r="CD722" i="1"/>
  <c r="CD716" i="1"/>
  <c r="CD709" i="1"/>
  <c r="CD703" i="1"/>
  <c r="CD690" i="1"/>
  <c r="CD684" i="1"/>
  <c r="CD660" i="1"/>
  <c r="CD638" i="1"/>
  <c r="CD576" i="1"/>
  <c r="CD515" i="1"/>
  <c r="CD451" i="1"/>
  <c r="CD302" i="1"/>
  <c r="CD849" i="1"/>
  <c r="CD843" i="1"/>
  <c r="CD830" i="1"/>
  <c r="CD824" i="1"/>
  <c r="CD817" i="1"/>
  <c r="CD811" i="1"/>
  <c r="CD798" i="1"/>
  <c r="CD792" i="1"/>
  <c r="CD785" i="1"/>
  <c r="CD779" i="1"/>
  <c r="CD766" i="1"/>
  <c r="CD760" i="1"/>
  <c r="CD753" i="1"/>
  <c r="CD747" i="1"/>
  <c r="CD734" i="1"/>
  <c r="CD728" i="1"/>
  <c r="CD721" i="1"/>
  <c r="CD715" i="1"/>
  <c r="CD702" i="1"/>
  <c r="CD696" i="1"/>
  <c r="CD689" i="1"/>
  <c r="CD683" i="1"/>
  <c r="CD676" i="1"/>
  <c r="CD668" i="1"/>
  <c r="CD658" i="1"/>
  <c r="CD648" i="1"/>
  <c r="CD624" i="1"/>
  <c r="CD608" i="1"/>
  <c r="CD570" i="1"/>
  <c r="CD507" i="1"/>
  <c r="CD443" i="1"/>
  <c r="CD238" i="1"/>
  <c r="CD829" i="1"/>
  <c r="CD823" i="1"/>
  <c r="CD810" i="1"/>
  <c r="CD804" i="1"/>
  <c r="CD797" i="1"/>
  <c r="CD791" i="1"/>
  <c r="CD778" i="1"/>
  <c r="CD772" i="1"/>
  <c r="CD765" i="1"/>
  <c r="CD759" i="1"/>
  <c r="CD746" i="1"/>
  <c r="CD740" i="1"/>
  <c r="CD733" i="1"/>
  <c r="CD727" i="1"/>
  <c r="CD714" i="1"/>
  <c r="CD708" i="1"/>
  <c r="CD701" i="1"/>
  <c r="CD695" i="1"/>
  <c r="CD682" i="1"/>
  <c r="CD675" i="1"/>
  <c r="CD667" i="1"/>
  <c r="CD646" i="1"/>
  <c r="CD636" i="1"/>
  <c r="CD563" i="1"/>
  <c r="CD499" i="1"/>
  <c r="CD435" i="1"/>
  <c r="CD174" i="1"/>
  <c r="CD848" i="1"/>
  <c r="CD841" i="1"/>
  <c r="CD835" i="1"/>
  <c r="CD822" i="1"/>
  <c r="CD816" i="1"/>
  <c r="CD809" i="1"/>
  <c r="CD803" i="1"/>
  <c r="CD790" i="1"/>
  <c r="CD784" i="1"/>
  <c r="CD777" i="1"/>
  <c r="CD771" i="1"/>
  <c r="CD758" i="1"/>
  <c r="CD752" i="1"/>
  <c r="CD745" i="1"/>
  <c r="CD739" i="1"/>
  <c r="CD726" i="1"/>
  <c r="CD720" i="1"/>
  <c r="CD713" i="1"/>
  <c r="CD707" i="1"/>
  <c r="CD694" i="1"/>
  <c r="CD688" i="1"/>
  <c r="CD681" i="1"/>
  <c r="CD674" i="1"/>
  <c r="CD666" i="1"/>
  <c r="CD656" i="1"/>
  <c r="CD634" i="1"/>
  <c r="CD620" i="1"/>
  <c r="CD555" i="1"/>
  <c r="CD491" i="1"/>
  <c r="CD427" i="1"/>
  <c r="CD110" i="1"/>
  <c r="CD604" i="1"/>
  <c r="CD600" i="1"/>
  <c r="CD596" i="1"/>
  <c r="CD592" i="1"/>
  <c r="CD588" i="1"/>
  <c r="CD582" i="1"/>
  <c r="CD569" i="1"/>
  <c r="CD562" i="1"/>
  <c r="CD554" i="1"/>
  <c r="CD546" i="1"/>
  <c r="CD538" i="1"/>
  <c r="CD530" i="1"/>
  <c r="CD522" i="1"/>
  <c r="CD514" i="1"/>
  <c r="CD506" i="1"/>
  <c r="CD498" i="1"/>
  <c r="CD490" i="1"/>
  <c r="CD482" i="1"/>
  <c r="CD474" i="1"/>
  <c r="CD466" i="1"/>
  <c r="CD458" i="1"/>
  <c r="CD450" i="1"/>
  <c r="CD442" i="1"/>
  <c r="CD434" i="1"/>
  <c r="CD426" i="1"/>
  <c r="CD417" i="1"/>
  <c r="CD406" i="1"/>
  <c r="CD385" i="1"/>
  <c r="CD353" i="1"/>
  <c r="CD294" i="1"/>
  <c r="CD230" i="1"/>
  <c r="CD166" i="1"/>
  <c r="CD102" i="1"/>
  <c r="CD581" i="1"/>
  <c r="CD575" i="1"/>
  <c r="CD568" i="1"/>
  <c r="CD561" i="1"/>
  <c r="CD553" i="1"/>
  <c r="CD545" i="1"/>
  <c r="CD537" i="1"/>
  <c r="CD529" i="1"/>
  <c r="CD521" i="1"/>
  <c r="CD513" i="1"/>
  <c r="CD505" i="1"/>
  <c r="CD497" i="1"/>
  <c r="CD489" i="1"/>
  <c r="CD481" i="1"/>
  <c r="CD473" i="1"/>
  <c r="CD465" i="1"/>
  <c r="CD457" i="1"/>
  <c r="CD449" i="1"/>
  <c r="CD441" i="1"/>
  <c r="CD433" i="1"/>
  <c r="CD425" i="1"/>
  <c r="CD415" i="1"/>
  <c r="CD405" i="1"/>
  <c r="CD349" i="1"/>
  <c r="CD286" i="1"/>
  <c r="CD222" i="1"/>
  <c r="CD158" i="1"/>
  <c r="CD94" i="1"/>
  <c r="CD663" i="1"/>
  <c r="CD659" i="1"/>
  <c r="CD655" i="1"/>
  <c r="CD651" i="1"/>
  <c r="CD647" i="1"/>
  <c r="CD643" i="1"/>
  <c r="CD639" i="1"/>
  <c r="CD635" i="1"/>
  <c r="CD631" i="1"/>
  <c r="CD627" i="1"/>
  <c r="CD623" i="1"/>
  <c r="CD619" i="1"/>
  <c r="CD615" i="1"/>
  <c r="CD611" i="1"/>
  <c r="CD607" i="1"/>
  <c r="CD603" i="1"/>
  <c r="CD599" i="1"/>
  <c r="CD595" i="1"/>
  <c r="CD591" i="1"/>
  <c r="CD587" i="1"/>
  <c r="CD580" i="1"/>
  <c r="CD574" i="1"/>
  <c r="CD560" i="1"/>
  <c r="CD552" i="1"/>
  <c r="CD544" i="1"/>
  <c r="CD536" i="1"/>
  <c r="CD528" i="1"/>
  <c r="CD520" i="1"/>
  <c r="CD512" i="1"/>
  <c r="CD504" i="1"/>
  <c r="CD496" i="1"/>
  <c r="CD488" i="1"/>
  <c r="CD480" i="1"/>
  <c r="CD472" i="1"/>
  <c r="CD464" i="1"/>
  <c r="CD456" i="1"/>
  <c r="CD448" i="1"/>
  <c r="CD440" i="1"/>
  <c r="CD432" i="1"/>
  <c r="CD424" i="1"/>
  <c r="CD414" i="1"/>
  <c r="CD403" i="1"/>
  <c r="CD377" i="1"/>
  <c r="CD342" i="1"/>
  <c r="CD278" i="1"/>
  <c r="CD214" i="1"/>
  <c r="CD150" i="1"/>
  <c r="CD86" i="1"/>
  <c r="CD586" i="1"/>
  <c r="CD573" i="1"/>
  <c r="CD567" i="1"/>
  <c r="CD559" i="1"/>
  <c r="CD551" i="1"/>
  <c r="CD543" i="1"/>
  <c r="CD535" i="1"/>
  <c r="CD527" i="1"/>
  <c r="CD519" i="1"/>
  <c r="CD511" i="1"/>
  <c r="CD503" i="1"/>
  <c r="CD495" i="1"/>
  <c r="CD487" i="1"/>
  <c r="CD479" i="1"/>
  <c r="CD471" i="1"/>
  <c r="CD463" i="1"/>
  <c r="CD455" i="1"/>
  <c r="CD447" i="1"/>
  <c r="CD439" i="1"/>
  <c r="CD431" i="1"/>
  <c r="CD423" i="1"/>
  <c r="CD413" i="1"/>
  <c r="CD401" i="1"/>
  <c r="CD373" i="1"/>
  <c r="CD334" i="1"/>
  <c r="CD270" i="1"/>
  <c r="CD206" i="1"/>
  <c r="CD142" i="1"/>
  <c r="CD78" i="1"/>
  <c r="CD630" i="1"/>
  <c r="CD626" i="1"/>
  <c r="CD622" i="1"/>
  <c r="CD618" i="1"/>
  <c r="CD614" i="1"/>
  <c r="CD610" i="1"/>
  <c r="CD606" i="1"/>
  <c r="CD602" i="1"/>
  <c r="CD598" i="1"/>
  <c r="CD594" i="1"/>
  <c r="CD590" i="1"/>
  <c r="CD585" i="1"/>
  <c r="CD579" i="1"/>
  <c r="CD572" i="1"/>
  <c r="CD566" i="1"/>
  <c r="CD558" i="1"/>
  <c r="CD550" i="1"/>
  <c r="CD542" i="1"/>
  <c r="CD534" i="1"/>
  <c r="CD526" i="1"/>
  <c r="CD518" i="1"/>
  <c r="CD510" i="1"/>
  <c r="CD502" i="1"/>
  <c r="CD494" i="1"/>
  <c r="CD486" i="1"/>
  <c r="CD478" i="1"/>
  <c r="CD470" i="1"/>
  <c r="CD462" i="1"/>
  <c r="CD454" i="1"/>
  <c r="CD446" i="1"/>
  <c r="CD438" i="1"/>
  <c r="CD430" i="1"/>
  <c r="CD422" i="1"/>
  <c r="CD411" i="1"/>
  <c r="CD399" i="1"/>
  <c r="CD369" i="1"/>
  <c r="CD326" i="1"/>
  <c r="CD262" i="1"/>
  <c r="CD198" i="1"/>
  <c r="CD134" i="1"/>
  <c r="CD68" i="1"/>
  <c r="CD584" i="1"/>
  <c r="CD578" i="1"/>
  <c r="CD565" i="1"/>
  <c r="CD557" i="1"/>
  <c r="CD549" i="1"/>
  <c r="CD541" i="1"/>
  <c r="CD533" i="1"/>
  <c r="CD525" i="1"/>
  <c r="CD517" i="1"/>
  <c r="CD509" i="1"/>
  <c r="CD501" i="1"/>
  <c r="CD493" i="1"/>
  <c r="CD485" i="1"/>
  <c r="CD477" i="1"/>
  <c r="CD469" i="1"/>
  <c r="CD461" i="1"/>
  <c r="CD453" i="1"/>
  <c r="CD445" i="1"/>
  <c r="CD437" i="1"/>
  <c r="CD429" i="1"/>
  <c r="CD421" i="1"/>
  <c r="CD410" i="1"/>
  <c r="CD397" i="1"/>
  <c r="CD365" i="1"/>
  <c r="CD318" i="1"/>
  <c r="CD254" i="1"/>
  <c r="CD190" i="1"/>
  <c r="CD126" i="1"/>
  <c r="CD58" i="1"/>
  <c r="CD677" i="1"/>
  <c r="CD673" i="1"/>
  <c r="CD669" i="1"/>
  <c r="CD665" i="1"/>
  <c r="CD661" i="1"/>
  <c r="CD657" i="1"/>
  <c r="CD653" i="1"/>
  <c r="CD649" i="1"/>
  <c r="CD645" i="1"/>
  <c r="CD641" i="1"/>
  <c r="CD637" i="1"/>
  <c r="CD633" i="1"/>
  <c r="CD629" i="1"/>
  <c r="CD625" i="1"/>
  <c r="CD621" i="1"/>
  <c r="CD617" i="1"/>
  <c r="CD613" i="1"/>
  <c r="CD609" i="1"/>
  <c r="CD605" i="1"/>
  <c r="CD601" i="1"/>
  <c r="CD597" i="1"/>
  <c r="CD593" i="1"/>
  <c r="CD589" i="1"/>
  <c r="CD577" i="1"/>
  <c r="CD571" i="1"/>
  <c r="CD564" i="1"/>
  <c r="CD556" i="1"/>
  <c r="CD548" i="1"/>
  <c r="CD540" i="1"/>
  <c r="CD532" i="1"/>
  <c r="CD524" i="1"/>
  <c r="CD516" i="1"/>
  <c r="CD508" i="1"/>
  <c r="CD500" i="1"/>
  <c r="CD492" i="1"/>
  <c r="CD484" i="1"/>
  <c r="CD476" i="1"/>
  <c r="CD468" i="1"/>
  <c r="CD460" i="1"/>
  <c r="CD452" i="1"/>
  <c r="CD444" i="1"/>
  <c r="CD436" i="1"/>
  <c r="CD428" i="1"/>
  <c r="CD419" i="1"/>
  <c r="CD409" i="1"/>
  <c r="CD393" i="1"/>
  <c r="CD361" i="1"/>
  <c r="CD310" i="1"/>
  <c r="CD246" i="1"/>
  <c r="CD182" i="1"/>
  <c r="CD118" i="1"/>
  <c r="CD40" i="1"/>
  <c r="CD341" i="1"/>
  <c r="CD333" i="1"/>
  <c r="CD325" i="1"/>
  <c r="CD317" i="1"/>
  <c r="CD309" i="1"/>
  <c r="CD301" i="1"/>
  <c r="CD293" i="1"/>
  <c r="CD285" i="1"/>
  <c r="CD277" i="1"/>
  <c r="CD269" i="1"/>
  <c r="CD261" i="1"/>
  <c r="CD253" i="1"/>
  <c r="CD245" i="1"/>
  <c r="CD237" i="1"/>
  <c r="CD229" i="1"/>
  <c r="CD221" i="1"/>
  <c r="CD213" i="1"/>
  <c r="CD205" i="1"/>
  <c r="CD197" i="1"/>
  <c r="CD189" i="1"/>
  <c r="CD181" i="1"/>
  <c r="CD173" i="1"/>
  <c r="CD165" i="1"/>
  <c r="CD157" i="1"/>
  <c r="CD149" i="1"/>
  <c r="CD141" i="1"/>
  <c r="CD133" i="1"/>
  <c r="CD125" i="1"/>
  <c r="CD117" i="1"/>
  <c r="CD109" i="1"/>
  <c r="CD101" i="1"/>
  <c r="CD93" i="1"/>
  <c r="CD85" i="1"/>
  <c r="CD77" i="1"/>
  <c r="CD67" i="1"/>
  <c r="CD56" i="1"/>
  <c r="CD36" i="1"/>
  <c r="CD420" i="1"/>
  <c r="CD416" i="1"/>
  <c r="CD412" i="1"/>
  <c r="CD408" i="1"/>
  <c r="CD404" i="1"/>
  <c r="CD400" i="1"/>
  <c r="CD396" i="1"/>
  <c r="CD392" i="1"/>
  <c r="CD388" i="1"/>
  <c r="CD384" i="1"/>
  <c r="CD376" i="1"/>
  <c r="CD372" i="1"/>
  <c r="CD368" i="1"/>
  <c r="CD364" i="1"/>
  <c r="CD360" i="1"/>
  <c r="CD356" i="1"/>
  <c r="CD352" i="1"/>
  <c r="CD348" i="1"/>
  <c r="CD340" i="1"/>
  <c r="CD332" i="1"/>
  <c r="CD324" i="1"/>
  <c r="CD316" i="1"/>
  <c r="CD308" i="1"/>
  <c r="CD300" i="1"/>
  <c r="CD292" i="1"/>
  <c r="CD284" i="1"/>
  <c r="CD276" i="1"/>
  <c r="CD268" i="1"/>
  <c r="CD260" i="1"/>
  <c r="CD252" i="1"/>
  <c r="CD244" i="1"/>
  <c r="CD236" i="1"/>
  <c r="CD228" i="1"/>
  <c r="CD220" i="1"/>
  <c r="CD212" i="1"/>
  <c r="CD204" i="1"/>
  <c r="CD196" i="1"/>
  <c r="CD188" i="1"/>
  <c r="CD180" i="1"/>
  <c r="CD172" i="1"/>
  <c r="CD164" i="1"/>
  <c r="CD156" i="1"/>
  <c r="CD148" i="1"/>
  <c r="CD140" i="1"/>
  <c r="CD132" i="1"/>
  <c r="CD124" i="1"/>
  <c r="CD116" i="1"/>
  <c r="CD108" i="1"/>
  <c r="CD100" i="1"/>
  <c r="CD92" i="1"/>
  <c r="CD84" i="1"/>
  <c r="CD76" i="1"/>
  <c r="CD66" i="1"/>
  <c r="CD54" i="1"/>
  <c r="CD32" i="1"/>
  <c r="CD347" i="1"/>
  <c r="CD339" i="1"/>
  <c r="CD331" i="1"/>
  <c r="CD323" i="1"/>
  <c r="CD315" i="1"/>
  <c r="CD307" i="1"/>
  <c r="CD299" i="1"/>
  <c r="CD291" i="1"/>
  <c r="CD283" i="1"/>
  <c r="CD275" i="1"/>
  <c r="CD267" i="1"/>
  <c r="CD259" i="1"/>
  <c r="CD251" i="1"/>
  <c r="CD243" i="1"/>
  <c r="CD235" i="1"/>
  <c r="CD227" i="1"/>
  <c r="CD219" i="1"/>
  <c r="CD211" i="1"/>
  <c r="CD203" i="1"/>
  <c r="CD195" i="1"/>
  <c r="CD187" i="1"/>
  <c r="CD179" i="1"/>
  <c r="CD171" i="1"/>
  <c r="CD163" i="1"/>
  <c r="CD155" i="1"/>
  <c r="CD147" i="1"/>
  <c r="CD139" i="1"/>
  <c r="CD131" i="1"/>
  <c r="CD123" i="1"/>
  <c r="CD115" i="1"/>
  <c r="CD107" i="1"/>
  <c r="CD99" i="1"/>
  <c r="CD91" i="1"/>
  <c r="CD83" i="1"/>
  <c r="CD75" i="1"/>
  <c r="CD64" i="1"/>
  <c r="CD52" i="1"/>
  <c r="CD28" i="1"/>
  <c r="CD395" i="1"/>
  <c r="CD391" i="1"/>
  <c r="CD387" i="1"/>
  <c r="CD383" i="1"/>
  <c r="CD379" i="1"/>
  <c r="CD375" i="1"/>
  <c r="CD371" i="1"/>
  <c r="CD367" i="1"/>
  <c r="CD363" i="1"/>
  <c r="CD359" i="1"/>
  <c r="CD355" i="1"/>
  <c r="CD351" i="1"/>
  <c r="CD346" i="1"/>
  <c r="CD338" i="1"/>
  <c r="CD330" i="1"/>
  <c r="CD322" i="1"/>
  <c r="CD314" i="1"/>
  <c r="CD306" i="1"/>
  <c r="CD298" i="1"/>
  <c r="CD290" i="1"/>
  <c r="CD282" i="1"/>
  <c r="CD274" i="1"/>
  <c r="CD266" i="1"/>
  <c r="CD258" i="1"/>
  <c r="CD250" i="1"/>
  <c r="CD242" i="1"/>
  <c r="CD234" i="1"/>
  <c r="CD226" i="1"/>
  <c r="CD218" i="1"/>
  <c r="CD210" i="1"/>
  <c r="CD202" i="1"/>
  <c r="CD194" i="1"/>
  <c r="CD186" i="1"/>
  <c r="CD178" i="1"/>
  <c r="CD170" i="1"/>
  <c r="CD162" i="1"/>
  <c r="CD154" i="1"/>
  <c r="CD146" i="1"/>
  <c r="CD138" i="1"/>
  <c r="CD130" i="1"/>
  <c r="CD122" i="1"/>
  <c r="CD114" i="1"/>
  <c r="CD106" i="1"/>
  <c r="CD98" i="1"/>
  <c r="CD90" i="1"/>
  <c r="CD82" i="1"/>
  <c r="CD74" i="1"/>
  <c r="CD63" i="1"/>
  <c r="CD50" i="1"/>
  <c r="CD24" i="1"/>
  <c r="CD345" i="1"/>
  <c r="CD337" i="1"/>
  <c r="CD329" i="1"/>
  <c r="CD321" i="1"/>
  <c r="CD313" i="1"/>
  <c r="CD305" i="1"/>
  <c r="CD297" i="1"/>
  <c r="CD289" i="1"/>
  <c r="CD281" i="1"/>
  <c r="CD273" i="1"/>
  <c r="CD265" i="1"/>
  <c r="CD257" i="1"/>
  <c r="CD249" i="1"/>
  <c r="CD241" i="1"/>
  <c r="CD233" i="1"/>
  <c r="CD225" i="1"/>
  <c r="CD217" i="1"/>
  <c r="CD209" i="1"/>
  <c r="CD201" i="1"/>
  <c r="CD193" i="1"/>
  <c r="CD185" i="1"/>
  <c r="CD177" i="1"/>
  <c r="CD169" i="1"/>
  <c r="CD161" i="1"/>
  <c r="CD153" i="1"/>
  <c r="CD145" i="1"/>
  <c r="CD137" i="1"/>
  <c r="CD129" i="1"/>
  <c r="CD121" i="1"/>
  <c r="CD113" i="1"/>
  <c r="CD105" i="1"/>
  <c r="CD97" i="1"/>
  <c r="CD89" i="1"/>
  <c r="CD81" i="1"/>
  <c r="CD72" i="1"/>
  <c r="CD62" i="1"/>
  <c r="CD48" i="1"/>
  <c r="CD20" i="1"/>
  <c r="CD402" i="1"/>
  <c r="CD398" i="1"/>
  <c r="CD394" i="1"/>
  <c r="CD390" i="1"/>
  <c r="CD386" i="1"/>
  <c r="CD382" i="1"/>
  <c r="CD378" i="1"/>
  <c r="CD374" i="1"/>
  <c r="CD370" i="1"/>
  <c r="CD366" i="1"/>
  <c r="CD362" i="1"/>
  <c r="CD358" i="1"/>
  <c r="CD354" i="1"/>
  <c r="CD350" i="1"/>
  <c r="CD344" i="1"/>
  <c r="CD336" i="1"/>
  <c r="CD328" i="1"/>
  <c r="CD320" i="1"/>
  <c r="CD312" i="1"/>
  <c r="CD304" i="1"/>
  <c r="CD296" i="1"/>
  <c r="CD288" i="1"/>
  <c r="CD280" i="1"/>
  <c r="CD272" i="1"/>
  <c r="CD264" i="1"/>
  <c r="CD256" i="1"/>
  <c r="CD248" i="1"/>
  <c r="CD240" i="1"/>
  <c r="CD232" i="1"/>
  <c r="CD224" i="1"/>
  <c r="CD216" i="1"/>
  <c r="CD208" i="1"/>
  <c r="CD200" i="1"/>
  <c r="CD192" i="1"/>
  <c r="CD184" i="1"/>
  <c r="CD176" i="1"/>
  <c r="CD168" i="1"/>
  <c r="CD160" i="1"/>
  <c r="CD152" i="1"/>
  <c r="CD144" i="1"/>
  <c r="CD136" i="1"/>
  <c r="CD128" i="1"/>
  <c r="CD120" i="1"/>
  <c r="CD112" i="1"/>
  <c r="CD104" i="1"/>
  <c r="CD96" i="1"/>
  <c r="CD88" i="1"/>
  <c r="CD80" i="1"/>
  <c r="CD71" i="1"/>
  <c r="CD60" i="1"/>
  <c r="CD46" i="1"/>
  <c r="CD16" i="1"/>
  <c r="CD343" i="1"/>
  <c r="CD335" i="1"/>
  <c r="CD327" i="1"/>
  <c r="CD319" i="1"/>
  <c r="CD311" i="1"/>
  <c r="CD303" i="1"/>
  <c r="CD295" i="1"/>
  <c r="CD287" i="1"/>
  <c r="CD279" i="1"/>
  <c r="CD271" i="1"/>
  <c r="CD263" i="1"/>
  <c r="CD255" i="1"/>
  <c r="CD247" i="1"/>
  <c r="CD239" i="1"/>
  <c r="CD231" i="1"/>
  <c r="CD223" i="1"/>
  <c r="CD215" i="1"/>
  <c r="CD207" i="1"/>
  <c r="CD199" i="1"/>
  <c r="CD191" i="1"/>
  <c r="CD183" i="1"/>
  <c r="CD175" i="1"/>
  <c r="CD167" i="1"/>
  <c r="CD159" i="1"/>
  <c r="CD151" i="1"/>
  <c r="CD143" i="1"/>
  <c r="CD135" i="1"/>
  <c r="CD127" i="1"/>
  <c r="CD119" i="1"/>
  <c r="CD111" i="1"/>
  <c r="CD103" i="1"/>
  <c r="CD95" i="1"/>
  <c r="CD87" i="1"/>
  <c r="CD79" i="1"/>
  <c r="CD70" i="1"/>
  <c r="CD59" i="1"/>
  <c r="CD44" i="1"/>
  <c r="CD12" i="1"/>
  <c r="CD55" i="1"/>
  <c r="CD51" i="1"/>
  <c r="CD47" i="1"/>
  <c r="CD43" i="1"/>
  <c r="CD39" i="1"/>
  <c r="CD35" i="1"/>
  <c r="CD31" i="1"/>
  <c r="CD27" i="1"/>
  <c r="CD23" i="1"/>
  <c r="CD19" i="1"/>
  <c r="CD15" i="1"/>
  <c r="CD11" i="1"/>
  <c r="CD42" i="1"/>
  <c r="CD38" i="1"/>
  <c r="CD34" i="1"/>
  <c r="CD30" i="1"/>
  <c r="CD26" i="1"/>
  <c r="CD22" i="1"/>
  <c r="CD18" i="1"/>
  <c r="CD14" i="1"/>
  <c r="CD10" i="1"/>
  <c r="CD73" i="1"/>
  <c r="CD69" i="1"/>
  <c r="CD65" i="1"/>
  <c r="CD61" i="1"/>
  <c r="CD57" i="1"/>
  <c r="CD53" i="1"/>
  <c r="CD49" i="1"/>
  <c r="CD45" i="1"/>
  <c r="CD41" i="1"/>
  <c r="CD37" i="1"/>
  <c r="CD33" i="1"/>
  <c r="CD29" i="1"/>
  <c r="CD25" i="1"/>
  <c r="CD21" i="1"/>
  <c r="CD17" i="1"/>
  <c r="CD13" i="1"/>
  <c r="CD9" i="1"/>
  <c r="CD8" i="1"/>
  <c r="CD7" i="1"/>
  <c r="CD6" i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C2" i="1"/>
  <c r="D2" i="1" l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AN5" i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CD1" i="1" a="1"/>
  <c r="CD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<sst xmlns="http://schemas.openxmlformats.org/spreadsheetml/2006/main" count="106113" uniqueCount="6158">
  <si>
    <t>CARDENAS</t>
  </si>
  <si>
    <t>X</t>
  </si>
  <si>
    <t>LUNES</t>
  </si>
  <si>
    <t>x</t>
  </si>
  <si>
    <t>SOLTERO</t>
  </si>
  <si>
    <t>CENTRO</t>
  </si>
  <si>
    <t>CASADO</t>
  </si>
  <si>
    <t>LOPEZ</t>
  </si>
  <si>
    <t>GOMEZ</t>
  </si>
  <si>
    <t>ROBERTO</t>
  </si>
  <si>
    <t xml:space="preserve">CARDENAS </t>
  </si>
  <si>
    <t xml:space="preserve">DOMICILIO </t>
  </si>
  <si>
    <t xml:space="preserve">TABASCO </t>
  </si>
  <si>
    <t>GUTIERREZ</t>
  </si>
  <si>
    <t xml:space="preserve">ECONOLINE </t>
  </si>
  <si>
    <t xml:space="preserve">PEREZ </t>
  </si>
  <si>
    <t>cadenaEs[ecial</t>
  </si>
  <si>
    <t>Folio del contrato</t>
  </si>
  <si>
    <t>Estatus</t>
  </si>
  <si>
    <t>Paquete</t>
  </si>
  <si>
    <t>Estado</t>
  </si>
  <si>
    <t>Municipio</t>
  </si>
  <si>
    <t>Localidad</t>
  </si>
  <si>
    <t>Fecha de inscripcion</t>
  </si>
  <si>
    <t>precio del paquete</t>
  </si>
  <si>
    <t>promocion</t>
  </si>
  <si>
    <t>pago_inicial</t>
  </si>
  <si>
    <t>Abonos_de</t>
  </si>
  <si>
    <t>Plan_de_Pago</t>
  </si>
  <si>
    <t>limite_asignado</t>
  </si>
  <si>
    <t>Funeraria_Procedencia</t>
  </si>
  <si>
    <t>archivo_adjunto</t>
  </si>
  <si>
    <t>Nombre del Vendedor</t>
  </si>
  <si>
    <t>Comision_Vendedor</t>
  </si>
  <si>
    <t>comision de vendedor pagada</t>
  </si>
  <si>
    <t>Comision_Lider</t>
  </si>
  <si>
    <t>comision de lider  pagada</t>
  </si>
  <si>
    <t>Comision_Gerente</t>
  </si>
  <si>
    <t>comision de gerente pagada</t>
  </si>
  <si>
    <t>Bono</t>
  </si>
  <si>
    <t>Bono_Asignado</t>
  </si>
  <si>
    <t>Inscripcion</t>
  </si>
  <si>
    <t>Inscripcion_Asignado</t>
  </si>
  <si>
    <t>Apellido_Paterno</t>
  </si>
  <si>
    <t>Apellido_Materno</t>
  </si>
  <si>
    <t>Nombre</t>
  </si>
  <si>
    <t>Estado_Civil</t>
  </si>
  <si>
    <t>Nacimiento del cliente</t>
  </si>
  <si>
    <t>IFE</t>
  </si>
  <si>
    <t>Domicilio</t>
  </si>
  <si>
    <t>Colonia</t>
  </si>
  <si>
    <t>Entre_Calles</t>
  </si>
  <si>
    <t>Telefono</t>
  </si>
  <si>
    <t>Beneficiario</t>
  </si>
  <si>
    <t>Observaciones</t>
  </si>
  <si>
    <t>archivo_contrato</t>
  </si>
  <si>
    <t>Domicilio2</t>
  </si>
  <si>
    <t>Correo</t>
  </si>
  <si>
    <t>dia_cobro</t>
  </si>
  <si>
    <t>firma1</t>
  </si>
  <si>
    <t>firma2</t>
  </si>
  <si>
    <t>plazo_entrega</t>
  </si>
  <si>
    <t>latitud</t>
  </si>
  <si>
    <t>longitud</t>
  </si>
  <si>
    <t>Tipo_Cobranza</t>
  </si>
  <si>
    <t>Monto_Liquidado a la fecha</t>
  </si>
  <si>
    <t>Saldo_Deudor</t>
  </si>
  <si>
    <t>horario_cobro</t>
  </si>
  <si>
    <t>Estado_Cobro</t>
  </si>
  <si>
    <t>Retrasos dias retrasados</t>
  </si>
  <si>
    <t>ultimo_pago</t>
  </si>
  <si>
    <t>pago_programado</t>
  </si>
  <si>
    <t>fecha_entrega</t>
  </si>
  <si>
    <t>idgrupo</t>
  </si>
  <si>
    <t>idvendedor</t>
  </si>
  <si>
    <t>idlider</t>
  </si>
  <si>
    <t>idgerente</t>
  </si>
  <si>
    <t>Colonia de cobranza</t>
  </si>
  <si>
    <t>edad</t>
  </si>
  <si>
    <t>genero</t>
  </si>
  <si>
    <t>hora_calle</t>
  </si>
  <si>
    <t>precio_paquete</t>
  </si>
  <si>
    <t>NumeroServicio</t>
  </si>
  <si>
    <t>NumeroFactura</t>
  </si>
  <si>
    <t>NumeroTitulo</t>
  </si>
  <si>
    <t>Fecha_Cancelacion</t>
  </si>
  <si>
    <t>Fecha_Pagado</t>
  </si>
  <si>
    <t>Fecha_Utilizado</t>
  </si>
  <si>
    <t>idpaquete_kit</t>
  </si>
  <si>
    <t>deleted</t>
  </si>
  <si>
    <t>idsucursal</t>
  </si>
  <si>
    <t>pagos</t>
  </si>
  <si>
    <t>tipo_comision_vendedor</t>
  </si>
  <si>
    <t>tipo_comision_lider</t>
  </si>
  <si>
    <t>tipo_comision_gerente</t>
  </si>
  <si>
    <t>final</t>
  </si>
  <si>
    <t>idcontrato_individual</t>
  </si>
  <si>
    <t>Folio</t>
  </si>
  <si>
    <t>Fecha</t>
  </si>
  <si>
    <t>precio</t>
  </si>
  <si>
    <t>idusuario</t>
  </si>
  <si>
    <t>Nacimiento</t>
  </si>
  <si>
    <t>Monto_Liquidado</t>
  </si>
  <si>
    <t>Retrasos</t>
  </si>
  <si>
    <t>idcolonia</t>
  </si>
  <si>
    <t>A2002</t>
  </si>
  <si>
    <t>BELGICA</t>
  </si>
  <si>
    <t>JALISCO</t>
  </si>
  <si>
    <t>AMATITAN</t>
  </si>
  <si>
    <t>MARIA ELISA</t>
  </si>
  <si>
    <t>0000-00-00</t>
  </si>
  <si>
    <t>XX</t>
  </si>
  <si>
    <t>HIDALGO # 189</t>
  </si>
  <si>
    <t>LOPEZ MATEOS Y JUAN JOSE FLORES</t>
  </si>
  <si>
    <t xml:space="preserve">MARIA ELISA GOMEZ GUTIERREZ
</t>
  </si>
  <si>
    <t>contratos_registrados/Individual_A2002.docx</t>
  </si>
  <si>
    <t>sin archivo</t>
  </si>
  <si>
    <t>2021-9-7</t>
  </si>
  <si>
    <t>2021-9-27</t>
  </si>
  <si>
    <t xml:space="preserve">ORIENTE PRIMERA SECCION </t>
  </si>
  <si>
    <t xml:space="preserve">COMALCALCO </t>
  </si>
  <si>
    <t xml:space="preserve">IMPERIAL DE LUJO </t>
  </si>
  <si>
    <t xml:space="preserve">LUNES </t>
  </si>
  <si>
    <t xml:space="preserve">LUIS ROBERTO </t>
  </si>
  <si>
    <t xml:space="preserve">CUNDUACAN </t>
  </si>
  <si>
    <t xml:space="preserve">ROMERO </t>
  </si>
  <si>
    <t>sXd3zoQceyNtFnn2</t>
  </si>
  <si>
    <t>COM2019-2501</t>
  </si>
  <si>
    <t>2019-9-3</t>
  </si>
  <si>
    <t xml:space="preserve">CALLEJON DOÑA BENITA SIN NUMERO </t>
  </si>
  <si>
    <t xml:space="preserve">RUTA 4 L </t>
  </si>
  <si>
    <t xml:space="preserve">HOMBRE </t>
  </si>
  <si>
    <t>HOMBRE</t>
  </si>
  <si>
    <t>2021-10-4</t>
  </si>
  <si>
    <t>2020-12-5</t>
  </si>
  <si>
    <t xml:space="preserve">HUIMANGO SEGUNDA SECCION LA MONA </t>
  </si>
  <si>
    <t>094HQJPFKmzvG5Yx</t>
  </si>
  <si>
    <t>CAR 2020-5204</t>
  </si>
  <si>
    <t xml:space="preserve">CUANDUACAN </t>
  </si>
  <si>
    <t>CORTOZA</t>
  </si>
  <si>
    <t>CARRETERA A BENITO JUAREZ</t>
  </si>
  <si>
    <t xml:space="preserve">MARIA DEL ROSARIO CORTAZA GARCIA </t>
  </si>
  <si>
    <t xml:space="preserve">BENEFICIARIO 2: MARISOL CORTAZA GARCIA </t>
  </si>
  <si>
    <t>NL2E7OEHPWYUH7Y</t>
  </si>
  <si>
    <t>tixyISJIIfizBhiO</t>
  </si>
  <si>
    <t>NKgeYNpy3ATojSso</t>
  </si>
  <si>
    <t>5NuKHP3wOlJtM3tR</t>
  </si>
  <si>
    <t>yMtJAOIEz1m2LYhP</t>
  </si>
  <si>
    <t>zchpMdMdj92lOkGc</t>
  </si>
  <si>
    <t>hpzJRcroWgQlSDYV</t>
  </si>
  <si>
    <t>A9vOTaSoazoF9FbQ</t>
  </si>
  <si>
    <t>WxMe9YJYZpwqyO4o</t>
  </si>
  <si>
    <t>xsoSt1bnCvnS8rPs</t>
  </si>
  <si>
    <t>WMF6Yentvck1dv6s</t>
  </si>
  <si>
    <t>vGTtHLpGeWYj1wri</t>
  </si>
  <si>
    <t>PEuIhyKud8hqRpbJ</t>
  </si>
  <si>
    <t>QtN5vSZypt1lGihd</t>
  </si>
  <si>
    <t>mvf5EO9hk41TAmnd</t>
  </si>
  <si>
    <t>bG44AiX1Yu8XtUQU</t>
  </si>
  <si>
    <t>0CmZNWV885Tsa0g0</t>
  </si>
  <si>
    <t>zEcdNJe4bOEXgUyy</t>
  </si>
  <si>
    <t>pD2E0cBxgCExHvG1</t>
  </si>
  <si>
    <t>dS4wk9pzvq37hRhp</t>
  </si>
  <si>
    <t>ulbOAyidlL6fJEej</t>
  </si>
  <si>
    <t>hUN46n6E1yT74AAY</t>
  </si>
  <si>
    <t>x3judfOmhBXM0m24</t>
  </si>
  <si>
    <t>w1RoRrWFTXuEfJYg</t>
  </si>
  <si>
    <t>OcdwKjG0OYZc9KOr</t>
  </si>
  <si>
    <t>rH4VhS0rKdyJmcAn</t>
  </si>
  <si>
    <t>W6t6dxvi9AV3f2AN</t>
  </si>
  <si>
    <t>fA8cuRorQvyLq0Hl</t>
  </si>
  <si>
    <t>j9JQiPKF1B7DVAkP</t>
  </si>
  <si>
    <t>UAfsVwXc4v6qelAY</t>
  </si>
  <si>
    <t>t1j0j2nZWIDgNECs</t>
  </si>
  <si>
    <t>xrwwEeeuyuAXDrwG</t>
  </si>
  <si>
    <t>Icm1ifcwHj2xiTSd</t>
  </si>
  <si>
    <t>GhjKZangfBSiDAQ6</t>
  </si>
  <si>
    <t>zFrr4GSFdOPkX3ni</t>
  </si>
  <si>
    <t>LkZDHPtVWtOUFIqZ</t>
  </si>
  <si>
    <t>knO95rUgC8YYCb4W</t>
  </si>
  <si>
    <t>pGOEbXVPlKY6tZFe</t>
  </si>
  <si>
    <t>YyZ8TRJvOnWIP81F</t>
  </si>
  <si>
    <t>yTBy6FEurUFx4btM</t>
  </si>
  <si>
    <t>v47RxhX0xgaPcPbd</t>
  </si>
  <si>
    <t>dFnTarfxr9RBix8q</t>
  </si>
  <si>
    <t>aoa1FCKwX90bMi1U</t>
  </si>
  <si>
    <t>if0QFLorfTYWOiqn</t>
  </si>
  <si>
    <t>X37VaKNB2GqJoXeS</t>
  </si>
  <si>
    <t>RFlvMZaVUfh7PXVw</t>
  </si>
  <si>
    <t>LIGqkQd20QKMGlck</t>
  </si>
  <si>
    <t>HRguNZiV89ICyw5w</t>
  </si>
  <si>
    <t>RwPII3XjA7WyHf2W</t>
  </si>
  <si>
    <t>5cjHfavZy8TnVgXN</t>
  </si>
  <si>
    <t>dNYQTigir6HcM0pu</t>
  </si>
  <si>
    <t>HwXtUrwQVHv4baqo</t>
  </si>
  <si>
    <t>YG1xz7EgYH1v2J9W</t>
  </si>
  <si>
    <t>Xgvuu3zLd7sW2yFI</t>
  </si>
  <si>
    <t>fmzKMqbQZPihA1Qt</t>
  </si>
  <si>
    <t>JBNmwdm762cmuF7p</t>
  </si>
  <si>
    <t>h1jmzK6fRe30GzG8</t>
  </si>
  <si>
    <t>TKNVRqNN8SHgYNsg</t>
  </si>
  <si>
    <t>qk72UR3HFuuZ2aHS</t>
  </si>
  <si>
    <t>9GRC4Lz76uLaBWPT</t>
  </si>
  <si>
    <t>sOAp2Ak00FjI6QEX</t>
  </si>
  <si>
    <t>b1HZWB71chgo5tHJ</t>
  </si>
  <si>
    <t>al7bwK5QdTZeqt9P</t>
  </si>
  <si>
    <t>CA2vM6lEGmo566oO</t>
  </si>
  <si>
    <t>vgFUolc92cexmthr</t>
  </si>
  <si>
    <t>1JcLF6sFDtQFKoxO</t>
  </si>
  <si>
    <t>6Jdu7QS4ueNWVqzu</t>
  </si>
  <si>
    <t>ri94aHPmEkfMFxCm</t>
  </si>
  <si>
    <t>VRdzDwwN4ZrFTohD</t>
  </si>
  <si>
    <t>9u9ijktCNKpRrvYV</t>
  </si>
  <si>
    <t>TcF2DUx9CAsKzhhM</t>
  </si>
  <si>
    <t>8X7xqdMlhHpyUhMO</t>
  </si>
  <si>
    <t>Aceng3xFqQXD8MhL</t>
  </si>
  <si>
    <t>ILjI04pBGUBVo7HA</t>
  </si>
  <si>
    <t>y7EtKrpZsUqhGvTl</t>
  </si>
  <si>
    <t>41yetwhfc6IQejU4</t>
  </si>
  <si>
    <t>EI7xMp89CKMbbtdq</t>
  </si>
  <si>
    <t>5itbDmQ1zudZFs9l</t>
  </si>
  <si>
    <t>ekQOHLfgGioxIEnT</t>
  </si>
  <si>
    <t>IyhgqlSV0AtpnjOE</t>
  </si>
  <si>
    <t>qj2eFVmxsBo6vYFx</t>
  </si>
  <si>
    <t>aTzaaKRThqBLOqVT</t>
  </si>
  <si>
    <t>FysPDJ5KJyLAEt6d</t>
  </si>
  <si>
    <t>jwcIx3lb6C344egx</t>
  </si>
  <si>
    <t>g4OhAGTAHcRfIRC4</t>
  </si>
  <si>
    <t>lVI2WddsW8eA9B5Y</t>
  </si>
  <si>
    <t>Qgm6MLGPY3stt1VB</t>
  </si>
  <si>
    <t>xmZtQpZJHmNTULoj</t>
  </si>
  <si>
    <t>q80gJubIdZNV0231</t>
  </si>
  <si>
    <t>V06lX9HGfDPUBtDh</t>
  </si>
  <si>
    <t>eDHHxAyJnVLb1m4F</t>
  </si>
  <si>
    <t>fyEX6eI5eLyBvBJl</t>
  </si>
  <si>
    <t>QluoZpiSZddw3ymN</t>
  </si>
  <si>
    <t>QFdxmSxyxHUJ7mCn</t>
  </si>
  <si>
    <t>F39NB9hkFLIb3XNH</t>
  </si>
  <si>
    <t>6bIo3bxRQ5VKyMpU</t>
  </si>
  <si>
    <t>DGJIBr0qHN95KDkn</t>
  </si>
  <si>
    <t>qBvDgnXZmwje755d</t>
  </si>
  <si>
    <t>mZqXRvEa0vikqz8T</t>
  </si>
  <si>
    <t>UWsLNRfCHc0G2jqF</t>
  </si>
  <si>
    <t>ri1gwJUoOnmAtlXb</t>
  </si>
  <si>
    <t>Bb0Hv9wBqlcKyIX9</t>
  </si>
  <si>
    <t>YHS0On4Nii3VuqWx</t>
  </si>
  <si>
    <t>4UKxp4NzHE4FF94N</t>
  </si>
  <si>
    <t>iI7NvRl3IVokq1mw</t>
  </si>
  <si>
    <t>PnXgbArG1TrHhsR7</t>
  </si>
  <si>
    <t>mRsEj57DG09REFKb</t>
  </si>
  <si>
    <t>0kLJbO0nRxjCCHDR</t>
  </si>
  <si>
    <t>IdYz9GQBhfW5AVSb</t>
  </si>
  <si>
    <t>GmLZqw5ebX95cEzR</t>
  </si>
  <si>
    <t>kHx1FDPYnANKZZLh</t>
  </si>
  <si>
    <t>nsRoPGD6rlmADPB9</t>
  </si>
  <si>
    <t>KZdeWwcpm6CdRpUG</t>
  </si>
  <si>
    <t>kcpBbIzQ6V9AaTNs</t>
  </si>
  <si>
    <t>CvMFZSHkG6w060IA</t>
  </si>
  <si>
    <t>gJOgI4Sbdmk6cLMh</t>
  </si>
  <si>
    <t>m4aBDGrbzIUqzoaZ</t>
  </si>
  <si>
    <t>olhO67ykXEQWV3D4</t>
  </si>
  <si>
    <t>SsvmiCfdcJ4QyM8Z</t>
  </si>
  <si>
    <t>pe93gQbs8WZXGYQW</t>
  </si>
  <si>
    <t>FqSHamXmmSzTOkwO</t>
  </si>
  <si>
    <t>xjCtK5HYyIk6ZApN</t>
  </si>
  <si>
    <t>94lljNYCsBAtwtWj</t>
  </si>
  <si>
    <t>DF2gW1eV2nOve2Pq</t>
  </si>
  <si>
    <t>txyZqT2IrOoxxGi3</t>
  </si>
  <si>
    <t>bLFTiLbkUta6boAj</t>
  </si>
  <si>
    <t>rN6EXg6ZvVuMb4md</t>
  </si>
  <si>
    <t>5lgYVVAYMd2FQBwO</t>
  </si>
  <si>
    <t>etWoKKhnD7j8ge60</t>
  </si>
  <si>
    <t>TO6fsQf1ZFt5VKRH</t>
  </si>
  <si>
    <t>aCGXFyus8t5sac89</t>
  </si>
  <si>
    <t>tmmxXGvFrfhBiWie</t>
  </si>
  <si>
    <t>rzHIHmomgv80q50u</t>
  </si>
  <si>
    <t>rpQsCalsJEkU2OJu</t>
  </si>
  <si>
    <t>9m4n969gfSjU5fe6</t>
  </si>
  <si>
    <t>KEGmtUqUxCaN3iDk</t>
  </si>
  <si>
    <t>B07yXRkmWBUJqrIH</t>
  </si>
  <si>
    <t>U3ahWOfR805rmJOP</t>
  </si>
  <si>
    <t>3xNZRiCEmwOy0Nqv</t>
  </si>
  <si>
    <t>YhvCZSSZPxrFYXh9</t>
  </si>
  <si>
    <t>EjpjYhA7XcMUJBA5</t>
  </si>
  <si>
    <t>Ea01l5jVo4cubR7Z</t>
  </si>
  <si>
    <t>eNDl6PL21JGOl7Rs</t>
  </si>
  <si>
    <t>T3PBuDOXO1tWBBfa</t>
  </si>
  <si>
    <t>LzXbU25IYkgzqnex</t>
  </si>
  <si>
    <t>7vvOvczPav2cOLYs</t>
  </si>
  <si>
    <t>maTjxkWld3HK7XaC</t>
  </si>
  <si>
    <t>B9NIYVvdsHWB0XMA</t>
  </si>
  <si>
    <t>i3MRVwMVVgGAxuXa</t>
  </si>
  <si>
    <t>snio9D59l5A4gVOC</t>
  </si>
  <si>
    <t>njZCdLNFlJv3j0wU</t>
  </si>
  <si>
    <t>iQhFk0l6FZ5YGc1u</t>
  </si>
  <si>
    <t>9GORlvzIVp3VZyxM</t>
  </si>
  <si>
    <t>9UUGdd84vhVqXpcj</t>
  </si>
  <si>
    <t>LOijRnPGOjTaiH4p</t>
  </si>
  <si>
    <t>NT5KCs6GSm3IST4K</t>
  </si>
  <si>
    <t>KLXe42HO2oN9INO6</t>
  </si>
  <si>
    <t>ho16AJQUYxJcc3SG</t>
  </si>
  <si>
    <t>MLFfGHG3gYdOWkdB</t>
  </si>
  <si>
    <t>oMXvAXMPclaAoL8Q</t>
  </si>
  <si>
    <t>hblsLUwLTnrjPASh</t>
  </si>
  <si>
    <t>11WPL6VyWP5hybn9</t>
  </si>
  <si>
    <t>7ihX1B5DjRZWoVTc</t>
  </si>
  <si>
    <t>ierqLOt8CeTcN2ps</t>
  </si>
  <si>
    <t>mQ39Yf2xx0AOod3l</t>
  </si>
  <si>
    <t>yMQTXD5FfGMjant0</t>
  </si>
  <si>
    <t>9gyxyTU5GRalKdkO</t>
  </si>
  <si>
    <t>ORAP4umblb2m2Ew0</t>
  </si>
  <si>
    <t>EVFSRgHEeI3NvYQy</t>
  </si>
  <si>
    <t>1tCq9NZJlzJvHskm</t>
  </si>
  <si>
    <t>1ibynIEgkcyVO8c7</t>
  </si>
  <si>
    <t>4baDaYwB5qeKSWC4</t>
  </si>
  <si>
    <t>Oq24dUHzhSwJ9T4J</t>
  </si>
  <si>
    <t>K5F4WMmgAuZcvLkD</t>
  </si>
  <si>
    <t>EuOytiSlALr1aHoI</t>
  </si>
  <si>
    <t>lr0mqUZtYGPgivIP</t>
  </si>
  <si>
    <t>sKzx48MQyXvfNzGL</t>
  </si>
  <si>
    <t>Yq19yUDOeZFqDcHI</t>
  </si>
  <si>
    <t>r6kzpRz8HuHMmofo</t>
  </si>
  <si>
    <t>iNn87KphXIl7Jzt3</t>
  </si>
  <si>
    <t>dkMDkRMfwVpkVskN</t>
  </si>
  <si>
    <t>SJFgIa1LYpXpKw3o</t>
  </si>
  <si>
    <t>wW3wfQtd1WM6XkwK</t>
  </si>
  <si>
    <t>YiT4PFXxg0H0W9eS</t>
  </si>
  <si>
    <t>YLrvGCm6pEKGfjjR</t>
  </si>
  <si>
    <t>LST13YdOIeSSbO2z</t>
  </si>
  <si>
    <t>NRvcHKIA3vWUVDyT</t>
  </si>
  <si>
    <t>ByuuPDPF0cahCZca</t>
  </si>
  <si>
    <t>iDgAvKUvvww3Lqhj</t>
  </si>
  <si>
    <t>fIEgc0szs95vICFu</t>
  </si>
  <si>
    <t>oZbVW2OICGBhqssf</t>
  </si>
  <si>
    <t>I2GKrnGCM7MF7H7B</t>
  </si>
  <si>
    <t>xQYP1DIdzIgTd1fY</t>
  </si>
  <si>
    <t>IeXUPl847NSuS0hu</t>
  </si>
  <si>
    <t>l4vnpAjBP9kK05X7</t>
  </si>
  <si>
    <t>xdFzodbfw5VR93aB</t>
  </si>
  <si>
    <t>TCQJq8Hn5a7e9p34</t>
  </si>
  <si>
    <t>5DCVBmqFM0Qvn2s9</t>
  </si>
  <si>
    <t>mEapW7RmRkAtJYPx</t>
  </si>
  <si>
    <t>O2p4743BuO9JnZYs</t>
  </si>
  <si>
    <t>SHWNnZOgsfsUIYBF</t>
  </si>
  <si>
    <t>tFnbCDPpZaV1IUhY</t>
  </si>
  <si>
    <t>eBJLZ3UnoNPNhiS0</t>
  </si>
  <si>
    <t>87P73eYKt2497JoP</t>
  </si>
  <si>
    <t>ldelMRAYs89sGQ24</t>
  </si>
  <si>
    <t>CZFR1AqjD1wsKCKX</t>
  </si>
  <si>
    <t>TC1hcoa9MMW9gZvh</t>
  </si>
  <si>
    <t>eolaHZ50g2AWcul2</t>
  </si>
  <si>
    <t>viHiZLQ3Fpalf9jF</t>
  </si>
  <si>
    <t>O1B1r3Wn0LaEqBVY</t>
  </si>
  <si>
    <t>0n6V4PS80WEhhR6N</t>
  </si>
  <si>
    <t>rxF67cynebMsHVYW</t>
  </si>
  <si>
    <t>knkELYDSQSHgYlO7</t>
  </si>
  <si>
    <t>frEuHM9HPMTdfkPd</t>
  </si>
  <si>
    <t>OayDTqDJJzAGoQea</t>
  </si>
  <si>
    <t>SUS77Ww56CftMSGU</t>
  </si>
  <si>
    <t>JxLWkOxommPPI7JA</t>
  </si>
  <si>
    <t>dw3XZOmPTVr5domS</t>
  </si>
  <si>
    <t>FHrGu6PL1l1gIvGF</t>
  </si>
  <si>
    <t>WI6a80hKIVAfKNC4</t>
  </si>
  <si>
    <t>j0a6i1cV8qRceNIY</t>
  </si>
  <si>
    <t>XBC6jh8pkRLeTyaC</t>
  </si>
  <si>
    <t>ZDAnGbE0pdntnzEd</t>
  </si>
  <si>
    <t>9wvZFPr6E8EmOAsa</t>
  </si>
  <si>
    <t>NkGxODmQEcUThLZv</t>
  </si>
  <si>
    <t>HhQLdnWyGvyxl1cl</t>
  </si>
  <si>
    <t>u3nWO0V4ysOfSEow</t>
  </si>
  <si>
    <t>bqKohzZ1WB88Hg4l</t>
  </si>
  <si>
    <t>oKK1BKcbwl4Cw9Jn</t>
  </si>
  <si>
    <t>cNcYPhYrk1w15DkB</t>
  </si>
  <si>
    <t>72r18pip9AdIVgLj</t>
  </si>
  <si>
    <t>fSUIiwmiuzWRPzOU</t>
  </si>
  <si>
    <t>cSbAtvSr8ZpZJkIX</t>
  </si>
  <si>
    <t>foQsgOUvtw7yE8fO</t>
  </si>
  <si>
    <t>vtwls2siF2cUJVfl</t>
  </si>
  <si>
    <t>0d1mWn3QYHxaqm6g</t>
  </si>
  <si>
    <t>gZWTk57gIu1xjkgu</t>
  </si>
  <si>
    <t>IZau0jRWKne5QyQg</t>
  </si>
  <si>
    <t>PHEW6M131SlBYmVo</t>
  </si>
  <si>
    <t>draWEdTadrJibHsB</t>
  </si>
  <si>
    <t>fxBXrY7CRwqnob1W</t>
  </si>
  <si>
    <t>PdGsyc9FVORSUmba</t>
  </si>
  <si>
    <t>hnL6hkDilK8lkrxn</t>
  </si>
  <si>
    <t>evvjRu8LbA4WFlfi</t>
  </si>
  <si>
    <t>Dd2IFIbeMwKhjui7</t>
  </si>
  <si>
    <t>HGHXntkfNUniSGuD</t>
  </si>
  <si>
    <t>TSN8rEgwOZQ1G73I</t>
  </si>
  <si>
    <t>3fWx10LhMjNS2Trh</t>
  </si>
  <si>
    <t>UEArV50ZW7xwbDdE</t>
  </si>
  <si>
    <t>lHgD4EuFM29UeCoA</t>
  </si>
  <si>
    <t>e6h3CLiy1r1Yv0uz</t>
  </si>
  <si>
    <t>zbykeqFfSal2FRHI</t>
  </si>
  <si>
    <t>9iC09vJVFgwc0KMO</t>
  </si>
  <si>
    <t>0XRZqEMQNRxdTBiI</t>
  </si>
  <si>
    <t>0IAqWn1kjowPLUVH</t>
  </si>
  <si>
    <t>gMzrjI7hFjfNbKow</t>
  </si>
  <si>
    <t>IwJWkCivP5wKcn49</t>
  </si>
  <si>
    <t>iSv8AdKm9VaJDy7J</t>
  </si>
  <si>
    <t>2UOkfL8cQNA1Mvne</t>
  </si>
  <si>
    <t>n8NJf97R3py0ri0i</t>
  </si>
  <si>
    <t>DAE8eyvMepsPCLWq</t>
  </si>
  <si>
    <t>6qP3bIPwrirCLMFE</t>
  </si>
  <si>
    <t>fRGYtTenODb82721</t>
  </si>
  <si>
    <t>LUdfn1iy6S5NPduN</t>
  </si>
  <si>
    <t>NMdByOfDPw0orHfj</t>
  </si>
  <si>
    <t>UhXidt14rfeVlPq3</t>
  </si>
  <si>
    <t>35SlYJBtuzsYepYm</t>
  </si>
  <si>
    <t>lFuTSXg6PwSA8MD2</t>
  </si>
  <si>
    <t>AoNggT6ogbPVcFza</t>
  </si>
  <si>
    <t>VdAfVRsARt0ERMoS</t>
  </si>
  <si>
    <t>6o2QucFt4EsI7SSJ</t>
  </si>
  <si>
    <t>WQEVohGxtJ5fYE1M</t>
  </si>
  <si>
    <t>k9VglfpJ9rHpsjni</t>
  </si>
  <si>
    <t>wncQb13EoZWGBrvI</t>
  </si>
  <si>
    <t>PWHhWwdTOnKZaqQK</t>
  </si>
  <si>
    <t>KTxzYYy86oFjpy2i</t>
  </si>
  <si>
    <t>L4FdR90TCIy2gvRv</t>
  </si>
  <si>
    <t>APE2jUj8Gb44qPgt</t>
  </si>
  <si>
    <t>5tsopvgzAlCpnAXg</t>
  </si>
  <si>
    <t>IGSwfli0jolyQWys</t>
  </si>
  <si>
    <t>t0v3HUJstJ04YZhT</t>
  </si>
  <si>
    <t>i7LehJoAsKkvWTkj</t>
  </si>
  <si>
    <t>NJjPdYgx6Ny774rJ</t>
  </si>
  <si>
    <t>YZDAvyN8tHYXf8Wy</t>
  </si>
  <si>
    <t>DTxH4q0vWJovCBkf</t>
  </si>
  <si>
    <t>kR4nrDVTGVgdYl3O</t>
  </si>
  <si>
    <t>6a1PjnxrGZghE0LM</t>
  </si>
  <si>
    <t>phec3bnWRgY7RzZk</t>
  </si>
  <si>
    <t>kMvbrcWDQNmZWBkx</t>
  </si>
  <si>
    <t>yzpnmq87auTNxV8j</t>
  </si>
  <si>
    <t>ZTNAnAmggw4uuPQ1</t>
  </si>
  <si>
    <t>TkLG7scCwenxcgvs</t>
  </si>
  <si>
    <t>d83XhEksy1HLWlxp</t>
  </si>
  <si>
    <t>g5TA03x3u0B7ixrK</t>
  </si>
  <si>
    <t>4ZlYs9vIg4zeKbeL</t>
  </si>
  <si>
    <t>NqYxp80puSiIte2P</t>
  </si>
  <si>
    <t>NtzOz1QwYPEykzky</t>
  </si>
  <si>
    <t>XtmcZ9IKoOF9joMs</t>
  </si>
  <si>
    <t>VECl3kLjWz32Wobu</t>
  </si>
  <si>
    <t>vRf2BW3mHe89j2Zs</t>
  </si>
  <si>
    <t>4jJy2DQcBm04hbCN</t>
  </si>
  <si>
    <t>ynv12eU966QoGuiu</t>
  </si>
  <si>
    <t>pJ5vbyqINFjbsrE6</t>
  </si>
  <si>
    <t>0DFEEx7HT1DqOPb2</t>
  </si>
  <si>
    <t>JE7DqjCfqzBgD7JY</t>
  </si>
  <si>
    <t>pMzGXZw2B2q7fSma</t>
  </si>
  <si>
    <t>sKOBvZOHgMHUBWwr</t>
  </si>
  <si>
    <t>CdHCOy9pnkUErFvw</t>
  </si>
  <si>
    <t>RPp7EtSFBdHj1gJ5</t>
  </si>
  <si>
    <t>eV2Tb6fgHukgF4FF</t>
  </si>
  <si>
    <t>T3NPw24AI6F4oU20</t>
  </si>
  <si>
    <t>SC9r8qLQRoXAZ35Z</t>
  </si>
  <si>
    <t>fxZ7gzpI9Ha8B2uW</t>
  </si>
  <si>
    <t>FwQwc44vg6behF5d</t>
  </si>
  <si>
    <t>9QHch3gBUFuZzvOg</t>
  </si>
  <si>
    <t>2L0GNkrIKH259HN2</t>
  </si>
  <si>
    <t>z2yPizay32mhsVkr</t>
  </si>
  <si>
    <t>tefbE1f7rs3Rjj55</t>
  </si>
  <si>
    <t>aTEb43tPA9hYEiWb</t>
  </si>
  <si>
    <t>xzEyeqEX1PNuigZe</t>
  </si>
  <si>
    <t>ssZ3SAzZuNFeGXtM</t>
  </si>
  <si>
    <t>wwL4kWrIKS9WDDfC</t>
  </si>
  <si>
    <t>P7KPU9b0VxvDD0Uk</t>
  </si>
  <si>
    <t>E9Yva6xCFIEqjGPN</t>
  </si>
  <si>
    <t>IbPQYDx5ojcGZmby</t>
  </si>
  <si>
    <t>EaBf16zwZG5zyiqF</t>
  </si>
  <si>
    <t>3gjuKGgIesTTVQoE</t>
  </si>
  <si>
    <t>46gqgrp13XlT0CdG</t>
  </si>
  <si>
    <t>hVDD2QY0IQSECI5p</t>
  </si>
  <si>
    <t>qEiwG1pmvBoeq1nt</t>
  </si>
  <si>
    <t>hVQItI4UZ1wzQekQ</t>
  </si>
  <si>
    <t>DVsuY5wlo2Bi55xR</t>
  </si>
  <si>
    <t>LgvPyYtQJuFIy0Xg</t>
  </si>
  <si>
    <t>NFOkJCZgGGRoSNLD</t>
  </si>
  <si>
    <t>8jwNRmOQdZ0vNkMS</t>
  </si>
  <si>
    <t>jvv9CImHcYEYBFgo</t>
  </si>
  <si>
    <t>YGTp7RLPj00xAMXb</t>
  </si>
  <si>
    <t>AgmVFDzo6VcaqWRw</t>
  </si>
  <si>
    <t>9MOXzk6qj5FiKvOY</t>
  </si>
  <si>
    <t>kA2uYeAT4Wg0ZVYK</t>
  </si>
  <si>
    <t>PbfRYqxgzOhANIcn</t>
  </si>
  <si>
    <t>l2qK81XZsygCKXmp</t>
  </si>
  <si>
    <t>v8dJJxR49HFua5k5</t>
  </si>
  <si>
    <t>OjIljRNN5OsNp3AV</t>
  </si>
  <si>
    <t>ymFrqi6rGgy3UymV</t>
  </si>
  <si>
    <t>psjBaHA9RY2lsMmn</t>
  </si>
  <si>
    <t>1VhkDorRM69Mmqa6</t>
  </si>
  <si>
    <t>263bJWrIpssNpQtw</t>
  </si>
  <si>
    <t>0Y5Gs8QmOtir1KcK</t>
  </si>
  <si>
    <t>EWD1ZCXn86gPrOx5</t>
  </si>
  <si>
    <t>lyNz2z1cid8Hn5dy</t>
  </si>
  <si>
    <t>07hcz9gyCWT9adDF</t>
  </si>
  <si>
    <t>8Hf9AxDeaYXmAEto</t>
  </si>
  <si>
    <t>XM3qx2t9oBVfmxyw</t>
  </si>
  <si>
    <t>45s6NjJGCl1iB3m4</t>
  </si>
  <si>
    <t>Kpk1DuzP3HVZpm5p</t>
  </si>
  <si>
    <t>dPdhfsLtki95Bpxm</t>
  </si>
  <si>
    <t>mKpY3ceBYuF535VV</t>
  </si>
  <si>
    <t>FU74Arr2fHtLu0BI</t>
  </si>
  <si>
    <t>Jaq2bvcaSv3Czfv5</t>
  </si>
  <si>
    <t>yv4h0r7q2ZPCZc1Z</t>
  </si>
  <si>
    <t>VJJvyh44ARIhBLce</t>
  </si>
  <si>
    <t>aSNC9ceAhDVtucaC</t>
  </si>
  <si>
    <t>3kEFWSuGN7KiBXGB</t>
  </si>
  <si>
    <t>tncxkagXvQdn9PPe</t>
  </si>
  <si>
    <t>I0TSlZxC7Gv8gpnn</t>
  </si>
  <si>
    <t>APLgDKlDSjx77tLZ</t>
  </si>
  <si>
    <t>9xToO19OkIa2ksLz</t>
  </si>
  <si>
    <t>PzuBTVp4nJrqty8T</t>
  </si>
  <si>
    <t>WsYISXM0m1BKqxDh</t>
  </si>
  <si>
    <t>d2LWK0eAjG5jngo3</t>
  </si>
  <si>
    <t>Idub8oszdY6NBr4d</t>
  </si>
  <si>
    <t>vewjzHYXweE3glkn</t>
  </si>
  <si>
    <t>5ZqurW8QahBwbOHF</t>
  </si>
  <si>
    <t>OyuWHEVQ4XXupWjT</t>
  </si>
  <si>
    <t>WMBSveCZFZ6QkLXd</t>
  </si>
  <si>
    <t>T1kZz4sWWXLfCzit</t>
  </si>
  <si>
    <t>XErkiRDPrHQjnrsj</t>
  </si>
  <si>
    <t>s6zXUjaC3HZ5kZBH</t>
  </si>
  <si>
    <t>uVvdtwUd6MGtRnoJ</t>
  </si>
  <si>
    <t>x78MhwNpC8hFnXPu</t>
  </si>
  <si>
    <t>W6a6Nd9A4cYd8ra3</t>
  </si>
  <si>
    <t>qmMrgTc85Z1LSRvB</t>
  </si>
  <si>
    <t>rusp2tIMCG0BS4VW</t>
  </si>
  <si>
    <t>nCZKmC88BKSlwZhm</t>
  </si>
  <si>
    <t>c2wfHRRq8C5A2TlJ</t>
  </si>
  <si>
    <t>8twcxydDKwCAu6fr</t>
  </si>
  <si>
    <t>O9iUlfZU8tk7LotF</t>
  </si>
  <si>
    <t>xpMzHGkBsfsRvvCS</t>
  </si>
  <si>
    <t>9cM2lC4djyUHdAS9</t>
  </si>
  <si>
    <t>U1rjxBoB3gW0aQHC</t>
  </si>
  <si>
    <t>LMmeat1p3jmswAQY</t>
  </si>
  <si>
    <t>4v7jwKDmFJ5EiY3c</t>
  </si>
  <si>
    <t>qEb70B2SiZM5pBJj</t>
  </si>
  <si>
    <t>xPlaeKTIPxFTg1Z9</t>
  </si>
  <si>
    <t>xFBjHiuCqe9eCgdt</t>
  </si>
  <si>
    <t>gyR5LKw5hOrZHSr5</t>
  </si>
  <si>
    <t>C0C74Yqj337OsAF6</t>
  </si>
  <si>
    <t>IohZI83DS455s6rV</t>
  </si>
  <si>
    <t>YT8uHwZDTylZDSWJ</t>
  </si>
  <si>
    <t>OnSjeZ6QuPrD9uku</t>
  </si>
  <si>
    <t>9frSMoutD3KoRSFx</t>
  </si>
  <si>
    <t>HdhrRCO4X3zaIyx5</t>
  </si>
  <si>
    <t>dSXrjSkpP0E8R5Zr</t>
  </si>
  <si>
    <t>13TodCNTaUBd9YzD</t>
  </si>
  <si>
    <t>vTLrfSxQeGJbEpsq</t>
  </si>
  <si>
    <t>AWpblIFMRxjTW7Lh</t>
  </si>
  <si>
    <t>Blibnups2Kik1uq6</t>
  </si>
  <si>
    <t>sFIFi9fTr8TgxpAs</t>
  </si>
  <si>
    <t>JH1eFxNH0gZkB9FR</t>
  </si>
  <si>
    <t>bFgaT5jWBpMPVNkH</t>
  </si>
  <si>
    <t>PBVeqGXea6OuURIJ</t>
  </si>
  <si>
    <t>T2CQZAkhCvNQmTS6</t>
  </si>
  <si>
    <t>mH6sOcX1EKhMLB80</t>
  </si>
  <si>
    <t>N0aJb21fWvnklWSm</t>
  </si>
  <si>
    <t>MHQ4DwsLuO266Yvm</t>
  </si>
  <si>
    <t>uAbdOwAzYqhCFD0t</t>
  </si>
  <si>
    <t>zSRvK0nq2X6iG9Le</t>
  </si>
  <si>
    <t>QkmStJz5bYwTGbwW</t>
  </si>
  <si>
    <t>fov093oc9V9pTBa7</t>
  </si>
  <si>
    <t>G4KZI2zIEPTd3qP9</t>
  </si>
  <si>
    <t>vHaRe4jTB06IVOoj</t>
  </si>
  <si>
    <t>bFyieCIRH6QfqmT6</t>
  </si>
  <si>
    <t>oafd2at5BdFKpokR</t>
  </si>
  <si>
    <t>cXz3FOPXDIDaIp9G</t>
  </si>
  <si>
    <t>SNmeigvz1aAhsdZs</t>
  </si>
  <si>
    <t>c8VU3KDI7P4EUYVz</t>
  </si>
  <si>
    <t>z8NBaLxz64nQ8WjW</t>
  </si>
  <si>
    <t>9AFOvWZ4EXEMcvDQ</t>
  </si>
  <si>
    <t>MMh5AuTs3cNXvlX3</t>
  </si>
  <si>
    <t>x88r51IA0C7ZlClh</t>
  </si>
  <si>
    <t>0kTjsRu86GeGDO5A</t>
  </si>
  <si>
    <t>2s12SWvFoVPPMFTL</t>
  </si>
  <si>
    <t>U58gYCG76y0GJvZu</t>
  </si>
  <si>
    <t>grEDcCsOIUX5a7o4</t>
  </si>
  <si>
    <t>tO9sOX9zOr6p7bYe</t>
  </si>
  <si>
    <t>g3VaZU2z4zIthkc3</t>
  </si>
  <si>
    <t>0aZDaqAyvJOJuUzp</t>
  </si>
  <si>
    <t>mNO0wHsqe6hjPlrw</t>
  </si>
  <si>
    <t>QxhNHgFR45YYrEYt</t>
  </si>
  <si>
    <t>DGW0PgoHaOCZo1d4</t>
  </si>
  <si>
    <t>5YNy1ok9QNz1K3S8</t>
  </si>
  <si>
    <t>9l94WzDNjnmONAWK</t>
  </si>
  <si>
    <t>oyfI91Qts5DD0AVP</t>
  </si>
  <si>
    <t>ndKxc8fRqsrODEJi</t>
  </si>
  <si>
    <t>C9LDR2n4Ulz14YX0</t>
  </si>
  <si>
    <t>L5BcUhxuriIz2E98</t>
  </si>
  <si>
    <t>dL8LW6VduefZtcB5</t>
  </si>
  <si>
    <t>ceNk6ADQEH9pepgr</t>
  </si>
  <si>
    <t>8UhpBYeks0WImBDG</t>
  </si>
  <si>
    <t>iHh4pqRXNuXQmaZ3</t>
  </si>
  <si>
    <t>XtNxnLawQcImUqOg</t>
  </si>
  <si>
    <t>QT1O52wXFqbgrKfv</t>
  </si>
  <si>
    <t>C75khUozcWfVB4js</t>
  </si>
  <si>
    <t>e8x46R1b1cGeQB1y</t>
  </si>
  <si>
    <t>JjVISmRKAQ9mkMjy</t>
  </si>
  <si>
    <t>j24U5tFCPMfYQgC4</t>
  </si>
  <si>
    <t>pCNrt1PLx5PxG6TV</t>
  </si>
  <si>
    <t>f44BNeiIdG0YVCtY</t>
  </si>
  <si>
    <t>wZ6ADUlLwMURn8Vj</t>
  </si>
  <si>
    <t>r31wnKb8Ukzgmk6q</t>
  </si>
  <si>
    <t>zaRVKW1FkDZ0fb1C</t>
  </si>
  <si>
    <t>kss2kGvHybrBKxM3</t>
  </si>
  <si>
    <t>L4UTPMrWH2Yq3a1G</t>
  </si>
  <si>
    <t>hhUXiVQKO4tS7kiq</t>
  </si>
  <si>
    <t>fl0ZWlGdruD1SFwy</t>
  </si>
  <si>
    <t>Tg1fT4GRjOjISKZS</t>
  </si>
  <si>
    <t>HeGOTXMRiMy5ZT26</t>
  </si>
  <si>
    <t>Lce1dFGVYUCFnoqf</t>
  </si>
  <si>
    <t>Dp8TiLoD7broxB8x</t>
  </si>
  <si>
    <t>AZYKxr9knveiQONI</t>
  </si>
  <si>
    <t>ZaFAI2ZUnYMjIrnO</t>
  </si>
  <si>
    <t>wwFdkRS2XHyUkGYY</t>
  </si>
  <si>
    <t>opFG512TIE20B2sT</t>
  </si>
  <si>
    <t>ZDg8gLdzpP3PL3lg</t>
  </si>
  <si>
    <t>ddW2MAtaz9bggJEu</t>
  </si>
  <si>
    <t>XpDnWN85CvbCRhFA</t>
  </si>
  <si>
    <t>utyuber0vqkolqsO</t>
  </si>
  <si>
    <t>T0WFlEWONJDLQE5h</t>
  </si>
  <si>
    <t>8yQTrvBlXRF1gf0p</t>
  </si>
  <si>
    <t>vCuPTZcVhEUc2vPJ</t>
  </si>
  <si>
    <t>G3hXa79zt4zAAriq</t>
  </si>
  <si>
    <t>5fbAhiIQH6U4U0rD</t>
  </si>
  <si>
    <t>EE2kk49BQc4Cwy9g</t>
  </si>
  <si>
    <t>pKSurHR1sKdfFt04</t>
  </si>
  <si>
    <t>DvBqZu1jvNciJu6b</t>
  </si>
  <si>
    <t>RjI93gYJhRy7r3qI</t>
  </si>
  <si>
    <t>BAkEt9Ev7Tjb6pgq</t>
  </si>
  <si>
    <t>YKtCnOa9SuITTgAi</t>
  </si>
  <si>
    <t>o3QkfPuioCp2B63N</t>
  </si>
  <si>
    <t>jEB35hQK7ZjCpsED</t>
  </si>
  <si>
    <t>2YPAD1p2MAWo9eo2</t>
  </si>
  <si>
    <t>GlvVWyJ1dvzqESDd</t>
  </si>
  <si>
    <t>ed3jbknoFZTih2L4</t>
  </si>
  <si>
    <t>j68e0oOcOCdMMwud</t>
  </si>
  <si>
    <t>gXKIwdbDLEQwMNoQ</t>
  </si>
  <si>
    <t>paXHRLclgAWYiUgX</t>
  </si>
  <si>
    <t>GTWX7YQ3c3oZE25R</t>
  </si>
  <si>
    <t>wGGK1oiGzLxRJpRf</t>
  </si>
  <si>
    <t>LmqRZuWgAi6qfG7O</t>
  </si>
  <si>
    <t>QRmmmMz47xwazAcC</t>
  </si>
  <si>
    <t>dWdvnNWSICNrvota</t>
  </si>
  <si>
    <t>U8bSEiSreGQSg15e</t>
  </si>
  <si>
    <t>Cmn8S7tGgBP6C9pV</t>
  </si>
  <si>
    <t>a14ijzVX6GkZI64n</t>
  </si>
  <si>
    <t>I5Y0OnZx4YbGheir</t>
  </si>
  <si>
    <t>UYadkaaXDtjjx7Tc</t>
  </si>
  <si>
    <t>HR6I4qDtpynWtm9Z</t>
  </si>
  <si>
    <t>YQo4xR8T5RRbaf4n</t>
  </si>
  <si>
    <t>BIOetzYUX16BlzoF</t>
  </si>
  <si>
    <t>G25peOfg6C1OHzpy</t>
  </si>
  <si>
    <t>PGEOdnyoduxn0oFp</t>
  </si>
  <si>
    <t>quxtCADg3Mh2JqTZ</t>
  </si>
  <si>
    <t>WOXytScMK50M6VQd</t>
  </si>
  <si>
    <t>mxpG3IQRkAB3ryYF</t>
  </si>
  <si>
    <t>nVLlHJgXC1O7xIcS</t>
  </si>
  <si>
    <t>KGi1hTdbOKhcRBeP</t>
  </si>
  <si>
    <t>Jcy6EfFhaLC9OAGc</t>
  </si>
  <si>
    <t>vI5wBHCaAqkYkC4u</t>
  </si>
  <si>
    <t>SZyD99fxEyPA0HXS</t>
  </si>
  <si>
    <t>sHl9jFM3iph2g5rX</t>
  </si>
  <si>
    <t>fmeOXZTAReqsRj9F</t>
  </si>
  <si>
    <t>KVgRFDswxNovkky0</t>
  </si>
  <si>
    <t>YC7emf0CuGEhouqG</t>
  </si>
  <si>
    <t>QFMYzHTqeFeleUyn</t>
  </si>
  <si>
    <t>3CnOriM7OIBv3eVj</t>
  </si>
  <si>
    <t>7jXXxmJ4bQ36evz3</t>
  </si>
  <si>
    <t>wcx7EVEx7WsRhFr9</t>
  </si>
  <si>
    <t>P8IlnPz1H5uQZIr3</t>
  </si>
  <si>
    <t>6QYJTbZYp7WGpmFZ</t>
  </si>
  <si>
    <t>VvX909jL9QvZBOXq</t>
  </si>
  <si>
    <t>emr6eNDZpbXR35Fv</t>
  </si>
  <si>
    <t>JMGPWfmarFamrkzf</t>
  </si>
  <si>
    <t>meECm5PE1OuiXs0i</t>
  </si>
  <si>
    <t>zkoOPsVZ32z8u0u5</t>
  </si>
  <si>
    <t>yiVKQM5wsh2YcEO2</t>
  </si>
  <si>
    <t>ECwbxxfbYpsGdCvj</t>
  </si>
  <si>
    <t>KsDBbtZ0RDIM61Yl</t>
  </si>
  <si>
    <t>IAth00tsufnQw9T4</t>
  </si>
  <si>
    <t>WfnOBRotJbk7SmXf</t>
  </si>
  <si>
    <t>yylqLeeCuGWNyBfI</t>
  </si>
  <si>
    <t>kHUauCtCc67PHX4C</t>
  </si>
  <si>
    <t>RO6LF8J0EYrWs9Q7</t>
  </si>
  <si>
    <t>xDbv3QBmu1ejvUxI</t>
  </si>
  <si>
    <t>LIQhwrdjiSOho4i7</t>
  </si>
  <si>
    <t>PjMBOoRv5EDeZHa6</t>
  </si>
  <si>
    <t>fYmOo82yXAy5MyZo</t>
  </si>
  <si>
    <t>0TuDzoQ8Ut32p678</t>
  </si>
  <si>
    <t>LXbJ8LcbAYsO6xtE</t>
  </si>
  <si>
    <t>rJ5dEQlQLHW2iIwT</t>
  </si>
  <si>
    <t>KVOcDUGqmYuqYMrO</t>
  </si>
  <si>
    <t>IV1rYejqgTZKG7ei</t>
  </si>
  <si>
    <t>vmhJ3pUqSWia6TcK</t>
  </si>
  <si>
    <t>IZ1dH11qHBTxY7fv</t>
  </si>
  <si>
    <t>2C91gX4j6bju7IhF</t>
  </si>
  <si>
    <t>1aDj25kdT0IPK98k</t>
  </si>
  <si>
    <t>Cwp8rdqC3JepK0k2</t>
  </si>
  <si>
    <t>Fdya6pz0hnJiBRnj</t>
  </si>
  <si>
    <t>aPgB1vQ2EE6sFIfO</t>
  </si>
  <si>
    <t>vlYmzcQ3GkX2LRtp</t>
  </si>
  <si>
    <t>2h9Uqy7U3Ww55Dkc</t>
  </si>
  <si>
    <t>4nenrZjTo1RUgOAf</t>
  </si>
  <si>
    <t>qQEe4Uj213XqeMeQ</t>
  </si>
  <si>
    <t>SpuRzpvzR9OV40VN</t>
  </si>
  <si>
    <t>c9kPkQTSuYrAkcQ3</t>
  </si>
  <si>
    <t>7F8rmEMm7pW3uckX</t>
  </si>
  <si>
    <t>9GoIgkCxPoaT6LEZ</t>
  </si>
  <si>
    <t>6eYa93djGsl3ew3r</t>
  </si>
  <si>
    <t>SuMuGxZzyXQwLvwo</t>
  </si>
  <si>
    <t>ESFjPwCiblTxHF0V</t>
  </si>
  <si>
    <t>yYSm1F1Wkx0Gj5UJ</t>
  </si>
  <si>
    <t>ByiyGTtG3b1nFaYL</t>
  </si>
  <si>
    <t>8olklqk7cx3Hfq9N</t>
  </si>
  <si>
    <t>bUfpVoJRwYJAdnFI</t>
  </si>
  <si>
    <t>lt6Eqovj7mQHIx28</t>
  </si>
  <si>
    <t>0LYyjSeFQWiyEr7l</t>
  </si>
  <si>
    <t>9YIO0msANgVa2I5P</t>
  </si>
  <si>
    <t>nrMUVBmwwfsO6w5d</t>
  </si>
  <si>
    <t>cqy1im2J1uRSj5Zj</t>
  </si>
  <si>
    <t>tZwApdfP41lctvyr</t>
  </si>
  <si>
    <t>prHWO8jwInX0fXyS</t>
  </si>
  <si>
    <t>NVSd6erkv62fNqDU</t>
  </si>
  <si>
    <t>5v7tFw67F5AowCpY</t>
  </si>
  <si>
    <t>XWJiNrTmSKqF57GL</t>
  </si>
  <si>
    <t>uUYTQK9ajyijgXeR</t>
  </si>
  <si>
    <t>m8hYSba416vU2RW6</t>
  </si>
  <si>
    <t>hrWRu7dGecsxh4Uf</t>
  </si>
  <si>
    <t>KvTemY7mwlzGCJ8s</t>
  </si>
  <si>
    <t>RqHTnlIpqDCjKls5</t>
  </si>
  <si>
    <t>e7pVvOACi9W9z9bl</t>
  </si>
  <si>
    <t>S4apXRzAZQhI0ZEK</t>
  </si>
  <si>
    <t>a1Nxh6JfxFHvMMff</t>
  </si>
  <si>
    <t>PcPjbRs0AuBl6Dyh</t>
  </si>
  <si>
    <t>t3hg36L6e1yW1RcZ</t>
  </si>
  <si>
    <t>AqLABWnALvasMxMY</t>
  </si>
  <si>
    <t>Hpv0U2XQffAY3A47</t>
  </si>
  <si>
    <t>ybhPp0S50xyGtB7u</t>
  </si>
  <si>
    <t>wfsCj4o1sPg5hwnw</t>
  </si>
  <si>
    <t>jT2po30KmzbOcpDm</t>
  </si>
  <si>
    <t>lheExkyvsxv9NCJW</t>
  </si>
  <si>
    <t>Tn4qOTxxvkAx9NcB</t>
  </si>
  <si>
    <t>Nr2FQUODcxZ2RsCX</t>
  </si>
  <si>
    <t>f7y7b175CX6ceYwL</t>
  </si>
  <si>
    <t>zz8x1GCMInu9ZyHZ</t>
  </si>
  <si>
    <t>6AoJtYVGVPsYINcl</t>
  </si>
  <si>
    <t>uLW491BPWIKCMLRH</t>
  </si>
  <si>
    <t>IomXqOLxeDtfwBd0</t>
  </si>
  <si>
    <t>Tua2ClviPXZgqWtv</t>
  </si>
  <si>
    <t>25BWHqBRPb5EHoWI</t>
  </si>
  <si>
    <t>muFuZBNkuSTTDkGi</t>
  </si>
  <si>
    <t>dkBYBJCvBKc0833j</t>
  </si>
  <si>
    <t>D3Wa84KpU96fogfr</t>
  </si>
  <si>
    <t>X3CLZaybBKlSzo16</t>
  </si>
  <si>
    <t>tyaztOV3EZImMelp</t>
  </si>
  <si>
    <t>szTgb7aJPWbaABl7</t>
  </si>
  <si>
    <t>OlmxtGiU8TVj2DEy</t>
  </si>
  <si>
    <t>R5Lmzx2MWsYDPIzO</t>
  </si>
  <si>
    <t>RUz9MK10bK49lHWQ</t>
  </si>
  <si>
    <t>LaLwdgHLhFbNqcck</t>
  </si>
  <si>
    <t>051W83FGnhwdQDx8</t>
  </si>
  <si>
    <t>K9AZk5DNeRGs8xXA</t>
  </si>
  <si>
    <t>lSght5SHJOtFbf0j</t>
  </si>
  <si>
    <t>w2YnrGGOYBKloEDU</t>
  </si>
  <si>
    <t>spfUwFy8zsyAI4jt</t>
  </si>
  <si>
    <t>26r2rW6zIAXUhSGe</t>
  </si>
  <si>
    <t>k7pIoC0kcL3O5Y4H</t>
  </si>
  <si>
    <t>4jEhqDCtdsuowI72</t>
  </si>
  <si>
    <t>iYreeUeS34Vf4cWC</t>
  </si>
  <si>
    <t>5NTfAwo9ra5m99a8</t>
  </si>
  <si>
    <t>E8CrOkquuv4CGB6u</t>
  </si>
  <si>
    <t>DII07Vo4kDvltLvz</t>
  </si>
  <si>
    <t>wQpYK56O6dFynmJ2</t>
  </si>
  <si>
    <t>i2LxJ2cYGxnB5Wvf</t>
  </si>
  <si>
    <t>axkE9azsJWhgxXfh</t>
  </si>
  <si>
    <t>jAJ5kSXs7VuRjTF7</t>
  </si>
  <si>
    <t>luwh3x3o7IpiuTpg</t>
  </si>
  <si>
    <t>w7HO44kNT5jZHp13</t>
  </si>
  <si>
    <t>agNS4qYHGVlN6fuq</t>
  </si>
  <si>
    <t>Ho1T3kYlBYpbI82E</t>
  </si>
  <si>
    <t>mudTH0FqqfgvbYOx</t>
  </si>
  <si>
    <t>LOvyabopWUxY5zXF</t>
  </si>
  <si>
    <t>JHKcetZdzGHjGIGU</t>
  </si>
  <si>
    <t>WwOwd5cliOoeCZqX</t>
  </si>
  <si>
    <t>LJ70yPDcnW9xhHAe</t>
  </si>
  <si>
    <t>y7L2moa9g83AK3KF</t>
  </si>
  <si>
    <t>zAHAJTxYvTVbPp5v</t>
  </si>
  <si>
    <t>hJItrozA28vIzO0R</t>
  </si>
  <si>
    <t>9bWvpe8gsmJtrBPj</t>
  </si>
  <si>
    <t>w2OZ4e3g8Pkcw4o8</t>
  </si>
  <si>
    <t>Cl1RKvJS233pqhQu</t>
  </si>
  <si>
    <t>b70fg2Qh32mzxW4X</t>
  </si>
  <si>
    <t>Q0uLcF20w8GvkfkN</t>
  </si>
  <si>
    <t>t6iLdtFEmM36fdSH</t>
  </si>
  <si>
    <t>WZv2BW2X07vMiJ96</t>
  </si>
  <si>
    <t>JC9L18KBp2N4cb6i</t>
  </si>
  <si>
    <t>VLY3QsslQacwvvhl</t>
  </si>
  <si>
    <t>T6WeHhTjtklX9w7l</t>
  </si>
  <si>
    <t>rBuYlXcP0EXabtEn</t>
  </si>
  <si>
    <t>7x8CIyg6Z6FF2ZV3</t>
  </si>
  <si>
    <t>uVKSME21hhD42DBI</t>
  </si>
  <si>
    <t>UJLbvBw4Bi5NxBXS</t>
  </si>
  <si>
    <t>SXaB7wSRd01jk7S5</t>
  </si>
  <si>
    <t>oqy4TzbsLeXstq2J</t>
  </si>
  <si>
    <t>JWnD0KDJNTrwGRhd</t>
  </si>
  <si>
    <t>Se7uK0Q1xclSZypK</t>
  </si>
  <si>
    <t>bsRxX3IAoLY0U9qO</t>
  </si>
  <si>
    <t>Dnmo5vvAoS44IQHy</t>
  </si>
  <si>
    <t>RmrbRuvA7iV4p1LC</t>
  </si>
  <si>
    <t>6NTJcGxwWRWNYzCY</t>
  </si>
  <si>
    <t>ZhqJ7wKmMbkSdUR0</t>
  </si>
  <si>
    <t>fXvDv5QlTTmVgAX0</t>
  </si>
  <si>
    <t>WZDNfRVi0rGQ1qg4</t>
  </si>
  <si>
    <t>IIWOwlfKyRbWyDIW</t>
  </si>
  <si>
    <t>ZcynLVLHJ6HYBkmZ</t>
  </si>
  <si>
    <t>9zPUZ4kwQ0AIMNny</t>
  </si>
  <si>
    <t>kYfxYQTI2sQigRaU</t>
  </si>
  <si>
    <t>gIEYMwjgu417J0Rj</t>
  </si>
  <si>
    <t>pSTDQ6mghtFyUQ9u</t>
  </si>
  <si>
    <t>FEurZLL2BYe731YH</t>
  </si>
  <si>
    <t>iCQ1OYZ2x8deGYX3</t>
  </si>
  <si>
    <t>UEpdcM9LgXfB3yhW</t>
  </si>
  <si>
    <t>j97sd3cf6pMLYmJ6</t>
  </si>
  <si>
    <t>Jhf93W328QKpJFKE</t>
  </si>
  <si>
    <t>0f7T1FyZLwrGqguL</t>
  </si>
  <si>
    <t>rOlF2SstCIdGyLXb</t>
  </si>
  <si>
    <t>4WVKJXBrxugND6o8</t>
  </si>
  <si>
    <t>7AH3zLiA44B3UaDJ</t>
  </si>
  <si>
    <t>LGr8Z9cdXcUTUQr7</t>
  </si>
  <si>
    <t>q0gaLKXyJzeZ3JLu</t>
  </si>
  <si>
    <t>4Yao5mLDv84nRZOG</t>
  </si>
  <si>
    <t>U7nrPNegfDCPalja</t>
  </si>
  <si>
    <t>cg9RgOScNC2IGjY7</t>
  </si>
  <si>
    <t>lbMAOulZBkOhhRN6</t>
  </si>
  <si>
    <t>BJetsZYvVLSlzHCZ</t>
  </si>
  <si>
    <t>OktUB6HQgCujycI0</t>
  </si>
  <si>
    <t>s9voPIvH4j4eQu46</t>
  </si>
  <si>
    <t>fXpDgv1GLI1YCyXQ</t>
  </si>
  <si>
    <t>mAbozHABqn1YgXbq</t>
  </si>
  <si>
    <t>9xJmQ4zAUSGmtYn0</t>
  </si>
  <si>
    <t>A1PO9GhgkAVuXhVE</t>
  </si>
  <si>
    <t>J0dvoBfiey1S1pxE</t>
  </si>
  <si>
    <t>Abl1cojtEjGpJ7rt</t>
  </si>
  <si>
    <t>lObkGtxFZXm48J2N</t>
  </si>
  <si>
    <t>DlYPZpjwLTTsnk6Q</t>
  </si>
  <si>
    <t>DoSuK8bUC5bJlzgm</t>
  </si>
  <si>
    <t>84F922TbK26g3hYz</t>
  </si>
  <si>
    <t>7oYjrtFAx4fFzLvp</t>
  </si>
  <si>
    <t>5mWX61qzg8cyidFw</t>
  </si>
  <si>
    <t>sxYoOJA1NKNAmzmq</t>
  </si>
  <si>
    <t>eLCBoxHjyjIIIb6c</t>
  </si>
  <si>
    <t>sSqyWC4oI90lFGbH</t>
  </si>
  <si>
    <t>Ds5yRDjcoKVHfg6G</t>
  </si>
  <si>
    <t>dNXAiL3SRiEDEDys</t>
  </si>
  <si>
    <t>X3qoHjugk2ok7smY</t>
  </si>
  <si>
    <t>ZF5Vb6dJBARnJLP8</t>
  </si>
  <si>
    <t>4EC4isPL6R0j9xh3</t>
  </si>
  <si>
    <t>qeZn4SIe1FWPwB1L</t>
  </si>
  <si>
    <t>SsPxApLWMOSkX4Tm</t>
  </si>
  <si>
    <t>nZPSpGkbmRO3Jvot</t>
  </si>
  <si>
    <t>E4vqZlUznvxtMs6X</t>
  </si>
  <si>
    <t>sLfBtq9L0TflpjuJ</t>
  </si>
  <si>
    <t>L5LO7IJzL1NrwdBg</t>
  </si>
  <si>
    <t>lUMkj36qVm6qeSIw</t>
  </si>
  <si>
    <t>TTL6WxgtDfTlsqmV</t>
  </si>
  <si>
    <t>WuESwOKnd7nU7WLv</t>
  </si>
  <si>
    <t>4jOGyuQETK65so0s</t>
  </si>
  <si>
    <t>4YwAePtV3a55XSPU</t>
  </si>
  <si>
    <t>rsbyYJDcq8UAcy2m</t>
  </si>
  <si>
    <t>ocs7RWhbbMk01RnH</t>
  </si>
  <si>
    <t>5YPUkLTYtL2afxMV</t>
  </si>
  <si>
    <t>eBPdr7NAx47V4SwL</t>
  </si>
  <si>
    <t>cCLhbfxy1b4UeHcO</t>
  </si>
  <si>
    <t>Yo50mMXZX23x2YE2</t>
  </si>
  <si>
    <t>WO5XRB8rHNvVQ8Nz</t>
  </si>
  <si>
    <t>6CGv1YLiRTatAOdV</t>
  </si>
  <si>
    <t>Vjug2mOjmTFh3vG9</t>
  </si>
  <si>
    <t>CqHWmhJkOqjI49YG</t>
  </si>
  <si>
    <t>zNI0BXDlygCifz9H</t>
  </si>
  <si>
    <t>2D2uJH5OoU61fN1s</t>
  </si>
  <si>
    <t>kPVa5V0afoQwq1Rz</t>
  </si>
  <si>
    <t>vW5on8sfWg2iig0g</t>
  </si>
  <si>
    <t>nOkx6oWxTHlsPTX2</t>
  </si>
  <si>
    <t>gIg6LjVvbCwbTBpP</t>
  </si>
  <si>
    <t>7P2lLvzufAjA36FR</t>
  </si>
  <si>
    <t>pHFceJaKBMm0P7LJ</t>
  </si>
  <si>
    <t>VYolplOnxiR6RGUp</t>
  </si>
  <si>
    <t>0IznALSLqGmDOBCb</t>
  </si>
  <si>
    <t>8uAdtORUtBbfXyrn</t>
  </si>
  <si>
    <t>GW4ULByIyATveBgQ</t>
  </si>
  <si>
    <t>ZoArkiWQ1QzX7fah</t>
  </si>
  <si>
    <t>IoNnG6FWOvHNJxxg</t>
  </si>
  <si>
    <t>fcTLXpMjrt6DjMIh</t>
  </si>
  <si>
    <t>gsZpQfugyRWlFZYx</t>
  </si>
  <si>
    <t>BJum0i4WjzK5M48e</t>
  </si>
  <si>
    <t>zhz2bdlglOCC4GgZ</t>
  </si>
  <si>
    <t>AhNN8vngKYNtJ8MF</t>
  </si>
  <si>
    <t>2CQJpPgDJvseRjg3</t>
  </si>
  <si>
    <t>x3LQx0THFasAoud6</t>
  </si>
  <si>
    <t>YVmjCTNq8IvZqC0g</t>
  </si>
  <si>
    <t>r9ZAT1uPWdZ2g8x3</t>
  </si>
  <si>
    <t>fTf1pIbdRHnJYa74</t>
  </si>
  <si>
    <t>cPDFHiFSl34irBAW</t>
  </si>
  <si>
    <t>QdwbVOhgnamKiQQI</t>
  </si>
  <si>
    <t>iq1jyZTjpZdK7Xp1</t>
  </si>
  <si>
    <t>UpccTMwlk8ZtyMQg</t>
  </si>
  <si>
    <t>2XAuQ4pZapBh2T6o</t>
  </si>
  <si>
    <t>hxFxhr0kYWWW9g9R</t>
  </si>
  <si>
    <t>MgRuJhr6b1t9U4Z0</t>
  </si>
  <si>
    <t>pkGNET3kMSbxwvjs</t>
  </si>
  <si>
    <t>HJBYk2mAmdEAbwVX</t>
  </si>
  <si>
    <t>YzDPRsQd1fQFos97</t>
  </si>
  <si>
    <t>oLCdeZa8YPGQaMSL</t>
  </si>
  <si>
    <t>wmQYbjCGicqyF15F</t>
  </si>
  <si>
    <t>Jyt1XzdjKGG5R8Xs</t>
  </si>
  <si>
    <t>QfH8RXj1b5NE2vpd</t>
  </si>
  <si>
    <t>2txRU0IsFLgxkKqU</t>
  </si>
  <si>
    <t>JnX43uLgAe435Rwh</t>
  </si>
  <si>
    <t>llexA039EICbg1q4</t>
  </si>
  <si>
    <t>57KxyYPmP2czZNIY</t>
  </si>
  <si>
    <t>RPs45X86ohyQvQSi</t>
  </si>
  <si>
    <t>cvVjLtVO6pSAsTTM</t>
  </si>
  <si>
    <t>whMeIzCuQvhYWXDN</t>
  </si>
  <si>
    <t>LgM9MqviH72KISWa</t>
  </si>
  <si>
    <t>ziLByC1whiImw8wc</t>
  </si>
  <si>
    <t>WoB9SVybIC33SfVq</t>
  </si>
  <si>
    <t>OlwkaWiAu4u82VQZ</t>
  </si>
  <si>
    <t>HmJKKXAbZGKNIRYk</t>
  </si>
  <si>
    <t>d3JRwmAGqDHmq0XA</t>
  </si>
  <si>
    <t>5K0vAGE9tcDNihHM</t>
  </si>
  <si>
    <t>WYc3hRrnP03B43yh</t>
  </si>
  <si>
    <t>R4GQSVDNcCHOf9ju</t>
  </si>
  <si>
    <t>9g4Mk4Xc9hZaRicw</t>
  </si>
  <si>
    <t>BDTdfMoWTB5BcONS</t>
  </si>
  <si>
    <t>ffhocl8AgQ27rBaR</t>
  </si>
  <si>
    <t>GYMs0UbopIvpjJfL</t>
  </si>
  <si>
    <t>zeVpRc7mQUweTBmh</t>
  </si>
  <si>
    <t>LQF7CiCncYGMBAtD</t>
  </si>
  <si>
    <t>RrTIJN7xOZNIUY0P</t>
  </si>
  <si>
    <t>feGy9aDVthStNkdB</t>
  </si>
  <si>
    <t>JykqTYpaD5uyaigg</t>
  </si>
  <si>
    <t>DDk2GNyDeYA1yT3g</t>
  </si>
  <si>
    <t>pMGqhatFrVb4j7iv</t>
  </si>
  <si>
    <t>b3lIqkN4Z6l4bQil</t>
  </si>
  <si>
    <t>Z9TxHc2Lbd6h61Jg</t>
  </si>
  <si>
    <t>ifKBgLVdXC4O7IPf</t>
  </si>
  <si>
    <t>SHv5FbBfbTWgI8RE</t>
  </si>
  <si>
    <t>LaZNBklTBlz2PsNh</t>
  </si>
  <si>
    <t>XLQD2ziNguOV3IFe</t>
  </si>
  <si>
    <t>vLFW7IkWFFpdbzzZ</t>
  </si>
  <si>
    <t>2aE2HxH3JgKrmcsW</t>
  </si>
  <si>
    <t>9T18jVkz9J7LFVes</t>
  </si>
  <si>
    <t>o8Cyyih2g8oGJeH2</t>
  </si>
  <si>
    <t>ipLjksABodyElLQk</t>
  </si>
  <si>
    <t>vBOVIZsiFAP46B4V</t>
  </si>
  <si>
    <t>0M0QCc3wfyZklYop</t>
  </si>
  <si>
    <t>AabMcwEKUCgkcEYP</t>
  </si>
  <si>
    <t>eCzevSWZPsjumIJS</t>
  </si>
  <si>
    <t>Pn0bWRdznygQddZR</t>
  </si>
  <si>
    <t>qSRidOzERc3kkg5G</t>
  </si>
  <si>
    <t>wkOjvUxRFjGEDRS5</t>
  </si>
  <si>
    <t>j0pcSas2ipxQFpTi</t>
  </si>
  <si>
    <t>mvefYp4hjuuaOjXm</t>
  </si>
  <si>
    <t>DWrsspK2jqmAmyEu</t>
  </si>
  <si>
    <t>hQSI47ytMhKeBY6U</t>
  </si>
  <si>
    <t>fVxVTM7OPUz5l1NR</t>
  </si>
  <si>
    <t>Kgiy4higBF7ytgSf</t>
  </si>
  <si>
    <t>3PLvEK4fohpbuVm0</t>
  </si>
  <si>
    <t>eSRP4wESzgbKwkbL</t>
  </si>
  <si>
    <t>X17EkUVagh5QBAP5</t>
  </si>
  <si>
    <t>NSaA5QRM40i4Ual4</t>
  </si>
  <si>
    <t>Srkig1knQ5VCIu6c</t>
  </si>
  <si>
    <t>touoJlMeGSLTAzza</t>
  </si>
  <si>
    <t>1zRt7pY8Kov2RrGi</t>
  </si>
  <si>
    <t>fh1QThYCFzlht7ai</t>
  </si>
  <si>
    <t>DoKWpBbpCLiuKeN4</t>
  </si>
  <si>
    <t>qqkjjv8RuEAQEw2r</t>
  </si>
  <si>
    <t>QcAdekdZpdzbLHeU</t>
  </si>
  <si>
    <t>j66ODCmXv9XYIFmr</t>
  </si>
  <si>
    <t>tsyflJgII0N1CSer</t>
  </si>
  <si>
    <t>orjPDbHVskmLSbNU</t>
  </si>
  <si>
    <t>l7g4zxbdcS1Ld9e6</t>
  </si>
  <si>
    <t>VfTkuukJvV5tbdvQ</t>
  </si>
  <si>
    <t>qpYQI4R3kRI5FNqy</t>
  </si>
  <si>
    <t>PuW9T7hVtbSSSCjv</t>
  </si>
  <si>
    <t>CaJKV4IUmmdhAv3v</t>
  </si>
  <si>
    <t>QOyHPXV2r55Tkg7k</t>
  </si>
  <si>
    <t>iA0ml2GKVpLv9CJq</t>
  </si>
  <si>
    <t>Pp0IU9yvMcYFfRrd</t>
  </si>
  <si>
    <t>LEThGNWpwnJsT7WI</t>
  </si>
  <si>
    <t>q8P82fQ97QbSUcrE</t>
  </si>
  <si>
    <t>U7VZaxeCKa7h49NY</t>
  </si>
  <si>
    <t>rgNaNHZCvcUnCmge</t>
  </si>
  <si>
    <t>qgwRAzW15FHWvFDI</t>
  </si>
  <si>
    <t>kxjrLxmS5Q2LqMyC</t>
  </si>
  <si>
    <t>Cw12NyBb3aSMp0uS</t>
  </si>
  <si>
    <t>7ugBB3YQ6Tc09yQS</t>
  </si>
  <si>
    <t>THt6VOrbp9PmsqGE</t>
  </si>
  <si>
    <t>HK1gXUB32n7CXOw4</t>
  </si>
  <si>
    <t>IxTQ4gSFqPdbtTWs</t>
  </si>
  <si>
    <t>WCWCmXJphlXkuOY3</t>
  </si>
  <si>
    <t>F1QkvoW4duU0aNTN</t>
  </si>
  <si>
    <t>ef4emETnJS3Bij9Y</t>
  </si>
  <si>
    <t>y2HyIfZHLkwyX7C1</t>
  </si>
  <si>
    <t>cXH651ArZqgcaroe</t>
  </si>
  <si>
    <t>zpgRNipZeB4MDv3k</t>
  </si>
  <si>
    <t>M1N1BOK5kVdJcDPc</t>
  </si>
  <si>
    <t>1HLSQPaHcJZprrzm</t>
  </si>
  <si>
    <t>puCaXWP2goAu16b3</t>
  </si>
  <si>
    <t>OJfXwTr2DIH0rPBT</t>
  </si>
  <si>
    <t>atHFWY1YkAymhKvE</t>
  </si>
  <si>
    <t>QS9Py2ZENp9mu4fu</t>
  </si>
  <si>
    <t>Kmi0sXbJkMSwnNCm</t>
  </si>
  <si>
    <t>fbigJ2kpDdPryaHY</t>
  </si>
  <si>
    <t>R9XkjXeANmdYsUlu</t>
  </si>
  <si>
    <t>7XRPhLbuaBQOyTRK</t>
  </si>
  <si>
    <t>UdfbY5WYAO6e6lkR</t>
  </si>
  <si>
    <t>lfpAsesyoMRfTDRt</t>
  </si>
  <si>
    <t>gKIGzPQxJuyuDRZv</t>
  </si>
  <si>
    <t>NyDGIkMLWl8dfOJl</t>
  </si>
  <si>
    <t>IA5CTWjlMkj0RoGc</t>
  </si>
  <si>
    <t>gFEChk5WVBezy1Sk</t>
  </si>
  <si>
    <t>mU4Mh7k8rKnfiVs1</t>
  </si>
  <si>
    <t>xFPbtDwVS4uH3Bsh</t>
  </si>
  <si>
    <t>SmWFWc7CMFemvAH0</t>
  </si>
  <si>
    <t>XMXP2lXSPlqd9EdP</t>
  </si>
  <si>
    <t>TTM2DLyem7hOijCv</t>
  </si>
  <si>
    <t>XgZssj6ypKHKhxbC</t>
  </si>
  <si>
    <t>LkOR7AuWPmCzimZU</t>
  </si>
  <si>
    <t>o2rarATk2Rr8ldHT</t>
  </si>
  <si>
    <t>lY8wlI7O1G9sxiPy</t>
  </si>
  <si>
    <t>vUTrKZ1FQnnKMaNU</t>
  </si>
  <si>
    <t>FnfWYsZImxhaNFfr</t>
  </si>
  <si>
    <t>inKideEHpXRKSqiJ</t>
  </si>
  <si>
    <t>iF9XtmtMryylnOcI</t>
  </si>
  <si>
    <t>0uT2nG3oiWT0QeDd</t>
  </si>
  <si>
    <t>tDpr7Lnjj2DOBLLV</t>
  </si>
  <si>
    <t>ROXhVVDCj5fuEMdj</t>
  </si>
  <si>
    <t>d8nEhxdrBwWfbHL1</t>
  </si>
  <si>
    <t>6OiF1OBdtX5WTnMS</t>
  </si>
  <si>
    <t>Jxz0fCYPmm1knTym</t>
  </si>
  <si>
    <t>qyi17KqSrj58oNf2</t>
  </si>
  <si>
    <t>x9XnxfCoVkZJjEaN</t>
  </si>
  <si>
    <t>U4rnVa01y0BsKZhd</t>
  </si>
  <si>
    <t>kkHg5de2ZTUXLGwQ</t>
  </si>
  <si>
    <t>q2g87SH9CaWnvxay</t>
  </si>
  <si>
    <t>PTXMqeO5K2iyYsAt</t>
  </si>
  <si>
    <t>FYO4a7aPeXQfJP53</t>
  </si>
  <si>
    <t>TFq2pGPSNdO97BK0</t>
  </si>
  <si>
    <t>uxQqxML9hmJ04WrM</t>
  </si>
  <si>
    <t>yC6j4cZaIqUi1uG9</t>
  </si>
  <si>
    <t>PmINC9QgCYWhNivr</t>
  </si>
  <si>
    <t>qNDagMrfuN1QRyDB</t>
  </si>
  <si>
    <t>vJkOnS2xzBz4vTHp</t>
  </si>
  <si>
    <t>h49xw2tiTwE6rf5D</t>
  </si>
  <si>
    <t>dk8sT0NH8bfNvLgv</t>
  </si>
  <si>
    <t>tNIqqbf0OFBlrJCL</t>
  </si>
  <si>
    <t>ciykS8KzRCU0QiAd</t>
  </si>
  <si>
    <t>FHQyjqTXUSxmVXGL</t>
  </si>
  <si>
    <t>TjQ4JrGlJ4s3sw07</t>
  </si>
  <si>
    <t>q3cjKPiqUtoPWifY</t>
  </si>
  <si>
    <t>jGtjdIn8w1fk1gnk</t>
  </si>
  <si>
    <t>oFsWqBl4MHAOb3Ni</t>
  </si>
  <si>
    <t>nVS7MZTTrjTVcV28</t>
  </si>
  <si>
    <t>gwezwI0duit6SBnj</t>
  </si>
  <si>
    <t>1Am6GMqgoAXBw9Jf</t>
  </si>
  <si>
    <t>4z2IJ0lhmwSVJ9dv</t>
  </si>
  <si>
    <t>L2seMFSmvbqQZkz6</t>
  </si>
  <si>
    <t>D0wLfuvJOZKAwhTN</t>
  </si>
  <si>
    <t>5LUPwV1eMTVaIzx3</t>
  </si>
  <si>
    <t>DD8A3OYLQfPu7XVw</t>
  </si>
  <si>
    <t>Xrdl9qgLhxBpm9RC</t>
  </si>
  <si>
    <t>IOv2l0oaO52l6CtO</t>
  </si>
  <si>
    <t>KXAdouWfdPEX9Xms</t>
  </si>
  <si>
    <t>m6ADla5Beq06OLY5</t>
  </si>
  <si>
    <t>KqJsNes1i4W2xZDM</t>
  </si>
  <si>
    <t>m9788rlHhMXrDeMy</t>
  </si>
  <si>
    <t>ch0tap5uOXRfUFPV</t>
  </si>
  <si>
    <t>qAXVk0HTzXZH5oG5</t>
  </si>
  <si>
    <t>YLB9TTbB0g4b5kCK</t>
  </si>
  <si>
    <t>01t29JTJUfsGiQJR</t>
  </si>
  <si>
    <t>W4h9NkaVT37B4BRi</t>
  </si>
  <si>
    <t>waEqH9s6clenv2fQ</t>
  </si>
  <si>
    <t>gbwNbsVQagqa1rdt</t>
  </si>
  <si>
    <t>2U0mCjb2BdNYJIzS</t>
  </si>
  <si>
    <t>EA606olHHOaSXoio</t>
  </si>
  <si>
    <t>QWG300hh0BC5rr3p</t>
  </si>
  <si>
    <t>jAxKHTMvv3o2xMpI</t>
  </si>
  <si>
    <t>2tCGQHQ9DoiVRE6P</t>
  </si>
  <si>
    <t>Tt2gcyix0upQx5G6</t>
  </si>
  <si>
    <t>eLxG6sWZ4Dtos5AL</t>
  </si>
  <si>
    <t>P5XNXY29i92WXJr7</t>
  </si>
  <si>
    <t>6phyv7mAE1npqztE</t>
  </si>
  <si>
    <t>LzLho4XdWOcHhxh4</t>
  </si>
  <si>
    <t>hyCXqGnWBDY0QKba</t>
  </si>
  <si>
    <t>dW3ofW4BPxycmuzP</t>
  </si>
  <si>
    <t>LTEGpFw1Y5T9Z6W7</t>
  </si>
  <si>
    <t>SGjsJhrCyTtjLMKn</t>
  </si>
  <si>
    <t>UPZGVxL63ntoKNYJ</t>
  </si>
  <si>
    <t>OjYdPbXj5Cn4oYEY</t>
  </si>
  <si>
    <t>0jTSxrCrs4PNRWw4</t>
  </si>
  <si>
    <t>LQ1KkwX2RBTffoRP</t>
  </si>
  <si>
    <t>JhI4cMIJh8t5l0yV</t>
  </si>
  <si>
    <t>B9lOnirR1cjrWCTM</t>
  </si>
  <si>
    <t>mJh2He7hR5Goqtui</t>
  </si>
  <si>
    <t>hy9oftwmyW4kbKWx</t>
  </si>
  <si>
    <t>du54VUthUUcZdqcz</t>
  </si>
  <si>
    <t>UbtI8eaNJPOgH1Ci</t>
  </si>
  <si>
    <t>ueqoNDLkJQMQoDCi</t>
  </si>
  <si>
    <t>JYldqnbkVIDOLDQE</t>
  </si>
  <si>
    <t>r9f59p1NhfCzoJTj</t>
  </si>
  <si>
    <t>EVhXsfuXmz0x3ZT3</t>
  </si>
  <si>
    <t>b1uUsPjyrlVTLACw</t>
  </si>
  <si>
    <t>obfwgiS5SiDC4u68</t>
  </si>
  <si>
    <t>s3K9xmWDeki5YWTJ</t>
  </si>
  <si>
    <t>18sI6MT9vcb1h4O8</t>
  </si>
  <si>
    <t>t3eMf7gMREtOSROM</t>
  </si>
  <si>
    <t>cmgcSqHbFuRj6X1h</t>
  </si>
  <si>
    <t>Um8HC2mEF2yMPR2V</t>
  </si>
  <si>
    <t>SHTI9gc55WNynM7q</t>
  </si>
  <si>
    <t>TXMs9FrCLI7liLgT</t>
  </si>
  <si>
    <t>tWX5D1t6e8KlUgYF</t>
  </si>
  <si>
    <t>EP9dmqiFVKRd57iA</t>
  </si>
  <si>
    <t>L1JJBIuntkHHt0sJ</t>
  </si>
  <si>
    <t>TFNDuopN9UDzRtPS</t>
  </si>
  <si>
    <t>6rJteKujieKgjztY</t>
  </si>
  <si>
    <t>7MvdGerBjRa8fmeP</t>
  </si>
  <si>
    <t>xIqrCM7ksDFDNAm7</t>
  </si>
  <si>
    <t>WebVYBBlYaqzdhat</t>
  </si>
  <si>
    <t>6Uc2iVjid6QytkMR</t>
  </si>
  <si>
    <t>NHY00DAlf0PHHfo2</t>
  </si>
  <si>
    <t>Nmxl20JQlTiAHNRF</t>
  </si>
  <si>
    <t>SyvtV2HK6h5p1vzZ</t>
  </si>
  <si>
    <t>GzCvilF3PmyOnJKk</t>
  </si>
  <si>
    <t>cadMKzDOS7imR68R</t>
  </si>
  <si>
    <t>yccJ8x3NaC0AwCmk</t>
  </si>
  <si>
    <t>e3BQJna1JV8orvkh</t>
  </si>
  <si>
    <t>1Q0PY3BUzlYMo4Y6</t>
  </si>
  <si>
    <t>7GwlF8MffvaDlUKb</t>
  </si>
  <si>
    <t>WMKYfYO7OJTe0hsm</t>
  </si>
  <si>
    <t>8fKZh9ldUxeh6V7H</t>
  </si>
  <si>
    <t>KNPJ5lQ1SF8i8VpJ</t>
  </si>
  <si>
    <t>E7odlFeFinAhvZY3</t>
  </si>
  <si>
    <t>AMGc6SR2FIyfy4oq</t>
  </si>
  <si>
    <t>f1dw8CiQfdIgu0o5</t>
  </si>
  <si>
    <t>lb6rompB5mADZaMJ</t>
  </si>
  <si>
    <t>aLCt6pDWZfMs38oW</t>
  </si>
  <si>
    <t>b4KY42sNOGO54xFW</t>
  </si>
  <si>
    <t>rd4bFFXvMBfnlZ5c</t>
  </si>
  <si>
    <t>c5ojqBxe9kR6TJ4Q</t>
  </si>
  <si>
    <t>NnvVPINJhA3YF6PI</t>
  </si>
  <si>
    <t>PUAPrhfUcLGXsRmv</t>
  </si>
  <si>
    <t>CHprjKSYlnELXEQo</t>
  </si>
  <si>
    <t>4K75M6oxrK4drMiM</t>
  </si>
  <si>
    <t>giJP8F7wip9jppof</t>
  </si>
  <si>
    <t>8ieWUAXYfXUhts91</t>
  </si>
  <si>
    <t>Woy4Taw4WRHpUPsE</t>
  </si>
  <si>
    <t>JkPCrYPNxkzJAFjv</t>
  </si>
  <si>
    <t>TsZyD8WY2nRuauW0</t>
  </si>
  <si>
    <t>Z4WNa3wOsEL9pKg3</t>
  </si>
  <si>
    <t>VhGZKNkYBcmtIwsd</t>
  </si>
  <si>
    <t>PJouAwSOK3f0IOJ7</t>
  </si>
  <si>
    <t>nwJqtqjkjFZ1hl31</t>
  </si>
  <si>
    <t>AT1gmCPJry0LxEHz</t>
  </si>
  <si>
    <t>S01aUs0am28GQLRJ</t>
  </si>
  <si>
    <t>VDSlmjObvgtHO1rx</t>
  </si>
  <si>
    <t>qXtIB4wGPJsbH5DI</t>
  </si>
  <si>
    <t>Qjz4p1ysbtOtzqmX</t>
  </si>
  <si>
    <t>BbHRdm0CdlouR7VD</t>
  </si>
  <si>
    <t>YIapUbkJLv9bgVdK</t>
  </si>
  <si>
    <t>wJHykeFGYRBmMJlJ</t>
  </si>
  <si>
    <t>xJJ1j87Pi3BGi6pi</t>
  </si>
  <si>
    <t>kwPrTA5DKh5bAMQ8</t>
  </si>
  <si>
    <t>ntG8Yjj4AwlnV9AD</t>
  </si>
  <si>
    <t>BXkhODggnlWepWrg</t>
  </si>
  <si>
    <t>GpMOEtAnmoYZBBuR</t>
  </si>
  <si>
    <t>9h1gUX3tJZRoqodM</t>
  </si>
  <si>
    <t>FwQvXPD9URJfayOF</t>
  </si>
  <si>
    <t>JlkEmmZUlgSOPlCi</t>
  </si>
  <si>
    <t>fMK5z38TJ43OamRu</t>
  </si>
  <si>
    <t>I0RYpxxFWMsuaGvP</t>
  </si>
  <si>
    <t>QbXBkgJKrxdlgr6B</t>
  </si>
  <si>
    <t>q5zSxf4m4VPcU6By</t>
  </si>
  <si>
    <t>WwKqb8t4n4D2tplR</t>
  </si>
  <si>
    <t>LghwtIr2BEefa1AW</t>
  </si>
  <si>
    <t>Y3DClAim2LMNcYbC</t>
  </si>
  <si>
    <t>3o5CklXCEBQRHT6o</t>
  </si>
  <si>
    <t>PCEPDes7reLPfv4j</t>
  </si>
  <si>
    <t>JNkwAcAKTYmjjLBb</t>
  </si>
  <si>
    <t>JzwTQoTLLgr3yTQM</t>
  </si>
  <si>
    <t>75AASLwISvHqCjVz</t>
  </si>
  <si>
    <t>BAqVKugCQVuRKq1Y</t>
  </si>
  <si>
    <t>WC4AWISERX5yObg0</t>
  </si>
  <si>
    <t>x1tkQSkji5m69voD</t>
  </si>
  <si>
    <t>R1a1HWQBaVNEaVAC</t>
  </si>
  <si>
    <t>It6jRVpV0cEIzWMt</t>
  </si>
  <si>
    <t>FS7SkA8mzRvJ9Emd</t>
  </si>
  <si>
    <t>A2cAtR69vV5ZBQnq</t>
  </si>
  <si>
    <t>kfsGuodmfqKJwo4g</t>
  </si>
  <si>
    <t>JWOGQjrwZarQNv6f</t>
  </si>
  <si>
    <t>rKgoqBNQ2c3Ffba4</t>
  </si>
  <si>
    <t>mQCUoVopu76vQA8e</t>
  </si>
  <si>
    <t>qYTYeLqNoPgsf0ie</t>
  </si>
  <si>
    <t>awQMHHZqHh5O73lr</t>
  </si>
  <si>
    <t>qdujWJRRNUItVFVB</t>
  </si>
  <si>
    <t>NFbZjlI6j8bngFXj</t>
  </si>
  <si>
    <t>ekqQ7HrvgBbkbWCl</t>
  </si>
  <si>
    <t>TCZnsMO2AQomdSrq</t>
  </si>
  <si>
    <t>UdDBjPBdlbhQ6SL4</t>
  </si>
  <si>
    <t>yRzUK3mnGRtObPjj</t>
  </si>
  <si>
    <t>Yt4GJhvfjVOyLV1R</t>
  </si>
  <si>
    <t>l8eacIHRLFEi256g</t>
  </si>
  <si>
    <t>qM6oxxvbO2p5VCNi</t>
  </si>
  <si>
    <t>AJwrNZPKTJhss0iC</t>
  </si>
  <si>
    <t>Ems0ztgaPDdd4Rr1</t>
  </si>
  <si>
    <t>xHcupseMBJDcYZBN</t>
  </si>
  <si>
    <t>id03iuS48NKwAPwJ</t>
  </si>
  <si>
    <t>3nDQ9VIdBlJRDlI2</t>
  </si>
  <si>
    <t>akL1xqerWftwCfEg</t>
  </si>
  <si>
    <t>dX7t56NrDieFws0E</t>
  </si>
  <si>
    <t>fBOe0tgzndESHaq7</t>
  </si>
  <si>
    <t>9Jj2zf06jPeHItsF</t>
  </si>
  <si>
    <t>IeEhxlDD9AntuUh4</t>
  </si>
  <si>
    <t>aJJ9Ax8jqGxl0nDY</t>
  </si>
  <si>
    <t>vWMCekd3gl473pA1</t>
  </si>
  <si>
    <t>Etnghff3CEmEC2hl</t>
  </si>
  <si>
    <t>RiTRbglslXUFH4sR</t>
  </si>
  <si>
    <t>K5A2tFmgxeDxntzy</t>
  </si>
  <si>
    <t>zvq2jhyKqy9rOIM4</t>
  </si>
  <si>
    <t>k3E8bxI5UQ5q6yG7</t>
  </si>
  <si>
    <t>7cMEXQPh39Lu7Vam</t>
  </si>
  <si>
    <t>osOfA0nkr4sjBKNz</t>
  </si>
  <si>
    <t>b24jWEiJoIRjm7Ls</t>
  </si>
  <si>
    <t>hNAZiovmQw6bkD4J</t>
  </si>
  <si>
    <t>Pd1Pqs99bG3ZRFEo</t>
  </si>
  <si>
    <t>obE6lg4zPdo4TLKv</t>
  </si>
  <si>
    <t>PZZ1fgtnJ4fIn2zq</t>
  </si>
  <si>
    <t>ELxMCo4BiFnNK9Qn</t>
  </si>
  <si>
    <t>8CCTfCEOALQH09JM</t>
  </si>
  <si>
    <t>oI7wLhkzKavz0d6S</t>
  </si>
  <si>
    <t>IXa0FbOFL0tRTY9E</t>
  </si>
  <si>
    <t>0T34JMhX839ujx1A</t>
  </si>
  <si>
    <t>s4gS7uOBk1DgIzE8</t>
  </si>
  <si>
    <t>40CaqoRKzio1734k</t>
  </si>
  <si>
    <t>gszYQUyqF6nqMlAk</t>
  </si>
  <si>
    <t>06rNKnHkepFt7kC3</t>
  </si>
  <si>
    <t>vv7bzO758chHSTLa</t>
  </si>
  <si>
    <t>1KmgQdn5sMHDzOaC</t>
  </si>
  <si>
    <t>DHXam2lP97BzXMgL</t>
  </si>
  <si>
    <t>RbLos7cK82d0iuAZ</t>
  </si>
  <si>
    <t>3RGwt5u2bRHUoGsH</t>
  </si>
  <si>
    <t>754GX4Cy1h8SqHJo</t>
  </si>
  <si>
    <t>gqK2SIaNmXdpoOXs</t>
  </si>
  <si>
    <t>6VBqKPJptHCOf4NC</t>
  </si>
  <si>
    <t>RhoYlTym9H14ynDS</t>
  </si>
  <si>
    <t>diKoLnDZdZGKzSwg</t>
  </si>
  <si>
    <t>S9LCVd75QyJ8PbUg</t>
  </si>
  <si>
    <t>Fj9tvk9b94drrBoF</t>
  </si>
  <si>
    <t>Po190VA6czUtnDpu</t>
  </si>
  <si>
    <t>RKUVIWVPppXEbLc0</t>
  </si>
  <si>
    <t>G1fqTcUnyuisww0f</t>
  </si>
  <si>
    <t>54GwlZ4bTnIzAJrB</t>
  </si>
  <si>
    <t>L4MUaQACQDM1QOXh</t>
  </si>
  <si>
    <t>AQfMT9UP7ECRKQma</t>
  </si>
  <si>
    <t>nGape56zaalMq1AU</t>
  </si>
  <si>
    <t>MjoJEwy3uRxwgwBb</t>
  </si>
  <si>
    <t>jVjporBpP1FILL0G</t>
  </si>
  <si>
    <t>aIzP0wAR4DsVEQ02</t>
  </si>
  <si>
    <t>OBH2kRBH3a9Ogt25</t>
  </si>
  <si>
    <t>ZJJCczsFhG5cOTN3</t>
  </si>
  <si>
    <t>wUMqniiFd8MeAl6Z</t>
  </si>
  <si>
    <t>VLOramzBCk52gFwz</t>
  </si>
  <si>
    <t>XOsz1Kf5zGOvn7TD</t>
  </si>
  <si>
    <t>K2uavBWhsxE8iLOR</t>
  </si>
  <si>
    <t>sP045sSSoe4zCotO</t>
  </si>
  <si>
    <t>aPiYpPBbT3fOrJYt</t>
  </si>
  <si>
    <t>0r1ATpwevCxm8ts3</t>
  </si>
  <si>
    <t>F0mZP4SaCioJKayW</t>
  </si>
  <si>
    <t>5eyReIbvb3eFnCZ3</t>
  </si>
  <si>
    <t>07pmmXNj9ZxmVWwf</t>
  </si>
  <si>
    <t>AA0epnZ8OIXXjDZf</t>
  </si>
  <si>
    <t>wLHATjL0LSeWcnyz</t>
  </si>
  <si>
    <t>oMdboeGFDfAbPAUc</t>
  </si>
  <si>
    <t>2HJk0LW5dkWKGJo5</t>
  </si>
  <si>
    <t>LML2xjuGHDJJziS9</t>
  </si>
  <si>
    <t>orocvxLmkoBBgdgj</t>
  </si>
  <si>
    <t>XW45yxmuM5uiCTLs</t>
  </si>
  <si>
    <t>dHAjaA8tfSHRbazK</t>
  </si>
  <si>
    <t>AponTPeO3Pij0scn</t>
  </si>
  <si>
    <t>mvUiUzYzoIl2DvSU</t>
  </si>
  <si>
    <t>8LoBq8Ib9gi0xtag</t>
  </si>
  <si>
    <t>7weJET00NR7Ez8kC</t>
  </si>
  <si>
    <t>7cpQrPqtqHX2PkxY</t>
  </si>
  <si>
    <t>2sDFKSkXWNIJ03gn</t>
  </si>
  <si>
    <t>XEMJ85MwFAzm1RKA</t>
  </si>
  <si>
    <t>4NkCGf0WGv9dQPHD</t>
  </si>
  <si>
    <t>OEd8fwKlPGddiA7N</t>
  </si>
  <si>
    <t>r1ZEAVhyb0CTwaRm</t>
  </si>
  <si>
    <t>Zmu8pSoln12V8aMh</t>
  </si>
  <si>
    <t>1hFOtplP1jdXlsAa</t>
  </si>
  <si>
    <t>3gPfXz5kji9MC6DI</t>
  </si>
  <si>
    <t>7q8Y11dBsARN2Zym</t>
  </si>
  <si>
    <t>yFbKiEtQYg7SQ9dU</t>
  </si>
  <si>
    <t>q1WXobqD8MR9n25w</t>
  </si>
  <si>
    <t>7ch4KKOocO4SFKgH</t>
  </si>
  <si>
    <t>krvamIaJiSqujAfv</t>
  </si>
  <si>
    <t>DzuAtuBMBKcqEm6c</t>
  </si>
  <si>
    <t>AYTnLEg3vwM67HLA</t>
  </si>
  <si>
    <t>koVR1dFfxicqkiLw</t>
  </si>
  <si>
    <t>hlm6vWy6qG8BHFyc</t>
  </si>
  <si>
    <t>GHVDmUPxCYFgRjaH</t>
  </si>
  <si>
    <t>xKwGMmsQzioBytpG</t>
  </si>
  <si>
    <t>NbwGLOkMNeJyX3vc</t>
  </si>
  <si>
    <t>CHL7bJtrM9dIc6Sn</t>
  </si>
  <si>
    <t>H5Sa28m1jySov0iN</t>
  </si>
  <si>
    <t>yE84n47K9IDWjEPd</t>
  </si>
  <si>
    <t>C8M7ReuMmn6dnHkr</t>
  </si>
  <si>
    <t>P0XMW0eUvvbeXDxT</t>
  </si>
  <si>
    <t>ZNJtjXdyWlNr5Prj</t>
  </si>
  <si>
    <t>Pqy2hshofaKDxb9O</t>
  </si>
  <si>
    <t>6gVuFX8qEci9T5Sw</t>
  </si>
  <si>
    <t>3bC6AdKAkOSp7ail</t>
  </si>
  <si>
    <t>rbclB7dHOPkGkcoo</t>
  </si>
  <si>
    <t>M4DfFZcwbM2QWRub</t>
  </si>
  <si>
    <t>OS6ffAzAfdB4PSeP</t>
  </si>
  <si>
    <t>wrmCAhH5IwodWuuK</t>
  </si>
  <si>
    <t>n9d2UJ0TfxG0aanx</t>
  </si>
  <si>
    <t>PnYnKM4SDFf2s45Q</t>
  </si>
  <si>
    <t>Dx4M4VJ8qCMtuplb</t>
  </si>
  <si>
    <t>NjINfUgbbTTCVYHG</t>
  </si>
  <si>
    <t>hEzXgUIVmXZ5NBPW</t>
  </si>
  <si>
    <t>aIKgehpn1hTOjP5i</t>
  </si>
  <si>
    <t>TuxXSriKilrwIB2x</t>
  </si>
  <si>
    <t>jpyo5BZ10a1vQdIN</t>
  </si>
  <si>
    <t>LWC3yizpQcC9MNHz</t>
  </si>
  <si>
    <t>x9hzX6bVWJe3E31D</t>
  </si>
  <si>
    <t>qn5wIi9bWfh1ogsY</t>
  </si>
  <si>
    <t>Leokt1CH1BfGMvvj</t>
  </si>
  <si>
    <t>vD8NRWgy4d7FbaHO</t>
  </si>
  <si>
    <t>Lpk3FG0CaXUFrrVQ</t>
  </si>
  <si>
    <t>C91JkW4BcH8mL8IK</t>
  </si>
  <si>
    <t>xdCVKielGGi3B4YV</t>
  </si>
  <si>
    <t>lfphI7nn9Qy09vy6</t>
  </si>
  <si>
    <t>CvBnDYWobleKYfK7</t>
  </si>
  <si>
    <t>TiV01V5WXLT17ye4</t>
  </si>
  <si>
    <t>GeuELXYNZWYEmLkx</t>
  </si>
  <si>
    <t>thQNpUbIXJWRLAGm</t>
  </si>
  <si>
    <t>hyZfqU4IE5Vuk54H</t>
  </si>
  <si>
    <t>9paKiRsUfLLP07wC</t>
  </si>
  <si>
    <t>MH5KLx6H4D8WcXhe</t>
  </si>
  <si>
    <t>LHKU5vIdUlVLViu6</t>
  </si>
  <si>
    <t>xkRfYozqA0XDzBcc</t>
  </si>
  <si>
    <t>i1l1yq1n3eUIL6wy</t>
  </si>
  <si>
    <t>kbZMIDvfuyy3Yvu5</t>
  </si>
  <si>
    <t>Xsq8SYWnOTV2mR42</t>
  </si>
  <si>
    <t>86AIDfBqXfxncDhu</t>
  </si>
  <si>
    <t>P14sVzJiIW3vuUZz</t>
  </si>
  <si>
    <t>LAINYFylivc2NEeg</t>
  </si>
  <si>
    <t>IJu4RQquCwoQHL76</t>
  </si>
  <si>
    <t>G8EgZsccP1dCFsFI</t>
  </si>
  <si>
    <t>e6dtuqpBgg4gW2Rd</t>
  </si>
  <si>
    <t>zHusmWyu7vQZV4BJ</t>
  </si>
  <si>
    <t>wShDSCMQAgO8JSfy</t>
  </si>
  <si>
    <t>ngk7l1U59reyU3t3</t>
  </si>
  <si>
    <t>6BeEpzLX5hniWYeV</t>
  </si>
  <si>
    <t>88zOcskYI6wMS0dF</t>
  </si>
  <si>
    <t>jnhyow5BFtF6GPz8</t>
  </si>
  <si>
    <t>VWMONlCThiJW6Rob</t>
  </si>
  <si>
    <t>sJI9ak5FPIE3w8O6</t>
  </si>
  <si>
    <t>cls5iA0ZzVIS91yL</t>
  </si>
  <si>
    <t>rnKOnWDMdCPfd4YL</t>
  </si>
  <si>
    <t>ULZ5WKPny21jRQ0D</t>
  </si>
  <si>
    <t>29x9zlFjyn2NTV5X</t>
  </si>
  <si>
    <t>UwW54al2iU9Z4oaK</t>
  </si>
  <si>
    <t>spUtpiHJSTPn5Qqf</t>
  </si>
  <si>
    <t>sgvp7KXr2yiooPYL</t>
  </si>
  <si>
    <t>t7fvC5mkvjogywHq</t>
  </si>
  <si>
    <t>TctI9VdsR0LNdzoF</t>
  </si>
  <si>
    <t>edqM2I7GToltJcs9</t>
  </si>
  <si>
    <t>euOfoI98WPp47iI8</t>
  </si>
  <si>
    <t>cw9f3Pw7WCiZ2CxR</t>
  </si>
  <si>
    <t>eO8hpOAG94rJdFG1</t>
  </si>
  <si>
    <t>V0HsRCrzTfDdfl94</t>
  </si>
  <si>
    <t>euJInskXoDQ1oFSi</t>
  </si>
  <si>
    <t>T0D3kJSwjtfQE38p</t>
  </si>
  <si>
    <t>j2XXv187R8vprPze</t>
  </si>
  <si>
    <t>8STuvhsKs23JNB7f</t>
  </si>
  <si>
    <t>BbSSxqg5Fd7MAIFn</t>
  </si>
  <si>
    <t>raHzPIzj9D3WMnlT</t>
  </si>
  <si>
    <t>sx2fQd5WPqQzJUUj</t>
  </si>
  <si>
    <t>yzeMKwWnpPIypeol</t>
  </si>
  <si>
    <t>MmXP1PuUResmMqlI</t>
  </si>
  <si>
    <t>BbOHIrngcOWfeyeZ</t>
  </si>
  <si>
    <t>JBp97cEvbWxJ9jMh</t>
  </si>
  <si>
    <t>icysqbUyXJIGvhuh</t>
  </si>
  <si>
    <t>e64IuXiuWVOsyJxx</t>
  </si>
  <si>
    <t>uqgCm8dg7Uv8RgX0</t>
  </si>
  <si>
    <t>L3YdPCAQMBIklvgL</t>
  </si>
  <si>
    <t>P5ZZQDojPkXnYhif</t>
  </si>
  <si>
    <t>uExFdlVdVXsTR9kJ</t>
  </si>
  <si>
    <t>4KOSPjP6epiyOi2n</t>
  </si>
  <si>
    <t>RzYe0G6aJ2DRHguH</t>
  </si>
  <si>
    <t>Hkfk6eqZ3yQ4xu2J</t>
  </si>
  <si>
    <t>tMcVequ7JXdIyAp2</t>
  </si>
  <si>
    <t>HypMgHG5fv4VqxS3</t>
  </si>
  <si>
    <t>uBemU8fp6T6tdCOG</t>
  </si>
  <si>
    <t>JD4hsztCEzLPsFvU</t>
  </si>
  <si>
    <t>JtSG7S2MinXdC0Bw</t>
  </si>
  <si>
    <t>1xF0d6nW5TorwMsu</t>
  </si>
  <si>
    <t>9tGCZz1pN4uFQsYE</t>
  </si>
  <si>
    <t>6amw0MefSEOoes53</t>
  </si>
  <si>
    <t>BVEAUmwsjlPu28DJ</t>
  </si>
  <si>
    <t>AL74dgKXDkuJGpj0</t>
  </si>
  <si>
    <t>MbcCdVMrkm0CppoV</t>
  </si>
  <si>
    <t>2cetH8Litrjh6CM1</t>
  </si>
  <si>
    <t>oem7S1tlKMNnC2VB</t>
  </si>
  <si>
    <t>xHIq4AbIdoRvmS6r</t>
  </si>
  <si>
    <t>ieMyTfpuhJ8SVc88</t>
  </si>
  <si>
    <t>oxIHzkLo5a2SQNJu</t>
  </si>
  <si>
    <t>OpLGi41tZRcZrWC4</t>
  </si>
  <si>
    <t>0hjEj76EIYm8FzQz</t>
  </si>
  <si>
    <t>2FR0Xu9zMj4k8KKd</t>
  </si>
  <si>
    <t>Tfz3vTh5rkD8OXEl</t>
  </si>
  <si>
    <t>5QR446O1DLMPLnp2</t>
  </si>
  <si>
    <t>ySjSm5RgLPWlFXr1</t>
  </si>
  <si>
    <t>bWe9nPs8O3Wo8Zsx</t>
  </si>
  <si>
    <t>SjExdR5zVvwOYyAZ</t>
  </si>
  <si>
    <t>Sr0tJwwLLjrw0bW1</t>
  </si>
  <si>
    <t>mTNSte9IdZQW8fnp</t>
  </si>
  <si>
    <t>I6z2ABvK8m9iqnXr</t>
  </si>
  <si>
    <t>F6lTuTBuT3L6VtCG</t>
  </si>
  <si>
    <t>o2RPOlDfTGi7t7c2</t>
  </si>
  <si>
    <t>nGg8lJmjVFMoVphz</t>
  </si>
  <si>
    <t>DhJgddOO9wWT4zX6</t>
  </si>
  <si>
    <t>Ai3zDzQlbmoMbbST</t>
  </si>
  <si>
    <t>Oi5vRYdNJERxJoOg</t>
  </si>
  <si>
    <t>LYp9EoUJxvSMU9eb</t>
  </si>
  <si>
    <t>VBkaT2Ug7mbnurlu</t>
  </si>
  <si>
    <t>d8Gd4VzbhH2AxHce</t>
  </si>
  <si>
    <t>chjVSXmmDWL0HK62</t>
  </si>
  <si>
    <t>fhcEuzeW3B4puiXm</t>
  </si>
  <si>
    <t>uk1fnVjyyB1z2Fgr</t>
  </si>
  <si>
    <t>QJqlJPewhcmiFpyA</t>
  </si>
  <si>
    <t>kKreK2ATreYSvYGm</t>
  </si>
  <si>
    <t>cxSQCK40SPDTE0Wl</t>
  </si>
  <si>
    <t>U5Bwopk84kPXTnsw</t>
  </si>
  <si>
    <t>muUZCfyF5IuHYeem</t>
  </si>
  <si>
    <t>yId45o7PwyFtHUyo</t>
  </si>
  <si>
    <t>NnicV54wVAXC7E2C</t>
  </si>
  <si>
    <t>brfbTSYhCC0tFBOv</t>
  </si>
  <si>
    <t>kPSYnlDYXwNZCuIR</t>
  </si>
  <si>
    <t>87Ob4gqlbFAbdmKn</t>
  </si>
  <si>
    <t>YGAJfOpLiuLTVlOd</t>
  </si>
  <si>
    <t>2J1kTLJ5jq1D1lWw</t>
  </si>
  <si>
    <t>3TiFWmJVc7cJvZg0</t>
  </si>
  <si>
    <t>Bw4RB6w4Vh8LETt4</t>
  </si>
  <si>
    <t>2sqXl2ZtwHQKykSL</t>
  </si>
  <si>
    <t>CrTL5bd7iDEBiB6d</t>
  </si>
  <si>
    <t>YuSB91fT0K3Ts79X</t>
  </si>
  <si>
    <t>L9Gt6ybC3LxfYjTs</t>
  </si>
  <si>
    <t>lKpT2PvHS8YTyMOu</t>
  </si>
  <si>
    <t>aOp8kmy2mMfGWs8C</t>
  </si>
  <si>
    <t>cc67qb2gZt9XWQrl</t>
  </si>
  <si>
    <t>0BpbnEaH1b7cBcA1</t>
  </si>
  <si>
    <t>6E01RErlYhLPmuix</t>
  </si>
  <si>
    <t>cE0zpbGS1uxJ4hfu</t>
  </si>
  <si>
    <t>tnAm9sgj3ACWcCEy</t>
  </si>
  <si>
    <t>jFwNIk2PijH9NNRJ</t>
  </si>
  <si>
    <t>cqsgigcCiqkSQggb</t>
  </si>
  <si>
    <t>hRdcNNmyDInEqece</t>
  </si>
  <si>
    <t>vPJWhHBWtr9Hn08g</t>
  </si>
  <si>
    <t>rSaQQe5hdrwegJZX</t>
  </si>
  <si>
    <t>QfI6BhfHDzwX2WgU</t>
  </si>
  <si>
    <t>gnODlcO2EGwY78fl</t>
  </si>
  <si>
    <t>EOgW2dXAS1Tmz7AT</t>
  </si>
  <si>
    <t>jyobgWLXemNJnGNM</t>
  </si>
  <si>
    <t>79xys95RVyqbeVor</t>
  </si>
  <si>
    <t>hmiJPySLWVE9QOnT</t>
  </si>
  <si>
    <t>UkEXc1eCduC9Nt4n</t>
  </si>
  <si>
    <t>5J2bFYr311RipquJ</t>
  </si>
  <si>
    <t>dPPpwfejLpwpgnfS</t>
  </si>
  <si>
    <t>0JjxsIlwPpRzMuZW</t>
  </si>
  <si>
    <t>t2kKdfpRstALtDsa</t>
  </si>
  <si>
    <t>mWhxJdfFTMsvE6CB</t>
  </si>
  <si>
    <t>R2aHAP2Ax5TikSw1</t>
  </si>
  <si>
    <t>zRnWJfUeMMzIMBEw</t>
  </si>
  <si>
    <t>YLvycwhLPyh8vgNK</t>
  </si>
  <si>
    <t>DzdtiyeNbyYqSe6T</t>
  </si>
  <si>
    <t>di0P7AUae4KdPBUp</t>
  </si>
  <si>
    <t>2Og4rK7jjypNCjht</t>
  </si>
  <si>
    <t>uE1qVvlXQ1PNNICM</t>
  </si>
  <si>
    <t>qjTbhKMiCuMmtwmy</t>
  </si>
  <si>
    <t>3YsqOrekAgetghQw</t>
  </si>
  <si>
    <t>ArGB8KA93pkscho8</t>
  </si>
  <si>
    <t>pA3ZRfdtL7sq7Bkn</t>
  </si>
  <si>
    <t>YkZ3LmWuwyK7mP6E</t>
  </si>
  <si>
    <t>t77jYoATTL2kSwPs</t>
  </si>
  <si>
    <t>g86HyHbM1OjOw2Z5</t>
  </si>
  <si>
    <t>01tLDfDCEJWktvHk</t>
  </si>
  <si>
    <t>zDsiPeZUedLUsT5z</t>
  </si>
  <si>
    <t>ekPAhJu9tOuL45tE</t>
  </si>
  <si>
    <t>VJwDM5CRDeRVb8Ua</t>
  </si>
  <si>
    <t>1UdxzBkla1wRy6ws</t>
  </si>
  <si>
    <t>rIgHbjz26Bh9HVTT</t>
  </si>
  <si>
    <t>lpoyLAp91zHwTP0E</t>
  </si>
  <si>
    <t>kULABS3nzS4kybSy</t>
  </si>
  <si>
    <t>WxSeTXJ5oq9a29Ai</t>
  </si>
  <si>
    <t>2TcKuYgQ2wzVS8JK</t>
  </si>
  <si>
    <t>U8FXMbayG5uHTODv</t>
  </si>
  <si>
    <t>J3VXVqD73I2QYj0l</t>
  </si>
  <si>
    <t>6b7yewSsEhUhcB8T</t>
  </si>
  <si>
    <t>5w1z3XeMRudAbdEV</t>
  </si>
  <si>
    <t>O7gzLC8707YtpRJe</t>
  </si>
  <si>
    <t>CUgtbFiySxfCYk78</t>
  </si>
  <si>
    <t>gmDifalejlELS601</t>
  </si>
  <si>
    <t>dXPkaDN9sISs3C83</t>
  </si>
  <si>
    <t>1C2S5pL0ezn3rKCM</t>
  </si>
  <si>
    <t>egfUUhiLYgFIn797</t>
  </si>
  <si>
    <t>DlN5QlsOKtdR5Ks9</t>
  </si>
  <si>
    <t>HNZsJsgtYEjIopLR</t>
  </si>
  <si>
    <t>Rqgi8C4veFeE28De</t>
  </si>
  <si>
    <t>naFW0Ova84kuDek8</t>
  </si>
  <si>
    <t>l9RkeBUOGNjJrHg0</t>
  </si>
  <si>
    <t>eOZT24ZCiENhWS9A</t>
  </si>
  <si>
    <t>oSPPksQRE4GMbbaF</t>
  </si>
  <si>
    <t>Sa0r490dLh49hRBi</t>
  </si>
  <si>
    <t>rQcLcdwoGm6iSBjB</t>
  </si>
  <si>
    <t>TV8TNiUFAMxc58gP</t>
  </si>
  <si>
    <t>veiZCHbLSiDGiTRB</t>
  </si>
  <si>
    <t>0IXSZbTfRqRrYhrw</t>
  </si>
  <si>
    <t>3IZgmCL7hU8TnnKR</t>
  </si>
  <si>
    <t>f8wZn9X74CWpBUHY</t>
  </si>
  <si>
    <t>zcgRgRpkSCZIzxTY</t>
  </si>
  <si>
    <t>FLPTLXVHQMEdgl1Z</t>
  </si>
  <si>
    <t>4cGD5yWSoySaVtE3</t>
  </si>
  <si>
    <t>O1YS2Gi47bv9dLwG</t>
  </si>
  <si>
    <t>r23z7uFbMOxpzUTm</t>
  </si>
  <si>
    <t>0nuM4xlqPNrq4vKB</t>
  </si>
  <si>
    <t>svmBZBBfu8djWy0u</t>
  </si>
  <si>
    <t>rxlTE8JFjaqhVkIY</t>
  </si>
  <si>
    <t>OtWQfSlubVD9LP5A</t>
  </si>
  <si>
    <t>YhnpNdxYkeg3nmgd</t>
  </si>
  <si>
    <t>phKNMjjhV1RMRA7V</t>
  </si>
  <si>
    <t>ORS7UVG0gJsubqI8</t>
  </si>
  <si>
    <t>U3GfPKiDxvsPsFhP</t>
  </si>
  <si>
    <t>aOb85EX4tqMgR4rD</t>
  </si>
  <si>
    <t>ZVVQBqZZE4oAzb2F</t>
  </si>
  <si>
    <t>zzw8sY3flXCN7SZL</t>
  </si>
  <si>
    <t>AMcELUUiQ4yXd72a</t>
  </si>
  <si>
    <t>Pqvl6F9yXfYM56Uk</t>
  </si>
  <si>
    <t>651pm2TbQ4VeaoAe</t>
  </si>
  <si>
    <t>JXA97yeg1okMjN31</t>
  </si>
  <si>
    <t>4DWubXaCLTDozoEB</t>
  </si>
  <si>
    <t>HauFL4GaAozYxQKH</t>
  </si>
  <si>
    <t>4Sur2QPYnp915WFb</t>
  </si>
  <si>
    <t>B26MNCAhoFv9alWb</t>
  </si>
  <si>
    <t>lVur4eLnlqQ3FJBi</t>
  </si>
  <si>
    <t>rqJgzQlVKw73QXTa</t>
  </si>
  <si>
    <t>hjnR5X8z4lDuGIub</t>
  </si>
  <si>
    <t>fqd7eqUI6QBotl9C</t>
  </si>
  <si>
    <t>S2BLcwJG8NZTs9A6</t>
  </si>
  <si>
    <t>CFf7uVisfsIgLo0g</t>
  </si>
  <si>
    <t>OLz5dXO2hNI87vKi</t>
  </si>
  <si>
    <t>yn2ha8oZAGOTQy5k</t>
  </si>
  <si>
    <t>XmyGeR7JUJWvcpay</t>
  </si>
  <si>
    <t>9a50pn8ufcL02Sgw</t>
  </si>
  <si>
    <t>xG3ymeQv4a28akcV</t>
  </si>
  <si>
    <t>byvlOIf7MgmSgmho</t>
  </si>
  <si>
    <t>VWi8AXlX5ya2cNu4</t>
  </si>
  <si>
    <t>Lq0gH7bXlH62wrTa</t>
  </si>
  <si>
    <t>3C7OlBhkHaTUTeb0</t>
  </si>
  <si>
    <t>E0BunnokP6i8Z4zx</t>
  </si>
  <si>
    <t>V4JJ3qXYwBp6RxpZ</t>
  </si>
  <si>
    <t>nNyYDQNholzYBlXO</t>
  </si>
  <si>
    <t>ByG1J09RAcuwJgY0</t>
  </si>
  <si>
    <t>RWOGMesKJQzvZo3b</t>
  </si>
  <si>
    <t>3SMex9HSigiPL8B5</t>
  </si>
  <si>
    <t>EM9Oo6iqooy1EUic</t>
  </si>
  <si>
    <t>wF3aLal2bvM4Bbo4</t>
  </si>
  <si>
    <t>UIwGki6BeXj8CvLB</t>
  </si>
  <si>
    <t>UZvSMYCVabOoDAsP</t>
  </si>
  <si>
    <t>owav4QWkIqMl9dO3</t>
  </si>
  <si>
    <t>ljDSdz67ZoKtjdXG</t>
  </si>
  <si>
    <t>iRRIAzItAT2SDm61</t>
  </si>
  <si>
    <t>Fpv7ZXGbNDyc1u4V</t>
  </si>
  <si>
    <t>hG7gx0xx7cTeiuFU</t>
  </si>
  <si>
    <t>mWhqLz0ezbR386yH</t>
  </si>
  <si>
    <t>ukKYyr8mCVKYGA1y</t>
  </si>
  <si>
    <t>KId65bdZpF8t5Y9v</t>
  </si>
  <si>
    <t>0cpBFjZIBP2Lm0iI</t>
  </si>
  <si>
    <t>nloPbXwANAVI8rbZ</t>
  </si>
  <si>
    <t>QEHZrWgbuEIQNyQI</t>
  </si>
  <si>
    <t>RjHqTFq4NBwBkSbH</t>
  </si>
  <si>
    <t>zDumCO7dYQLUJySK</t>
  </si>
  <si>
    <t>pFHrC9DcpLXQJCAe</t>
  </si>
  <si>
    <t>KIMPTAB9XcpOJREs</t>
  </si>
  <si>
    <t>b6PAZ1ZzSNBWJFKv</t>
  </si>
  <si>
    <t>aH85aKRANQwP8ypb</t>
  </si>
  <si>
    <t>JTwqfveOEMUlQxoF</t>
  </si>
  <si>
    <t>8iy7mBRlwmO1HKTO</t>
  </si>
  <si>
    <t>ffL0np5SVDORkMos</t>
  </si>
  <si>
    <t>rjhsy3TA2sN4LEuj</t>
  </si>
  <si>
    <t>2CKgDZzt2jiJcM70</t>
  </si>
  <si>
    <t>K3jzaTFp8yDti4uw</t>
  </si>
  <si>
    <t>7CbEFdQCgCn8fxCC</t>
  </si>
  <si>
    <t>yOUTiFv0VzlTiaog</t>
  </si>
  <si>
    <t>m3T2qQYYSxhHOmnT</t>
  </si>
  <si>
    <t>mGpyHcVPanfuXsce</t>
  </si>
  <si>
    <t>bC9zTyIvUdkRUDXn</t>
  </si>
  <si>
    <t>iLXRmeCqrk6zKp6I</t>
  </si>
  <si>
    <t>HESJIEDRsRzwjYL5</t>
  </si>
  <si>
    <t>kuZpSQy2UWf6WXMy</t>
  </si>
  <si>
    <t>Vq2kyjY3EioggjcL</t>
  </si>
  <si>
    <t>MCu3oMSZY5TwsvkQ</t>
  </si>
  <si>
    <t>HOV0zMwEIy6caDdq</t>
  </si>
  <si>
    <t>2Smb1J7jz4vCCSTV</t>
  </si>
  <si>
    <t>EIGq4xJB55C2BWVP</t>
  </si>
  <si>
    <t>vB25AETgnslCSELi</t>
  </si>
  <si>
    <t>QKBt9BYLzIbG97Eg</t>
  </si>
  <si>
    <t>Je018NGaUuFn2gIc</t>
  </si>
  <si>
    <t>mNAvr2SsvAWS6qgs</t>
  </si>
  <si>
    <t>x9EEoXUTS64ceVsy</t>
  </si>
  <si>
    <t>D7c57y1eQq8TAptB</t>
  </si>
  <si>
    <t>fQASYH5J8Ol0PT0j</t>
  </si>
  <si>
    <t>wxkQUfllIHCX0XKv</t>
  </si>
  <si>
    <t>GdqKrMvQOSp7YtxF</t>
  </si>
  <si>
    <t>5taEyaA4hpuJFFhk</t>
  </si>
  <si>
    <t>vjd1aa7ks22L1cMW</t>
  </si>
  <si>
    <t>bOwN83YEMcBobqnU</t>
  </si>
  <si>
    <t>E5Ua1YAgne4AI3n9</t>
  </si>
  <si>
    <t>mb1O6WltoL9B66Rz</t>
  </si>
  <si>
    <t>v84Kup4fn6slicSD</t>
  </si>
  <si>
    <t>SPvGBrU7b7HnvyHF</t>
  </si>
  <si>
    <t>0nJslCBZ79mYRQX0</t>
  </si>
  <si>
    <t>KIWoDUqNifTbEFSH</t>
  </si>
  <si>
    <t>SpIxwWUEWDBGvhZt</t>
  </si>
  <si>
    <t>XOWGb6PFK027N542</t>
  </si>
  <si>
    <t>efEkm8Jb4lEGNtjI</t>
  </si>
  <si>
    <t>nnboYEojIIEluFwL</t>
  </si>
  <si>
    <t>XPPCVP1Ls6UmQrxL</t>
  </si>
  <si>
    <t>LSoxoKk17Ym4kk20</t>
  </si>
  <si>
    <t>eu3U6SZ4AX2i30UL</t>
  </si>
  <si>
    <t>RrEa6HGUjd0VYZII</t>
  </si>
  <si>
    <t>efScikjtewFWBJyK</t>
  </si>
  <si>
    <t>hcqVpLJpFJAnioBy</t>
  </si>
  <si>
    <t>iKyvotMXFwIMz0Oa</t>
  </si>
  <si>
    <t>mrQHC4DYr0jMO0Zb</t>
  </si>
  <si>
    <t>eoxnj9AAlcItsfiH</t>
  </si>
  <si>
    <t>BxORI2ZOs3lQctzD</t>
  </si>
  <si>
    <t>doPrzvswqqSRJh2a</t>
  </si>
  <si>
    <t>8osi87DxJLBBzo9e</t>
  </si>
  <si>
    <t>gM3HC1mr5Sx74dFG</t>
  </si>
  <si>
    <t>uTP9TRq6T7cwA90V</t>
  </si>
  <si>
    <t>kCZtANZ67CYWfQKz</t>
  </si>
  <si>
    <t>0L8c55kWkmoLHg7b</t>
  </si>
  <si>
    <t>yb5wrfgt8fmNTvQI</t>
  </si>
  <si>
    <t>WWZTjVWNwkUUnmuY</t>
  </si>
  <si>
    <t>nOjoAv2O0BYhN4iX</t>
  </si>
  <si>
    <t>ZOIIg5HGhFsrmjtq</t>
  </si>
  <si>
    <t>PeFfn8wzuvDvnqT1</t>
  </si>
  <si>
    <t>m7DX9jYynlG2fB65</t>
  </si>
  <si>
    <t>JSpUFUiW8QZLa1EI</t>
  </si>
  <si>
    <t>DlUxr4wYrIdD05Pn</t>
  </si>
  <si>
    <t>3symsV6hgOh5Iseq</t>
  </si>
  <si>
    <t>zg6jXhzRWHqhBwLo</t>
  </si>
  <si>
    <t>KIzlPU85vgVCN5d4</t>
  </si>
  <si>
    <t>O7hrMcwB8Me8AWjf</t>
  </si>
  <si>
    <t>YWI3yrv63ZczOjPz</t>
  </si>
  <si>
    <t>aqgN1FJKQRn9RJT5</t>
  </si>
  <si>
    <t>Q1JiiVVs83gA69ox</t>
  </si>
  <si>
    <t>kN2s12aumM7OGoac</t>
  </si>
  <si>
    <t>coP0LbpHIpLXKrEV</t>
  </si>
  <si>
    <t>oHZusShHwr5AjPRg</t>
  </si>
  <si>
    <t>uZcyjMRCDvRFTIJO</t>
  </si>
  <si>
    <t>XcRaVQzthtNqrgki</t>
  </si>
  <si>
    <t>XCGHzE3Io1WJzIpw</t>
  </si>
  <si>
    <t>rYtjfSKckGfH6qOl</t>
  </si>
  <si>
    <t>2K4WWPF7d67olgpJ</t>
  </si>
  <si>
    <t>4hopjbI1UQg3svbV</t>
  </si>
  <si>
    <t>dR1xUin6RPHU1PyB</t>
  </si>
  <si>
    <t>anZyd6kmpToxu44M</t>
  </si>
  <si>
    <t>sJJeI8ctt9TkBMqw</t>
  </si>
  <si>
    <t>5WrFghgemr8q3OYC</t>
  </si>
  <si>
    <t>szUGiN890onX2oKn</t>
  </si>
  <si>
    <t>mrKRJroRx3KwMRcf</t>
  </si>
  <si>
    <t>XZPu2IOfyZ7DuweE</t>
  </si>
  <si>
    <t>xf3P5Gz5I2t1YDfX</t>
  </si>
  <si>
    <t>E9QDxZrF43Td15K9</t>
  </si>
  <si>
    <t>p7QkkmbBRfLfRVFa</t>
  </si>
  <si>
    <t>Fjljgi1gUtT7JWQS</t>
  </si>
  <si>
    <t>xwJI1XFCaVE5Kaxb</t>
  </si>
  <si>
    <t>PSlNPYMrKWiY4Ae4</t>
  </si>
  <si>
    <t>b3DKL4bEFlXF5HqX</t>
  </si>
  <si>
    <t>IiihFkZtfTbIb2Mm</t>
  </si>
  <si>
    <t>Ol7bIEIOjYsLRLmi</t>
  </si>
  <si>
    <t>jov8IKWOo41Y6dNB</t>
  </si>
  <si>
    <t>KZs5gwVwyWuTgdpY</t>
  </si>
  <si>
    <t>OyZnKWIKEYg3sw1t</t>
  </si>
  <si>
    <t>dr5tEe9XkfbcGF3h</t>
  </si>
  <si>
    <t>bz86jgDhzhTD0kiT</t>
  </si>
  <si>
    <t>A3pnAnqhLVDd4ZGv</t>
  </si>
  <si>
    <t>RxwCJRwn974wbz3N</t>
  </si>
  <si>
    <t>eOKc2zzXGjiMd2II</t>
  </si>
  <si>
    <t>MQLbFHu19cMTnQnZ</t>
  </si>
  <si>
    <t>gKH6IDkRqlNnuzFA</t>
  </si>
  <si>
    <t>4TvpPRQoityc14P7</t>
  </si>
  <si>
    <t>YCBwiqPCvNSDZ8nE</t>
  </si>
  <si>
    <t>qzgRRpjNPRfHujuW</t>
  </si>
  <si>
    <t>Btu0bh8SjX4WjTwb</t>
  </si>
  <si>
    <t>gzgaFlsgWCNeah0v</t>
  </si>
  <si>
    <t>RBes2dh2iZJVsc99</t>
  </si>
  <si>
    <t>HU7pAiyMLTHeOLNd</t>
  </si>
  <si>
    <t>drJ0l6HloGaxh43M</t>
  </si>
  <si>
    <t>lPgL0tMcKFA7FX8Q</t>
  </si>
  <si>
    <t>697sexlV0uSo0oB5</t>
  </si>
  <si>
    <t>M1jGp4eyidpfPfQ3</t>
  </si>
  <si>
    <t>TlZWy1lm1T21UzJI</t>
  </si>
  <si>
    <t>09Z4QGPiVe0X8Rnh</t>
  </si>
  <si>
    <t>v6ppMSZlZWkZHpcR</t>
  </si>
  <si>
    <t>oIkj6lTTDh6sV8mM</t>
  </si>
  <si>
    <t>c1wSr9ayawNsh4UN</t>
  </si>
  <si>
    <t>d8Hq1sX9BVE2v49G</t>
  </si>
  <si>
    <t>ifKb3l6UGWo93V1j</t>
  </si>
  <si>
    <t>5XySA7twZUgsqnPc</t>
  </si>
  <si>
    <t>22C2ifbYDmMXRCiA</t>
  </si>
  <si>
    <t>HFp4EiIM3WplrPXn</t>
  </si>
  <si>
    <t>6itwJ621FhpT0o5q</t>
  </si>
  <si>
    <t>KtB01zMKWIlOflym</t>
  </si>
  <si>
    <t>EGAVglN0Ot3fMhD7</t>
  </si>
  <si>
    <t>cCojBEh68NgB5lWI</t>
  </si>
  <si>
    <t>7L7jt2hDnV3Supnb</t>
  </si>
  <si>
    <t>m8mCi2y8CrN7da2z</t>
  </si>
  <si>
    <t>ktH0Pv9rls6N3ojc</t>
  </si>
  <si>
    <t>ZBvKpDQa1sNN2Y3e</t>
  </si>
  <si>
    <t>OgwhzCVn2wKNiuOz</t>
  </si>
  <si>
    <t>w7WV1oNZov1mUDAf</t>
  </si>
  <si>
    <t>XCV31B1M4usYwn3A</t>
  </si>
  <si>
    <t>IMyqvZA33T6talEA</t>
  </si>
  <si>
    <t>MidvCoG2OOeunEzp</t>
  </si>
  <si>
    <t>5dmJbsEfHrVbhAn3</t>
  </si>
  <si>
    <t>QWoTpa0F2LEOgWdJ</t>
  </si>
  <si>
    <t>JNyB8RLrudcOzoZw</t>
  </si>
  <si>
    <t>eps4hpGhQDZRCLEn</t>
  </si>
  <si>
    <t>2KppSdOoagJ2H0L2</t>
  </si>
  <si>
    <t>Ypiz3dux2Q6OYFCW</t>
  </si>
  <si>
    <t>e04ShDvJIBAQgg42</t>
  </si>
  <si>
    <t>J5bQFBK4dh2UwLKu</t>
  </si>
  <si>
    <t>F4X1VPUjbMwyZqNX</t>
  </si>
  <si>
    <t>STvJMhoTHWBxoEHV</t>
  </si>
  <si>
    <t>XFV9ndoR3NX5Oyz7</t>
  </si>
  <si>
    <t>2KibSI1tYa0Tqhbv</t>
  </si>
  <si>
    <t>yh5tUgT5pW121GM5</t>
  </si>
  <si>
    <t>w2gjZr9Mi3iQJ9Tu</t>
  </si>
  <si>
    <t>9kkiHOZPLlQ8e4zg</t>
  </si>
  <si>
    <t>UJKplGC9CWjJ10J8</t>
  </si>
  <si>
    <t>YczbILv6w2rT8Emo</t>
  </si>
  <si>
    <t>lN2D5s0c2cmZmTev</t>
  </si>
  <si>
    <t>1sbM304Kxnd0rZfk</t>
  </si>
  <si>
    <t>itqD2vgxaGJhNPiH</t>
  </si>
  <si>
    <t>doKpGbBFyz05VpW3</t>
  </si>
  <si>
    <t>L9ht9cWoVEqtCqjh</t>
  </si>
  <si>
    <t>8CjuHkxrTucnCYZN</t>
  </si>
  <si>
    <t>Iu2rVkBlqxylzVAX</t>
  </si>
  <si>
    <t>wozArjtc72t3fSUE</t>
  </si>
  <si>
    <t>ZGoEaG5AlJtGqLSG</t>
  </si>
  <si>
    <t>8We1AXwoF5Ruyko9</t>
  </si>
  <si>
    <t>Sj5j6qlCAmDR0nob</t>
  </si>
  <si>
    <t>jRo3GGyjBepp6R6Y</t>
  </si>
  <si>
    <t>SdJ7fiaWw2WleKTC</t>
  </si>
  <si>
    <t>vUxbZHsURhA6Adfb</t>
  </si>
  <si>
    <t>jV4qaujl7dyzMsbK</t>
  </si>
  <si>
    <t>sA7UGYMGuNS5Oq3E</t>
  </si>
  <si>
    <t>ssE1C6OZONnFyn1x</t>
  </si>
  <si>
    <t>sIzzI7wOBYLIMP8G</t>
  </si>
  <si>
    <t>xiDlJlHRU7w5DFP6</t>
  </si>
  <si>
    <t>Pmi1pd3b8OIplZHT</t>
  </si>
  <si>
    <t>WFmkd7E6TfdEOZIR</t>
  </si>
  <si>
    <t>dOjnDfK6KGlsff4N</t>
  </si>
  <si>
    <t>TRCEXbaB8J6CROHH</t>
  </si>
  <si>
    <t>Z1kaEpjh5BLU6g7Q</t>
  </si>
  <si>
    <t>dJlsTXGtQWODUCgg</t>
  </si>
  <si>
    <t>V1phoDsramsceDls</t>
  </si>
  <si>
    <t>Wz6Lv39Ny6N9jRyv</t>
  </si>
  <si>
    <t>epEO6MWLO6G0u3tM</t>
  </si>
  <si>
    <t>mr6ivCimBPJ63kMY</t>
  </si>
  <si>
    <t>boEjDQpj8O3hc3Ub</t>
  </si>
  <si>
    <t>0ZBu8h34v7ThPtMV</t>
  </si>
  <si>
    <t>iH3E95TqBVMgvtkW</t>
  </si>
  <si>
    <t>4uJi6G7fuIA3Xar8</t>
  </si>
  <si>
    <t>vOZO6Yq9hHSHBjcu</t>
  </si>
  <si>
    <t>MxcHhKS26Y1j0Yp2</t>
  </si>
  <si>
    <t>nf8xLp5iGLtbVy4e</t>
  </si>
  <si>
    <t>VDz4kCCRV08EikCk</t>
  </si>
  <si>
    <t>TdE5w4yNU2wmpGmJ</t>
  </si>
  <si>
    <t>Ey5Swawn0tPjF6B9</t>
  </si>
  <si>
    <t>SyV4ErZ0MteuetHh</t>
  </si>
  <si>
    <t>lmmk93xmQCGT9jlj</t>
  </si>
  <si>
    <t>NuPctAN4tz08fGJn</t>
  </si>
  <si>
    <t>IG05dPxL57Yfa9mR</t>
  </si>
  <si>
    <t>IljwIzLP2rFzpaeX</t>
  </si>
  <si>
    <t>nEBNdscu4I48m83h</t>
  </si>
  <si>
    <t>BVBPn8OckGU2NFEt</t>
  </si>
  <si>
    <t>04bPsPCo7ffJlNCI</t>
  </si>
  <si>
    <t>Gzl5wcJr1KVPdtmj</t>
  </si>
  <si>
    <t>6qgKukcqdnvIx8HW</t>
  </si>
  <si>
    <t>Ja0fT8rI5LCIivM3</t>
  </si>
  <si>
    <t>FQX4ffspHUoPZSSM</t>
  </si>
  <si>
    <t>pCSJuVBJnRrdfBTV</t>
  </si>
  <si>
    <t>IkGKXen4Ob8h5J6N</t>
  </si>
  <si>
    <t>Vp9T8wPuzJqsfEzv</t>
  </si>
  <si>
    <t>h2Kc8d8ptc87hveL</t>
  </si>
  <si>
    <t>0JDCZJqjxGI6leaE</t>
  </si>
  <si>
    <t>M4rsLTW0BZL7nRHF</t>
  </si>
  <si>
    <t>8sn594SlPEbraX07</t>
  </si>
  <si>
    <t>yQsaZpMRI4y3zfdo</t>
  </si>
  <si>
    <t>BtEVCmSivfDRxqyM</t>
  </si>
  <si>
    <t>GtWtAIGT2AQdH2bD</t>
  </si>
  <si>
    <t>KmYULNkvGs9eao1I</t>
  </si>
  <si>
    <t>iH2bg9nxSV2yEMnr</t>
  </si>
  <si>
    <t>Uk9mw0dTc3uoEH90</t>
  </si>
  <si>
    <t>xA6kfXE4NCuC0lJr</t>
  </si>
  <si>
    <t>9sCcNShNeeQosE1O</t>
  </si>
  <si>
    <t>vuZrBE3WHdkmuWjs</t>
  </si>
  <si>
    <t>xZxT4SCKZND4vUkb</t>
  </si>
  <si>
    <t>zWjpQHBJELPZuVY1</t>
  </si>
  <si>
    <t>Wq9byavUGx1wSzKX</t>
  </si>
  <si>
    <t>h5HTVtOShIRLp4di</t>
  </si>
  <si>
    <t>eTDlJXW07HnRdOc8</t>
  </si>
  <si>
    <t>uaON0cmHL3wYm6uh</t>
  </si>
  <si>
    <t>ZVlnk3YrD9yBSTiq</t>
  </si>
  <si>
    <t>u6Ss1hmlLD2qac1f</t>
  </si>
  <si>
    <t>k7SGlCs4aTyB9Ys4</t>
  </si>
  <si>
    <t>DUfCn6Ua8zarxzn1</t>
  </si>
  <si>
    <t>7ozJ0ZOxMwbQOl7N</t>
  </si>
  <si>
    <t>HyyeMFCKKwLg8F5b</t>
  </si>
  <si>
    <t>PoVNu8rDxvCCroNL</t>
  </si>
  <si>
    <t>fZ8mLgevFNZDfgpS</t>
  </si>
  <si>
    <t>kzwSQMUmYKbKxGmN</t>
  </si>
  <si>
    <t>XkPcWRizG9eLUaTa</t>
  </si>
  <si>
    <t>nXs6dTR5fMYk6vNI</t>
  </si>
  <si>
    <t>XHEca5GKVstvD87E</t>
  </si>
  <si>
    <t>iNgLzHwDgQKHrtfI</t>
  </si>
  <si>
    <t>jI6LFEOoFRaP5AJ3</t>
  </si>
  <si>
    <t>5eTECojLeuii232T</t>
  </si>
  <si>
    <t>jq7VhJC0RRJG8uog</t>
  </si>
  <si>
    <t>GRdrpG5cLsKg5yOI</t>
  </si>
  <si>
    <t>YYHcaCY8GX1oQ9cY</t>
  </si>
  <si>
    <t>x6Weea5J1VHpfjuy</t>
  </si>
  <si>
    <t>wuXjqgAgKM9WQaOR</t>
  </si>
  <si>
    <t>BDptjzS5ybMYyJUR</t>
  </si>
  <si>
    <t>cdoS2XNPyOeHbBtL</t>
  </si>
  <si>
    <t>4aTw5AcemyEfEbAc</t>
  </si>
  <si>
    <t>F9VABxCQhssvHGuO</t>
  </si>
  <si>
    <t>sM4DZdbM2rrbx5Gc</t>
  </si>
  <si>
    <t>Hp7hi0DL0eT9B6rl</t>
  </si>
  <si>
    <t>adwG61pzxyDrJVbv</t>
  </si>
  <si>
    <t>oXPnPflbWlAlLMzL</t>
  </si>
  <si>
    <t>KUQwjiOHqAIib215</t>
  </si>
  <si>
    <t>hTxgDqEhfBxqE3Tg</t>
  </si>
  <si>
    <t>uHlZcrKgfnkoyiVr</t>
  </si>
  <si>
    <t>NewncUng3FpsgHNU</t>
  </si>
  <si>
    <t>GN7w1l7ztyLru9ts</t>
  </si>
  <si>
    <t>ngMk72da6FyHcHhi</t>
  </si>
  <si>
    <t>N3GjrksLePkRpC8v</t>
  </si>
  <si>
    <t>j5KS2dmNMdwY5WVV</t>
  </si>
  <si>
    <t>fliNkGXMdrDO2NEw</t>
  </si>
  <si>
    <t>oExEmA8BQcsdRp4U</t>
  </si>
  <si>
    <t>yaUtysoO03oQDimQ</t>
  </si>
  <si>
    <t>EUWnEst05p0POMzs</t>
  </si>
  <si>
    <t>27x0nAumfqfOowzp</t>
  </si>
  <si>
    <t>ehOdPjAqq5gSrth3</t>
  </si>
  <si>
    <t>fENOUklg0a0JpjYN</t>
  </si>
  <si>
    <t>NCH3YkJRQb94n6b1</t>
  </si>
  <si>
    <t>hXxI6YtzM0GPzddR</t>
  </si>
  <si>
    <t>Krm22aBv1JMklTfW</t>
  </si>
  <si>
    <t>LNVjQK06MVnSWmqf</t>
  </si>
  <si>
    <t>Ic8xsKFOshiBAeDO</t>
  </si>
  <si>
    <t>hBWv27CisZHu1yPV</t>
  </si>
  <si>
    <t>x1XIaoPAoCa4A6Gb</t>
  </si>
  <si>
    <t>FSTDYTNEhwbJ7LhW</t>
  </si>
  <si>
    <t>eapske4a7NLQlYwc</t>
  </si>
  <si>
    <t>kCMbtJ6pbk1wtHid</t>
  </si>
  <si>
    <t>Aws7SZIKvyhvmtjj</t>
  </si>
  <si>
    <t>sTCTLUNWNUIXjPFH</t>
  </si>
  <si>
    <t>HtXvk6qRgXHAYd1A</t>
  </si>
  <si>
    <t>TzxPcnDjhnmDPFkF</t>
  </si>
  <si>
    <t>kxlT2QhmWkb7xwva</t>
  </si>
  <si>
    <t>2zGYrMel6nyrHSlP</t>
  </si>
  <si>
    <t>o9jyn7qvpfnl0WoS</t>
  </si>
  <si>
    <t>TI8fMzFTLCsSRfGZ</t>
  </si>
  <si>
    <t>3e16pjLqOaWJCnuL</t>
  </si>
  <si>
    <t>ILbZMTnymC6QVLCU</t>
  </si>
  <si>
    <t>S1s7bZ5BbPQnwiHO</t>
  </si>
  <si>
    <t>Dui7Md6z0TKo23tG</t>
  </si>
  <si>
    <t>VHyLoXjjsOMhiRvH</t>
  </si>
  <si>
    <t>fK5IGoFoaFCfbx5D</t>
  </si>
  <si>
    <t>QyhTH8FwQ4zsB47s</t>
  </si>
  <si>
    <t>5VAQdSAHrUGvMxQM</t>
  </si>
  <si>
    <t>0vIuzWMOHLJPZvBK</t>
  </si>
  <si>
    <t>NwSAGgFPBmJuJZfY</t>
  </si>
  <si>
    <t>Ae43ewIe4Cr4ZCCl</t>
  </si>
  <si>
    <t>4oBA1hcOzFyLPXQl</t>
  </si>
  <si>
    <t>tMxb48lqBw8ecnPI</t>
  </si>
  <si>
    <t>xnpB7a9JN2xChjPU</t>
  </si>
  <si>
    <t>B2wwxCn5a1iBA5ay</t>
  </si>
  <si>
    <t>XCjkBFP0dQN4tB6W</t>
  </si>
  <si>
    <t>RIKell5TIovqOLgO</t>
  </si>
  <si>
    <t>RpDAMkAzwqXOgAGL</t>
  </si>
  <si>
    <t>FO91WDZvhl8PsaqG</t>
  </si>
  <si>
    <t>2ZCJJ46wT6c68VHn</t>
  </si>
  <si>
    <t>OAV0FOqN4QhDfx6q</t>
  </si>
  <si>
    <t>hUpfembge2wGxPJJ</t>
  </si>
  <si>
    <t>AfxOZsiFOJXX9kxA</t>
  </si>
  <si>
    <t>KV6G9NoKk8MlZ1kt</t>
  </si>
  <si>
    <t>mocnd6yTdnIGHmlL</t>
  </si>
  <si>
    <t>7BCnrdMzorL8FQdi</t>
  </si>
  <si>
    <t>6LU5cNtBBf0N2PJ6</t>
  </si>
  <si>
    <t>7jgjGkeoe8cubvfe</t>
  </si>
  <si>
    <t>Gfvf8InrInsLaAbg</t>
  </si>
  <si>
    <t>93zZO7PEGIJsHnT1</t>
  </si>
  <si>
    <t>ewbkZxcudblXZcTZ</t>
  </si>
  <si>
    <t>qxCEbBUaEwfGZyfp</t>
  </si>
  <si>
    <t>CVN5ytyuDwusz16b</t>
  </si>
  <si>
    <t>lGXAf0KEV2BUKyHa</t>
  </si>
  <si>
    <t>swIVDakAOOwSDWcP</t>
  </si>
  <si>
    <t>AUJX4xx9TUgxpj13</t>
  </si>
  <si>
    <t>aBLbogfVJTMegdY7</t>
  </si>
  <si>
    <t>zVYAhULYSch4KeQ4</t>
  </si>
  <si>
    <t>Uc6DkFdaK6XK97mp</t>
  </si>
  <si>
    <t>5TcIIQWnqn2kBbed</t>
  </si>
  <si>
    <t>uOn8ktWyXK3oKLV6</t>
  </si>
  <si>
    <t>c8gPgGxkuOOc2qU1</t>
  </si>
  <si>
    <t>oN8qiCv3Df99Cap6</t>
  </si>
  <si>
    <t>Y8q5cxNJe2qWLDwj</t>
  </si>
  <si>
    <t>e2Jhguez4ggi4XIK</t>
  </si>
  <si>
    <t>3f3cn3WPXe5YFuyZ</t>
  </si>
  <si>
    <t>laInNQOFMjE2vSj9</t>
  </si>
  <si>
    <t>un2pniTqq9tXn9VK</t>
  </si>
  <si>
    <t>amiODthfQfnRQGNR</t>
  </si>
  <si>
    <t>DHdfWauBLx8ZflVi</t>
  </si>
  <si>
    <t>W3USWNMaoIJkqdHE</t>
  </si>
  <si>
    <t>KfHUxOiBGstoFhHh</t>
  </si>
  <si>
    <t>UKepM7GU8jfHEa2n</t>
  </si>
  <si>
    <t>8fouikTdVd2WwFV7</t>
  </si>
  <si>
    <t>GVEJ4L6hxhN58htW</t>
  </si>
  <si>
    <t>1ki0Bz8uA9DQBmDm</t>
  </si>
  <si>
    <t>fCx7cqFTJbRpfwXm</t>
  </si>
  <si>
    <t>WRFzKdidJHvEy94Q</t>
  </si>
  <si>
    <t>cpQ73BYs6gyH2n61</t>
  </si>
  <si>
    <t>1gvcRfcoSfJCZ5sH</t>
  </si>
  <si>
    <t>E8LSUpSEBjiA5Qqq</t>
  </si>
  <si>
    <t>Ksz6asc77CSdK2aJ</t>
  </si>
  <si>
    <t>CZS9XzflcPhMHAYj</t>
  </si>
  <si>
    <t>fqs8p5lPh4AOT44A</t>
  </si>
  <si>
    <t>2ijk30iBjI4hzy9G</t>
  </si>
  <si>
    <t>DtLizlSOBGwQG72W</t>
  </si>
  <si>
    <t>IsCYiAH1GYwBpM3V</t>
  </si>
  <si>
    <t>E5jI5DFQFgae28F2</t>
  </si>
  <si>
    <t>AwUrNw0eYL0rwD0m</t>
  </si>
  <si>
    <t>6j9j7Qfn4OpHLrYq</t>
  </si>
  <si>
    <t>qFmacpAKJ8Flg3qp</t>
  </si>
  <si>
    <t>8Z4ovg6mTn9zsEB6</t>
  </si>
  <si>
    <t>I4njsli6lX3Flb3W</t>
  </si>
  <si>
    <t>rtQhvSmGSNmxHdjV</t>
  </si>
  <si>
    <t>EGWsM10kSa6W9WkB</t>
  </si>
  <si>
    <t>GL3piDOn0HRcZOmB</t>
  </si>
  <si>
    <t>uWy2BhjylN646KPf</t>
  </si>
  <si>
    <t>rP9WKzwBq9FAEVV0</t>
  </si>
  <si>
    <t>Y4t8yrXd1FrQAVFD</t>
  </si>
  <si>
    <t>l3jizqLG52dbYhqE</t>
  </si>
  <si>
    <t>sxgxew9vEHHkbOxc</t>
  </si>
  <si>
    <t>yZp90PHXbFsxvBhN</t>
  </si>
  <si>
    <t>P7JLXkZCy82d9tvO</t>
  </si>
  <si>
    <t>XSUfxN1Wos1BvE7Z</t>
  </si>
  <si>
    <t>QjXY4xvD3WNEsfzb</t>
  </si>
  <si>
    <t>aIXafEVDpt4v13mI</t>
  </si>
  <si>
    <t>YTolYsJBmKg7hMfI</t>
  </si>
  <si>
    <t>uYVIwnbA4a4BGXAB</t>
  </si>
  <si>
    <t>SZ4EF0McpXBL6Wlr</t>
  </si>
  <si>
    <t>pxC2nDhkZ2wfSvtl</t>
  </si>
  <si>
    <t>RkF4FzSeYIeNb199</t>
  </si>
  <si>
    <t>9cacVFmSTPvqZkA8</t>
  </si>
  <si>
    <t>693yzIUym2d2dnNm</t>
  </si>
  <si>
    <t>JQdaVGkrmYt4EtYU</t>
  </si>
  <si>
    <t>6jMfcZmW8raWBpn2</t>
  </si>
  <si>
    <t>NnESKlH9ThssJBiW</t>
  </si>
  <si>
    <t>4KSYhgE7kOjgXXSO</t>
  </si>
  <si>
    <t>Amra4lztEJsd4eUA</t>
  </si>
  <si>
    <t>X9nkuALfTH0A95OZ</t>
  </si>
  <si>
    <t>kSIP6JqOqxObQdwb</t>
  </si>
  <si>
    <t>7CfczNwnFtPiU8Li</t>
  </si>
  <si>
    <t>rqN44vtLIM2X16Ma</t>
  </si>
  <si>
    <t>SfkratkIFYVzyKv9</t>
  </si>
  <si>
    <t>sjR1OuVUSmQ0QEqb</t>
  </si>
  <si>
    <t>ZM4ANjPyCEmpJS0E</t>
  </si>
  <si>
    <t>FSDuJ509Mwlw43Vc</t>
  </si>
  <si>
    <t>SQjgNgsZyjTL0170</t>
  </si>
  <si>
    <t>6DgChsgIdJtWPy4Z</t>
  </si>
  <si>
    <t>HXl1XLmNXUorBHAQ</t>
  </si>
  <si>
    <t>I5liOF642yg1hffO</t>
  </si>
  <si>
    <t>Zgr7ivH3DkHhR3iX</t>
  </si>
  <si>
    <t>25iIixaTptPnN8yD</t>
  </si>
  <si>
    <t>GrSgaZKs8n7hPr6T</t>
  </si>
  <si>
    <t>bIthPlmvULxEOAl4</t>
  </si>
  <si>
    <t>QqDwkmdovN9HcwAn</t>
  </si>
  <si>
    <t>yibSowO2tLIcPkxd</t>
  </si>
  <si>
    <t>j6rtgzks2rA5PDm7</t>
  </si>
  <si>
    <t>BO09M0Lg3KMgfgG8</t>
  </si>
  <si>
    <t>05u5QNT5UdgBD95O</t>
  </si>
  <si>
    <t>rdtSl2VQtU0OvAnX</t>
  </si>
  <si>
    <t>rqODFkYyqmxoXLLL</t>
  </si>
  <si>
    <t>HDT062nT3Mal6glB</t>
  </si>
  <si>
    <t>ZCEQZR4buDQoTR0D</t>
  </si>
  <si>
    <t>pfc8u2mXqt8xlmVw</t>
  </si>
  <si>
    <t>POVyn0wBFU8GBjdi</t>
  </si>
  <si>
    <t>fH9hgDI2qN0DWzXf</t>
  </si>
  <si>
    <t>4K0CMyIoqV846iet</t>
  </si>
  <si>
    <t>CIYJkP2rF1xa98Lb</t>
  </si>
  <si>
    <t>l8fzNnok9sCoMlU5</t>
  </si>
  <si>
    <t>JzrD4F1LPSr8jZ5O</t>
  </si>
  <si>
    <t>hcCztAMGLcDoHsQ3</t>
  </si>
  <si>
    <t>8CYCtgmNdpBtJpoz</t>
  </si>
  <si>
    <t>psN5FHU8SYq8qFh8</t>
  </si>
  <si>
    <t>D7IOS7BjWamyZgsA</t>
  </si>
  <si>
    <t>CObTR5VHeQsmTJ9j</t>
  </si>
  <si>
    <t>M0kvTWP3PIADyvYd</t>
  </si>
  <si>
    <t>tGJXYhzyFoE8RCd0</t>
  </si>
  <si>
    <t>poTEy8G5TxmXRTHu</t>
  </si>
  <si>
    <t>mtXlBdOZJ9cYtEmP</t>
  </si>
  <si>
    <t>zFRddiDLucErmk4W</t>
  </si>
  <si>
    <t>fcfOSAoGQnH9dVZk</t>
  </si>
  <si>
    <t>ENSnF1OssKLASSt0</t>
  </si>
  <si>
    <t>oIzUSkFdQ5u0RuG7</t>
  </si>
  <si>
    <t>VJg29bmfxiwZJOxq</t>
  </si>
  <si>
    <t>1T6mWvScBuVIjDKI</t>
  </si>
  <si>
    <t>ohBZdr8owULA7k2d</t>
  </si>
  <si>
    <t>vQOtVpRstOM0jx3J</t>
  </si>
  <si>
    <t>6gh10hmlpxu3kfdp</t>
  </si>
  <si>
    <t>39RraTTWYYXQZEgq</t>
  </si>
  <si>
    <t>GJW6vzdFt55mkIVC</t>
  </si>
  <si>
    <t>c9rblm4vFoLoypG3</t>
  </si>
  <si>
    <t>QW4JW79MhGciN92g</t>
  </si>
  <si>
    <t>YeSlhiCDkwKRWe4L</t>
  </si>
  <si>
    <t>3YsuNZ3Aj1uvMRbW</t>
  </si>
  <si>
    <t>xCCh26x9O8RpcRpe</t>
  </si>
  <si>
    <t>DDtoDq09Qems7SRi</t>
  </si>
  <si>
    <t>e1RjWYa3Z7xVcESJ</t>
  </si>
  <si>
    <t>xHj4ubXQuknCDjBE</t>
  </si>
  <si>
    <t>lA8yBYSpjuTyLCAD</t>
  </si>
  <si>
    <t>0bmAVUNhW0C6v01N</t>
  </si>
  <si>
    <t>pCmYMBbkDBl5Sb2b</t>
  </si>
  <si>
    <t>MBWGw1kOjGDFYNqB</t>
  </si>
  <si>
    <t>ZMqKN9vYZ91zwNu0</t>
  </si>
  <si>
    <t>omQ3MrKD4QsYSul7</t>
  </si>
  <si>
    <t>ubshH3uGsH3XQJZs</t>
  </si>
  <si>
    <t>tJDlHG7FMjMyX1YZ</t>
  </si>
  <si>
    <t>YN10FH6CPwzEtRNl</t>
  </si>
  <si>
    <t>Z4fIcrj4rOFPBPFP</t>
  </si>
  <si>
    <t>VDlbbc8k8axYsAnm</t>
  </si>
  <si>
    <t>IQ5rRV0t7mAhtiou</t>
  </si>
  <si>
    <t>iPTFsdnKLevj1nJO</t>
  </si>
  <si>
    <t>j9LRDuhzWvL6doh5</t>
  </si>
  <si>
    <t>8gqYI8n0a9HO2NSr</t>
  </si>
  <si>
    <t>aehhmOuv3lXIiTsu</t>
  </si>
  <si>
    <t>EdorJ09tVuvVQlRw</t>
  </si>
  <si>
    <t>SY6tnFi06Fi0Jy7F</t>
  </si>
  <si>
    <t>YLue3iPKDIVaKODj</t>
  </si>
  <si>
    <t>MVX3PSB8nNHvTLy2</t>
  </si>
  <si>
    <t>ejFOojPZ6nAXCLwc</t>
  </si>
  <si>
    <t>k6z88lCEeb3aJPNj</t>
  </si>
  <si>
    <t>0DHLsCyumccQZXrs</t>
  </si>
  <si>
    <t>5YUdEzLNUcYAuyeJ</t>
  </si>
  <si>
    <t>71LgcC6ieolw1oc5</t>
  </si>
  <si>
    <t>xBtLGAcjL9uEPtRb</t>
  </si>
  <si>
    <t>M6FZMfmdUmtVkqRH</t>
  </si>
  <si>
    <t>8IYYln0dwxsFrqPB</t>
  </si>
  <si>
    <t>rvpg9pBsDHDMuNKB</t>
  </si>
  <si>
    <t>jFokx7I3uc4b8RaU</t>
  </si>
  <si>
    <t>4muhqBnQni9m0BEl</t>
  </si>
  <si>
    <t>PXHxyxRQTpNafNSj</t>
  </si>
  <si>
    <t>5ta4yasFMVSqP8Tv</t>
  </si>
  <si>
    <t>Vfwmwxr5S2i8F95G</t>
  </si>
  <si>
    <t>xKXZe7KKczmyiRb4</t>
  </si>
  <si>
    <t>VzjtzEiHnFdNt4Un</t>
  </si>
  <si>
    <t>8BNkCfGZp8wpEWUo</t>
  </si>
  <si>
    <t>1kD5G57LcaOff3tR</t>
  </si>
  <si>
    <t>jXEBWTyVVWdUCaIO</t>
  </si>
  <si>
    <t>qpdvV6nstZyMGTTy</t>
  </si>
  <si>
    <t>Jw4UBLzCZaLNrSYz</t>
  </si>
  <si>
    <t>1ncJptSg2ZNCNzRr</t>
  </si>
  <si>
    <t>SF0Thms4Af6TXiyR</t>
  </si>
  <si>
    <t>yYtarOSaECcVIhF2</t>
  </si>
  <si>
    <t>3IOnYTCpTc7YsscJ</t>
  </si>
  <si>
    <t>tcLEy71zfQxlIEFA</t>
  </si>
  <si>
    <t>EoDtLUkOWuEW4m9r</t>
  </si>
  <si>
    <t>1UsxSPMTZeBVwpgc</t>
  </si>
  <si>
    <t>MM4zAVpcRCihNTJf</t>
  </si>
  <si>
    <t>y5eW8AXqVXlMqwvL</t>
  </si>
  <si>
    <t>TYAOXX8p3TAE2P5V</t>
  </si>
  <si>
    <t>q2Ck1bqDzNQpi2R7</t>
  </si>
  <si>
    <t>XUkbolpFozbVJj58</t>
  </si>
  <si>
    <t>wPgvqPqeFPzmZ8Jk</t>
  </si>
  <si>
    <t>LhTnQvfzTSvEC9jO</t>
  </si>
  <si>
    <t>Ojc9FXtTLO8PxURn</t>
  </si>
  <si>
    <t>bUbNYFWgYRxk5MYX</t>
  </si>
  <si>
    <t>6JM2lxEbUBJMB2Wk</t>
  </si>
  <si>
    <t>cfDvq8QfkinpVDz6</t>
  </si>
  <si>
    <t>ZUdzoiCNoCPtRQVK</t>
  </si>
  <si>
    <t>F8pGDGs2uwgZKQOC</t>
  </si>
  <si>
    <t>Ok9nSXPmxOTxWk59</t>
  </si>
  <si>
    <t>3x2uCqBUkT33zdJF</t>
  </si>
  <si>
    <t>XTfzyMwxdiLssucX</t>
  </si>
  <si>
    <t>Y05VbulMsewwrSmP</t>
  </si>
  <si>
    <t>XlOFnUjiXEde2UTI</t>
  </si>
  <si>
    <t>VcuCZXBWD2GGZalD</t>
  </si>
  <si>
    <t>Wb0kDFtSphdGRkxw</t>
  </si>
  <si>
    <t>rR6TZxbpLPi0Gd8j</t>
  </si>
  <si>
    <t>u6YWgoaGRDB82IjJ</t>
  </si>
  <si>
    <t>1JtDPBs9O5OYrqfC</t>
  </si>
  <si>
    <t>bvIviv4eDmjuTF48</t>
  </si>
  <si>
    <t>65CVzenbw63xJshY</t>
  </si>
  <si>
    <t>PPYsmLGOuJiC6Km5</t>
  </si>
  <si>
    <t>McTJlPt4MjriYtmC</t>
  </si>
  <si>
    <t>Lt5ubG9EnhpUsRoj</t>
  </si>
  <si>
    <t>1r3TckXMg9Q8DDLx</t>
  </si>
  <si>
    <t>40AdG64vfrQ2aK83</t>
  </si>
  <si>
    <t>1vuQ5aTAMxYllAv8</t>
  </si>
  <si>
    <t>8e7XBvKi8RMpwkwl</t>
  </si>
  <si>
    <t>z69M46DdsYZ10Fst</t>
  </si>
  <si>
    <t>6Bdr773kjrYDPHLS</t>
  </si>
  <si>
    <t>MAA8UfSFA2q38Py5</t>
  </si>
  <si>
    <t>RgKbhLyXUzYxGlYI</t>
  </si>
  <si>
    <t>efxPK6sLkHtc0302</t>
  </si>
  <si>
    <t>CAR2019-0891</t>
  </si>
  <si>
    <t>CAR2021-6208</t>
  </si>
  <si>
    <t>COM2021-3105</t>
  </si>
  <si>
    <t>CAR2021-7607</t>
  </si>
  <si>
    <t>CAR2021-7602</t>
  </si>
  <si>
    <t>CAR2021-6403</t>
  </si>
  <si>
    <t>CAR2021-6474</t>
  </si>
  <si>
    <t>CAR2021-6487</t>
  </si>
  <si>
    <t>CAR2021-6681</t>
  </si>
  <si>
    <t>CAR2021-7288</t>
  </si>
  <si>
    <t>CAR2021-7035</t>
  </si>
  <si>
    <t>PAR2021-2249</t>
  </si>
  <si>
    <t>PAR2021-3349</t>
  </si>
  <si>
    <t>PAR2021-0101</t>
  </si>
  <si>
    <t>COM2021-3709</t>
  </si>
  <si>
    <t>COM2021-3716</t>
  </si>
  <si>
    <t>COM2021-3967</t>
  </si>
  <si>
    <t>COM2021-3327</t>
  </si>
  <si>
    <t>COM2021-3329</t>
  </si>
  <si>
    <t>COM2022-0425</t>
  </si>
  <si>
    <t>CAR2022-0490</t>
  </si>
  <si>
    <t>CAR2021-0274</t>
  </si>
  <si>
    <t>CAR2021-7452</t>
  </si>
  <si>
    <t>CAR2021-6209</t>
  </si>
  <si>
    <t>CAR2021-0805</t>
  </si>
  <si>
    <t>CAR2021-5496</t>
  </si>
  <si>
    <t>CAR2021-6210</t>
  </si>
  <si>
    <t>COM2020-0979</t>
  </si>
  <si>
    <t>PAR2018-1817</t>
  </si>
  <si>
    <t>PAR2020-0158</t>
  </si>
  <si>
    <t>CAR2021-6628</t>
  </si>
  <si>
    <t>CAR2021-5481</t>
  </si>
  <si>
    <t>CAR2021-5653</t>
  </si>
  <si>
    <t>CAR2921-5618</t>
  </si>
  <si>
    <t>CAR2021-6682</t>
  </si>
  <si>
    <t>CAR2019-3580</t>
  </si>
  <si>
    <t>CAR2021-6077</t>
  </si>
  <si>
    <t>CAR2017-2704</t>
  </si>
  <si>
    <t>CAR2021-5484</t>
  </si>
  <si>
    <t>CAR2021-6895</t>
  </si>
  <si>
    <t>CAR2021-6418</t>
  </si>
  <si>
    <t>CAR2021-6641</t>
  </si>
  <si>
    <t>CAR2021-5211</t>
  </si>
  <si>
    <t>CAR2021-5801</t>
  </si>
  <si>
    <t>CAR2021-7442</t>
  </si>
  <si>
    <t>PAR2021-3176</t>
  </si>
  <si>
    <t>CAR2020-1048</t>
  </si>
  <si>
    <t>COM2022-0105</t>
  </si>
  <si>
    <t>COM2021-3108</t>
  </si>
  <si>
    <t>PAR2020-3396</t>
  </si>
  <si>
    <t>PAR2017-3369</t>
  </si>
  <si>
    <t>CAR2021-5843</t>
  </si>
  <si>
    <t>CAR2021-5485</t>
  </si>
  <si>
    <t>CAR2017-2921</t>
  </si>
  <si>
    <t>CAR2021-6283</t>
  </si>
  <si>
    <t>PAR2021-3321</t>
  </si>
  <si>
    <t>PAR2021-3578</t>
  </si>
  <si>
    <t>PAR2021-3547</t>
  </si>
  <si>
    <t>CAR2021-7546</t>
  </si>
  <si>
    <t>CAR2021-5434</t>
  </si>
  <si>
    <t>PAR2021-0707</t>
  </si>
  <si>
    <t>PAR2021-1158</t>
  </si>
  <si>
    <t>PAR2021-3383</t>
  </si>
  <si>
    <t>PAR2021-3385</t>
  </si>
  <si>
    <t>COM2021-1136</t>
  </si>
  <si>
    <t>PAR2021-3334</t>
  </si>
  <si>
    <t>PAR2021-3142</t>
  </si>
  <si>
    <t>PAR2021-3573</t>
  </si>
  <si>
    <t>PAR2021-3500</t>
  </si>
  <si>
    <t>COM2021-3168</t>
  </si>
  <si>
    <t>PAR2021-3359</t>
  </si>
  <si>
    <t>COM2020-3531</t>
  </si>
  <si>
    <t>PAR2021-1171</t>
  </si>
  <si>
    <t>PAR2021-1133</t>
  </si>
  <si>
    <t>PAR2019-1418</t>
  </si>
  <si>
    <t>PAR2020-3162</t>
  </si>
  <si>
    <t>PAR2021-2157</t>
  </si>
  <si>
    <t>PAR2021-3376</t>
  </si>
  <si>
    <t>PAR2020-1762</t>
  </si>
  <si>
    <t>PAR2019-2551</t>
  </si>
  <si>
    <t>PAR2020-3528</t>
  </si>
  <si>
    <t>PAR2021-1142</t>
  </si>
  <si>
    <t>COM2021-3917</t>
  </si>
  <si>
    <t>COM2022-0131</t>
  </si>
  <si>
    <t>COM2021-3541</t>
  </si>
  <si>
    <t>COM2021-3522</t>
  </si>
  <si>
    <t>CAR2020-4252</t>
  </si>
  <si>
    <t>CAR2021-7604</t>
  </si>
  <si>
    <t>CAR2021-7610</t>
  </si>
  <si>
    <t>CAR2019-1908</t>
  </si>
  <si>
    <t>COM2020-1716</t>
  </si>
  <si>
    <t>CAR2021-6091</t>
  </si>
  <si>
    <t>COM2020-1997</t>
  </si>
  <si>
    <t>CAR2019-3748</t>
  </si>
  <si>
    <t>CAR2021-0445</t>
  </si>
  <si>
    <t>PAR2021-3971</t>
  </si>
  <si>
    <t>CAR2021-0547</t>
  </si>
  <si>
    <t>CAR2020-4620</t>
  </si>
  <si>
    <t>CAR2020-2017</t>
  </si>
  <si>
    <t>PAR2020-0187</t>
  </si>
  <si>
    <t>PAR2021-3514</t>
  </si>
  <si>
    <t>CAR2021-1550</t>
  </si>
  <si>
    <t>CAR2021-7580</t>
  </si>
  <si>
    <t>CAR2021-7431</t>
  </si>
  <si>
    <t>CAR2021-7542</t>
  </si>
  <si>
    <t>CAR2021-5688</t>
  </si>
  <si>
    <t>PAR2022-0235</t>
  </si>
  <si>
    <t>CAR2021-0413</t>
  </si>
  <si>
    <t>CAR2021-6828</t>
  </si>
  <si>
    <t>CAR2022-0422</t>
  </si>
  <si>
    <t>CAR2020-4448</t>
  </si>
  <si>
    <t>COM2021-3157</t>
  </si>
  <si>
    <t>CAR2021-5807</t>
  </si>
  <si>
    <t>PAR2021-3515</t>
  </si>
  <si>
    <t>PAR2021-3396</t>
  </si>
  <si>
    <t>PAR2021-3397</t>
  </si>
  <si>
    <t>PAR2021-3399</t>
  </si>
  <si>
    <t>CAR2021-0467</t>
  </si>
  <si>
    <t>CAR2021-7475</t>
  </si>
  <si>
    <t>CAR2021-6821</t>
  </si>
  <si>
    <t>CAR2021-6691</t>
  </si>
  <si>
    <t>CAR2021-5897</t>
  </si>
  <si>
    <t>CAR2021-7586</t>
  </si>
  <si>
    <t>COM2021-3789</t>
  </si>
  <si>
    <t>COM2021-2512</t>
  </si>
  <si>
    <t>CAR2021-6649</t>
  </si>
  <si>
    <t>CAR2021-5802</t>
  </si>
  <si>
    <t>CAR2021-1431</t>
  </si>
  <si>
    <t>CAR2021-7275</t>
  </si>
  <si>
    <t>CAR2021-7439</t>
  </si>
  <si>
    <t>CAR2020-1691</t>
  </si>
  <si>
    <t>CAR2020-3226</t>
  </si>
  <si>
    <t>CAR2020-5452</t>
  </si>
  <si>
    <t>CAR2021-7450</t>
  </si>
  <si>
    <t>CAR2021-6072</t>
  </si>
  <si>
    <t>CAR2019-2144</t>
  </si>
  <si>
    <t>COM2019-0524</t>
  </si>
  <si>
    <t>CAR2020-3867</t>
  </si>
  <si>
    <t>CAR2021-2673</t>
  </si>
  <si>
    <t>CAR2021-5608</t>
  </si>
  <si>
    <t>CAR2021-0632</t>
  </si>
  <si>
    <t>CAR2020-0088</t>
  </si>
  <si>
    <t>CAR2020-4421</t>
  </si>
  <si>
    <t>CAR2020-0817</t>
  </si>
  <si>
    <t>CAR2021-0626</t>
  </si>
  <si>
    <t>CAR2020-4476</t>
  </si>
  <si>
    <t>COM2021-3799</t>
  </si>
  <si>
    <t>CAR2021-7210</t>
  </si>
  <si>
    <t>CAR2019-1091</t>
  </si>
  <si>
    <t>CAR2021-5858</t>
  </si>
  <si>
    <t>CAR2021-7005</t>
  </si>
  <si>
    <t>CAR2021-6840</t>
  </si>
  <si>
    <t>CAR2021-6637</t>
  </si>
  <si>
    <t>PAR2021-3333</t>
  </si>
  <si>
    <t>COM2019-3415</t>
  </si>
  <si>
    <t>COM2020-0191</t>
  </si>
  <si>
    <t>CAR2021-5808</t>
  </si>
  <si>
    <t>CAR2021-7055</t>
  </si>
  <si>
    <t>CAR2021-7052</t>
  </si>
  <si>
    <t>CAR2022-6684</t>
  </si>
  <si>
    <t>CAR2021-7201</t>
  </si>
  <si>
    <t>CAR2021-5695</t>
  </si>
  <si>
    <t>CAR2021-7479</t>
  </si>
  <si>
    <t>CAR2021-7401</t>
  </si>
  <si>
    <t>CAR2021-6415</t>
  </si>
  <si>
    <t>CAR2018-2638</t>
  </si>
  <si>
    <t>COM2021-3916</t>
  </si>
  <si>
    <t>CAR2020-3870</t>
  </si>
  <si>
    <t>COM2021-3197</t>
  </si>
  <si>
    <t>COM2020-0918</t>
  </si>
  <si>
    <t>COM2021-3366</t>
  </si>
  <si>
    <t>COM2021-1573</t>
  </si>
  <si>
    <t>CAR2021-7095</t>
  </si>
  <si>
    <t>CAR2021-7075</t>
  </si>
  <si>
    <t>CAR2018-2469</t>
  </si>
  <si>
    <t>CAR2021-0640</t>
  </si>
  <si>
    <t>CAR2021-3553</t>
  </si>
  <si>
    <t>CAR2021-0663</t>
  </si>
  <si>
    <t>PAR2019-2943</t>
  </si>
  <si>
    <t>PAR2019-2949</t>
  </si>
  <si>
    <t>PAR2022-0118</t>
  </si>
  <si>
    <t>PAR2022-0104</t>
  </si>
  <si>
    <t>PAR2019-2487</t>
  </si>
  <si>
    <t>PAR2019-2924</t>
  </si>
  <si>
    <t>PAR2019-1676</t>
  </si>
  <si>
    <t>PAR2019-1681</t>
  </si>
  <si>
    <t>CAR2021-1290</t>
  </si>
  <si>
    <t>CAR2019-1327</t>
  </si>
  <si>
    <t>CAR2021-6076</t>
  </si>
  <si>
    <t>CAR2021-0680</t>
  </si>
  <si>
    <t>CAR2019-2613</t>
  </si>
  <si>
    <t>PAR2021-0483</t>
  </si>
  <si>
    <t>PAR2021-3959</t>
  </si>
  <si>
    <t>PAR2019-2964</t>
  </si>
  <si>
    <t>PAR2021-3597</t>
  </si>
  <si>
    <t>PAR2020-3134</t>
  </si>
  <si>
    <t>PAR2019-1645</t>
  </si>
  <si>
    <t>PAR2021-3529</t>
  </si>
  <si>
    <t>PAR2019-2765</t>
  </si>
  <si>
    <t>PAR2021-1923</t>
  </si>
  <si>
    <t>PAR2021-3904</t>
  </si>
  <si>
    <t>PAR2019-2965</t>
  </si>
  <si>
    <t>CAR2021-6022</t>
  </si>
  <si>
    <t>CAR2021-6833</t>
  </si>
  <si>
    <t>CAR2021-5299</t>
  </si>
  <si>
    <t>CAR2020-4654</t>
  </si>
  <si>
    <t>CAR2021-5690</t>
  </si>
  <si>
    <t>COM2021-2913</t>
  </si>
  <si>
    <t>CAR2021-6438</t>
  </si>
  <si>
    <t>CAR2021-6670</t>
  </si>
  <si>
    <t>CAR2021-5841</t>
  </si>
  <si>
    <t>CAR2021-5846</t>
  </si>
  <si>
    <t>CAR2021-7216</t>
  </si>
  <si>
    <t>CAR2021-7215</t>
  </si>
  <si>
    <t>CAR2021-6464</t>
  </si>
  <si>
    <t>CAR2021-5647</t>
  </si>
  <si>
    <t>CAR2019-1504</t>
  </si>
  <si>
    <t>CAR2021-5657</t>
  </si>
  <si>
    <t>CAR2021-6442</t>
  </si>
  <si>
    <t>CAR2021-5649</t>
  </si>
  <si>
    <t>CAR2021-0891</t>
  </si>
  <si>
    <t>CAR2021-6466</t>
  </si>
  <si>
    <t>CAR2021-7072</t>
  </si>
  <si>
    <t>CAR2021-5625</t>
  </si>
  <si>
    <t>CAR2021-5645</t>
  </si>
  <si>
    <t>CAR2021-5046</t>
  </si>
  <si>
    <t>CAR2021-5845</t>
  </si>
  <si>
    <t>COM2021-7717</t>
  </si>
  <si>
    <t>CAR2018-3343</t>
  </si>
  <si>
    <t>CAR2021-6277</t>
  </si>
  <si>
    <t>PAR2021-2777</t>
  </si>
  <si>
    <t>PAR2021-3580</t>
  </si>
  <si>
    <t>PAR2021-3703</t>
  </si>
  <si>
    <t>PAR2019-2136</t>
  </si>
  <si>
    <t>PAR2019-3046</t>
  </si>
  <si>
    <t>CAR2019-1988</t>
  </si>
  <si>
    <t>CAR2021-5673</t>
  </si>
  <si>
    <t>CAR2021-5019</t>
  </si>
  <si>
    <t>CAR2021-1066</t>
  </si>
  <si>
    <t>CAR2021-6040</t>
  </si>
  <si>
    <t>CAR2019-0442</t>
  </si>
  <si>
    <t>COM2021-7471</t>
  </si>
  <si>
    <t>COM2021-7611</t>
  </si>
  <si>
    <t>PAR2019-0259</t>
  </si>
  <si>
    <t>PAR2020-1720</t>
  </si>
  <si>
    <t>PAR2021-3510</t>
  </si>
  <si>
    <t>PAR2021-3511</t>
  </si>
  <si>
    <t>PAR2021-3584</t>
  </si>
  <si>
    <t>PAR2019-2755</t>
  </si>
  <si>
    <t>PAR2019-2559</t>
  </si>
  <si>
    <t>PAR2020-1721</t>
  </si>
  <si>
    <t>PAR2020-3124</t>
  </si>
  <si>
    <t>PAR2019-0583</t>
  </si>
  <si>
    <t>CAR2021-4086</t>
  </si>
  <si>
    <t>PAR2020-3555</t>
  </si>
  <si>
    <t>PAR2021-0983</t>
  </si>
  <si>
    <t>PAR2021-0941</t>
  </si>
  <si>
    <t>PAR2021-1759</t>
  </si>
  <si>
    <t>PAR2021-3540</t>
  </si>
  <si>
    <t>PAR2021-2381</t>
  </si>
  <si>
    <t>PAR2021-2388</t>
  </si>
  <si>
    <t>PAR2021-2158</t>
  </si>
  <si>
    <t>PAR2021-1172</t>
  </si>
  <si>
    <t>CAR2021-6082</t>
  </si>
  <si>
    <t>CAR2021-6286</t>
  </si>
  <si>
    <t>CAR2021-7018</t>
  </si>
  <si>
    <t>CAR2021-6622</t>
  </si>
  <si>
    <t>CAR2021-6084</t>
  </si>
  <si>
    <t>CAR2021-7437</t>
  </si>
  <si>
    <t>CAR2021-6019</t>
  </si>
  <si>
    <t>COM2020-0143</t>
  </si>
  <si>
    <t>COM2021-3103</t>
  </si>
  <si>
    <t>CAR2019-1357</t>
  </si>
  <si>
    <t>CAR2020-1400</t>
  </si>
  <si>
    <t>CAR2021-5614</t>
  </si>
  <si>
    <t>COM2021-3309</t>
  </si>
  <si>
    <t>COM2021-3339</t>
  </si>
  <si>
    <t>CAR2021-6627</t>
  </si>
  <si>
    <t>CAR2020-1699</t>
  </si>
  <si>
    <t>CAR2021-6824</t>
  </si>
  <si>
    <t>CAR2021-6919</t>
  </si>
  <si>
    <t>CAR2021-5873</t>
  </si>
  <si>
    <t>CAR2021-7445</t>
  </si>
  <si>
    <t>PAR2020-0730</t>
  </si>
  <si>
    <t>PAR2021-3354</t>
  </si>
  <si>
    <t>PAR2021-3363</t>
  </si>
  <si>
    <t>PAR2021-3773</t>
  </si>
  <si>
    <t>PAR2019-1460</t>
  </si>
  <si>
    <t>CAR2020-4840</t>
  </si>
  <si>
    <t>CAR2021-5206</t>
  </si>
  <si>
    <t>CAR2021-2473</t>
  </si>
  <si>
    <t>CAR2021-7090</t>
  </si>
  <si>
    <t>PAR2021-3337</t>
  </si>
  <si>
    <t>CAR2019-1146</t>
  </si>
  <si>
    <t>PAR2018-0504</t>
  </si>
  <si>
    <t>PAR2022-0129</t>
  </si>
  <si>
    <t>PAR2022-0130</t>
  </si>
  <si>
    <t>PAR2022-0126</t>
  </si>
  <si>
    <t>COM2021-2987</t>
  </si>
  <si>
    <t>COM2021-2997</t>
  </si>
  <si>
    <t>COM2021-2500</t>
  </si>
  <si>
    <t>COM2021-3106</t>
  </si>
  <si>
    <t>PAR2021-3172</t>
  </si>
  <si>
    <t>PAR2021-2357</t>
  </si>
  <si>
    <t>COM2021-3572</t>
  </si>
  <si>
    <t>PAR2021-3193</t>
  </si>
  <si>
    <t>COM2021-1717</t>
  </si>
  <si>
    <t>COM2021-1721</t>
  </si>
  <si>
    <t>COM2021-2989</t>
  </si>
  <si>
    <t>COM2021-3116</t>
  </si>
  <si>
    <t>COM2021-3577</t>
  </si>
  <si>
    <t>PAR2021-3387</t>
  </si>
  <si>
    <t>COM2019-2103</t>
  </si>
  <si>
    <t>PAR2019-1822</t>
  </si>
  <si>
    <t>COM2021-2738</t>
  </si>
  <si>
    <t>COM2021-3997</t>
  </si>
  <si>
    <t>CAR2018-2932</t>
  </si>
  <si>
    <t>CAR2021-0883</t>
  </si>
  <si>
    <t>CAR2021-7525</t>
  </si>
  <si>
    <t>CAR2021-7527</t>
  </si>
  <si>
    <t>CAR2021-7489</t>
  </si>
  <si>
    <t>CAR2021-7486</t>
  </si>
  <si>
    <t>CAR2021-7484</t>
  </si>
  <si>
    <t>CAR2021-7478</t>
  </si>
  <si>
    <t>CAR2021-7529</t>
  </si>
  <si>
    <t>CAR2021-7522</t>
  </si>
  <si>
    <t>CAR2021-7523</t>
  </si>
  <si>
    <t>CAR2021-5809</t>
  </si>
  <si>
    <t>CAR2021-6808</t>
  </si>
  <si>
    <t>COM2021-2974</t>
  </si>
  <si>
    <t>COM2021-2752</t>
  </si>
  <si>
    <t>COM2021-3720</t>
  </si>
  <si>
    <t>COM2021-0747</t>
  </si>
  <si>
    <t>PAR2021-1991</t>
  </si>
  <si>
    <t>CAR2021-7046</t>
  </si>
  <si>
    <t>CAR2021-6685</t>
  </si>
  <si>
    <t>CAR2021-7605</t>
  </si>
  <si>
    <t>CAR2021-7606</t>
  </si>
  <si>
    <t>CAR2021-0012</t>
  </si>
  <si>
    <t>CAR2021-7536</t>
  </si>
  <si>
    <t>CAR2021-6090</t>
  </si>
  <si>
    <t>CAR2021-5685</t>
  </si>
  <si>
    <t>CAR2021-7538</t>
  </si>
  <si>
    <t>CAR2021-7451</t>
  </si>
  <si>
    <t>CAR2020-4262</t>
  </si>
  <si>
    <t>CAR2021-5264</t>
  </si>
  <si>
    <t>COM2020-1486</t>
  </si>
  <si>
    <t>PAR2019-1649</t>
  </si>
  <si>
    <t>PAR2019-1686</t>
  </si>
  <si>
    <t>PAR2019-0343</t>
  </si>
  <si>
    <t>PAR2021-3741</t>
  </si>
  <si>
    <t>PAR2019-2758</t>
  </si>
  <si>
    <t>PAR2020-0156</t>
  </si>
  <si>
    <t>PAR2019-2759</t>
  </si>
  <si>
    <t>CAR2021-5279</t>
  </si>
  <si>
    <t>CAR2021-7205</t>
  </si>
  <si>
    <t>COM2021-3171</t>
  </si>
  <si>
    <t>COM2021-3998</t>
  </si>
  <si>
    <t>CAR2021-6071</t>
  </si>
  <si>
    <t>CAR2021-5822</t>
  </si>
  <si>
    <t>PAR2021-0178</t>
  </si>
  <si>
    <t>COM2021-2995</t>
  </si>
  <si>
    <t>PAR2021-7548</t>
  </si>
  <si>
    <t>CAR2021-7673</t>
  </si>
  <si>
    <t>CAR2020-0694</t>
  </si>
  <si>
    <t>CAR2021-5876</t>
  </si>
  <si>
    <t>CAR2020-1238</t>
  </si>
  <si>
    <t>CAR2021-5857</t>
  </si>
  <si>
    <t>PAR2020-0188</t>
  </si>
  <si>
    <t>CAR2021-7534</t>
  </si>
  <si>
    <t>CAR2021-7541</t>
  </si>
  <si>
    <t>PAR2021-0731</t>
  </si>
  <si>
    <t>PAR2021-0582</t>
  </si>
  <si>
    <t>PAR2021-0579</t>
  </si>
  <si>
    <t>PAR2021-3320</t>
  </si>
  <si>
    <t>PAR2021-3982</t>
  </si>
  <si>
    <t>PAR2021-3134</t>
  </si>
  <si>
    <t>COM2021-3908</t>
  </si>
  <si>
    <t>COM2020-3164</t>
  </si>
  <si>
    <t>COM2017-4214</t>
  </si>
  <si>
    <t>COM2017-4083</t>
  </si>
  <si>
    <t>PAR2021-3585</t>
  </si>
  <si>
    <t>CAR2019-0931</t>
  </si>
  <si>
    <t>CAR2019-3037</t>
  </si>
  <si>
    <t>CAR2021-7017</t>
  </si>
  <si>
    <t>CAR2021-0835</t>
  </si>
  <si>
    <t>COM2019-0356</t>
  </si>
  <si>
    <t>CAR2021-5844</t>
  </si>
  <si>
    <t>CAR2020-1086</t>
  </si>
  <si>
    <t>COM2021-3191</t>
  </si>
  <si>
    <t>CAR2021-3549</t>
  </si>
  <si>
    <t>CAR2021-7535</t>
  </si>
  <si>
    <t>CAR2021-5088</t>
  </si>
  <si>
    <t>COM2021-0782</t>
  </si>
  <si>
    <t>COM2021-3160</t>
  </si>
  <si>
    <t>CAR2021-1211</t>
  </si>
  <si>
    <t>CAR2021-5659</t>
  </si>
  <si>
    <t>CAR2021-6235</t>
  </si>
  <si>
    <t>CAR2021-7204</t>
  </si>
  <si>
    <t>PAR2021-7229</t>
  </si>
  <si>
    <t>CAR2021-7226</t>
  </si>
  <si>
    <t>CAR2021-7227</t>
  </si>
  <si>
    <t>PAR2021-7228</t>
  </si>
  <si>
    <t>COM2018-1932</t>
  </si>
  <si>
    <t>COM2021-3147</t>
  </si>
  <si>
    <t>CAR2021-6809</t>
  </si>
  <si>
    <t>COM2021-3755</t>
  </si>
  <si>
    <t>COM2021-3308</t>
  </si>
  <si>
    <t>PAR2021-3150</t>
  </si>
  <si>
    <t>PAR2021-3145</t>
  </si>
  <si>
    <t>PAR2021-1100</t>
  </si>
  <si>
    <t>PAR2021-3307</t>
  </si>
  <si>
    <t>PAR2021-0979</t>
  </si>
  <si>
    <t>PAR2021-6618</t>
  </si>
  <si>
    <t>PAR2021-3153</t>
  </si>
  <si>
    <t>PAR2021-3757</t>
  </si>
  <si>
    <t>CAR2021-6890</t>
  </si>
  <si>
    <t>COM2018-1499</t>
  </si>
  <si>
    <t>CAR2021-3715</t>
  </si>
  <si>
    <t>PAR2021-0777</t>
  </si>
  <si>
    <t>COM2021-0026</t>
  </si>
  <si>
    <t>PAR2021-0369</t>
  </si>
  <si>
    <t>COM2021-3178</t>
  </si>
  <si>
    <t>CAR2021-7015</t>
  </si>
  <si>
    <t>CAR2021-7039</t>
  </si>
  <si>
    <t>CAR2020-3405</t>
  </si>
  <si>
    <t>CAR2021-3891</t>
  </si>
  <si>
    <t>CAR2021-2851</t>
  </si>
  <si>
    <t>CAR2021-6251</t>
  </si>
  <si>
    <t>CAR2021-6250</t>
  </si>
  <si>
    <t>CAR2021-6699</t>
  </si>
  <si>
    <t>CAR2021-6619</t>
  </si>
  <si>
    <t>CAR2021-6698</t>
  </si>
  <si>
    <t>PAR2019-0104</t>
  </si>
  <si>
    <t>PAR2021-3520</t>
  </si>
  <si>
    <t>PAR2019-2528</t>
  </si>
  <si>
    <t>PAR2021-3519</t>
  </si>
  <si>
    <t>PAR2022-0101</t>
  </si>
  <si>
    <t>PAR2021-1311</t>
  </si>
  <si>
    <t>CAR2021-5414</t>
  </si>
  <si>
    <t>CAR2021-7543</t>
  </si>
  <si>
    <t>COM2021-1719</t>
  </si>
  <si>
    <t>PAR2021-2756</t>
  </si>
  <si>
    <t>PAR2021-2855</t>
  </si>
  <si>
    <t>CAR2021-7414</t>
  </si>
  <si>
    <t>CAR2021-7011</t>
  </si>
  <si>
    <t>COM2022-0176</t>
  </si>
  <si>
    <t>COM2022-0108</t>
  </si>
  <si>
    <t>COM2021-1304</t>
  </si>
  <si>
    <t>PAR2021-0901</t>
  </si>
  <si>
    <t>PAR2021-1358</t>
  </si>
  <si>
    <t>PAR2021-0166</t>
  </si>
  <si>
    <t>COM2021-2984</t>
  </si>
  <si>
    <t>PAR2021-2538</t>
  </si>
  <si>
    <t>CAR2021-7507</t>
  </si>
  <si>
    <t>CAR2021-7219</t>
  </si>
  <si>
    <t>COM2021-6615</t>
  </si>
  <si>
    <t>COM2021-7298</t>
  </si>
  <si>
    <t>COM2021-2729</t>
  </si>
  <si>
    <t>PAR2019-2948</t>
  </si>
  <si>
    <t>PAR2021-3360</t>
  </si>
  <si>
    <t>PAR2019-2568</t>
  </si>
  <si>
    <t>CAR2021-0228</t>
  </si>
  <si>
    <t>COM2019-2672</t>
  </si>
  <si>
    <t>CAR2021-5831</t>
  </si>
  <si>
    <t>CAR2021-5629</t>
  </si>
  <si>
    <t>CAR2021-5615</t>
  </si>
  <si>
    <t>CAR2021-6486</t>
  </si>
  <si>
    <t>CAR2021-6433</t>
  </si>
  <si>
    <t>CAR2021-5867</t>
  </si>
  <si>
    <t>CAR2022-0002</t>
  </si>
  <si>
    <t>CAR2021-5859</t>
  </si>
  <si>
    <t>CAR2020-1073</t>
  </si>
  <si>
    <t>CAR2021-1685</t>
  </si>
  <si>
    <t>CAR2021-1624</t>
  </si>
  <si>
    <t>CAR2021-1637</t>
  </si>
  <si>
    <t>CAR2021-2404</t>
  </si>
  <si>
    <t>CAR2021-5259</t>
  </si>
  <si>
    <t>CAR2020-0424</t>
  </si>
  <si>
    <t>CAR2019-2333</t>
  </si>
  <si>
    <t>CAR2021-6856</t>
  </si>
  <si>
    <t>CAR2021-6858</t>
  </si>
  <si>
    <t>CAR2021-6686</t>
  </si>
  <si>
    <t>CAR2021-6662</t>
  </si>
  <si>
    <t>CAR2021-5651</t>
  </si>
  <si>
    <t>CAR2020-0278</t>
  </si>
  <si>
    <t>COM2021-3994</t>
  </si>
  <si>
    <t>PAR2021-1532</t>
  </si>
  <si>
    <t>PAR2021-1713</t>
  </si>
  <si>
    <t>PAR2022-0122</t>
  </si>
  <si>
    <t>PAR2021-4110</t>
  </si>
  <si>
    <t>PAR2021-4107</t>
  </si>
  <si>
    <t>PAR2022-0173</t>
  </si>
  <si>
    <t>COM2021-4112</t>
  </si>
  <si>
    <t>PAR2021-4113</t>
  </si>
  <si>
    <t>CAR2018-1499</t>
  </si>
  <si>
    <t>PAR2021-3392</t>
  </si>
  <si>
    <t>CAR2021-7239</t>
  </si>
  <si>
    <t>CAR2021-7260</t>
  </si>
  <si>
    <t>CAR2021-7248</t>
  </si>
  <si>
    <t>CAR2021-6273</t>
  </si>
  <si>
    <t>CAR2021-6489</t>
  </si>
  <si>
    <t>COM2020-2585</t>
  </si>
  <si>
    <t>PAR2021-3700</t>
  </si>
  <si>
    <t>PAR2021-3557</t>
  </si>
  <si>
    <t>PAR2021-0726</t>
  </si>
  <si>
    <t>PAR2021-3708</t>
  </si>
  <si>
    <t>PAR2021-3503</t>
  </si>
  <si>
    <t>PAR2019-0001</t>
  </si>
  <si>
    <t>PAR2021-1951</t>
  </si>
  <si>
    <t>PAR2021-1952</t>
  </si>
  <si>
    <t>PAR2021-1372</t>
  </si>
  <si>
    <t>PAR2019-0718</t>
  </si>
  <si>
    <t>PAR2020-3121</t>
  </si>
  <si>
    <t>PAR2021-3705</t>
  </si>
  <si>
    <t>PAR2020-3120</t>
  </si>
  <si>
    <t>PAR2021-1387</t>
  </si>
  <si>
    <t>PAR2021-1356</t>
  </si>
  <si>
    <t>PAR2016-1361</t>
  </si>
  <si>
    <t>PAR2021-1129</t>
  </si>
  <si>
    <t>PAR2019-0018</t>
  </si>
  <si>
    <t>PAR2021-1946</t>
  </si>
  <si>
    <t>PAR2021-0325</t>
  </si>
  <si>
    <t>PAR2021-0316</t>
  </si>
  <si>
    <t>PAR2021-1715</t>
  </si>
  <si>
    <t>PAR2021-1351</t>
  </si>
  <si>
    <t>PAR2021-0517</t>
  </si>
  <si>
    <t>PAR2021-0394</t>
  </si>
  <si>
    <t>PAR2021-7051</t>
  </si>
  <si>
    <t>PAR2021-3753</t>
  </si>
  <si>
    <t>PAR2020-0112</t>
  </si>
  <si>
    <t>PAR2021-0879</t>
  </si>
  <si>
    <t>PAR2019-2320</t>
  </si>
  <si>
    <t>PAR2021-2779</t>
  </si>
  <si>
    <t>PAR2018-2734</t>
  </si>
  <si>
    <t>PAR2019-2763</t>
  </si>
  <si>
    <t>COM2021-0396</t>
  </si>
  <si>
    <t>COM2021-2994</t>
  </si>
  <si>
    <t>COM2021-2993</t>
  </si>
  <si>
    <t>CAR2021-1040</t>
  </si>
  <si>
    <t>COM2020-3558</t>
  </si>
  <si>
    <t>PAR2022-0148</t>
  </si>
  <si>
    <t>PAR2019-2841</t>
  </si>
  <si>
    <t>PAR2021-2702</t>
  </si>
  <si>
    <t>COM2021-3107</t>
  </si>
  <si>
    <t>COM2021-3315</t>
  </si>
  <si>
    <t>CAR2021-1485</t>
  </si>
  <si>
    <t>CAR2020-0618</t>
  </si>
  <si>
    <t>CAR2021-1361</t>
  </si>
  <si>
    <t>CAR2021-1940</t>
  </si>
  <si>
    <t>PAR2021-7490</t>
  </si>
  <si>
    <t>CAR2021-7487</t>
  </si>
  <si>
    <t>PAR2019-3281</t>
  </si>
  <si>
    <t>COM2021-0783</t>
  </si>
  <si>
    <t>COM2018-2844</t>
  </si>
  <si>
    <t>CAR2021-3374</t>
  </si>
  <si>
    <t>PAR2021-3744</t>
  </si>
  <si>
    <t>PAR2019-1793</t>
  </si>
  <si>
    <t>PAR2021-2906</t>
  </si>
  <si>
    <t>PAR2021-3735</t>
  </si>
  <si>
    <t>PAR2019-2927</t>
  </si>
  <si>
    <t>PAR2021-3537</t>
  </si>
  <si>
    <t>PAR2019-2735</t>
  </si>
  <si>
    <t>PAR2021-3536</t>
  </si>
  <si>
    <t>CAR2018-1680</t>
  </si>
  <si>
    <t>PAR2021-3975</t>
  </si>
  <si>
    <t>PAR2021-3983</t>
  </si>
  <si>
    <t>PAR2022-0133</t>
  </si>
  <si>
    <t>COM2021-3906</t>
  </si>
  <si>
    <t>COM2021-3907</t>
  </si>
  <si>
    <t>COM2021-7299</t>
  </si>
  <si>
    <t>PAR2021-4102</t>
  </si>
  <si>
    <t>PAR2019-0371</t>
  </si>
  <si>
    <t>PAR2021-0312</t>
  </si>
  <si>
    <t>PAR2019-3223</t>
  </si>
  <si>
    <t>PAR2021-2778</t>
  </si>
  <si>
    <t>PAR2021-7277</t>
  </si>
  <si>
    <t>PAR2021-6412</t>
  </si>
  <si>
    <t>PAR2020-0318</t>
  </si>
  <si>
    <t>CAR2021-5082</t>
  </si>
  <si>
    <t>CAR2020-5665</t>
  </si>
  <si>
    <t>CAR2021-6288</t>
  </si>
  <si>
    <t>CAR202113049</t>
  </si>
  <si>
    <t>CAR2021-3051</t>
  </si>
  <si>
    <t>COM2021-2771</t>
  </si>
  <si>
    <t>COM2020-0583</t>
  </si>
  <si>
    <t>CAR2021-1792</t>
  </si>
  <si>
    <t>PAR2021-3727</t>
  </si>
  <si>
    <t>PAR2021-4106</t>
  </si>
  <si>
    <t>PAR2021-4105</t>
  </si>
  <si>
    <t>PAR2021-0585</t>
  </si>
  <si>
    <t>PAR2021-3955</t>
  </si>
  <si>
    <t>PAR2021-3990</t>
  </si>
  <si>
    <t>PAR2021-3721</t>
  </si>
  <si>
    <t>PAR2021-2153</t>
  </si>
  <si>
    <t>PAR2021-3938</t>
  </si>
  <si>
    <t>COM2019-3236</t>
  </si>
  <si>
    <t>COM2019-1218</t>
  </si>
  <si>
    <t>COM2019-3072</t>
  </si>
  <si>
    <t>COM2020-0782</t>
  </si>
  <si>
    <t>PAR2021-2586</t>
  </si>
  <si>
    <t>COM2020-1314</t>
  </si>
  <si>
    <t>COM2019-2327</t>
  </si>
  <si>
    <t>PAR2019-2328</t>
  </si>
  <si>
    <t>PAR2019-2341</t>
  </si>
  <si>
    <t>PAR2022-0179</t>
  </si>
  <si>
    <t>PAR2022-0180</t>
  </si>
  <si>
    <t>COM2018-1152</t>
  </si>
  <si>
    <t>PAR2022-0163</t>
  </si>
  <si>
    <t>COM2021-2773</t>
  </si>
  <si>
    <t>COM2019-2308</t>
  </si>
  <si>
    <t>PAR2021-0360</t>
  </si>
  <si>
    <t>PAR2021-0161</t>
  </si>
  <si>
    <t>COM2022-0109</t>
  </si>
  <si>
    <t>COM2020-0915</t>
  </si>
  <si>
    <t>COM2021-3702</t>
  </si>
  <si>
    <t>COM2018-2895</t>
  </si>
  <si>
    <t>COM2019-1458</t>
  </si>
  <si>
    <t>PAR2021-3931</t>
  </si>
  <si>
    <t>COM2017-2638</t>
  </si>
  <si>
    <t>COM2020-2325</t>
  </si>
  <si>
    <t>COM2019-2631</t>
  </si>
  <si>
    <t>CAR2020-3866</t>
  </si>
  <si>
    <t>CAR2021-7256</t>
  </si>
  <si>
    <t>CAR2021-7461</t>
  </si>
  <si>
    <t>CAR2021-2641</t>
  </si>
  <si>
    <t>COM2021-2942</t>
  </si>
  <si>
    <t>PAR2021-3714</t>
  </si>
  <si>
    <t>CAR2021-6008</t>
  </si>
  <si>
    <t>COM2021-6818</t>
  </si>
  <si>
    <t>COM2021-4628</t>
  </si>
  <si>
    <t>CAR2017-4087</t>
  </si>
  <si>
    <t>COM2021-6817</t>
  </si>
  <si>
    <t>CAR2021-5213</t>
  </si>
  <si>
    <t>CAR2021-5224</t>
  </si>
  <si>
    <t>CAR2021-5812</t>
  </si>
  <si>
    <t>CAR2021-0270</t>
  </si>
  <si>
    <t>CAR2021-5891</t>
  </si>
  <si>
    <t>CAR2021-7417</t>
  </si>
  <si>
    <t>CAR2021-7428</t>
  </si>
  <si>
    <t>CAR2021-6002</t>
  </si>
  <si>
    <t>CAR2021-5216</t>
  </si>
  <si>
    <t>CAR2021-5899</t>
  </si>
  <si>
    <t>CAR2021-5815</t>
  </si>
  <si>
    <t>CAR2021-7440</t>
  </si>
  <si>
    <t>CAR2021-6000</t>
  </si>
  <si>
    <t>CAR2021-6204</t>
  </si>
  <si>
    <t>COM2019-1426</t>
  </si>
  <si>
    <t>COM2022-0141</t>
  </si>
  <si>
    <t>COM2022-0140</t>
  </si>
  <si>
    <t>COM2020-1913</t>
  </si>
  <si>
    <t>COM2021-3761</t>
  </si>
  <si>
    <t>COM2021-3775</t>
  </si>
  <si>
    <t>COM2021-3769</t>
  </si>
  <si>
    <t>CAR2021-1217</t>
  </si>
  <si>
    <t>COM2021-3369</t>
  </si>
  <si>
    <t>COM2021-2980</t>
  </si>
  <si>
    <t>COM2021-3949</t>
  </si>
  <si>
    <t>COM2020-3192</t>
  </si>
  <si>
    <t>COM2021-3948</t>
  </si>
  <si>
    <t>CAR2020-0248</t>
  </si>
  <si>
    <t>CAR2020-0247</t>
  </si>
  <si>
    <t>CAR2021-5671</t>
  </si>
  <si>
    <t>CAR2021-5461</t>
  </si>
  <si>
    <t>CAR2021-3470</t>
  </si>
  <si>
    <t>CAR2022-0419</t>
  </si>
  <si>
    <t>CAR2021-6680</t>
  </si>
  <si>
    <t>CAR2021-7572</t>
  </si>
  <si>
    <t>CAR2021-7223</t>
  </si>
  <si>
    <t>CAR2021-5214</t>
  </si>
  <si>
    <t>CAR2021-6047</t>
  </si>
  <si>
    <t>COM2021-3182</t>
  </si>
  <si>
    <t>COM2020-2336</t>
  </si>
  <si>
    <t>COM2020-2928</t>
  </si>
  <si>
    <t>PAR2020-0338</t>
  </si>
  <si>
    <t>PAR2019-1238</t>
  </si>
  <si>
    <t>CAR2021-7061</t>
  </si>
  <si>
    <t>CAR2021-6096</t>
  </si>
  <si>
    <t>CAR2021-7054</t>
  </si>
  <si>
    <t>CAR2021-0248</t>
  </si>
  <si>
    <t>CAR2021-7496</t>
  </si>
  <si>
    <t>CAR2021-2808</t>
  </si>
  <si>
    <t>CAR2021-6899</t>
  </si>
  <si>
    <t>CAR2021-7446</t>
  </si>
  <si>
    <t>CAR2021-5818</t>
  </si>
  <si>
    <t>CAR2021-7447</t>
  </si>
  <si>
    <t>CAR2020-5000</t>
  </si>
  <si>
    <t>CAR2021-7426</t>
  </si>
  <si>
    <t>CAR2021-7425</t>
  </si>
  <si>
    <t>CAR2021-5814</t>
  </si>
  <si>
    <t>CAR2021-5816</t>
  </si>
  <si>
    <t>CAR2019-0856</t>
  </si>
  <si>
    <t>CAR2020-5085</t>
  </si>
  <si>
    <t>CAR2021-5811</t>
  </si>
  <si>
    <t>CAR2020-4896</t>
  </si>
  <si>
    <t>CAR2021-6001</t>
  </si>
  <si>
    <t>CAR2021-5894</t>
  </si>
  <si>
    <t>CAR2021-7019</t>
  </si>
  <si>
    <t>CAR2021-6003</t>
  </si>
  <si>
    <t>COM2021-1707</t>
  </si>
  <si>
    <t>CAR2021-6080</t>
  </si>
  <si>
    <t>CAR2021-7630</t>
  </si>
  <si>
    <t>COM2021-3313</t>
  </si>
  <si>
    <t>COM2021-3184</t>
  </si>
  <si>
    <t>COM2021-3316</t>
  </si>
  <si>
    <t>COM2020-0973</t>
  </si>
  <si>
    <t>COM2020-0984</t>
  </si>
  <si>
    <t>CAR2021-3314</t>
  </si>
  <si>
    <t>COM2021-3765</t>
  </si>
  <si>
    <t>COM2021-3375</t>
  </si>
  <si>
    <t>COM2018-1379</t>
  </si>
  <si>
    <t>COM2021-2935</t>
  </si>
  <si>
    <t>COM2021-2931</t>
  </si>
  <si>
    <t>COM2018-0678</t>
  </si>
  <si>
    <t>COM2020-2970</t>
  </si>
  <si>
    <t>COM2021-2965</t>
  </si>
  <si>
    <t>COM2021-2937</t>
  </si>
  <si>
    <t>COM2021-3918</t>
  </si>
  <si>
    <t>COM2021-3927</t>
  </si>
  <si>
    <t>COM2018-1714</t>
  </si>
  <si>
    <t>COM2018-2132</t>
  </si>
  <si>
    <t>CAR2021-5421</t>
  </si>
  <si>
    <t>CAR2021-5849</t>
  </si>
  <si>
    <t>CAR2021-6863</t>
  </si>
  <si>
    <t>PAR2020-1535</t>
  </si>
  <si>
    <t>PAR2020-1557</t>
  </si>
  <si>
    <t>PAR2021-3521</t>
  </si>
  <si>
    <t>CAR2021-6010</t>
  </si>
  <si>
    <t>CAR2021-6013</t>
  </si>
  <si>
    <t>CAR2021-6028</t>
  </si>
  <si>
    <t>CAR2021-6239</t>
  </si>
  <si>
    <t>CAR2021-6023</t>
  </si>
  <si>
    <t>CAR2021-6041</t>
  </si>
  <si>
    <t>CAR2021-6038</t>
  </si>
  <si>
    <t>CAR2021-7245</t>
  </si>
  <si>
    <t>CAR2022-0006</t>
  </si>
  <si>
    <t>CAR2021-0646</t>
  </si>
  <si>
    <t>CAR2021-5670</t>
  </si>
  <si>
    <t>COM2017-4230</t>
  </si>
  <si>
    <t>COM2021-1724</t>
  </si>
  <si>
    <t>COM2021-3996</t>
  </si>
  <si>
    <t>COM2021-3945</t>
  </si>
  <si>
    <t>COM2018-2371</t>
  </si>
  <si>
    <t>COM2021-3935</t>
  </si>
  <si>
    <t>COM2020-5045</t>
  </si>
  <si>
    <t>COM2021-0179</t>
  </si>
  <si>
    <t>COM2018-2180</t>
  </si>
  <si>
    <t>COM2021-3781</t>
  </si>
  <si>
    <t>COM2021-3988</t>
  </si>
  <si>
    <t>COM2021-3985</t>
  </si>
  <si>
    <t>COM2021-3986</t>
  </si>
  <si>
    <t>COM2021-3544</t>
  </si>
  <si>
    <t>COM2021-3932</t>
  </si>
  <si>
    <t>COM2018-2846</t>
  </si>
  <si>
    <t>COM2021-1739</t>
  </si>
  <si>
    <t>COM2021-3987</t>
  </si>
  <si>
    <t>CAR2021-5842</t>
  </si>
  <si>
    <t>CAR2021-6613</t>
  </si>
  <si>
    <t>PAR2022-0106</t>
  </si>
  <si>
    <t>PAR2022-0115</t>
  </si>
  <si>
    <t>PAR2021-3586</t>
  </si>
  <si>
    <t>PAR2021-3587</t>
  </si>
  <si>
    <t>PAR2022-0116</t>
  </si>
  <si>
    <t>PAR2021-0350</t>
  </si>
  <si>
    <t>COM2021-1316</t>
  </si>
  <si>
    <t>COM2021-3794</t>
  </si>
  <si>
    <t>COM2021-2920</t>
  </si>
  <si>
    <t>COM2021-3784</t>
  </si>
  <si>
    <t>COM2021-3941</t>
  </si>
  <si>
    <t>PAR2022-0114</t>
  </si>
  <si>
    <t>CAR2019-1110</t>
  </si>
  <si>
    <t>COM2019-2022</t>
  </si>
  <si>
    <t>PAR2021-5821</t>
  </si>
  <si>
    <t>CAR2021-5820</t>
  </si>
  <si>
    <t>PAR2021-5839</t>
  </si>
  <si>
    <t>COM2021-1925</t>
  </si>
  <si>
    <t>CAR2021-7505</t>
  </si>
  <si>
    <t>PAR2021-3378</t>
  </si>
  <si>
    <t>COM2022-0144</t>
  </si>
  <si>
    <t>COM2021-3367</t>
  </si>
  <si>
    <t>PAR2021-3368</t>
  </si>
  <si>
    <t>COM2020-1970</t>
  </si>
  <si>
    <t>COM2020-1909</t>
  </si>
  <si>
    <t>COM2021-3181</t>
  </si>
  <si>
    <t>COM2022-0112</t>
  </si>
  <si>
    <t>PAR2021-1957</t>
  </si>
  <si>
    <t>COM2021-2711</t>
  </si>
  <si>
    <t>COM2022-0322</t>
  </si>
  <si>
    <t>CAR2019-2509</t>
  </si>
  <si>
    <t>CAR2021-2779</t>
  </si>
  <si>
    <t>CAR2019-2568</t>
  </si>
  <si>
    <t>CAR2017-3343</t>
  </si>
  <si>
    <t>CAR2019-0651</t>
  </si>
  <si>
    <t>CAR2019-0498</t>
  </si>
  <si>
    <t>PAR2021-2755</t>
  </si>
  <si>
    <t>PAR2021-1726</t>
  </si>
  <si>
    <t>PAR2021-4104</t>
  </si>
  <si>
    <t>PAR2021-3969</t>
  </si>
  <si>
    <t>CAR2020-0825</t>
  </si>
  <si>
    <t>CAR2019-1020</t>
  </si>
  <si>
    <t>CAR2021-6636</t>
  </si>
  <si>
    <t>CAR2021-2266</t>
  </si>
  <si>
    <t>CAR2019-0899</t>
  </si>
  <si>
    <t>CAR2021-7462</t>
  </si>
  <si>
    <t>CAR2019-1025</t>
  </si>
  <si>
    <t>CAR2019-3108</t>
  </si>
  <si>
    <t>CAR2019-1105</t>
  </si>
  <si>
    <t>CAR2021-2456</t>
  </si>
  <si>
    <t>CAR2021-3838</t>
  </si>
  <si>
    <t>CAR2019-1117</t>
  </si>
  <si>
    <t>CAR2019-1201</t>
  </si>
  <si>
    <t>CAR2019-1224</t>
  </si>
  <si>
    <t>CAR2019-3198</t>
  </si>
  <si>
    <t>CAR2021-3248</t>
  </si>
  <si>
    <t>CAR2019-1051</t>
  </si>
  <si>
    <t>CAR2021-2604</t>
  </si>
  <si>
    <t>CAR2017-3086</t>
  </si>
  <si>
    <t>CAR2022-0482</t>
  </si>
  <si>
    <t>CAR2019-1580</t>
  </si>
  <si>
    <t>CAR2019-1094</t>
  </si>
  <si>
    <t>CAR2019-1044</t>
  </si>
  <si>
    <t>CAR2022-0479</t>
  </si>
  <si>
    <t>CAR2022-0480</t>
  </si>
  <si>
    <t>CAR2020-0404</t>
  </si>
  <si>
    <t>CAR2019-3543</t>
  </si>
  <si>
    <t>CAR2019-1008</t>
  </si>
  <si>
    <t>CAR2019-0692</t>
  </si>
  <si>
    <t>CAR2019-1071</t>
  </si>
  <si>
    <t>CAR2020-0028</t>
  </si>
  <si>
    <t>CAR2019-0466</t>
  </si>
  <si>
    <t>CAR2019-0606</t>
  </si>
  <si>
    <t>CAR2019-1039</t>
  </si>
  <si>
    <t>CAR2019-1083</t>
  </si>
  <si>
    <t>CAR2019-0275</t>
  </si>
  <si>
    <t>CAR2019-1216</t>
  </si>
  <si>
    <t>CAR2019-1069</t>
  </si>
  <si>
    <t>CAR2018-1249</t>
  </si>
  <si>
    <t>CAR2019-1127</t>
  </si>
  <si>
    <t>CAR2021-7668</t>
  </si>
  <si>
    <t>CAR2018-1859</t>
  </si>
  <si>
    <t>CAR2021-5679</t>
  </si>
  <si>
    <t>CAR2020-1208</t>
  </si>
  <si>
    <t>CAR2021-7228</t>
  </si>
  <si>
    <t>CAR2022-0416</t>
  </si>
  <si>
    <t>CAR2018-2561</t>
  </si>
  <si>
    <t>CAR2018-2261</t>
  </si>
  <si>
    <t>CAR2018-2410</t>
  </si>
  <si>
    <t>CAR2022-0602</t>
  </si>
  <si>
    <t>CAR2022-0600</t>
  </si>
  <si>
    <t>CAR2022-0499</t>
  </si>
  <si>
    <t>CAR2022-0603</t>
  </si>
  <si>
    <t>CAR2022-0601</t>
  </si>
  <si>
    <t>CAR2022-0495</t>
  </si>
  <si>
    <t>CAR2021-5656</t>
  </si>
  <si>
    <t>CAR2021-2684</t>
  </si>
  <si>
    <t>CAR2021-5480</t>
  </si>
  <si>
    <t>CAR2020-2201</t>
  </si>
  <si>
    <t>CAR2019-3148</t>
  </si>
  <si>
    <t>CAR2019-1350</t>
  </si>
  <si>
    <t>CAR2019-1570</t>
  </si>
  <si>
    <t>CAR2021-3059</t>
  </si>
  <si>
    <t>CAR2021-2883</t>
  </si>
  <si>
    <t>CAR2019-0288</t>
  </si>
  <si>
    <t>CAR20212464</t>
  </si>
  <si>
    <t>CAR2021-5086</t>
  </si>
  <si>
    <t>CAR2022-0041</t>
  </si>
  <si>
    <t>CAR2021-6654</t>
  </si>
  <si>
    <t>CAR2021-0011</t>
  </si>
  <si>
    <t>CAR2022-0008</t>
  </si>
  <si>
    <t>CAR2022-0031</t>
  </si>
  <si>
    <t>CAR2021-4012</t>
  </si>
  <si>
    <t>CAR2022-0009</t>
  </si>
  <si>
    <t>CAR2021-7202</t>
  </si>
  <si>
    <t>CAR2021-6666</t>
  </si>
  <si>
    <t>CAR2021-3844</t>
  </si>
  <si>
    <t>CAR2021-3405</t>
  </si>
  <si>
    <t>CAR2021-6244</t>
  </si>
  <si>
    <t>CAR2021-7016</t>
  </si>
  <si>
    <t>CAR2021-6883</t>
  </si>
  <si>
    <t>CAR2021-6885</t>
  </si>
  <si>
    <t>CAR2021-6269</t>
  </si>
  <si>
    <t>CAR2021-7561</t>
  </si>
  <si>
    <t>CAR2021-4632</t>
  </si>
  <si>
    <t>CAR2021-4444</t>
  </si>
  <si>
    <t>CAR2021-4633</t>
  </si>
  <si>
    <t>CAR2021-4834</t>
  </si>
  <si>
    <t>CAR2022-0032</t>
  </si>
  <si>
    <t>CAR2021-5834</t>
  </si>
  <si>
    <t>CAR2021-5827</t>
  </si>
  <si>
    <t>CAR2021-6633</t>
  </si>
  <si>
    <t>CAR2021-3408</t>
  </si>
  <si>
    <t>CAR2021-3082</t>
  </si>
  <si>
    <t>CAR2021-38424</t>
  </si>
  <si>
    <t>CAR2021-3423</t>
  </si>
  <si>
    <t>CAR2021-4661</t>
  </si>
  <si>
    <t>CAR2022-0018</t>
  </si>
  <si>
    <t>CAR2022-0440</t>
  </si>
  <si>
    <t>CAR2022-0003</t>
  </si>
  <si>
    <t>CAR2021-6240</t>
  </si>
  <si>
    <t>CAR2021-7565</t>
  </si>
  <si>
    <t>CAR2021-3862</t>
  </si>
  <si>
    <t>CAR2021-3040</t>
  </si>
  <si>
    <t>CAR2021-4835</t>
  </si>
  <si>
    <t>CAR2022-0013</t>
  </si>
  <si>
    <t>CAR2021-7659</t>
  </si>
  <si>
    <t>CAR2021-7007</t>
  </si>
  <si>
    <t>CAR2022-0021</t>
  </si>
  <si>
    <t>CAR2021-6665</t>
  </si>
  <si>
    <t>CAR2022-0478</t>
  </si>
  <si>
    <t>CAR2021-7559</t>
  </si>
  <si>
    <t>CAR2022-0264</t>
  </si>
  <si>
    <t>CAR2021-4011</t>
  </si>
  <si>
    <t>CAR2021-6219</t>
  </si>
  <si>
    <t>CAR2021-7552</t>
  </si>
  <si>
    <t>COM2020-1189</t>
  </si>
  <si>
    <t>COM2020-0964</t>
  </si>
  <si>
    <t>COM2019-3207</t>
  </si>
  <si>
    <t>COM2019-3206</t>
  </si>
  <si>
    <t>COM2020-0347</t>
  </si>
  <si>
    <t>CAR2021-7404</t>
  </si>
  <si>
    <t>CAR2021-7454</t>
  </si>
  <si>
    <t>CAR2021-4000</t>
  </si>
  <si>
    <t>CAR2021-3462</t>
  </si>
  <si>
    <t>CAR2021-7025</t>
  </si>
  <si>
    <t>CAR2018-2602</t>
  </si>
  <si>
    <t>CAR2021-3919</t>
  </si>
  <si>
    <t>CAR2021-7576</t>
  </si>
  <si>
    <t>PAR2021-0860</t>
  </si>
  <si>
    <t>CAR2021-6830</t>
  </si>
  <si>
    <t>CAR2021-6457</t>
  </si>
  <si>
    <t>CAR2021-6611</t>
  </si>
  <si>
    <t>CAR2021-7677</t>
  </si>
  <si>
    <t>CAR2021-7676</t>
  </si>
  <si>
    <t>CAR2021-7547</t>
  </si>
  <si>
    <t>CAR2021-7453</t>
  </si>
  <si>
    <t>CAR2021-5654</t>
  </si>
  <si>
    <t>CAR2017-4086</t>
  </si>
  <si>
    <t>COM2021-0348</t>
  </si>
  <si>
    <t>CAR2021-4020</t>
  </si>
  <si>
    <t>PAR2019-0584</t>
  </si>
  <si>
    <t>CAR2021-3859</t>
  </si>
  <si>
    <t>CAR2021-4232</t>
  </si>
  <si>
    <t>CAR2021-7422</t>
  </si>
  <si>
    <t>CAR2021-3867</t>
  </si>
  <si>
    <t>CAR2021-3291</t>
  </si>
  <si>
    <t>CAR2021-7581</t>
  </si>
  <si>
    <t>CAR2021-7568</t>
  </si>
  <si>
    <t>CAR2021-7658</t>
  </si>
  <si>
    <t>CAR2021-2255</t>
  </si>
  <si>
    <t>CAR2021-3831</t>
  </si>
  <si>
    <t>PAR2022-0132</t>
  </si>
  <si>
    <t>CAR2021-2833</t>
  </si>
  <si>
    <t>CAR2021-4248</t>
  </si>
  <si>
    <t>CAR2021-4211</t>
  </si>
  <si>
    <t>CAR2021-4405</t>
  </si>
  <si>
    <t>CAR2021-7010</t>
  </si>
  <si>
    <t>CAR2021-3098</t>
  </si>
  <si>
    <t>CAR2021-3221</t>
  </si>
  <si>
    <t>CAR2021-4040</t>
  </si>
  <si>
    <t>CAR2021.3058</t>
  </si>
  <si>
    <t>CAR2021-3042</t>
  </si>
  <si>
    <t>CAR2021-3057</t>
  </si>
  <si>
    <t>CAR2021-3019</t>
  </si>
  <si>
    <t>CAR2021-6243</t>
  </si>
  <si>
    <t>CAR2021-5819</t>
  </si>
  <si>
    <t>PAR2020-0556</t>
  </si>
  <si>
    <t>CAR2021-4064</t>
  </si>
  <si>
    <t>CAR2021-4016</t>
  </si>
  <si>
    <t>CAR2021-3257</t>
  </si>
  <si>
    <t>CAR2021-3474</t>
  </si>
  <si>
    <t>CAR2021-3640</t>
  </si>
  <si>
    <t>CAR2021-3805</t>
  </si>
  <si>
    <t>CAR2021-3473</t>
  </si>
  <si>
    <t>CAR2021-4857</t>
  </si>
  <si>
    <t>CAR2021-7031</t>
  </si>
  <si>
    <t>CAR2021-6230</t>
  </si>
  <si>
    <t>CAR2021-6221</t>
  </si>
  <si>
    <t>CAR2021-7096</t>
  </si>
  <si>
    <t>CAR2021-7093</t>
  </si>
  <si>
    <t>CAR2021-7405</t>
  </si>
  <si>
    <t>CAR2021-7498</t>
  </si>
  <si>
    <t>CAR2021-7098</t>
  </si>
  <si>
    <t>CAR2022-0297</t>
  </si>
  <si>
    <t>CAR2021-5835</t>
  </si>
  <si>
    <t>CAR2021-6262</t>
  </si>
  <si>
    <t>CAR2021-5833</t>
  </si>
  <si>
    <t>CAR2022-0262</t>
  </si>
  <si>
    <t>CAR2022-0290</t>
  </si>
  <si>
    <t>CAR2021-7560</t>
  </si>
  <si>
    <t>CAR2021-7034</t>
  </si>
  <si>
    <t>CAR2022-0291</t>
  </si>
  <si>
    <t>CAR2022-0494</t>
  </si>
  <si>
    <t>CAR2021-6278</t>
  </si>
  <si>
    <t>CAR2022-0010</t>
  </si>
  <si>
    <t>CAR2021-7711</t>
  </si>
  <si>
    <t>CAR2021-7708</t>
  </si>
  <si>
    <t>CAR2022-0015</t>
  </si>
  <si>
    <t>CAR2022-0016</t>
  </si>
  <si>
    <t>CAR2022-0017</t>
  </si>
  <si>
    <t>CAR2022-0019</t>
  </si>
  <si>
    <t>CAR2021-7709</t>
  </si>
  <si>
    <t>CAR2021-7710</t>
  </si>
  <si>
    <t>CAR2022-0026</t>
  </si>
  <si>
    <t>CAR2022-0014</t>
  </si>
  <si>
    <t>CAR2022-0012</t>
  </si>
  <si>
    <t>CAR2021-6886</t>
  </si>
  <si>
    <t>CAR2021-7022</t>
  </si>
  <si>
    <t>CAR2021-4249</t>
  </si>
  <si>
    <t>PAR2019-2744</t>
  </si>
  <si>
    <t>CAR2021-3287</t>
  </si>
  <si>
    <t>CAR2021-3204</t>
  </si>
  <si>
    <t>CAR2021-3097</t>
  </si>
  <si>
    <t>CAR2021-3626</t>
  </si>
  <si>
    <t>CAR2021-3403</t>
  </si>
  <si>
    <t>CAR2021-3207</t>
  </si>
  <si>
    <t>CAR2021-3272</t>
  </si>
  <si>
    <t>CAR2021-3280</t>
  </si>
  <si>
    <t>CAR2021-3288</t>
  </si>
  <si>
    <t>CAR2021-4290</t>
  </si>
  <si>
    <t>CAR2021-3203</t>
  </si>
  <si>
    <t>CAR2021-7013</t>
  </si>
  <si>
    <t>CAR2021-4411</t>
  </si>
  <si>
    <t>CAR2021-3686</t>
  </si>
  <si>
    <t>CAR2021-3247</t>
  </si>
  <si>
    <t>COM2022-0143</t>
  </si>
  <si>
    <t>PAR2022-0113</t>
  </si>
  <si>
    <t>PAR2019-2711</t>
  </si>
  <si>
    <t>CAR2021-4425</t>
  </si>
  <si>
    <t>CAR2020-3285</t>
  </si>
  <si>
    <t>CAR2021-5478</t>
  </si>
  <si>
    <t>CAR2021-0431</t>
  </si>
  <si>
    <t>CAR2019-3569</t>
  </si>
  <si>
    <t>COM2020-2991</t>
  </si>
  <si>
    <t>COM2021-1728</t>
  </si>
  <si>
    <t>COM2021-2133</t>
  </si>
  <si>
    <t>CAR2021-1082</t>
  </si>
  <si>
    <t>CAR2022-0287</t>
  </si>
  <si>
    <t>CAR2022-0289</t>
  </si>
  <si>
    <t>CAR2022-0272</t>
  </si>
  <si>
    <t>CAR2022-0254</t>
  </si>
  <si>
    <t>CAR2022-0282</t>
  </si>
  <si>
    <t>CAR2022-0299</t>
  </si>
  <si>
    <t>CAR2021-7590</t>
  </si>
  <si>
    <t>CAR2021-0081</t>
  </si>
  <si>
    <t>CAR2021-2667</t>
  </si>
  <si>
    <t>PAR2019-0518</t>
  </si>
  <si>
    <t>PAR2018-2777</t>
  </si>
  <si>
    <t>PAR2020-1765</t>
  </si>
  <si>
    <t>MEMORIAL</t>
  </si>
  <si>
    <t>DIGNITY</t>
  </si>
  <si>
    <t>IMPERIAL DE LUJO</t>
  </si>
  <si>
    <t>ZAFIRO</t>
  </si>
  <si>
    <t>ECONOLINE</t>
  </si>
  <si>
    <t>TABASCO</t>
  </si>
  <si>
    <t>COMALCALCO</t>
  </si>
  <si>
    <t>HUIMANGUILLO</t>
  </si>
  <si>
    <t>CUNDUACAN</t>
  </si>
  <si>
    <t>PARAISO</t>
  </si>
  <si>
    <t>VILLAHERMOSA</t>
  </si>
  <si>
    <t>CENTLA</t>
  </si>
  <si>
    <t xml:space="preserve">PARAISO </t>
  </si>
  <si>
    <t>11 DE FEBRERO</t>
  </si>
  <si>
    <t xml:space="preserve">11 DE FEBRERO </t>
  </si>
  <si>
    <t>ALDAMA CUARTA SECCION EL NARANJITO</t>
  </si>
  <si>
    <t>ALFA Y OMEGA</t>
  </si>
  <si>
    <t>LA ALIZANZA</t>
  </si>
  <si>
    <t>AMADO GOMEZ</t>
  </si>
  <si>
    <t xml:space="preserve">AMADO GOMEZ </t>
  </si>
  <si>
    <t xml:space="preserve">AMPLIACION CAÃƒâ€˜ALES TERCERA ETAPA SUR </t>
  </si>
  <si>
    <t>ANDADOR JUAN RUIZ DE ALARCAN</t>
  </si>
  <si>
    <t>AQUILES SERDAN</t>
  </si>
  <si>
    <t xml:space="preserve">AQUILES SERDAN </t>
  </si>
  <si>
    <t>ARENA PRIMERA SECCION</t>
  </si>
  <si>
    <t>ARENA SEXTA SECCION</t>
  </si>
  <si>
    <t xml:space="preserve">ARROLLO HONDA 2 </t>
  </si>
  <si>
    <t>ARROYO HONDO SEGUNDA SECCION</t>
  </si>
  <si>
    <t>ARROYO HONDO TERCERA SECCION</t>
  </si>
  <si>
    <t xml:space="preserve">BAJIO </t>
  </si>
  <si>
    <t xml:space="preserve">BAJIO 1RA </t>
  </si>
  <si>
    <t>BAJIO PRIMERA SECCION</t>
  </si>
  <si>
    <t>BENITO JUAREZ</t>
  </si>
  <si>
    <t xml:space="preserve">BENITO JUAREZ </t>
  </si>
  <si>
    <t>BETANIA</t>
  </si>
  <si>
    <t>BUANA AVENTURA</t>
  </si>
  <si>
    <t>BUENA VISTA</t>
  </si>
  <si>
    <t>C-25 ISIDRO CORTES RUEDA</t>
  </si>
  <si>
    <t>C-27 EDUARDO CHAVEZ</t>
  </si>
  <si>
    <t>C-29 VICENTE GUERRERO</t>
  </si>
  <si>
    <t xml:space="preserve">C-29 VICENTE GUERRERO </t>
  </si>
  <si>
    <t>C-32</t>
  </si>
  <si>
    <t>C-9 FRANCISCO I MADERO</t>
  </si>
  <si>
    <t xml:space="preserve">CALLE FRANCISCO J SANTA MARIA </t>
  </si>
  <si>
    <t xml:space="preserve">CALLE NUMERO 9 CASA NUMERO 17 </t>
  </si>
  <si>
    <t xml:space="preserve">CALZADA </t>
  </si>
  <si>
    <t>CALZADA 2DA SECCION</t>
  </si>
  <si>
    <t>CALZADA SEGUNDA SECCION</t>
  </si>
  <si>
    <t>CAMPAMENTO SARH</t>
  </si>
  <si>
    <t>CAÃ‘ALES 1RA ETAPA</t>
  </si>
  <si>
    <t>CAÃ‘ALES II</t>
  </si>
  <si>
    <t>CARLOS A MADRAZO</t>
  </si>
  <si>
    <t>CARRETERA CARDENAS COMALCALCO</t>
  </si>
  <si>
    <t>CARRETERA FEDERAL PARAISO COMALCALCO</t>
  </si>
  <si>
    <t>CARRETERA PRINCIPAL SIN NUMERO</t>
  </si>
  <si>
    <t>CARRIZAL</t>
  </si>
  <si>
    <t>CASA BLANCA SEGUNDA</t>
  </si>
  <si>
    <t xml:space="preserve">CASA BLANCA SEGUNDA </t>
  </si>
  <si>
    <t>CASI ESQUINA MOCTEZUMA</t>
  </si>
  <si>
    <t>CARDENAS CENTRO</t>
  </si>
  <si>
    <t>CENTRO PARAISO</t>
  </si>
  <si>
    <t>CHICOZAPOTE</t>
  </si>
  <si>
    <t>CHILTEPEC</t>
  </si>
  <si>
    <t xml:space="preserve">CHILTEPEC   </t>
  </si>
  <si>
    <t>CHILTEPEC SECCION TANQUE</t>
  </si>
  <si>
    <t>CIUDAD TECOLUTILLA</t>
  </si>
  <si>
    <t>COCOHITAL</t>
  </si>
  <si>
    <t>COLONIA ADA ISABEL</t>
  </si>
  <si>
    <t>COLONIA ARBOLEDA</t>
  </si>
  <si>
    <t>COLONIA ARBOLEDAS</t>
  </si>
  <si>
    <t>COLONIA ARROYO HONDO</t>
  </si>
  <si>
    <t>COLONIA BELEN</t>
  </si>
  <si>
    <t>COLONIA BENITO JUAREZ</t>
  </si>
  <si>
    <t>COLONIA BETANIA</t>
  </si>
  <si>
    <t>COLONIA CALZADA PRIMERA SECCION</t>
  </si>
  <si>
    <t xml:space="preserve">COLONIA CENCE </t>
  </si>
  <si>
    <t>COLONIA CENTRO</t>
  </si>
  <si>
    <t>EMPLEADOS DEL CSAT</t>
  </si>
  <si>
    <t>COLONIA EL COCOHITE</t>
  </si>
  <si>
    <t>COLONIA EL GRINGO</t>
  </si>
  <si>
    <t>COLONIA EL LIMON</t>
  </si>
  <si>
    <t>COLONIA EL TOLOQUE</t>
  </si>
  <si>
    <t>COLONIA FRANCISCO MARQUEZ</t>
  </si>
  <si>
    <t>GOBERNADORES</t>
  </si>
  <si>
    <t xml:space="preserve">GUSTAVO DE LA FUENTE DORANTES </t>
  </si>
  <si>
    <t xml:space="preserve">COLONIA INFONAVIT DEPORTIVA </t>
  </si>
  <si>
    <t>COLONIA INVITAB</t>
  </si>
  <si>
    <t>COLONIA JACINTO LOPEZ</t>
  </si>
  <si>
    <t>COLONIA JOSE EDUARDO DE CARDENAS</t>
  </si>
  <si>
    <t>COLONIA LA CEIBA</t>
  </si>
  <si>
    <t>COLONIA LA PLAYITA</t>
  </si>
  <si>
    <t>COLONIA LAS DELICIAS</t>
  </si>
  <si>
    <t>COLONIA LAZARO CARDENAS</t>
  </si>
  <si>
    <t>COLONIA LOS PINOS</t>
  </si>
  <si>
    <t>COLONIA MELCHOR OCAMPO</t>
  </si>
  <si>
    <t>COLONIA MIGUEL CUITLAHUAC</t>
  </si>
  <si>
    <t>COLONIA NUEVO PROGRESO</t>
  </si>
  <si>
    <t>COLONIA OBRERA</t>
  </si>
  <si>
    <t>COLONIA OBRERA ALFA Y OMEGA</t>
  </si>
  <si>
    <t>COLONIA ORIENTE</t>
  </si>
  <si>
    <t>COLONIA PASO Y PLAYA</t>
  </si>
  <si>
    <t>COLONIA PETROLERA</t>
  </si>
  <si>
    <t>COLONIA PLAYITA</t>
  </si>
  <si>
    <t>COLONIA PUEBLO NUEVO</t>
  </si>
  <si>
    <t>COLONIA QUINTIN ARAUZ</t>
  </si>
  <si>
    <t>COLONIA SAN SILVERIO</t>
  </si>
  <si>
    <t>COLONIA SANTA AMALIA</t>
  </si>
  <si>
    <t>COLONIA SANTA CRUZ</t>
  </si>
  <si>
    <t>COLONIA SANTA MARIA DE GUADALUPE</t>
  </si>
  <si>
    <t>COLONIA SANTA MARIA PERIFERICO</t>
  </si>
  <si>
    <t>COLONIA SECCION 10 DE AZUCAREROS</t>
  </si>
  <si>
    <t>COLONIA SECCION 40</t>
  </si>
  <si>
    <t>COLONIA TABSCOOB</t>
  </si>
  <si>
    <t>COLONIA TECOLUTILLA</t>
  </si>
  <si>
    <t>COLONIA TOLOQUE</t>
  </si>
  <si>
    <t>COLONIA TOMAS GARRIDO</t>
  </si>
  <si>
    <t>COLONIA VILLAS DE ORIENTE</t>
  </si>
  <si>
    <t>COLONIA ZOILA ESPERANZA PEÃ‘A FALCONI</t>
  </si>
  <si>
    <t>CSAT</t>
  </si>
  <si>
    <t>DUPLES</t>
  </si>
  <si>
    <t>EJIDA CARDENAS</t>
  </si>
  <si>
    <t>EJIDO 5 DE MAYO</t>
  </si>
  <si>
    <t>EJIDO AQUILES  SERDAN</t>
  </si>
  <si>
    <t>EJIDO AQUILES SERDAN</t>
  </si>
  <si>
    <t xml:space="preserve">EJIDO ARROYO HONDO PRIMERA SECCION </t>
  </si>
  <si>
    <t>EJIDO ARROYO HONDO SANTA TERESA</t>
  </si>
  <si>
    <t xml:space="preserve">EJIDO BAJIO 2 SECCION </t>
  </si>
  <si>
    <t>EJIDO BUENA VISTA</t>
  </si>
  <si>
    <t>EJIDO CHILTEPEC</t>
  </si>
  <si>
    <t xml:space="preserve">EJIDO CHILTEPEC   </t>
  </si>
  <si>
    <t>EJIDO CHILTEPEC SECCION BANCO</t>
  </si>
  <si>
    <t>EJIDO CHILTEPEC SECCION TANQUE</t>
  </si>
  <si>
    <t>EJIDO EL TULAR</t>
  </si>
  <si>
    <t>EJIDO EMILIANO ZAPATA</t>
  </si>
  <si>
    <t xml:space="preserve">EJIDO ENCRUCIJADA CUARTA SECCION A </t>
  </si>
  <si>
    <t>EJIDO GENARO VAZQUEZ</t>
  </si>
  <si>
    <t>EJIDO GONZALEZ PEDRERO</t>
  </si>
  <si>
    <t>EJIDO GUATEMALAN</t>
  </si>
  <si>
    <t>EJIDO HABANERO PRIMERA SECCION</t>
  </si>
  <si>
    <t>EJIDO LIBERTAD</t>
  </si>
  <si>
    <t>EJIDO LIBERTAD SEGUNDA SECCION</t>
  </si>
  <si>
    <t>EJIDO LIBERTAD TERCERA SECCION</t>
  </si>
  <si>
    <t xml:space="preserve">EJIDO LIBERTAD TERCERA SECCION </t>
  </si>
  <si>
    <t xml:space="preserve">EJIDO LIBERTAS CUARTA SECCION </t>
  </si>
  <si>
    <t>EJIDO MANTILLA</t>
  </si>
  <si>
    <t>EJIDO MIGUEL HIDALGO</t>
  </si>
  <si>
    <t>EJIDO MONTE GRANDE</t>
  </si>
  <si>
    <t>EJIDO MORALES PIEDRA TERCERA SECCION</t>
  </si>
  <si>
    <t>EJIDO ONCE DE FEBRERO</t>
  </si>
  <si>
    <t>EJIDO ONCE DE FEBRERO CAMPO BELLOTA</t>
  </si>
  <si>
    <t>EJIDO PASO Y PLAYA</t>
  </si>
  <si>
    <t>EJIDO PEDRERO ENRIQUE GONZALEZ</t>
  </si>
  <si>
    <t>EJIDO PICO DE ORO</t>
  </si>
  <si>
    <t>EJIDO PINO SUAREZ</t>
  </si>
  <si>
    <t>EJIDO POZA REDONDA SEGUNDA SECCION</t>
  </si>
  <si>
    <t>EJIDO PUERTO CEIBA</t>
  </si>
  <si>
    <t>EJIDO PUERTO CEIBA CARRIZAL</t>
  </si>
  <si>
    <t>EJIDO QUINTIN ARAUZ</t>
  </si>
  <si>
    <t>EJIDO RUBEN JARAMILLO</t>
  </si>
  <si>
    <t>EJIDO TIERRA Y LIBERTAD</t>
  </si>
  <si>
    <t>EJIDO TIERRA Y LIBERTAD AMPLIACION PLAYITA</t>
  </si>
  <si>
    <t>EJIDO TULAR</t>
  </si>
  <si>
    <t>EJIDO TULIPAN</t>
  </si>
  <si>
    <t>EL BELLOTE</t>
  </si>
  <si>
    <t>EL CHARCO</t>
  </si>
  <si>
    <t>EL COQUITO</t>
  </si>
  <si>
    <t>EL LIMON</t>
  </si>
  <si>
    <t>EL LIMONCITO</t>
  </si>
  <si>
    <t>EL PENJAMO</t>
  </si>
  <si>
    <t>EL PORVENIR</t>
  </si>
  <si>
    <t xml:space="preserve">EL PORVENIR SANTA ROSALIA </t>
  </si>
  <si>
    <t>EL TOLOQUE</t>
  </si>
  <si>
    <t xml:space="preserve">EL TULAR </t>
  </si>
  <si>
    <t>EMILIANO ZAPATA</t>
  </si>
  <si>
    <t>EMILIANO ZAPATA PRIMERA</t>
  </si>
  <si>
    <t xml:space="preserve">ENCRUCIJADA 3RA </t>
  </si>
  <si>
    <t xml:space="preserve">ENRIQUE GONZALEZ PEDRERO </t>
  </si>
  <si>
    <t>ENTRADA AL PANTEON SIN NUMERO</t>
  </si>
  <si>
    <t>ERMENEGILDO GALEANA</t>
  </si>
  <si>
    <t>FRACCIONAMIENTO CAÃ‘ALES</t>
  </si>
  <si>
    <t>FRACCIONAMIENTO EL ENCANTO</t>
  </si>
  <si>
    <t>FRACCIONAMIENTO HACIENDA SAN FRANCISCO</t>
  </si>
  <si>
    <t>FRACCIONAMIENTO JARDINES DE TABASCO</t>
  </si>
  <si>
    <t xml:space="preserve">FRACCIONAMIENTO LA CEIBA </t>
  </si>
  <si>
    <t>FRACCIONAMIENTO LICENCIADO CARLOS A MADRAZO</t>
  </si>
  <si>
    <t>FRACCIONAMIENTO LOS COCOS</t>
  </si>
  <si>
    <t>FRACCIONAMIENTO POMOCA</t>
  </si>
  <si>
    <t>FRACCIONAMIENTO POMOCA BICENTENARIO</t>
  </si>
  <si>
    <t>FRACCIONAMIENTO PRIMAVERA</t>
  </si>
  <si>
    <t xml:space="preserve">FRACCIONAMIENTO SAN PEDRO DE LOS CEDROS </t>
  </si>
  <si>
    <t>FRANCISCO I MADERO</t>
  </si>
  <si>
    <t xml:space="preserve">FRANCISCO I MADERO </t>
  </si>
  <si>
    <t>FRANCISCO I MADERO PRIMERA</t>
  </si>
  <si>
    <t>FRANCISCO I MADERO SEGUNDA SECCION</t>
  </si>
  <si>
    <t>GALEANA</t>
  </si>
  <si>
    <t>GERTUDRIS SANCHEZ TERCERA SECCION A</t>
  </si>
  <si>
    <t>GREFORIO MENDEZ</t>
  </si>
  <si>
    <t>GREGORIO MENDEZ PRIMERA</t>
  </si>
  <si>
    <t>GREGORIO MENDEZ SEGUNDA</t>
  </si>
  <si>
    <t>GUADALUPE VICTORIA</t>
  </si>
  <si>
    <t xml:space="preserve">HIDALGO 2DA </t>
  </si>
  <si>
    <t>HUAPACAL PRIMERA SECCION</t>
  </si>
  <si>
    <t>HUAPACAL SEGUNDA SECCION</t>
  </si>
  <si>
    <t xml:space="preserve">IDANCA SEGUNDA SECCION </t>
  </si>
  <si>
    <t>IGNACIO GUTIERREZ GOMEZ</t>
  </si>
  <si>
    <t>IGNACIO ZARAGOZA 3RA SECCION</t>
  </si>
  <si>
    <t>INDEPENDENCIA PRIMERA</t>
  </si>
  <si>
    <t xml:space="preserve">INDEPENDENCIA PRIMERA </t>
  </si>
  <si>
    <t xml:space="preserve">INDEPENDENCIA SEGUNDA SECCION </t>
  </si>
  <si>
    <t>INFONAVIT DEPORTIVA</t>
  </si>
  <si>
    <t>INFONAVIT LOMABONITA</t>
  </si>
  <si>
    <t>INFONAVIT SANTA RITA</t>
  </si>
  <si>
    <t>INGENIO SANA ROSALIA</t>
  </si>
  <si>
    <t>INGENIO SANTA ROSALIA</t>
  </si>
  <si>
    <t>JACINTO LOPEZ</t>
  </si>
  <si>
    <t>JALAPITA</t>
  </si>
  <si>
    <t>JALAPITA CENTLA</t>
  </si>
  <si>
    <t>JALAPITA COLONIA SAN JUAN</t>
  </si>
  <si>
    <t>JARAMILLO LAZO 8</t>
  </si>
  <si>
    <t xml:space="preserve">JOSE MARIA PINO SUAREZ </t>
  </si>
  <si>
    <t>JOSE MARIA PINO SUAREZ SEGUNDA SECCION</t>
  </si>
  <si>
    <t>LA ISLA</t>
  </si>
  <si>
    <t xml:space="preserve">LA LUCHA </t>
  </si>
  <si>
    <t>LA MADRID</t>
  </si>
  <si>
    <t xml:space="preserve">LA NUEVA CREACION </t>
  </si>
  <si>
    <t>LA PIEDRA 1RA SECCION</t>
  </si>
  <si>
    <t>LA PIEDRA 2DA SECCION</t>
  </si>
  <si>
    <t>LA PLAYITA</t>
  </si>
  <si>
    <t xml:space="preserve">LA PLAYITA </t>
  </si>
  <si>
    <t>LA QUINTA</t>
  </si>
  <si>
    <t xml:space="preserve">LA UNION </t>
  </si>
  <si>
    <t>LA VEREDA</t>
  </si>
  <si>
    <t xml:space="preserve">LAS FLORES </t>
  </si>
  <si>
    <t>LAS FLORES PRIMERA SECCION</t>
  </si>
  <si>
    <t xml:space="preserve">LAS FLORES PRIMERA SECCION </t>
  </si>
  <si>
    <t>LAS FLORES SIN NUMERO</t>
  </si>
  <si>
    <t>LAS FLORES TERCREA SECCION</t>
  </si>
  <si>
    <t>LAZARO CRADENAS PRIMERA</t>
  </si>
  <si>
    <t>LEON ZARATE</t>
  </si>
  <si>
    <t>LEON ZARATE SEGUNDA SECCION</t>
  </si>
  <si>
    <t>LIBERTAD</t>
  </si>
  <si>
    <t xml:space="preserve">LIBERTAD </t>
  </si>
  <si>
    <t>LIBERTAD 3RA SECCION</t>
  </si>
  <si>
    <t xml:space="preserve">LIBERTAD PRIMERA SECCION </t>
  </si>
  <si>
    <t>LIBERTAD SEGUNDA SECCION</t>
  </si>
  <si>
    <t>LIBRAMIENTO 2 BOCAS</t>
  </si>
  <si>
    <t>LINO MORINO</t>
  </si>
  <si>
    <t xml:space="preserve">LIRIO CASA NUMERO 20 </t>
  </si>
  <si>
    <t>LOS NARANJOS</t>
  </si>
  <si>
    <t xml:space="preserve">LOS PINOS SIN NUMERO </t>
  </si>
  <si>
    <t xml:space="preserve">MARIA PINO SUAREZ SEGUNDA </t>
  </si>
  <si>
    <t>MELCHOR OCAMPO</t>
  </si>
  <si>
    <t xml:space="preserve">MELCHOR OCAMPO </t>
  </si>
  <si>
    <t>MIAHUATLAN SEGUNDA SECCION</t>
  </si>
  <si>
    <t>MIGUEL HIDALGO</t>
  </si>
  <si>
    <t>MIGUEL HIDALGO 2DA SECCION</t>
  </si>
  <si>
    <t>MOCTEZUMA</t>
  </si>
  <si>
    <t xml:space="preserve">MOCTEZUMA </t>
  </si>
  <si>
    <t xml:space="preserve">MOCTEZUMA 2DA </t>
  </si>
  <si>
    <t>MOCTEZUMA PRIMERA</t>
  </si>
  <si>
    <t xml:space="preserve">MOCTEZUMA PRIMERA </t>
  </si>
  <si>
    <t>MOCTEZUMA PRIMERA SECCION</t>
  </si>
  <si>
    <t xml:space="preserve">MOCTEZUMA SEGUNDA </t>
  </si>
  <si>
    <t>MOCTEZUMA TERCERA</t>
  </si>
  <si>
    <t>MONTERREY</t>
  </si>
  <si>
    <t xml:space="preserve">MONTERREY </t>
  </si>
  <si>
    <t xml:space="preserve">NICOLAS BRAVO </t>
  </si>
  <si>
    <t>NORTE 1RA SECCION</t>
  </si>
  <si>
    <t xml:space="preserve">NORTE PRIMERA SECCION </t>
  </si>
  <si>
    <t>NORTE SEGUNDA</t>
  </si>
  <si>
    <t>NUEVA CREACION</t>
  </si>
  <si>
    <t xml:space="preserve">NUEVA ESPERANZA </t>
  </si>
  <si>
    <t xml:space="preserve">NUEVA ZELANDIA </t>
  </si>
  <si>
    <t>NUEVO PROGRESO</t>
  </si>
  <si>
    <t>NUEVO TORNO LARGO</t>
  </si>
  <si>
    <t>OBLADO C-10</t>
  </si>
  <si>
    <t>OCAMPO CALLE EUGENIO  AMAT</t>
  </si>
  <si>
    <t>OCCIDENTE PRIMERA SECCION</t>
  </si>
  <si>
    <t xml:space="preserve">OCCIDENTE SAN FRANCISCO </t>
  </si>
  <si>
    <t>ONCE DE FEBRERO</t>
  </si>
  <si>
    <t>ONCE DE FEBRERO 2DA SECCION</t>
  </si>
  <si>
    <t>ORIENTE PRIMERA</t>
  </si>
  <si>
    <t>ORIENTE PRIMERA SECCION</t>
  </si>
  <si>
    <t>ORIENTE SEGUNDA</t>
  </si>
  <si>
    <t>ORIENTE SIN NUMERO</t>
  </si>
  <si>
    <t xml:space="preserve">ORIENTE TERCERA SECCION </t>
  </si>
  <si>
    <t>PASO Y PLAYA</t>
  </si>
  <si>
    <t xml:space="preserve">PASO Y PLAYA </t>
  </si>
  <si>
    <t>PATASTAL PRIMERA SECCION</t>
  </si>
  <si>
    <t>PATASTAL SEGUNDA SECCION</t>
  </si>
  <si>
    <t xml:space="preserve">PATASTAL SEGUNDA SECCION </t>
  </si>
  <si>
    <t>PENJAMO</t>
  </si>
  <si>
    <t>PERIFERICO CARLOS A MOLINA</t>
  </si>
  <si>
    <t>PINO SUAREZ PRIMERA</t>
  </si>
  <si>
    <t>PLAYITA</t>
  </si>
  <si>
    <t>POBLADO 11 DE FEBRERO</t>
  </si>
  <si>
    <t>POBLADO AMADO GOMEZ</t>
  </si>
  <si>
    <t>POBLADO C-10 CALLE 1</t>
  </si>
  <si>
    <t>POBLADO C-10 GENERAL LAZARO CARDENAS</t>
  </si>
  <si>
    <t xml:space="preserve">POBLADO C-17 INDEPENDENCIA </t>
  </si>
  <si>
    <t>POBLADO C-20 MIGUEL HIDALGO</t>
  </si>
  <si>
    <t>POBLADO C-29</t>
  </si>
  <si>
    <t>POBLADO C-29 VICENTE GUERRERO</t>
  </si>
  <si>
    <t>POBLADO COCOHITAL</t>
  </si>
  <si>
    <t>POBLADO IGNACIO ZARAGOZA</t>
  </si>
  <si>
    <t>POBLADO NICOLAS BRAVO</t>
  </si>
  <si>
    <t>POBLADO ONCE DE FEBRERO</t>
  </si>
  <si>
    <t>POBLADO PUERTO CHILTEPEC</t>
  </si>
  <si>
    <t xml:space="preserve">POMOCA </t>
  </si>
  <si>
    <t>POMOCA BICENTENARIO</t>
  </si>
  <si>
    <t>POZA REDONDA 3RA SECCION</t>
  </si>
  <si>
    <t>PROGRESO TULAR PRIMERA</t>
  </si>
  <si>
    <t>PUERTO CEIBA</t>
  </si>
  <si>
    <t>PUERTO CEIBA CARRIZAL</t>
  </si>
  <si>
    <t xml:space="preserve">PUERTO CEIBA CARRIZAL </t>
  </si>
  <si>
    <t>PUERTO CHILTEPEC</t>
  </si>
  <si>
    <t>PUIERTO CEIBA</t>
  </si>
  <si>
    <t>QUINTIN ARAUZ</t>
  </si>
  <si>
    <t>RANCHERIA AQUILES SERDAN</t>
  </si>
  <si>
    <t xml:space="preserve">RANCHERIA ARROLLO HONDO </t>
  </si>
  <si>
    <t>RANCHERIA ARROLLO HONDO 4</t>
  </si>
  <si>
    <t>RANCHERIA ARROYO HONDO PRIMERA SECCION</t>
  </si>
  <si>
    <t xml:space="preserve">RANCHERIA CALZADA PRIMERA SECCION </t>
  </si>
  <si>
    <t>RANCHERIA CUCUXAPA</t>
  </si>
  <si>
    <t>RANCHERIA EL ESCRIBANO</t>
  </si>
  <si>
    <t xml:space="preserve">RANCHERIA FRANCISCO I MADERO SEGUNDA SECCION </t>
  </si>
  <si>
    <t>RANCHERIA FRANCISCO Y MADERO</t>
  </si>
  <si>
    <t>RANCHERIA GUAYO TERCERA</t>
  </si>
  <si>
    <t xml:space="preserve">RANCHERIA HIDALGO PRIMERA SECCION </t>
  </si>
  <si>
    <t>RANCHERIA HIDALGO SEGUNDA SECCION</t>
  </si>
  <si>
    <t>RANCHERIA HUAPACAL PRIMERA SECCION</t>
  </si>
  <si>
    <t>RANCHERIA HUAPACAL SEGUNDA SECCION</t>
  </si>
  <si>
    <t xml:space="preserve">RANCHERIA HUAPACAL SEGUNDA SECCION </t>
  </si>
  <si>
    <t>RANCHERIA INDEPENDENCIA PRIMERA</t>
  </si>
  <si>
    <t>RANCHERIA INDEPENDENCIA SEGUNDA SECCION</t>
  </si>
  <si>
    <t>RANCHERIA JALAPITA</t>
  </si>
  <si>
    <t>RANCHERIA JALAPITA CENTLA</t>
  </si>
  <si>
    <t>RANCHERIA JOSE MARIA MORELOS</t>
  </si>
  <si>
    <t>RANCHERIA JOSE MARIA MORELOS BELLOTE</t>
  </si>
  <si>
    <t>RANCHERIA LA PIEDRA CUARTA SECCION</t>
  </si>
  <si>
    <t>RANCHERIA LAS FLORES</t>
  </si>
  <si>
    <t xml:space="preserve">RANCHERIA LAS FLORES TERCERA SECCION </t>
  </si>
  <si>
    <t>RANCHERIA LAZARO CARDENAS</t>
  </si>
  <si>
    <t xml:space="preserve">RANCHERIA LAZARO CARDENAS  1 </t>
  </si>
  <si>
    <t>RANCHERIA LAZARO CARDENAS 1</t>
  </si>
  <si>
    <t>RANCHERIA LIBERTAD PRIMERA</t>
  </si>
  <si>
    <t>RANCHERIA LIBERTAD PRIMERA SECCION</t>
  </si>
  <si>
    <t xml:space="preserve">RANCHERIA LIBERTAD SEGUNDA SECCION </t>
  </si>
  <si>
    <t>RANCHERIA LOS NARANJOS</t>
  </si>
  <si>
    <t>RANCHERIA MANTILLA</t>
  </si>
  <si>
    <t>RANCHERIA MELCHOR OCAMPO</t>
  </si>
  <si>
    <t xml:space="preserve">RANCHERIA MIGUEL HIDALGO </t>
  </si>
  <si>
    <t>RANCHERIA NICOLAS BRAVO</t>
  </si>
  <si>
    <t xml:space="preserve">RANCHERIA NICOLAS BRAVO CUARTA SECCION </t>
  </si>
  <si>
    <t>RANCHERIA NICOLAS BRAVO PRIMERA SECCION</t>
  </si>
  <si>
    <t>RANCHERIA NICOLAS BRAVO QUINTA SECCION</t>
  </si>
  <si>
    <t>RANCHERIA NICOLAS BRAVO SIN NUMERO</t>
  </si>
  <si>
    <t>RANCHERIA NICOLAS BRAVO TERCERA SECCION</t>
  </si>
  <si>
    <t>RANCHERIA NORTE PRIMERA SECCION</t>
  </si>
  <si>
    <t>RANCHERIA NORTE SEGUNDA SECCION</t>
  </si>
  <si>
    <t>RANCHERIA OCCIDENTE PRIMERA SECCION</t>
  </si>
  <si>
    <t>RANCHERIA ORIENTE CUARTA SECCION</t>
  </si>
  <si>
    <t>RANCHERIA ORIENTE PRIMERA SECCION</t>
  </si>
  <si>
    <t xml:space="preserve">RANCHERIA ORIENTE PRIMERA SECCION </t>
  </si>
  <si>
    <t>RANCHERIA ORIENTE SAN CAYETANO</t>
  </si>
  <si>
    <t>RANCHERIA ORIENTE SEGUNDA</t>
  </si>
  <si>
    <t>RANCHERIA ORIENTE SEGUNDA SECCION</t>
  </si>
  <si>
    <t xml:space="preserve">RANCHERIA ORIENTE SEGUNDA SECCION </t>
  </si>
  <si>
    <t>RANCHERIA ORIENTE TERCERA SECCION</t>
  </si>
  <si>
    <t xml:space="preserve">RANCHERIA ORIENTE TERCERA SECCION </t>
  </si>
  <si>
    <t>RANCHERIA PASO Y PLAYA</t>
  </si>
  <si>
    <t>RANCHERIA PATASTAL SEGUNDA</t>
  </si>
  <si>
    <t>RANCHERIA QUINTIN ARAUZ</t>
  </si>
  <si>
    <t>RANCHERIA RIO SECO PRIMERA SECCION</t>
  </si>
  <si>
    <t xml:space="preserve">RANCHERIA RIO SECO SEGUNDA </t>
  </si>
  <si>
    <t>RANCHERIA RIO SECO SEGUNDA SECCION</t>
  </si>
  <si>
    <t xml:space="preserve">RANCHERIA RIO SECO Y MONTAÃ‘A </t>
  </si>
  <si>
    <t>RANCHERIA SANTANA PRIMERA SECCION</t>
  </si>
  <si>
    <t>RANCHERIA SANTANA SEGUNDA SECCION</t>
  </si>
  <si>
    <t>RANCHERIA SANTANA SEGUNDA SECCION A</t>
  </si>
  <si>
    <t>RANCHERIA SANTUARIO PRIMERA SECCION</t>
  </si>
  <si>
    <t xml:space="preserve">RANCHERIA SARGENTO LOPEZ    </t>
  </si>
  <si>
    <t>RANCHERIA SARGENTO LOPEZ PRIMERA SECCION</t>
  </si>
  <si>
    <t xml:space="preserve">RANCHERIA SUR PRIMERA SECCION </t>
  </si>
  <si>
    <t>RANCHERIA SUR QUINTA SECCION</t>
  </si>
  <si>
    <t>RANCHERIA SUR TERCERA SECCION</t>
  </si>
  <si>
    <t xml:space="preserve">RANCHERIA ZAPOTAL TERCERA SECCION </t>
  </si>
  <si>
    <t>RANCHERRIA ARROYO HONDO SEGUNDA</t>
  </si>
  <si>
    <t>REFORMA</t>
  </si>
  <si>
    <t>REYES HERNANDES SIN NUMERO</t>
  </si>
  <si>
    <t>REYES HERNANDEZ PRIMERA</t>
  </si>
  <si>
    <t>REYES HERNANDEZ SEGUNDA</t>
  </si>
  <si>
    <t>RIO SECO 2DA SECCION</t>
  </si>
  <si>
    <t>RIO SECO SEGUNDA SECCION</t>
  </si>
  <si>
    <t xml:space="preserve">RIO SECO SEGUNDA SECCION </t>
  </si>
  <si>
    <t>RIO SECO Y MONTAÃ‘A</t>
  </si>
  <si>
    <t>RIO SECO Y MONTAÃ‘A PRIMERA</t>
  </si>
  <si>
    <t>RUBEN JARAMILLO</t>
  </si>
  <si>
    <t>SAN JORGE</t>
  </si>
  <si>
    <t>SANCHEZ MORMAL</t>
  </si>
  <si>
    <t>SANTA AMALIA</t>
  </si>
  <si>
    <t>SANTA MARIA DE GUADALUPE</t>
  </si>
  <si>
    <t xml:space="preserve">SANTA MARIA DE GUADALUPE </t>
  </si>
  <si>
    <t xml:space="preserve">SANTA MARIA GUADALUPE </t>
  </si>
  <si>
    <t>SANTA ROSA</t>
  </si>
  <si>
    <t xml:space="preserve">SANTANA 1RA </t>
  </si>
  <si>
    <t>SANTANA 1RA SECCION</t>
  </si>
  <si>
    <t>SANTANA 1RA SECCION A</t>
  </si>
  <si>
    <t>SANTANA 2DA</t>
  </si>
  <si>
    <t>SANTANA 2DA SECCION A</t>
  </si>
  <si>
    <t>SANTANA PRIMERA SECCION</t>
  </si>
  <si>
    <t>SANTANA SEGUNDA SECCION</t>
  </si>
  <si>
    <t>SANTO TOMAS</t>
  </si>
  <si>
    <t xml:space="preserve">SANTUARIO 1RA </t>
  </si>
  <si>
    <t>SARGENTO LOPEZ</t>
  </si>
  <si>
    <t xml:space="preserve">SARGENTO LOPEZ </t>
  </si>
  <si>
    <t>SARGENTO LOPEZ TERCERA SECCION</t>
  </si>
  <si>
    <t>SUR CUARTA SECCION</t>
  </si>
  <si>
    <t>SUR PRIMERA SECCION</t>
  </si>
  <si>
    <t>SUR QUINTA SECCION</t>
  </si>
  <si>
    <t>SUR SEGUNDA SECCION</t>
  </si>
  <si>
    <t xml:space="preserve">SUR SEGUNDA SECCION </t>
  </si>
  <si>
    <t>SUR TERCERA SECCION</t>
  </si>
  <si>
    <t>TECOLUTILLA</t>
  </si>
  <si>
    <t>TIERRA Y LIBERTAD</t>
  </si>
  <si>
    <t>TOLOQUE</t>
  </si>
  <si>
    <t>TORNO LARGO</t>
  </si>
  <si>
    <t xml:space="preserve">TORNO LARGO </t>
  </si>
  <si>
    <t>TORNO LARGO TERCREA SECCION</t>
  </si>
  <si>
    <t>TULAR</t>
  </si>
  <si>
    <t xml:space="preserve">TULAR </t>
  </si>
  <si>
    <t>TULIPAN</t>
  </si>
  <si>
    <t>UNIDAD HABITACIONAL INFONAVIT DEPORTIVA</t>
  </si>
  <si>
    <t>VAQUEIRO SANTA ROSALIA</t>
  </si>
  <si>
    <t>VAQUEIROS</t>
  </si>
  <si>
    <t>VILLA ALDAMA</t>
  </si>
  <si>
    <t xml:space="preserve">VILLA ALDAMA </t>
  </si>
  <si>
    <t>VILLA CHICHICAPA</t>
  </si>
  <si>
    <t>VILLA ESMERALDA</t>
  </si>
  <si>
    <t>VILLA PUERTO CEIBA</t>
  </si>
  <si>
    <t xml:space="preserve">VILLA PUERTO CEIBA </t>
  </si>
  <si>
    <t>VILLA TECOLUTILLA</t>
  </si>
  <si>
    <t>VILLAPUERTO CEIBA</t>
  </si>
  <si>
    <t xml:space="preserve">YOLOXOCHILT </t>
  </si>
  <si>
    <t>YOLOXOCHILT 2DA SECCION</t>
  </si>
  <si>
    <t xml:space="preserve">YOLOXOCHILT SEGUNDA </t>
  </si>
  <si>
    <t>ZAPATA 2DA SECCION</t>
  </si>
  <si>
    <t>ZAPOTAL 1RA SECCION</t>
  </si>
  <si>
    <t>ZAPOTAL PRIMERA</t>
  </si>
  <si>
    <t xml:space="preserve">ZAPOTAL PRIMERA </t>
  </si>
  <si>
    <t>ZAPOTAL PRIMERA SECCION</t>
  </si>
  <si>
    <t xml:space="preserve">ZAPOTAL PRIMERA SECCION </t>
  </si>
  <si>
    <t>ZAPOTAL SEGUNDA SECCION</t>
  </si>
  <si>
    <t xml:space="preserve">ZAPOTAL TERCERA SECCION </t>
  </si>
  <si>
    <t>ZARAGOZA TERCERA SECCION</t>
  </si>
  <si>
    <t>RANCHERIA MIAHUATLAN SEGUNDA SECCION</t>
  </si>
  <si>
    <t>EJIDO CHILTEPEC EL PENJAMO</t>
  </si>
  <si>
    <t>RANCHERIA JOSE MARIA MORELOS EL BELLOTE</t>
  </si>
  <si>
    <t>RANCHERIA ZAPOTAL PRIMERA SECCION</t>
  </si>
  <si>
    <t>RANCHERIA OCCIDENTE SAN FRANCISCO</t>
  </si>
  <si>
    <t>POBLADO FRANCISCO I MADERO</t>
  </si>
  <si>
    <t xml:space="preserve">COLONIA CALZADA </t>
  </si>
  <si>
    <t>COLONIA ROGER FALCONI</t>
  </si>
  <si>
    <t>COLONIA INFONAVIT DEPORTIVA</t>
  </si>
  <si>
    <t>COLONONIA EMBUDO EL FOVISSTE</t>
  </si>
  <si>
    <t>COLONIA CARDENAS CENTRO</t>
  </si>
  <si>
    <t>COLONIA LAZARO CARDENAS DEL RIO</t>
  </si>
  <si>
    <t>COLONIA NUEVA ESPERANZA</t>
  </si>
  <si>
    <t>COLONIA CALZADA PRIMERA SECCION SUR</t>
  </si>
  <si>
    <t>COLONIA CALZADA SEGUNDA SECCION</t>
  </si>
  <si>
    <t xml:space="preserve">COLONIA CALZADA PRIMERA SECCION </t>
  </si>
  <si>
    <t>COLONIA CALZADA SECTOR SAN ANTONIO</t>
  </si>
  <si>
    <t>EJIDO EL PALMAR</t>
  </si>
  <si>
    <t>RANCHERIA RENULCALCO SEGUNDA SECCION</t>
  </si>
  <si>
    <t>EJIDO CARDENAS</t>
  </si>
  <si>
    <t>RANCHERIA YOLOXOCHITL</t>
  </si>
  <si>
    <t>RANCHERIA BENITO JUAREZ SEGUNDA SECCION</t>
  </si>
  <si>
    <t xml:space="preserve">RANCHERIA MANTILLA </t>
  </si>
  <si>
    <t>RANCHERIA YOLOXOCHITL SEGUNDA SECCION</t>
  </si>
  <si>
    <t>RANCHERIA YOLOXOCHITL SAN SERENO</t>
  </si>
  <si>
    <t>RANCHERIA YOLOXOCHTIL SAN SEVERO</t>
  </si>
  <si>
    <t>COLONIA LA COIVA</t>
  </si>
  <si>
    <t>COLONONIA ROGER FALCONI</t>
  </si>
  <si>
    <t>EJIDO CARRIZAL</t>
  </si>
  <si>
    <t>COLONIA CAÃ‘ALES SEGUNDA ETAPA SUR</t>
  </si>
  <si>
    <t>COLONIA ALAMEDA</t>
  </si>
  <si>
    <t>POBLADO C-9 LICENCIADO FRANCISCO I MADERO</t>
  </si>
  <si>
    <t>COLONIA SANTA CATALINA</t>
  </si>
  <si>
    <t>POBLADO C-28 CORONEL GREGORIO MENDEZ</t>
  </si>
  <si>
    <t>FRACCIONAMIENTO EL BAJIO SEGUNDA SECCION</t>
  </si>
  <si>
    <t>EJIDO SANTUARIO SEGUNDA SECCION</t>
  </si>
  <si>
    <t>RANCHERIA POZA REDONDA PRIMERA SECCION</t>
  </si>
  <si>
    <t>POBLADO C-16 EMILIANO ZAPATA</t>
  </si>
  <si>
    <t>FRACCIONAMIENTO EL BAJIO PRIMERA SECCION</t>
  </si>
  <si>
    <t>RANCHERIA EL BAJIO PRIMERA SECCION</t>
  </si>
  <si>
    <t>COLONIA JOSE TORRUCO</t>
  </si>
  <si>
    <t>COLONIA TABSCOOP</t>
  </si>
  <si>
    <t>COLONIA EL BAJIO</t>
  </si>
  <si>
    <t>RANCHERIA EL GOLPE SEGUNDA SECCION</t>
  </si>
  <si>
    <t>RANCHERIA SANTUARIO SEGUNDA SECCION</t>
  </si>
  <si>
    <t>COLONIA EMILIANO ZAPATA</t>
  </si>
  <si>
    <t>RANCHERIA RIO SECO Y MONTAÃ‘A TERCERA SECCION</t>
  </si>
  <si>
    <t>COLONIA INFONAVIT LOMA BONITA</t>
  </si>
  <si>
    <t>RANCHERIA ZAPOTAL SEGUNDA SECCION</t>
  </si>
  <si>
    <t>COLONIA CAÃƒâ€˜ALES TERCERA ETAPA NORTE</t>
  </si>
  <si>
    <t>COLONIA INGENIO SANTA ROSALIA</t>
  </si>
  <si>
    <t>EJIDO EMILIANO ZAPATA (SAN MATEO)</t>
  </si>
  <si>
    <t>EJIDO HUIMANGUILLO SEGUNDA SECCION</t>
  </si>
  <si>
    <t>EJIDO MORELOS PIEDRA TERCERA SECCION</t>
  </si>
  <si>
    <t>EJIDO RIO SECO TERCERA SECCION</t>
  </si>
  <si>
    <t xml:space="preserve">EJIDO SANTO TOMAS </t>
  </si>
  <si>
    <t xml:space="preserve">RANCHERIA A LA PIEDRA CUARTA SECCION </t>
  </si>
  <si>
    <t xml:space="preserve">RANCHERIA FRANCISCO VILLA </t>
  </si>
  <si>
    <t>RANCHERIA HABANERO PRIMERA SECCION</t>
  </si>
  <si>
    <t>RANCHERIA HABANERO PRIMERA SECCION (VENUSTIANO CARRANZA)</t>
  </si>
  <si>
    <t xml:space="preserve">RANCHERIA LA PIEDRA CUARTA SECCION </t>
  </si>
  <si>
    <t xml:space="preserve">RANCHERIA LA PIEDRA PRIMERA  SECCION </t>
  </si>
  <si>
    <t>BELLOTE</t>
  </si>
  <si>
    <t xml:space="preserve">EJIDO EL BAJIO SEGUNDA SECCION </t>
  </si>
  <si>
    <t>COLONIA LA MADRID</t>
  </si>
  <si>
    <t xml:space="preserve">EJIDO 11 DE FEBRERO </t>
  </si>
  <si>
    <t>RANCHERIA BLASILLO PRIMERA SECCION NICOLAS BRAVO</t>
  </si>
  <si>
    <t>EJIDO BUENA VENTURA</t>
  </si>
  <si>
    <t xml:space="preserve">EJIDO HUIMANGO SEGUNDA SECCCION </t>
  </si>
  <si>
    <t xml:space="preserve">RANCHERIA LAS MANTILLAS CUARTA SECCION </t>
  </si>
  <si>
    <t xml:space="preserve">RANCHERIA SANTUARIO SEGUNDA SECCION </t>
  </si>
  <si>
    <t xml:space="preserve">EJIDO YOLOKOCHITL SEGUDA SECCION </t>
  </si>
  <si>
    <t>COLONIA EL BELLOTE</t>
  </si>
  <si>
    <t>FRACCIONAMIENTO CAÃƒâ€˜ALES DOS</t>
  </si>
  <si>
    <t xml:space="preserve">RANCHERIA LA PIEDRA TERCERA SECCION </t>
  </si>
  <si>
    <t>RANCHERIA MIAHUATLAN SAN ISIDRO</t>
  </si>
  <si>
    <t xml:space="preserve">POBLADO C-10 </t>
  </si>
  <si>
    <t xml:space="preserve">POBLADO C-16 EMILIANO ZAPATA </t>
  </si>
  <si>
    <t>EJIDO C-20 MIGUEL HIDALGO</t>
  </si>
  <si>
    <t xml:space="preserve">POBLADO C-28  GREGORIO MENDEZ MAGAÃƒâ€˜A 1 </t>
  </si>
  <si>
    <t>POBLADO C-9 LICENCIADO FRANCISCO I. MADERO</t>
  </si>
  <si>
    <t xml:space="preserve">RANCHERIA POZA REDONDA  PRIMERA SECION </t>
  </si>
  <si>
    <t>PROLONGACION SANTOS DEGOLLADO</t>
  </si>
  <si>
    <t>RANCHERIA LAS MANTILLAS CUARTA SECCION SAN ANTONIO</t>
  </si>
  <si>
    <t xml:space="preserve">RANCHERIA BENITO JUAREZ SEGUNDA SECCION </t>
  </si>
  <si>
    <t xml:space="preserve">RANCHERIA HABANERO SEGUNDA SECCION </t>
  </si>
  <si>
    <t xml:space="preserve">RANCHERIA LA PIEDRA PRIMERA SECCION </t>
  </si>
  <si>
    <t>POBLADO PECHUCALCO</t>
  </si>
  <si>
    <t xml:space="preserve">RANCHERIA RIO SECO SEGUNDA SECCION C </t>
  </si>
  <si>
    <t>RANCHERIA YOLOXOCHIYL SEGUNDA SECCION</t>
  </si>
  <si>
    <t>EJIDO ZAPOTAL PRIMERA SECCION SAN MIGUEL</t>
  </si>
  <si>
    <t>FRACCIONAMIENTO SAN PEDRO</t>
  </si>
  <si>
    <t>LA CEIBA</t>
  </si>
  <si>
    <t>COLONIA GOBERNADORES</t>
  </si>
  <si>
    <t xml:space="preserve">COLONIA EL TOLOQUE </t>
  </si>
  <si>
    <t xml:space="preserve">COLONIA EL LIMON </t>
  </si>
  <si>
    <t>COLONIA GUSTAVO DE LA FUENTE</t>
  </si>
  <si>
    <t xml:space="preserve">CENTRO </t>
  </si>
  <si>
    <t xml:space="preserve">COLONIA CSAT </t>
  </si>
  <si>
    <t>COLONIA CSAT</t>
  </si>
  <si>
    <t>ALIANZA</t>
  </si>
  <si>
    <t xml:space="preserve">ALDAMA CUARTA SECCION </t>
  </si>
  <si>
    <t xml:space="preserve">LAPALMA </t>
  </si>
  <si>
    <t xml:space="preserve">LA VIA </t>
  </si>
  <si>
    <t xml:space="preserve">NUEVO PROGRESO </t>
  </si>
  <si>
    <t xml:space="preserve">PUEBLO NUEVO </t>
  </si>
  <si>
    <t>RANCHERIA LAZARO CARDENAS 2</t>
  </si>
  <si>
    <t>RANCHERIA PASTAL 2 SECCION</t>
  </si>
  <si>
    <t xml:space="preserve">RANCHERIA CENTRO TULAR </t>
  </si>
  <si>
    <t xml:space="preserve">CAÃ‘ALES 2 </t>
  </si>
  <si>
    <t xml:space="preserve">EJIDO LA LUCHA </t>
  </si>
  <si>
    <t xml:space="preserve">RANCHERIA RIO SECO SEGUNDA SECCION </t>
  </si>
  <si>
    <t xml:space="preserve">RANCHERIA SANTANA PRIMERA SECCION </t>
  </si>
  <si>
    <t>COLONIA LOS MANGOS</t>
  </si>
  <si>
    <t>CHILTEPEC SECCION B</t>
  </si>
  <si>
    <t>2019-04-05</t>
  </si>
  <si>
    <t>2021-10-16</t>
  </si>
  <si>
    <t>2021-01-10</t>
  </si>
  <si>
    <t>2021-12-17</t>
  </si>
  <si>
    <t>2021-10-22</t>
  </si>
  <si>
    <t>2021-10-28</t>
  </si>
  <si>
    <t>2021-10-29</t>
  </si>
  <si>
    <t>2021-06-11</t>
  </si>
  <si>
    <t>2021-11-30</t>
  </si>
  <si>
    <t>2021-11-18</t>
  </si>
  <si>
    <t>2022-02-01</t>
  </si>
  <si>
    <t>2021-05-01</t>
  </si>
  <si>
    <t>2021-11-16</t>
  </si>
  <si>
    <t>2021-10-12</t>
  </si>
  <si>
    <t>2021-10-20</t>
  </si>
  <si>
    <t>2022-01-22</t>
  </si>
  <si>
    <t>2022-01-29</t>
  </si>
  <si>
    <t>2021-01-28</t>
  </si>
  <si>
    <t>2021-06-12</t>
  </si>
  <si>
    <t>2021-05-03</t>
  </si>
  <si>
    <t>2021-09-22</t>
  </si>
  <si>
    <t>2020-07-29</t>
  </si>
  <si>
    <t>2018-09-14</t>
  </si>
  <si>
    <t>2020-01-14</t>
  </si>
  <si>
    <t>2021-03-11</t>
  </si>
  <si>
    <t>2021-09-27</t>
  </si>
  <si>
    <t>2021-09-24</t>
  </si>
  <si>
    <t>2019-11-30</t>
  </si>
  <si>
    <t>2021-11-13</t>
  </si>
  <si>
    <t>2017-07-02</t>
  </si>
  <si>
    <t>2021-10-23</t>
  </si>
  <si>
    <t>2021-05-11</t>
  </si>
  <si>
    <t>2021-07-09</t>
  </si>
  <si>
    <t>2021-04-12</t>
  </si>
  <si>
    <t>2021-12-10</t>
  </si>
  <si>
    <t>2020-03-31</t>
  </si>
  <si>
    <t>2022-03-01</t>
  </si>
  <si>
    <t>2020-12-22</t>
  </si>
  <si>
    <t>2017-01-06</t>
  </si>
  <si>
    <t>2021-05-10</t>
  </si>
  <si>
    <t>2017-11-03</t>
  </si>
  <si>
    <t>2021-10-19</t>
  </si>
  <si>
    <t>2021-10-11</t>
  </si>
  <si>
    <t>2021-12-13</t>
  </si>
  <si>
    <t>2021-09-18</t>
  </si>
  <si>
    <t>2021-02-22</t>
  </si>
  <si>
    <t>2021-03-26</t>
  </si>
  <si>
    <t>2021-03-23</t>
  </si>
  <si>
    <t>2021-08-10</t>
  </si>
  <si>
    <t>2021-11-10</t>
  </si>
  <si>
    <t>2021-03-30</t>
  </si>
  <si>
    <t>2019-05-29</t>
  </si>
  <si>
    <t>2020-01-12</t>
  </si>
  <si>
    <t>2021-06-23</t>
  </si>
  <si>
    <t>2020-08-28</t>
  </si>
  <si>
    <t>2019-12-09</t>
  </si>
  <si>
    <t>2020-12-28</t>
  </si>
  <si>
    <t>2021-03-25</t>
  </si>
  <si>
    <t>2022-01-12</t>
  </si>
  <si>
    <t>2022-10-01</t>
  </si>
  <si>
    <t>2021-04-11</t>
  </si>
  <si>
    <t>2021-01-11</t>
  </si>
  <si>
    <t>2020-10-23</t>
  </si>
  <si>
    <t>2020-08-25</t>
  </si>
  <si>
    <t>2021-10-15</t>
  </si>
  <si>
    <t>2020-09-17</t>
  </si>
  <si>
    <t>2019-12-18</t>
  </si>
  <si>
    <t>2021-10-02</t>
  </si>
  <si>
    <t>2021-02-13</t>
  </si>
  <si>
    <t>2020-11-11</t>
  </si>
  <si>
    <t>2020-08-17</t>
  </si>
  <si>
    <t>2021-10-30</t>
  </si>
  <si>
    <t>2021-12-14</t>
  </si>
  <si>
    <t>2021-11-29</t>
  </si>
  <si>
    <t>2022-01-14</t>
  </si>
  <si>
    <t>2021-03-02</t>
  </si>
  <si>
    <t>2020-10-30</t>
  </si>
  <si>
    <t>2021-09-10</t>
  </si>
  <si>
    <t>2021-12-02</t>
  </si>
  <si>
    <t>2021-09-11</t>
  </si>
  <si>
    <t>2021-08-11</t>
  </si>
  <si>
    <t>2021-07-10</t>
  </si>
  <si>
    <t>2021-12-16</t>
  </si>
  <si>
    <t>2021-11-27</t>
  </si>
  <si>
    <t>2021-07-20</t>
  </si>
  <si>
    <t>2021-04-19</t>
  </si>
  <si>
    <t>2020-07-20</t>
  </si>
  <si>
    <t>2020-09-16</t>
  </si>
  <si>
    <t>2020-12-18</t>
  </si>
  <si>
    <t>2021-10-14</t>
  </si>
  <si>
    <t>2019-12-08</t>
  </si>
  <si>
    <t>2019-04-03</t>
  </si>
  <si>
    <t>2020-12-10</t>
  </si>
  <si>
    <t>2021-06-18</t>
  </si>
  <si>
    <t>2021-09-23</t>
  </si>
  <si>
    <t>2021-02-23</t>
  </si>
  <si>
    <t>2020-01-16</t>
  </si>
  <si>
    <t>2020-10-27</t>
  </si>
  <si>
    <t>2020-03-13</t>
  </si>
  <si>
    <t>2020-04-11</t>
  </si>
  <si>
    <t>2021-11-24</t>
  </si>
  <si>
    <t>2021-06-10</t>
  </si>
  <si>
    <t>2019-12-27</t>
  </si>
  <si>
    <t>2020-01-17</t>
  </si>
  <si>
    <t>2021-02-10</t>
  </si>
  <si>
    <t>2021-11-19</t>
  </si>
  <si>
    <t>2021-09-30</t>
  </si>
  <si>
    <t>2021-07-12</t>
  </si>
  <si>
    <t>2021-02-12</t>
  </si>
  <si>
    <t>2021-01-01</t>
  </si>
  <si>
    <t>2021-08-29</t>
  </si>
  <si>
    <t>2021-10-25</t>
  </si>
  <si>
    <t>2021-05-13</t>
  </si>
  <si>
    <t>2021-11-23</t>
  </si>
  <si>
    <t>2021-11-22</t>
  </si>
  <si>
    <t>2021-02-25</t>
  </si>
  <si>
    <t>2019-11-26</t>
  </si>
  <si>
    <t>2021-01-03</t>
  </si>
  <si>
    <t>2019-05-10</t>
  </si>
  <si>
    <t>2019-07-10</t>
  </si>
  <si>
    <t>2021-06-01</t>
  </si>
  <si>
    <t>2019-09-17</t>
  </si>
  <si>
    <t>2019-02-10</t>
  </si>
  <si>
    <t>2019-06-30</t>
  </si>
  <si>
    <t>2021-01-04</t>
  </si>
  <si>
    <t>2021-03-03</t>
  </si>
  <si>
    <t>2019-09-25</t>
  </si>
  <si>
    <t>2021-02-15</t>
  </si>
  <si>
    <t>2019-08-10</t>
  </si>
  <si>
    <t>2021-11-12</t>
  </si>
  <si>
    <t>2020-11-28</t>
  </si>
  <si>
    <t>2021-08-06</t>
  </si>
  <si>
    <t>2021-09-14</t>
  </si>
  <si>
    <t>2020-11-16</t>
  </si>
  <si>
    <t>2021-09-13</t>
  </si>
  <si>
    <t>2021-11-25</t>
  </si>
  <si>
    <t>2021-10-26</t>
  </si>
  <si>
    <t>2021-09-25</t>
  </si>
  <si>
    <t>2019-06-06</t>
  </si>
  <si>
    <t>2021-03-13</t>
  </si>
  <si>
    <t>2021-01-26</t>
  </si>
  <si>
    <t>2021-11-20</t>
  </si>
  <si>
    <t>2021-02-09</t>
  </si>
  <si>
    <t>2021-12-31</t>
  </si>
  <si>
    <t>2018-04-14</t>
  </si>
  <si>
    <t>2021-10-21</t>
  </si>
  <si>
    <t>2021-04-09</t>
  </si>
  <si>
    <t>2021-12-11</t>
  </si>
  <si>
    <t>2019-09-08</t>
  </si>
  <si>
    <t>2019-04-11</t>
  </si>
  <si>
    <t>2019-02-08</t>
  </si>
  <si>
    <t>2021-09-29</t>
  </si>
  <si>
    <t>2021-08-30</t>
  </si>
  <si>
    <t>2021-01-08</t>
  </si>
  <si>
    <t>2021-12-23</t>
  </si>
  <si>
    <t>2020-08-24</t>
  </si>
  <si>
    <t>2019-09-24</t>
  </si>
  <si>
    <t>2020-11-26</t>
  </si>
  <si>
    <t>2021-07-30</t>
  </si>
  <si>
    <t>2020-12-31</t>
  </si>
  <si>
    <t>2021-03-15</t>
  </si>
  <si>
    <t>2021-08-03</t>
  </si>
  <si>
    <t>2021-05-28</t>
  </si>
  <si>
    <t>2021-07-13</t>
  </si>
  <si>
    <t>2020-01-11</t>
  </si>
  <si>
    <t>2020-07-21</t>
  </si>
  <si>
    <t>2020-03-14</t>
  </si>
  <si>
    <t>2019-04-06</t>
  </si>
  <si>
    <t>2020-11-25</t>
  </si>
  <si>
    <t>2021-05-06</t>
  </si>
  <si>
    <t>2018-04-20</t>
  </si>
  <si>
    <t>2022-08-01</t>
  </si>
  <si>
    <t>2021-09-28</t>
  </si>
  <si>
    <t>2021-07-15</t>
  </si>
  <si>
    <t>2021-05-20</t>
  </si>
  <si>
    <t>2021-12-07</t>
  </si>
  <si>
    <t>2021-08-26</t>
  </si>
  <si>
    <t>2021-12-28</t>
  </si>
  <si>
    <t>2018-12-24</t>
  </si>
  <si>
    <t>2021-12-08</t>
  </si>
  <si>
    <t>2021-08-12</t>
  </si>
  <si>
    <t>2021-08-31</t>
  </si>
  <si>
    <t>2021-06-15</t>
  </si>
  <si>
    <t>2019-06-26</t>
  </si>
  <si>
    <t>2019-12-02</t>
  </si>
  <si>
    <t>2021-01-21</t>
  </si>
  <si>
    <t>2020-04-03</t>
  </si>
  <si>
    <t>2020-06-25</t>
  </si>
  <si>
    <t>2020-05-17</t>
  </si>
  <si>
    <t>2021-12-18</t>
  </si>
  <si>
    <t>2021-02-24</t>
  </si>
  <si>
    <t>2021-02-19</t>
  </si>
  <si>
    <t>2020-02-12</t>
  </si>
  <si>
    <t>2017-11-17</t>
  </si>
  <si>
    <t>2017-09-11</t>
  </si>
  <si>
    <t>2021-02-11</t>
  </si>
  <si>
    <t>2019-03-20</t>
  </si>
  <si>
    <t>2019-10-31</t>
  </si>
  <si>
    <t>2019-02-15</t>
  </si>
  <si>
    <t>2020-06-21</t>
  </si>
  <si>
    <t>2021-02-04</t>
  </si>
  <si>
    <t>2018-09-29</t>
  </si>
  <si>
    <t>2021-03-18</t>
  </si>
  <si>
    <t>2021-12-03</t>
  </si>
  <si>
    <t>2021-07-01</t>
  </si>
  <si>
    <t>2021-05-02</t>
  </si>
  <si>
    <t>2020-09-23</t>
  </si>
  <si>
    <t>2021-07-26</t>
  </si>
  <si>
    <t>2021-06-24</t>
  </si>
  <si>
    <t>2021-03-01</t>
  </si>
  <si>
    <t>2021-09-15</t>
  </si>
  <si>
    <t>2021-03-12</t>
  </si>
  <si>
    <t>2022-01-19</t>
  </si>
  <si>
    <t>2022-04-01</t>
  </si>
  <si>
    <t>2020-03-04</t>
  </si>
  <si>
    <t>2021-04-03</t>
  </si>
  <si>
    <t>2021-04-15</t>
  </si>
  <si>
    <t>2021-01-19</t>
  </si>
  <si>
    <t>2021-07-25</t>
  </si>
  <si>
    <t>2021-09-12</t>
  </si>
  <si>
    <t>2021-08-24</t>
  </si>
  <si>
    <t>2019-07-08</t>
  </si>
  <si>
    <t>2021-04-10</t>
  </si>
  <si>
    <t>2022-05-01</t>
  </si>
  <si>
    <t>2020-06-16</t>
  </si>
  <si>
    <t>2021-04-27</t>
  </si>
  <si>
    <t>2021-11-09</t>
  </si>
  <si>
    <t>2020-07-02</t>
  </si>
  <si>
    <t>2019-08-24</t>
  </si>
  <si>
    <t>2021-06-05</t>
  </si>
  <si>
    <t>2022-07-01</t>
  </si>
  <si>
    <t>2021-12-29</t>
  </si>
  <si>
    <t>2022-01-17</t>
  </si>
  <si>
    <t>2018-08-29</t>
  </si>
  <si>
    <t>2021-11-26</t>
  </si>
  <si>
    <t>2022-01-15</t>
  </si>
  <si>
    <t>2021-11-15</t>
  </si>
  <si>
    <t>2019-03-01</t>
  </si>
  <si>
    <t>2021-09-06</t>
  </si>
  <si>
    <t>2019-03-04</t>
  </si>
  <si>
    <t>2021-04-22</t>
  </si>
  <si>
    <t>2021-09-19</t>
  </si>
  <si>
    <t>2016-08-04</t>
  </si>
  <si>
    <t>2021-01-30</t>
  </si>
  <si>
    <t>2021-04-14</t>
  </si>
  <si>
    <t>2021-09-02</t>
  </si>
  <si>
    <t>2020-06-01</t>
  </si>
  <si>
    <t>2019-08-22</t>
  </si>
  <si>
    <t>2021-06-09</t>
  </si>
  <si>
    <t>2018-04-12</t>
  </si>
  <si>
    <t>2021-03-20</t>
  </si>
  <si>
    <t>2020-03-12</t>
  </si>
  <si>
    <t>2022-12-01</t>
  </si>
  <si>
    <t>2019-10-15</t>
  </si>
  <si>
    <t>2021-08-16</t>
  </si>
  <si>
    <t>2021-10-18</t>
  </si>
  <si>
    <t>2020-02-20</t>
  </si>
  <si>
    <t>2019-12-13</t>
  </si>
  <si>
    <t>2019-12-07</t>
  </si>
  <si>
    <t>2019-09-20</t>
  </si>
  <si>
    <t>2018-08-09</t>
  </si>
  <si>
    <t>2019-02-18</t>
  </si>
  <si>
    <t>2019-11-28</t>
  </si>
  <si>
    <t>2020-01-23</t>
  </si>
  <si>
    <t>2020-11-12</t>
  </si>
  <si>
    <t>2021-06-19</t>
  </si>
  <si>
    <t>2021-06-30</t>
  </si>
  <si>
    <t>2020-10-03</t>
  </si>
  <si>
    <t>2021-05-31</t>
  </si>
  <si>
    <t>2021-01-06</t>
  </si>
  <si>
    <t>2019-12-05</t>
  </si>
  <si>
    <t>2019-11-19</t>
  </si>
  <si>
    <t>2022-07-23</t>
  </si>
  <si>
    <t>2019-08-23</t>
  </si>
  <si>
    <t>2010-08-26</t>
  </si>
  <si>
    <t>2018-06-28</t>
  </si>
  <si>
    <t>2019-08-21</t>
  </si>
  <si>
    <t>2021-04-02</t>
  </si>
  <si>
    <t>2020-03-28</t>
  </si>
  <si>
    <t>2018-12-23</t>
  </si>
  <si>
    <t>2019-03-06</t>
  </si>
  <si>
    <t>2021-05-12</t>
  </si>
  <si>
    <t>2017-03-15</t>
  </si>
  <si>
    <t>2020-06-09</t>
  </si>
  <si>
    <t>2021-06-16</t>
  </si>
  <si>
    <t>2021-09-17</t>
  </si>
  <si>
    <t>2017-03-11</t>
  </si>
  <si>
    <t>2021-08-09</t>
  </si>
  <si>
    <t>2021-02-27</t>
  </si>
  <si>
    <t>2022-11-01</t>
  </si>
  <si>
    <t>2020-05-09</t>
  </si>
  <si>
    <t>2021-05-04</t>
  </si>
  <si>
    <t>2020-07-12</t>
  </si>
  <si>
    <t>2020-01-24</t>
  </si>
  <si>
    <t>2021-09-20</t>
  </si>
  <si>
    <t>2021-07-14</t>
  </si>
  <si>
    <t>2020-06-02</t>
  </si>
  <si>
    <t>2020-08-10</t>
  </si>
  <si>
    <t>2020-12-11</t>
  </si>
  <si>
    <t>2020-01-27</t>
  </si>
  <si>
    <t>2019-05-14</t>
  </si>
  <si>
    <t>2021-01-27</t>
  </si>
  <si>
    <t>2021-06-22</t>
  </si>
  <si>
    <t>2020-11-30</t>
  </si>
  <si>
    <t>2020-04-12</t>
  </si>
  <si>
    <t>2020-01-30</t>
  </si>
  <si>
    <t>2021-01-18</t>
  </si>
  <si>
    <t>2020-06-27</t>
  </si>
  <si>
    <t>2020-06-29</t>
  </si>
  <si>
    <t>2018-03-08</t>
  </si>
  <si>
    <t>2018-11-11</t>
  </si>
  <si>
    <t>2020-11-17</t>
  </si>
  <si>
    <t>2022-09-22</t>
  </si>
  <si>
    <t>2021-01-12</t>
  </si>
  <si>
    <t>2021-09-16</t>
  </si>
  <si>
    <t>2020-05-08</t>
  </si>
  <si>
    <t>2021-08-01</t>
  </si>
  <si>
    <t>2010-09-10</t>
  </si>
  <si>
    <t>2021-02-26</t>
  </si>
  <si>
    <t>2017-11-23</t>
  </si>
  <si>
    <t>2020-01-15</t>
  </si>
  <si>
    <t>2021-12-21</t>
  </si>
  <si>
    <t>2018-12-26</t>
  </si>
  <si>
    <t>2021-05-25</t>
  </si>
  <si>
    <t>2022-06-01</t>
  </si>
  <si>
    <t>2021-02-02</t>
  </si>
  <si>
    <t>2021-09-04</t>
  </si>
  <si>
    <t>2021-10-04</t>
  </si>
  <si>
    <t>2021-10-27</t>
  </si>
  <si>
    <t>2020-04-09</t>
  </si>
  <si>
    <t>2021-10-06</t>
  </si>
  <si>
    <t>2021-08-18</t>
  </si>
  <si>
    <t>2022-01-26</t>
  </si>
  <si>
    <t>2019-05-09</t>
  </si>
  <si>
    <t>2017-05-30</t>
  </si>
  <si>
    <t>2019-02-03</t>
  </si>
  <si>
    <t>2019-02-25</t>
  </si>
  <si>
    <t>2021-05-22</t>
  </si>
  <si>
    <t>2019-11-04</t>
  </si>
  <si>
    <t>2021-03-05</t>
  </si>
  <si>
    <t>2019-06-04</t>
  </si>
  <si>
    <t>2019-04-30</t>
  </si>
  <si>
    <t>2021-07-27</t>
  </si>
  <si>
    <t>2019-01-05</t>
  </si>
  <si>
    <t>2019-05-18</t>
  </si>
  <si>
    <t>2019-10-26</t>
  </si>
  <si>
    <t>2021-06-07</t>
  </si>
  <si>
    <t>2019-04-15</t>
  </si>
  <si>
    <t>2021-12-06</t>
  </si>
  <si>
    <t>2017-04-25</t>
  </si>
  <si>
    <t>2022-01-28</t>
  </si>
  <si>
    <t>2019-06-19</t>
  </si>
  <si>
    <t>2019-04-25</t>
  </si>
  <si>
    <t>2019-04-13</t>
  </si>
  <si>
    <t>2020-04-02</t>
  </si>
  <si>
    <t>2019-07-04</t>
  </si>
  <si>
    <t>2019-09-03</t>
  </si>
  <si>
    <t>2019-04-19</t>
  </si>
  <si>
    <t>2020-10-01</t>
  </si>
  <si>
    <t>2019-02-19</t>
  </si>
  <si>
    <t>2020-02-18</t>
  </si>
  <si>
    <t>2019-12-04</t>
  </si>
  <si>
    <t>2019-04-24</t>
  </si>
  <si>
    <t>2019-06-02</t>
  </si>
  <si>
    <t>2019-05-17</t>
  </si>
  <si>
    <t>2019-04-18</t>
  </si>
  <si>
    <t>2018-07-30</t>
  </si>
  <si>
    <t>2019-05-31</t>
  </si>
  <si>
    <t>2021-12-27</t>
  </si>
  <si>
    <t>2018-09-24</t>
  </si>
  <si>
    <t>2020-06-20</t>
  </si>
  <si>
    <t>2022-01-21</t>
  </si>
  <si>
    <t>2018-12-11</t>
  </si>
  <si>
    <t>2018-10-17</t>
  </si>
  <si>
    <t>2018-10-22</t>
  </si>
  <si>
    <t>2020-04-08</t>
  </si>
  <si>
    <t>2019-10-22</t>
  </si>
  <si>
    <t>2019-05-30</t>
  </si>
  <si>
    <t>2021-05-30</t>
  </si>
  <si>
    <t>2021-06-25</t>
  </si>
  <si>
    <t>2021-07-31</t>
  </si>
  <si>
    <t>2021-07-23</t>
  </si>
  <si>
    <t>2021-12-15</t>
  </si>
  <si>
    <t>2021-08-14</t>
  </si>
  <si>
    <t>2021-07-08</t>
  </si>
  <si>
    <t>2021-08-25</t>
  </si>
  <si>
    <t>2021-10-07</t>
  </si>
  <si>
    <t>2021-07-22</t>
  </si>
  <si>
    <t>2022-01-24</t>
  </si>
  <si>
    <t>2021-07-24</t>
  </si>
  <si>
    <t>2021-01-07</t>
  </si>
  <si>
    <t>2021-07-28</t>
  </si>
  <si>
    <t>2020-11-14</t>
  </si>
  <si>
    <t>2019-11-23</t>
  </si>
  <si>
    <t>2020-10-02</t>
  </si>
  <si>
    <t>2021-11-17</t>
  </si>
  <si>
    <t>2018-11-21</t>
  </si>
  <si>
    <t>2021-10-03</t>
  </si>
  <si>
    <t>2021-08-07</t>
  </si>
  <si>
    <t>2021-03-06</t>
  </si>
  <si>
    <t>2021-03-08</t>
  </si>
  <si>
    <t>2021-06-08</t>
  </si>
  <si>
    <t>2021-02-07</t>
  </si>
  <si>
    <t>2021-07-29</t>
  </si>
  <si>
    <t>2021-06-26</t>
  </si>
  <si>
    <t>2021-07-07</t>
  </si>
  <si>
    <t>2021-06-14</t>
  </si>
  <si>
    <t>2021-07-17</t>
  </si>
  <si>
    <t>2021-07-21</t>
  </si>
  <si>
    <t>2022-01-20</t>
  </si>
  <si>
    <t>2021-11-28</t>
  </si>
  <si>
    <t>2021-03-07</t>
  </si>
  <si>
    <t>2021-05-08</t>
  </si>
  <si>
    <t>2022-04-02</t>
  </si>
  <si>
    <t>2019-09-15</t>
  </si>
  <si>
    <t>2020-09-22</t>
  </si>
  <si>
    <t>2020-11-19</t>
  </si>
  <si>
    <t>2021-03-29</t>
  </si>
  <si>
    <t>2021-11-01</t>
  </si>
  <si>
    <t>2018-12-12</t>
  </si>
  <si>
    <t>2020-08-31</t>
  </si>
  <si>
    <t>SEMANAL</t>
  </si>
  <si>
    <t>PRESIDENCIAL</t>
  </si>
  <si>
    <t>DELUX</t>
  </si>
  <si>
    <t>CREMACION</t>
  </si>
  <si>
    <t>ECONO LINE</t>
  </si>
  <si>
    <t>QUINCENAL</t>
  </si>
  <si>
    <t xml:space="preserve">DIGNITY </t>
  </si>
  <si>
    <t xml:space="preserve">GOBERNADOR </t>
  </si>
  <si>
    <t>ESPECIAL ANGELES</t>
  </si>
  <si>
    <t>DE LA CRUZ</t>
  </si>
  <si>
    <t>PEREZ</t>
  </si>
  <si>
    <t>ANA MARIA</t>
  </si>
  <si>
    <t>GARCIA</t>
  </si>
  <si>
    <t>PASCUAL</t>
  </si>
  <si>
    <t>ARIAS</t>
  </si>
  <si>
    <t>MARIA CRUZ</t>
  </si>
  <si>
    <t>OLIVA</t>
  </si>
  <si>
    <t>FUENTES</t>
  </si>
  <si>
    <t>RUBEN</t>
  </si>
  <si>
    <t>SOTO</t>
  </si>
  <si>
    <t>VILLAR</t>
  </si>
  <si>
    <t>GEORGINA</t>
  </si>
  <si>
    <t>AGUILAR</t>
  </si>
  <si>
    <t>RAFAEL</t>
  </si>
  <si>
    <t>JUAREZ</t>
  </si>
  <si>
    <t>MARIA</t>
  </si>
  <si>
    <t>MARQUEZ</t>
  </si>
  <si>
    <t>HERNANDEZ</t>
  </si>
  <si>
    <t>SANTIAGO</t>
  </si>
  <si>
    <t>SOBERANO</t>
  </si>
  <si>
    <t>AVALOS</t>
  </si>
  <si>
    <t>SALATIEL</t>
  </si>
  <si>
    <t>MARTINEZ</t>
  </si>
  <si>
    <t>VICENTE</t>
  </si>
  <si>
    <t>RENE HERIBERTO</t>
  </si>
  <si>
    <t>TRUJILLO</t>
  </si>
  <si>
    <t>MIRANDA</t>
  </si>
  <si>
    <t>JANET</t>
  </si>
  <si>
    <t>RAMIREZ</t>
  </si>
  <si>
    <t>TEJEDA</t>
  </si>
  <si>
    <t>YASMIN MARIA</t>
  </si>
  <si>
    <t>COLLADO</t>
  </si>
  <si>
    <t>ISAIAS</t>
  </si>
  <si>
    <t>RODRIGUEZ</t>
  </si>
  <si>
    <t>EFRAIN</t>
  </si>
  <si>
    <t>RUIZ</t>
  </si>
  <si>
    <t>NELLI</t>
  </si>
  <si>
    <t>GONZALEZ</t>
  </si>
  <si>
    <t>HARLEY</t>
  </si>
  <si>
    <t>SERVIN</t>
  </si>
  <si>
    <t>DOMINGUEZ</t>
  </si>
  <si>
    <t>JUANA</t>
  </si>
  <si>
    <t>CRUZ</t>
  </si>
  <si>
    <t>CANUTO</t>
  </si>
  <si>
    <t>VENTURA</t>
  </si>
  <si>
    <t>MERCEDES</t>
  </si>
  <si>
    <t>VELAZQUEZ</t>
  </si>
  <si>
    <t>MORALES</t>
  </si>
  <si>
    <t>HOFILIA</t>
  </si>
  <si>
    <t>MARCHENA</t>
  </si>
  <si>
    <t>GLADYS</t>
  </si>
  <si>
    <t>MARIA DALILA</t>
  </si>
  <si>
    <t>PINEDA</t>
  </si>
  <si>
    <t>ALEJANDRO</t>
  </si>
  <si>
    <t>AGUSTIN CEVERO</t>
  </si>
  <si>
    <t>ROCIO</t>
  </si>
  <si>
    <t>ALCAZAR</t>
  </si>
  <si>
    <t>CANCINO</t>
  </si>
  <si>
    <t>RODOLFO</t>
  </si>
  <si>
    <t>ALPUCHE</t>
  </si>
  <si>
    <t>AGUIRRE</t>
  </si>
  <si>
    <t>CLEVER RAMON</t>
  </si>
  <si>
    <t>JIMENEZ</t>
  </si>
  <si>
    <t>MENDEZ</t>
  </si>
  <si>
    <t>JORGE</t>
  </si>
  <si>
    <t>NARANJO</t>
  </si>
  <si>
    <t>ALEJO</t>
  </si>
  <si>
    <t>GERMAN</t>
  </si>
  <si>
    <t>CARRASCO</t>
  </si>
  <si>
    <t>GAMAS</t>
  </si>
  <si>
    <t>CARMEN</t>
  </si>
  <si>
    <t>ALVARADO</t>
  </si>
  <si>
    <t>IRMA</t>
  </si>
  <si>
    <t>VICTORIANO</t>
  </si>
  <si>
    <t>MANUEL</t>
  </si>
  <si>
    <t>JOSE</t>
  </si>
  <si>
    <t>JOSE DE LOS SANTOS</t>
  </si>
  <si>
    <t>MAURICIO</t>
  </si>
  <si>
    <t>OLAN</t>
  </si>
  <si>
    <t>ABENAMAR</t>
  </si>
  <si>
    <t>AREVALO</t>
  </si>
  <si>
    <t>LEYVA</t>
  </si>
  <si>
    <t>YOLANDA</t>
  </si>
  <si>
    <t>ENRIQUE</t>
  </si>
  <si>
    <t>VIRIDIANA</t>
  </si>
  <si>
    <t>ELOY</t>
  </si>
  <si>
    <t>HONORIA</t>
  </si>
  <si>
    <t>MONTEJO</t>
  </si>
  <si>
    <t>BOLAINA</t>
  </si>
  <si>
    <t>FLOR</t>
  </si>
  <si>
    <t>EVER</t>
  </si>
  <si>
    <t>MAGNOLIA</t>
  </si>
  <si>
    <t>VIVIANA CRISTELL</t>
  </si>
  <si>
    <t>VIDAL</t>
  </si>
  <si>
    <t>CORA</t>
  </si>
  <si>
    <t>FAUSTINO</t>
  </si>
  <si>
    <t>MARIA JESUS</t>
  </si>
  <si>
    <t>ROSA</t>
  </si>
  <si>
    <t>CORDOA</t>
  </si>
  <si>
    <t>CORDOVA</t>
  </si>
  <si>
    <t>MADAY</t>
  </si>
  <si>
    <t>MARIO</t>
  </si>
  <si>
    <t>CASTELLANO</t>
  </si>
  <si>
    <t>BERTHA MARIA</t>
  </si>
  <si>
    <t>BAIUTISTA</t>
  </si>
  <si>
    <t>PEDRO</t>
  </si>
  <si>
    <t>BROCA</t>
  </si>
  <si>
    <t>ANAI</t>
  </si>
  <si>
    <t>HEREDIA</t>
  </si>
  <si>
    <t>AURORA</t>
  </si>
  <si>
    <t>LAZARO</t>
  </si>
  <si>
    <t>AVENIDA</t>
  </si>
  <si>
    <t>MENESES</t>
  </si>
  <si>
    <t>DANTORI</t>
  </si>
  <si>
    <t>TERECITA DE JESUS</t>
  </si>
  <si>
    <t>OYOSA</t>
  </si>
  <si>
    <t>OSCAR</t>
  </si>
  <si>
    <t>ORTIZ</t>
  </si>
  <si>
    <t>CLEMENTE ALONSO</t>
  </si>
  <si>
    <t>BAÃ‘O</t>
  </si>
  <si>
    <t>CARLOS ANTONIO</t>
  </si>
  <si>
    <t>SANCHEZ</t>
  </si>
  <si>
    <t>GUADALUPE</t>
  </si>
  <si>
    <t>ESTRADA</t>
  </si>
  <si>
    <t>OFELIA</t>
  </si>
  <si>
    <t>PEREGRINO</t>
  </si>
  <si>
    <t>ALVAREZ</t>
  </si>
  <si>
    <t>MARVIN</t>
  </si>
  <si>
    <t>CASTELLANOS</t>
  </si>
  <si>
    <t>MARIA DE LOS ANGELES</t>
  </si>
  <si>
    <t>CASTILLO</t>
  </si>
  <si>
    <t>GALLEGOS</t>
  </si>
  <si>
    <t>FERNANDO</t>
  </si>
  <si>
    <t>PAULO CESAR</t>
  </si>
  <si>
    <t>GALMICHE</t>
  </si>
  <si>
    <t>RUTH</t>
  </si>
  <si>
    <t>CARLOS</t>
  </si>
  <si>
    <t>PABLO</t>
  </si>
  <si>
    <t>GUILLEN</t>
  </si>
  <si>
    <t>ARAYO</t>
  </si>
  <si>
    <t>HERMINIA FIDELMA</t>
  </si>
  <si>
    <t>SEGURA</t>
  </si>
  <si>
    <t>ANTONIO</t>
  </si>
  <si>
    <t>CONSUELO</t>
  </si>
  <si>
    <t>CUPIL</t>
  </si>
  <si>
    <t>OVANDO</t>
  </si>
  <si>
    <t>NURI</t>
  </si>
  <si>
    <t>CONTRERAS</t>
  </si>
  <si>
    <t>CERINO</t>
  </si>
  <si>
    <t>ESPERANZA</t>
  </si>
  <si>
    <t>DEL CARMEN</t>
  </si>
  <si>
    <t>EDIT</t>
  </si>
  <si>
    <t>LUCIA</t>
  </si>
  <si>
    <t>LIGARIO</t>
  </si>
  <si>
    <t>MARIA DEL CARMEN</t>
  </si>
  <si>
    <t>CALDERON</t>
  </si>
  <si>
    <t>MARTHA EDITH</t>
  </si>
  <si>
    <t>ASUNCION</t>
  </si>
  <si>
    <t>RAYA</t>
  </si>
  <si>
    <t>JUILIA</t>
  </si>
  <si>
    <t/>
  </si>
  <si>
    <t>HEROCEEDIS</t>
  </si>
  <si>
    <t>FLORES</t>
  </si>
  <si>
    <t>ELIAS</t>
  </si>
  <si>
    <t>SALVADOR</t>
  </si>
  <si>
    <t>ANDRES MANUEL</t>
  </si>
  <si>
    <t>LEON</t>
  </si>
  <si>
    <t>PETRONA</t>
  </si>
  <si>
    <t>AMADILDA</t>
  </si>
  <si>
    <t>BARTOLO</t>
  </si>
  <si>
    <t>ALAMILLA</t>
  </si>
  <si>
    <t>MARIBEL</t>
  </si>
  <si>
    <t>MARIA REYES</t>
  </si>
  <si>
    <t>REYNA MARIA</t>
  </si>
  <si>
    <t>MARIN</t>
  </si>
  <si>
    <t>FLORICEL</t>
  </si>
  <si>
    <t>TORRES</t>
  </si>
  <si>
    <t>GONGORA</t>
  </si>
  <si>
    <t>EZEQUIEL</t>
  </si>
  <si>
    <t>CARMITA</t>
  </si>
  <si>
    <t>CALLADO</t>
  </si>
  <si>
    <t>VALENZUELA</t>
  </si>
  <si>
    <t>FREDI</t>
  </si>
  <si>
    <t>SALAZAR</t>
  </si>
  <si>
    <t>CHAPUZ</t>
  </si>
  <si>
    <t>FERNANDO EDAURDO</t>
  </si>
  <si>
    <t>GUILLERMO</t>
  </si>
  <si>
    <t>RICARDO</t>
  </si>
  <si>
    <t>PERALTA</t>
  </si>
  <si>
    <t>WILDIO</t>
  </si>
  <si>
    <t>MAGAÃ‘A</t>
  </si>
  <si>
    <t>CHIQUITO</t>
  </si>
  <si>
    <t>DALIA ESTRELLA</t>
  </si>
  <si>
    <t>MERIDA</t>
  </si>
  <si>
    <t>DELGADO</t>
  </si>
  <si>
    <t>ISIDRO</t>
  </si>
  <si>
    <t>RAMOS</t>
  </si>
  <si>
    <t>DE DIOS</t>
  </si>
  <si>
    <t>RUBI ESMERALDA</t>
  </si>
  <si>
    <t>ANGELES</t>
  </si>
  <si>
    <t>JOYCE KRISTEL</t>
  </si>
  <si>
    <t>SANTOS</t>
  </si>
  <si>
    <t>FLOR GUADALUPE</t>
  </si>
  <si>
    <t>TERESA</t>
  </si>
  <si>
    <t>GARDUZA</t>
  </si>
  <si>
    <t>BRITO</t>
  </si>
  <si>
    <t>MARCO ANTONIO</t>
  </si>
  <si>
    <t>BAXIN</t>
  </si>
  <si>
    <t>HILARIA GUADALUPE</t>
  </si>
  <si>
    <t>ALCUDIA</t>
  </si>
  <si>
    <t>JUAN JOSE</t>
  </si>
  <si>
    <t>IVARRA</t>
  </si>
  <si>
    <t>GABRIELA</t>
  </si>
  <si>
    <t>AGUSTIN</t>
  </si>
  <si>
    <t>SUAREZ</t>
  </si>
  <si>
    <t>LORENZA</t>
  </si>
  <si>
    <t>BARRITAS</t>
  </si>
  <si>
    <t>GUSTAVO MIGUEL</t>
  </si>
  <si>
    <t>MONTALVO</t>
  </si>
  <si>
    <t>MARIANA</t>
  </si>
  <si>
    <t>NICOLAS</t>
  </si>
  <si>
    <t>ZOET SAUL</t>
  </si>
  <si>
    <t>BALCAZAR</t>
  </si>
  <si>
    <t>ALFREDO</t>
  </si>
  <si>
    <t>MAY</t>
  </si>
  <si>
    <t>MARIA TRINIDAD</t>
  </si>
  <si>
    <t>DENIS</t>
  </si>
  <si>
    <t>LILIANA</t>
  </si>
  <si>
    <t>CECILIO</t>
  </si>
  <si>
    <t>ACOPA</t>
  </si>
  <si>
    <t>XOCHITL YERENA</t>
  </si>
  <si>
    <t>JOSE ALFREDO</t>
  </si>
  <si>
    <t>ANGLES</t>
  </si>
  <si>
    <t>PARRA</t>
  </si>
  <si>
    <t>CALIXTO</t>
  </si>
  <si>
    <t>VALENCIA</t>
  </si>
  <si>
    <t>QUEVEDO</t>
  </si>
  <si>
    <t>JESUS DEL CARMEN</t>
  </si>
  <si>
    <t>SORAYA</t>
  </si>
  <si>
    <t>DE LA ROSA</t>
  </si>
  <si>
    <t>OLGA LIDIA</t>
  </si>
  <si>
    <t>ESCALANTE</t>
  </si>
  <si>
    <t>EDI</t>
  </si>
  <si>
    <t>DORA MARIA</t>
  </si>
  <si>
    <t>IZQUIERDO</t>
  </si>
  <si>
    <t>ELADIO</t>
  </si>
  <si>
    <t>LUIS</t>
  </si>
  <si>
    <t>LEDEZMA</t>
  </si>
  <si>
    <t>LEONARDO</t>
  </si>
  <si>
    <t>RIVERA</t>
  </si>
  <si>
    <t>ALEXIS DE JESUS</t>
  </si>
  <si>
    <t>VINAGRE</t>
  </si>
  <si>
    <t>YAZMIN ARLETTE</t>
  </si>
  <si>
    <t>ESMERALDA</t>
  </si>
  <si>
    <t>PALMA</t>
  </si>
  <si>
    <t>CHAVEZ</t>
  </si>
  <si>
    <t>YULMA</t>
  </si>
  <si>
    <t>MARIA ANTONIA</t>
  </si>
  <si>
    <t>JOSE LUIS</t>
  </si>
  <si>
    <t>JUAN CARLOS</t>
  </si>
  <si>
    <t>MENDOZA</t>
  </si>
  <si>
    <t>AMANDA</t>
  </si>
  <si>
    <t>BARRIOS</t>
  </si>
  <si>
    <t>MARIA ENEYDA</t>
  </si>
  <si>
    <t>MARIA ELENA</t>
  </si>
  <si>
    <t>CANO</t>
  </si>
  <si>
    <t>RICARDEZ</t>
  </si>
  <si>
    <t>MARIA DEL ROSARIO</t>
  </si>
  <si>
    <t>MOSIOSO</t>
  </si>
  <si>
    <t>CORTEZ</t>
  </si>
  <si>
    <t>JAVIER</t>
  </si>
  <si>
    <t>DE LA FUENTE</t>
  </si>
  <si>
    <t>NORMA LILIA</t>
  </si>
  <si>
    <t>EMILIA</t>
  </si>
  <si>
    <t>DURAN</t>
  </si>
  <si>
    <t>JOEL</t>
  </si>
  <si>
    <t>VICTOR MANUEL</t>
  </si>
  <si>
    <t>CARRETA</t>
  </si>
  <si>
    <t>BEATRIZ</t>
  </si>
  <si>
    <t>ANTONIA</t>
  </si>
  <si>
    <t>NATANAEL</t>
  </si>
  <si>
    <t>ALEXIS</t>
  </si>
  <si>
    <t>MOLINA</t>
  </si>
  <si>
    <t>SAMUEL</t>
  </si>
  <si>
    <t>ARENAL</t>
  </si>
  <si>
    <t>CATARINO</t>
  </si>
  <si>
    <t>TRINIDAD</t>
  </si>
  <si>
    <t>TORREZ</t>
  </si>
  <si>
    <t>SALOMON</t>
  </si>
  <si>
    <t>MEDEL</t>
  </si>
  <si>
    <t>VERONICA</t>
  </si>
  <si>
    <t>CHAVARRA</t>
  </si>
  <si>
    <t>BELLA LIVIS</t>
  </si>
  <si>
    <t>AIDEE LUVIA</t>
  </si>
  <si>
    <t>EVELIA</t>
  </si>
  <si>
    <t>FATIMA</t>
  </si>
  <si>
    <t>CORTES</t>
  </si>
  <si>
    <t>DORIS</t>
  </si>
  <si>
    <t>IGNACIA</t>
  </si>
  <si>
    <t>COLORADO</t>
  </si>
  <si>
    <t>NOE</t>
  </si>
  <si>
    <t>LIGONIO</t>
  </si>
  <si>
    <t>ARACELI</t>
  </si>
  <si>
    <t>ELSA</t>
  </si>
  <si>
    <t>RAMON</t>
  </si>
  <si>
    <t>NELDA</t>
  </si>
  <si>
    <t>ROSELIA</t>
  </si>
  <si>
    <t>CHABLE</t>
  </si>
  <si>
    <t>GREGORIO</t>
  </si>
  <si>
    <t>MIRNA</t>
  </si>
  <si>
    <t>DIAZ</t>
  </si>
  <si>
    <t>MARQUEZA</t>
  </si>
  <si>
    <t>MAZA</t>
  </si>
  <si>
    <t>JOSE MANUEL</t>
  </si>
  <si>
    <t>GABRIEL</t>
  </si>
  <si>
    <t>JUAN</t>
  </si>
  <si>
    <t>NELLY</t>
  </si>
  <si>
    <t>GIL</t>
  </si>
  <si>
    <t>ELVIRA</t>
  </si>
  <si>
    <t>SAUL</t>
  </si>
  <si>
    <t>BELTRAN</t>
  </si>
  <si>
    <t>SANTA</t>
  </si>
  <si>
    <t>BAEZ</t>
  </si>
  <si>
    <t>MANUEL ANTONIO</t>
  </si>
  <si>
    <t>REINALDO</t>
  </si>
  <si>
    <t>MARLENE</t>
  </si>
  <si>
    <t>NILSA</t>
  </si>
  <si>
    <t>MONTERO</t>
  </si>
  <si>
    <t>ROSALINO</t>
  </si>
  <si>
    <t>SILVAN</t>
  </si>
  <si>
    <t>CRECONCIA</t>
  </si>
  <si>
    <t>DARNELLY</t>
  </si>
  <si>
    <t>VILLEGA</t>
  </si>
  <si>
    <t>LUCIA DEL ROSARIO</t>
  </si>
  <si>
    <t>ALICIA</t>
  </si>
  <si>
    <t>JUAN ANTONIO</t>
  </si>
  <si>
    <t>LORENA</t>
  </si>
  <si>
    <t>OLADYS</t>
  </si>
  <si>
    <t>JOSUE</t>
  </si>
  <si>
    <t>SONIA</t>
  </si>
  <si>
    <t>BURELO</t>
  </si>
  <si>
    <t>CARMELA</t>
  </si>
  <si>
    <t>BERNARD</t>
  </si>
  <si>
    <t>HOMERO MARIN</t>
  </si>
  <si>
    <t>ELIZABETH</t>
  </si>
  <si>
    <t>BERTHA LILA</t>
  </si>
  <si>
    <t>MARIA INES</t>
  </si>
  <si>
    <t>MARIA DE LA CRUZ</t>
  </si>
  <si>
    <t>GARCIAR</t>
  </si>
  <si>
    <t>PONS</t>
  </si>
  <si>
    <t>EDDY</t>
  </si>
  <si>
    <t>NELVIS</t>
  </si>
  <si>
    <t>ROSARIO</t>
  </si>
  <si>
    <t>MARINA</t>
  </si>
  <si>
    <t>FLORE</t>
  </si>
  <si>
    <t>FERMIN</t>
  </si>
  <si>
    <t>MARSELO</t>
  </si>
  <si>
    <t>MADRIGAL</t>
  </si>
  <si>
    <t>JORAN</t>
  </si>
  <si>
    <t>DE LOS SANTOS</t>
  </si>
  <si>
    <t>LUISA</t>
  </si>
  <si>
    <t>SANTANA</t>
  </si>
  <si>
    <t>MARGARITA</t>
  </si>
  <si>
    <t>SANDERO</t>
  </si>
  <si>
    <t>CANDELARIA</t>
  </si>
  <si>
    <t>ULIN</t>
  </si>
  <si>
    <t>VICTOR</t>
  </si>
  <si>
    <t>YERALDINA</t>
  </si>
  <si>
    <t>MARIA GUADALUPE</t>
  </si>
  <si>
    <t>PUIG</t>
  </si>
  <si>
    <t>MIGUEL</t>
  </si>
  <si>
    <t>WILSON</t>
  </si>
  <si>
    <t>FUERTES</t>
  </si>
  <si>
    <t>ARDREN</t>
  </si>
  <si>
    <t>MARTINA MARIA</t>
  </si>
  <si>
    <t>MARIA GLORIA</t>
  </si>
  <si>
    <t>ELENA</t>
  </si>
  <si>
    <t>MARTIN</t>
  </si>
  <si>
    <t>ACOSTA</t>
  </si>
  <si>
    <t>ISMAEL</t>
  </si>
  <si>
    <t>ANGEL</t>
  </si>
  <si>
    <t>ARJONA</t>
  </si>
  <si>
    <t>FRANCISCO</t>
  </si>
  <si>
    <t>ANGULO</t>
  </si>
  <si>
    <t>JULIO CESAR</t>
  </si>
  <si>
    <t>PATRICIA</t>
  </si>
  <si>
    <t>AIDALINA</t>
  </si>
  <si>
    <t>ARIAN</t>
  </si>
  <si>
    <t>MARIA FELIPA</t>
  </si>
  <si>
    <t>EDEN</t>
  </si>
  <si>
    <t>JORGE LUIS</t>
  </si>
  <si>
    <t>VURELOS</t>
  </si>
  <si>
    <t>OLGA ODILIA</t>
  </si>
  <si>
    <t>ESTHER</t>
  </si>
  <si>
    <t>COFIN</t>
  </si>
  <si>
    <t>EISIDE</t>
  </si>
  <si>
    <t>MAGDALENO</t>
  </si>
  <si>
    <t>CACHO</t>
  </si>
  <si>
    <t>YANIRA</t>
  </si>
  <si>
    <t>QUINTANA</t>
  </si>
  <si>
    <t>FELIPE</t>
  </si>
  <si>
    <t>VELASCO</t>
  </si>
  <si>
    <t>ELEUTERIO</t>
  </si>
  <si>
    <t>CANDIA</t>
  </si>
  <si>
    <t>BERENICE</t>
  </si>
  <si>
    <t>ZAMUDIO</t>
  </si>
  <si>
    <t>LILIANA AURORA</t>
  </si>
  <si>
    <t>FERNANDEZ</t>
  </si>
  <si>
    <t>DORALIA</t>
  </si>
  <si>
    <t>ROSANA</t>
  </si>
  <si>
    <t>LANDERO</t>
  </si>
  <si>
    <t>ELEAZER</t>
  </si>
  <si>
    <t>HORACIO ROMAN</t>
  </si>
  <si>
    <t>ROMERO</t>
  </si>
  <si>
    <t>ROSA ELENA</t>
  </si>
  <si>
    <t>NATIVIDAD</t>
  </si>
  <si>
    <t>JOAQUIN</t>
  </si>
  <si>
    <t>QUIROGA</t>
  </si>
  <si>
    <t>MELY BERENICE</t>
  </si>
  <si>
    <t>IVET MARGARITA</t>
  </si>
  <si>
    <t>ROBLERO</t>
  </si>
  <si>
    <t>BRAVO</t>
  </si>
  <si>
    <t>DANTERI</t>
  </si>
  <si>
    <t>DORIBEL</t>
  </si>
  <si>
    <t>MURILLO</t>
  </si>
  <si>
    <t>ANA CRISTELL</t>
  </si>
  <si>
    <t>EUNICE</t>
  </si>
  <si>
    <t>MARTRHA</t>
  </si>
  <si>
    <t>CANDELERO</t>
  </si>
  <si>
    <t>ADELITA</t>
  </si>
  <si>
    <t>ESTHEPHANIE</t>
  </si>
  <si>
    <t>OLIVIA</t>
  </si>
  <si>
    <t>DE GUADALUPE</t>
  </si>
  <si>
    <t>CHEN</t>
  </si>
  <si>
    <t>HIPOLITO</t>
  </si>
  <si>
    <t>ALEGRIAS</t>
  </si>
  <si>
    <t>HERRERA</t>
  </si>
  <si>
    <t>MIGUELINA</t>
  </si>
  <si>
    <t>DELFINA</t>
  </si>
  <si>
    <t>CONCEPCION</t>
  </si>
  <si>
    <t>AMARO</t>
  </si>
  <si>
    <t>MARTHA PATRICIA</t>
  </si>
  <si>
    <t>MONTIEL</t>
  </si>
  <si>
    <t>VIVAS</t>
  </si>
  <si>
    <t>ESTEBAN</t>
  </si>
  <si>
    <t>HIPOLGO</t>
  </si>
  <si>
    <t>MARIA ESTHER</t>
  </si>
  <si>
    <t>ZAPATA</t>
  </si>
  <si>
    <t>LEYDI PAOLA</t>
  </si>
  <si>
    <t>ORDOÃ‘EZ</t>
  </si>
  <si>
    <t>JUVENCIO</t>
  </si>
  <si>
    <t>ALMEIDA</t>
  </si>
  <si>
    <t>SEBAASTIAN</t>
  </si>
  <si>
    <t>ARTEMIA</t>
  </si>
  <si>
    <t>ROSA MARIA</t>
  </si>
  <si>
    <t>CELITA</t>
  </si>
  <si>
    <t>HERNAN</t>
  </si>
  <si>
    <t>JULIAN</t>
  </si>
  <si>
    <t>CARRILLO</t>
  </si>
  <si>
    <t>ELVIA</t>
  </si>
  <si>
    <t>RUBI</t>
  </si>
  <si>
    <t>TORES</t>
  </si>
  <si>
    <t>NAVARRE</t>
  </si>
  <si>
    <t>ORLANDO</t>
  </si>
  <si>
    <t>JORGE ALBERTO</t>
  </si>
  <si>
    <t>CELESTINO</t>
  </si>
  <si>
    <t>ERNESTINA</t>
  </si>
  <si>
    <t>BADAL</t>
  </si>
  <si>
    <t>MARIA LILIA</t>
  </si>
  <si>
    <t>MARIEL</t>
  </si>
  <si>
    <t>PEREYRA</t>
  </si>
  <si>
    <t>NOEL</t>
  </si>
  <si>
    <t>GASPAR</t>
  </si>
  <si>
    <t>ANDRES</t>
  </si>
  <si>
    <t>CUPILMENDEZ</t>
  </si>
  <si>
    <t>MARTEL</t>
  </si>
  <si>
    <t>DARVI</t>
  </si>
  <si>
    <t>AMISADAY</t>
  </si>
  <si>
    <t>RODRIGUES</t>
  </si>
  <si>
    <t>ERNESTO</t>
  </si>
  <si>
    <t>DIONISIO</t>
  </si>
  <si>
    <t>MANACE</t>
  </si>
  <si>
    <t>VIRGINIA</t>
  </si>
  <si>
    <t>PALACIO</t>
  </si>
  <si>
    <t>ALMA CECILIA</t>
  </si>
  <si>
    <t>URIEL</t>
  </si>
  <si>
    <t>ADARELIS</t>
  </si>
  <si>
    <t>ARAGAN</t>
  </si>
  <si>
    <t>SEBASTIANA</t>
  </si>
  <si>
    <t>NEMESIO</t>
  </si>
  <si>
    <t>REYES</t>
  </si>
  <si>
    <t>MARIO DEL CARMEN</t>
  </si>
  <si>
    <t>RAMIRO</t>
  </si>
  <si>
    <t>JOSE IGNACIO</t>
  </si>
  <si>
    <t>MAGDALENA</t>
  </si>
  <si>
    <t>NERI</t>
  </si>
  <si>
    <t>VALCAZAR</t>
  </si>
  <si>
    <t>ROSITA</t>
  </si>
  <si>
    <t>MARIA ASUNCION</t>
  </si>
  <si>
    <t>GRISELDA</t>
  </si>
  <si>
    <t>JOSE MARIA</t>
  </si>
  <si>
    <t>MARGARITO</t>
  </si>
  <si>
    <t>MIRIAM</t>
  </si>
  <si>
    <t>MA DEL CARMEN</t>
  </si>
  <si>
    <t>MOISES</t>
  </si>
  <si>
    <t>NUBILUDMILA</t>
  </si>
  <si>
    <t>YSAIAS</t>
  </si>
  <si>
    <t>MARIA VICTORIA</t>
  </si>
  <si>
    <t>CELIA VICTORIA</t>
  </si>
  <si>
    <t>MARCOLFA</t>
  </si>
  <si>
    <t>ADAN</t>
  </si>
  <si>
    <t>MIGUELA</t>
  </si>
  <si>
    <t>PASCUAL HUGO</t>
  </si>
  <si>
    <t>LEJANDRO</t>
  </si>
  <si>
    <t>LUZ MARIA</t>
  </si>
  <si>
    <t>LILIA</t>
  </si>
  <si>
    <t>TERENCIO</t>
  </si>
  <si>
    <t>BARAHONA</t>
  </si>
  <si>
    <t>CORREA</t>
  </si>
  <si>
    <t>BAUTISTA</t>
  </si>
  <si>
    <t>TRIANO</t>
  </si>
  <si>
    <t>POLOMERO</t>
  </si>
  <si>
    <t>GERONIMO</t>
  </si>
  <si>
    <t>MAYO</t>
  </si>
  <si>
    <t>LOAMMI</t>
  </si>
  <si>
    <t>CLARIVEL</t>
  </si>
  <si>
    <t>MELCHOR</t>
  </si>
  <si>
    <t>CHAN</t>
  </si>
  <si>
    <t>LUIS MIGUEL</t>
  </si>
  <si>
    <t>ASUNCION ROBERTO</t>
  </si>
  <si>
    <t>BENJAMIN</t>
  </si>
  <si>
    <t>ALEJANDRA</t>
  </si>
  <si>
    <t>MARIA LUISA</t>
  </si>
  <si>
    <t>ROSA VERONICA</t>
  </si>
  <si>
    <t>DALIA</t>
  </si>
  <si>
    <t>GRACIELA</t>
  </si>
  <si>
    <t>RICRADEZ</t>
  </si>
  <si>
    <t>CELEDINO</t>
  </si>
  <si>
    <t>EDUARDO</t>
  </si>
  <si>
    <t>OROZCO</t>
  </si>
  <si>
    <t>FLOR DE MARIA</t>
  </si>
  <si>
    <t>MARIA DOLORES</t>
  </si>
  <si>
    <t>COLLI</t>
  </si>
  <si>
    <t>UCAN</t>
  </si>
  <si>
    <t>JESUS HONORO</t>
  </si>
  <si>
    <t>DUINA</t>
  </si>
  <si>
    <t>OSORIO</t>
  </si>
  <si>
    <t>MATEO</t>
  </si>
  <si>
    <t>VASCONCELO</t>
  </si>
  <si>
    <t>MARILU</t>
  </si>
  <si>
    <t>MISAEL</t>
  </si>
  <si>
    <t>ZENAIDA</t>
  </si>
  <si>
    <t>GONZALI</t>
  </si>
  <si>
    <t>MARCIAL ENRIQUE</t>
  </si>
  <si>
    <t>MARIA DELIA</t>
  </si>
  <si>
    <t>DOMOSTENE</t>
  </si>
  <si>
    <t>CECILIA</t>
  </si>
  <si>
    <t>VICTOR HIGINIO</t>
  </si>
  <si>
    <t>CHACHA</t>
  </si>
  <si>
    <t>JUAN DIEGO</t>
  </si>
  <si>
    <t>MARQUES</t>
  </si>
  <si>
    <t>CORNELIO</t>
  </si>
  <si>
    <t>FREDDY</t>
  </si>
  <si>
    <t>ELDA</t>
  </si>
  <si>
    <t>MANTILLA</t>
  </si>
  <si>
    <t>MIGUEL ALEJANDRO</t>
  </si>
  <si>
    <t>FEDERICO</t>
  </si>
  <si>
    <t>CANDELARIO</t>
  </si>
  <si>
    <t>MAYGE</t>
  </si>
  <si>
    <t>MIGDALIA</t>
  </si>
  <si>
    <t>TERESITA</t>
  </si>
  <si>
    <t>LUIS ALBERTO</t>
  </si>
  <si>
    <t>DURCIDENIAS</t>
  </si>
  <si>
    <t>ALEXIS ALBERTO</t>
  </si>
  <si>
    <t>DANIEL</t>
  </si>
  <si>
    <t>ANAYELI</t>
  </si>
  <si>
    <t>VAZQUEZ</t>
  </si>
  <si>
    <t>EURIA</t>
  </si>
  <si>
    <t>GLORIA</t>
  </si>
  <si>
    <t>ALVA</t>
  </si>
  <si>
    <t>MILDRE</t>
  </si>
  <si>
    <t>MARCELINO</t>
  </si>
  <si>
    <t>MARIA ELIZABETH</t>
  </si>
  <si>
    <t>HIDALGO</t>
  </si>
  <si>
    <t>MARTHA LAURA</t>
  </si>
  <si>
    <t>ADELA</t>
  </si>
  <si>
    <t>ARTURO</t>
  </si>
  <si>
    <t>BORTHA PATILLA</t>
  </si>
  <si>
    <t>NAVAREZ</t>
  </si>
  <si>
    <t>GLENDYS</t>
  </si>
  <si>
    <t>ADELINA</t>
  </si>
  <si>
    <t>LORETO</t>
  </si>
  <si>
    <t>MARIA MAGDALENA</t>
  </si>
  <si>
    <t>ANA PATRICIA</t>
  </si>
  <si>
    <t>JOSE ADRIAN</t>
  </si>
  <si>
    <t>CALCANIO</t>
  </si>
  <si>
    <t>OLGA</t>
  </si>
  <si>
    <t>VIOLETA</t>
  </si>
  <si>
    <t>ROSALINA</t>
  </si>
  <si>
    <t>YOVANY</t>
  </si>
  <si>
    <t>HUGO</t>
  </si>
  <si>
    <t>FRIAS</t>
  </si>
  <si>
    <t>EULALIA</t>
  </si>
  <si>
    <t>MARTHA ELVIRA</t>
  </si>
  <si>
    <t>SEBATIANA</t>
  </si>
  <si>
    <t>MARIA DE LOURDES</t>
  </si>
  <si>
    <t>BELEN</t>
  </si>
  <si>
    <t>BARTOLA</t>
  </si>
  <si>
    <t>DELIA MARIA</t>
  </si>
  <si>
    <t>CARLOS MARIO</t>
  </si>
  <si>
    <t>LIZARRAGA</t>
  </si>
  <si>
    <t>MARBELLA</t>
  </si>
  <si>
    <t>PERES</t>
  </si>
  <si>
    <t>JOSE JESUS</t>
  </si>
  <si>
    <t>GISELA</t>
  </si>
  <si>
    <t>MANUELITA</t>
  </si>
  <si>
    <t>CHARO</t>
  </si>
  <si>
    <t>LORENZO</t>
  </si>
  <si>
    <t>EMERITO</t>
  </si>
  <si>
    <t>RAYMON</t>
  </si>
  <si>
    <t>JAQUEL</t>
  </si>
  <si>
    <t>JUDID</t>
  </si>
  <si>
    <t>BENEDICTO</t>
  </si>
  <si>
    <t>REYES ALBERTO</t>
  </si>
  <si>
    <t>ANDREA</t>
  </si>
  <si>
    <t>JULIO</t>
  </si>
  <si>
    <t>FATIMA DEL CARMEN</t>
  </si>
  <si>
    <t>JOSE ARMANDO</t>
  </si>
  <si>
    <t>CORONEL</t>
  </si>
  <si>
    <t>JESUS</t>
  </si>
  <si>
    <t>LUCRA</t>
  </si>
  <si>
    <t>EFREN</t>
  </si>
  <si>
    <t>LENIS</t>
  </si>
  <si>
    <t>ELRONAY</t>
  </si>
  <si>
    <t>ANAMIN</t>
  </si>
  <si>
    <t>LEIVA</t>
  </si>
  <si>
    <t>GERARDO</t>
  </si>
  <si>
    <t>LEOVINO</t>
  </si>
  <si>
    <t>ARELLANO</t>
  </si>
  <si>
    <t>VASCONCELOS</t>
  </si>
  <si>
    <t>MARTHA</t>
  </si>
  <si>
    <t>DELFINO</t>
  </si>
  <si>
    <t>DARVYN</t>
  </si>
  <si>
    <t>DEYSI KARINA</t>
  </si>
  <si>
    <t>REMIGIO</t>
  </si>
  <si>
    <t>AQUINO</t>
  </si>
  <si>
    <t>ELIA GUADALUPE</t>
  </si>
  <si>
    <t>CUAL</t>
  </si>
  <si>
    <t>CANDIDA</t>
  </si>
  <si>
    <t>URBANO</t>
  </si>
  <si>
    <t>RUBICELA</t>
  </si>
  <si>
    <t>CORTAZAR</t>
  </si>
  <si>
    <t>JOSEFINA</t>
  </si>
  <si>
    <t>ELIUD</t>
  </si>
  <si>
    <t>MERTINEZ</t>
  </si>
  <si>
    <t>BRAULIO</t>
  </si>
  <si>
    <t>BENITA VENESIA</t>
  </si>
  <si>
    <t>CASTRO</t>
  </si>
  <si>
    <t>NELSON</t>
  </si>
  <si>
    <t>EMILIO</t>
  </si>
  <si>
    <t>JERONIMO</t>
  </si>
  <si>
    <t>DE LA PEÃ‘A</t>
  </si>
  <si>
    <t>LIBNI</t>
  </si>
  <si>
    <t>CAIN</t>
  </si>
  <si>
    <t>DEL VALLE</t>
  </si>
  <si>
    <t>JOSEFA</t>
  </si>
  <si>
    <t>DAVID GUSTAVO</t>
  </si>
  <si>
    <t>OLIVER</t>
  </si>
  <si>
    <t>YRMA</t>
  </si>
  <si>
    <t>ROSALBA</t>
  </si>
  <si>
    <t>MARIA ESTRELLA</t>
  </si>
  <si>
    <t>BLANCA ESTELA</t>
  </si>
  <si>
    <t>ERBEY</t>
  </si>
  <si>
    <t>MIGUEL ANGEL</t>
  </si>
  <si>
    <t>PROCOPIO</t>
  </si>
  <si>
    <t>RABANALES</t>
  </si>
  <si>
    <t>CARLOS DANIEL</t>
  </si>
  <si>
    <t>DAVID</t>
  </si>
  <si>
    <t>FLORELLA</t>
  </si>
  <si>
    <t>RANGEL</t>
  </si>
  <si>
    <t>LETICIA</t>
  </si>
  <si>
    <t>LEILA</t>
  </si>
  <si>
    <t>MARIA DEL SOCORRO</t>
  </si>
  <si>
    <t>OVIDIO</t>
  </si>
  <si>
    <t>XOCHIL ADRIANA</t>
  </si>
  <si>
    <t>PATRACA</t>
  </si>
  <si>
    <t>JULIA JAEL</t>
  </si>
  <si>
    <t>CRISTINA</t>
  </si>
  <si>
    <t>CORDERO</t>
  </si>
  <si>
    <t>FRANKLIN</t>
  </si>
  <si>
    <t>SASTRE</t>
  </si>
  <si>
    <t>AMNIE ESBEYDY</t>
  </si>
  <si>
    <t>PALOMERA</t>
  </si>
  <si>
    <t>MARCELINA</t>
  </si>
  <si>
    <t>CUSTODIO</t>
  </si>
  <si>
    <t>ALBERTO</t>
  </si>
  <si>
    <t>ESCALENTE</t>
  </si>
  <si>
    <t>AMAYA</t>
  </si>
  <si>
    <t>MIRNA DEL SOCORRO</t>
  </si>
  <si>
    <t>TELLEZ</t>
  </si>
  <si>
    <t>MELQUIADES</t>
  </si>
  <si>
    <t>MARIA ASUNCIONA</t>
  </si>
  <si>
    <t>AGUILERA</t>
  </si>
  <si>
    <t>NINIVE</t>
  </si>
  <si>
    <t>BALTAZAR</t>
  </si>
  <si>
    <t>MIROSLAVA</t>
  </si>
  <si>
    <t>CEBALLOS</t>
  </si>
  <si>
    <t>MARIA LILA</t>
  </si>
  <si>
    <t>LARA</t>
  </si>
  <si>
    <t>JULIA</t>
  </si>
  <si>
    <t>GRICELIA</t>
  </si>
  <si>
    <t>LUNA</t>
  </si>
  <si>
    <t>SARA</t>
  </si>
  <si>
    <t>CALIZ</t>
  </si>
  <si>
    <t>LAURA</t>
  </si>
  <si>
    <t>MORENO</t>
  </si>
  <si>
    <t>DORA LUZ</t>
  </si>
  <si>
    <t>ISAMUEL</t>
  </si>
  <si>
    <t>BALADARIN</t>
  </si>
  <si>
    <t>HAMBRUS</t>
  </si>
  <si>
    <t>RAUL</t>
  </si>
  <si>
    <t>HORACIO</t>
  </si>
  <si>
    <t>QUINTO</t>
  </si>
  <si>
    <t>ELIADA</t>
  </si>
  <si>
    <t>ELISA</t>
  </si>
  <si>
    <t>URANIA</t>
  </si>
  <si>
    <t>NORIEGA</t>
  </si>
  <si>
    <t>GALVEZ</t>
  </si>
  <si>
    <t>CABRALES</t>
  </si>
  <si>
    <t>CAROLINA</t>
  </si>
  <si>
    <t>IBARRA</t>
  </si>
  <si>
    <t>ANGEL ANTONIO</t>
  </si>
  <si>
    <t>JUAN GABRIEL</t>
  </si>
  <si>
    <t>MARTA</t>
  </si>
  <si>
    <t>IRACEMA</t>
  </si>
  <si>
    <t>JIEMENEZ</t>
  </si>
  <si>
    <t>RAYMUNDO</t>
  </si>
  <si>
    <t>NORMA</t>
  </si>
  <si>
    <t>CALIX</t>
  </si>
  <si>
    <t>ALIDA</t>
  </si>
  <si>
    <t>SARRACINO</t>
  </si>
  <si>
    <t>PIÃ‘A</t>
  </si>
  <si>
    <t>FLORENTINO</t>
  </si>
  <si>
    <t>ARGELIA</t>
  </si>
  <si>
    <t>NEHEMI</t>
  </si>
  <si>
    <t>UTIMINO</t>
  </si>
  <si>
    <t>SARA DEL CARMEN</t>
  </si>
  <si>
    <t>HELA</t>
  </si>
  <si>
    <t>JEREMIAS</t>
  </si>
  <si>
    <t>MIREYA</t>
  </si>
  <si>
    <t>FILIBERTO</t>
  </si>
  <si>
    <t>JESUS MANUEL</t>
  </si>
  <si>
    <t>ULLOA</t>
  </si>
  <si>
    <t>SOLIS</t>
  </si>
  <si>
    <t>CINTIA LIZBETH</t>
  </si>
  <si>
    <t>ARMENIA</t>
  </si>
  <si>
    <t>OCHOA</t>
  </si>
  <si>
    <t>DALIZA</t>
  </si>
  <si>
    <t>ELI</t>
  </si>
  <si>
    <t>TIQUE</t>
  </si>
  <si>
    <t>MANAIN</t>
  </si>
  <si>
    <t>MARIA TERESA</t>
  </si>
  <si>
    <t>TOMAS</t>
  </si>
  <si>
    <t>MARTHA LETICIA</t>
  </si>
  <si>
    <t>MARISOL</t>
  </si>
  <si>
    <t>ADONICAN</t>
  </si>
  <si>
    <t>ROBERT</t>
  </si>
  <si>
    <t>HIGINIO</t>
  </si>
  <si>
    <t>ELIBERTA</t>
  </si>
  <si>
    <t>ZENTELLA</t>
  </si>
  <si>
    <t>COOL</t>
  </si>
  <si>
    <t>KARLA ALEJANDRA</t>
  </si>
  <si>
    <t>DORIA</t>
  </si>
  <si>
    <t>ACEVEDO</t>
  </si>
  <si>
    <t>JULIETA</t>
  </si>
  <si>
    <t>SANDIVEL</t>
  </si>
  <si>
    <t>MINERVA</t>
  </si>
  <si>
    <t>MARIA AZUCENA</t>
  </si>
  <si>
    <t>SERGIO</t>
  </si>
  <si>
    <t>SEGOVIA</t>
  </si>
  <si>
    <t>ROMEO</t>
  </si>
  <si>
    <t>JENNER FERNANDO</t>
  </si>
  <si>
    <t>DORA MIRIAM</t>
  </si>
  <si>
    <t>NADIA MISHELE</t>
  </si>
  <si>
    <t>JANETH</t>
  </si>
  <si>
    <t>HERMOSILLO</t>
  </si>
  <si>
    <t>MARIA NATIVIDAD</t>
  </si>
  <si>
    <t>ROSABELI</t>
  </si>
  <si>
    <t>MARIA LUZ</t>
  </si>
  <si>
    <t>MORENA</t>
  </si>
  <si>
    <t>ISABEL</t>
  </si>
  <si>
    <t>LUDIN</t>
  </si>
  <si>
    <t>ESPINOZA</t>
  </si>
  <si>
    <t>ONORIA</t>
  </si>
  <si>
    <t>LEO</t>
  </si>
  <si>
    <t>ABIGAIL</t>
  </si>
  <si>
    <t>ZURITA</t>
  </si>
  <si>
    <t>FLORIBERTA</t>
  </si>
  <si>
    <t>ALMELDA</t>
  </si>
  <si>
    <t>VALLADARES</t>
  </si>
  <si>
    <t>IRENE</t>
  </si>
  <si>
    <t>DANTORIE</t>
  </si>
  <si>
    <t>JOSE LIVIO</t>
  </si>
  <si>
    <t>CAMPECHANO</t>
  </si>
  <si>
    <t>TOTO</t>
  </si>
  <si>
    <t>OLIMPIA</t>
  </si>
  <si>
    <t>LUCRECIA</t>
  </si>
  <si>
    <t>MRGARITO</t>
  </si>
  <si>
    <t>LUCAS</t>
  </si>
  <si>
    <t>OCAÃ‘A</t>
  </si>
  <si>
    <t>SATURNINO</t>
  </si>
  <si>
    <t>CRISTOBALINA</t>
  </si>
  <si>
    <t>EMETERIO</t>
  </si>
  <si>
    <t>ERNILDA</t>
  </si>
  <si>
    <t>AMINADAD</t>
  </si>
  <si>
    <t>AMADOR</t>
  </si>
  <si>
    <t>NAYELI</t>
  </si>
  <si>
    <t>OLIVE</t>
  </si>
  <si>
    <t>LICTHER</t>
  </si>
  <si>
    <t>JOSE CRUZ</t>
  </si>
  <si>
    <t>GAMALIEL</t>
  </si>
  <si>
    <t>YAMINA</t>
  </si>
  <si>
    <t>FREDY</t>
  </si>
  <si>
    <t>AURY</t>
  </si>
  <si>
    <t>AMARELIS</t>
  </si>
  <si>
    <t>LOZANO</t>
  </si>
  <si>
    <t>MARIA BARTOLA</t>
  </si>
  <si>
    <t>MORA</t>
  </si>
  <si>
    <t>MATILDE</t>
  </si>
  <si>
    <t>HEMERA</t>
  </si>
  <si>
    <t>MARIA KARLA</t>
  </si>
  <si>
    <t>PACHECO</t>
  </si>
  <si>
    <t>TADEO</t>
  </si>
  <si>
    <t>BERNARDO</t>
  </si>
  <si>
    <t>GINES</t>
  </si>
  <si>
    <t>PERLA ELIGIA</t>
  </si>
  <si>
    <t>TEJO</t>
  </si>
  <si>
    <t>PICHARDO</t>
  </si>
  <si>
    <t>SERGIO ENRIQUE</t>
  </si>
  <si>
    <t>MARIA LOURDES</t>
  </si>
  <si>
    <t>CLAUDIO</t>
  </si>
  <si>
    <t>DELIA</t>
  </si>
  <si>
    <t>THALIA</t>
  </si>
  <si>
    <t>ANA ISABEL</t>
  </si>
  <si>
    <t>SAUZ</t>
  </si>
  <si>
    <t>CRISTINA VIVIANA</t>
  </si>
  <si>
    <t>MARTIN LAZARO</t>
  </si>
  <si>
    <t>NORY</t>
  </si>
  <si>
    <t>ARPAIZ</t>
  </si>
  <si>
    <t>MEDINA</t>
  </si>
  <si>
    <t>RUEDA</t>
  </si>
  <si>
    <t>RUBICEL</t>
  </si>
  <si>
    <t>OCAMPO</t>
  </si>
  <si>
    <t>MANTOYA</t>
  </si>
  <si>
    <t>ALFONSO</t>
  </si>
  <si>
    <t>JOSE DOLORES</t>
  </si>
  <si>
    <t>REYNA</t>
  </si>
  <si>
    <t>DAYSI</t>
  </si>
  <si>
    <t>ELIA</t>
  </si>
  <si>
    <t>CASANGO</t>
  </si>
  <si>
    <t>USTIQUIO</t>
  </si>
  <si>
    <t>FIDEL</t>
  </si>
  <si>
    <t>UBILDRO</t>
  </si>
  <si>
    <t>RUBALCABAR</t>
  </si>
  <si>
    <t>YZQUIERDO</t>
  </si>
  <si>
    <t>ABEL</t>
  </si>
  <si>
    <t>FRANCISCA</t>
  </si>
  <si>
    <t>YSQUIERDO</t>
  </si>
  <si>
    <t>LIDIA</t>
  </si>
  <si>
    <t>MALTA</t>
  </si>
  <si>
    <t>REBECA</t>
  </si>
  <si>
    <t>MANUEL ELIAS</t>
  </si>
  <si>
    <t>ELVIS</t>
  </si>
  <si>
    <t>TREJO</t>
  </si>
  <si>
    <t>BRIZEIDY</t>
  </si>
  <si>
    <t>MARIA ELVIRA</t>
  </si>
  <si>
    <t>TOMAS ALBERTO</t>
  </si>
  <si>
    <t>OCIEL</t>
  </si>
  <si>
    <t>YESSICA RUBI</t>
  </si>
  <si>
    <t>ANA BERTHA</t>
  </si>
  <si>
    <t>MARIA VITALIA</t>
  </si>
  <si>
    <t>ANASTACIA</t>
  </si>
  <si>
    <t>TIMOTEO</t>
  </si>
  <si>
    <t>BELTRUY</t>
  </si>
  <si>
    <t>NECTHALI</t>
  </si>
  <si>
    <t>ISMARI</t>
  </si>
  <si>
    <t>JUAN GUADALUPE</t>
  </si>
  <si>
    <t>PRESILIANO</t>
  </si>
  <si>
    <t>JUSTINA</t>
  </si>
  <si>
    <t>BENITO</t>
  </si>
  <si>
    <t>PINTO</t>
  </si>
  <si>
    <t>ENEIDA</t>
  </si>
  <si>
    <t>CRISTHEL</t>
  </si>
  <si>
    <t>ELMER</t>
  </si>
  <si>
    <t>BIALAURA</t>
  </si>
  <si>
    <t>ZOQUACTOC</t>
  </si>
  <si>
    <t>PALMIRA</t>
  </si>
  <si>
    <t>LILY</t>
  </si>
  <si>
    <t>DICONSA MELBA</t>
  </si>
  <si>
    <t>JOSE EDUARDO</t>
  </si>
  <si>
    <t>ERITA</t>
  </si>
  <si>
    <t>ORVELIN</t>
  </si>
  <si>
    <t>MENA</t>
  </si>
  <si>
    <t>ORBELIN</t>
  </si>
  <si>
    <t>ADIEL</t>
  </si>
  <si>
    <t>FABIAN</t>
  </si>
  <si>
    <t>AIDA LUCY</t>
  </si>
  <si>
    <t>DEL RIO</t>
  </si>
  <si>
    <t>GONZALES</t>
  </si>
  <si>
    <t>MARIA ROSARIO</t>
  </si>
  <si>
    <t>CEBALLO</t>
  </si>
  <si>
    <t>BERNAL</t>
  </si>
  <si>
    <t>CARLOS ARTURO</t>
  </si>
  <si>
    <t>MICAELA</t>
  </si>
  <si>
    <t>ARIA</t>
  </si>
  <si>
    <t>FLOR DE LIZ</t>
  </si>
  <si>
    <t>AVILA</t>
  </si>
  <si>
    <t>MELBI ROMANA</t>
  </si>
  <si>
    <t>ASENCIO</t>
  </si>
  <si>
    <t>MAYA</t>
  </si>
  <si>
    <t>CRISOFORO</t>
  </si>
  <si>
    <t>CORTAZA</t>
  </si>
  <si>
    <t>DEYSI</t>
  </si>
  <si>
    <t>HUMBERTO</t>
  </si>
  <si>
    <t>ROGER</t>
  </si>
  <si>
    <t>LAGUNES</t>
  </si>
  <si>
    <t>GUZ</t>
  </si>
  <si>
    <t>MARIA TOMASA</t>
  </si>
  <si>
    <t>MAGALI</t>
  </si>
  <si>
    <t>DEISY</t>
  </si>
  <si>
    <t>RENE</t>
  </si>
  <si>
    <t>RAQUEL</t>
  </si>
  <si>
    <t>CAMARGO</t>
  </si>
  <si>
    <t>MARITZA DEL CARMEN</t>
  </si>
  <si>
    <t>LUCERITO</t>
  </si>
  <si>
    <t>MUÃ‘OZ</t>
  </si>
  <si>
    <t>ANACELY</t>
  </si>
  <si>
    <t>ESCANGA</t>
  </si>
  <si>
    <t>MOLALES</t>
  </si>
  <si>
    <t>CAMPOS</t>
  </si>
  <si>
    <t>IGNACIO</t>
  </si>
  <si>
    <t>YSIDRA</t>
  </si>
  <si>
    <t>ANTONIA GUADALUPE</t>
  </si>
  <si>
    <t>JUANA DEL CARMEN</t>
  </si>
  <si>
    <t>MATEA</t>
  </si>
  <si>
    <t>WENDY PAOLA</t>
  </si>
  <si>
    <t>YSABEL</t>
  </si>
  <si>
    <t>ADRIAN</t>
  </si>
  <si>
    <t>AMPARO</t>
  </si>
  <si>
    <t>MAGDA LIZBETH</t>
  </si>
  <si>
    <t>ANA JULIA</t>
  </si>
  <si>
    <t>ESCOBAR</t>
  </si>
  <si>
    <t>ISAAC</t>
  </si>
  <si>
    <t>FIDENCIA</t>
  </si>
  <si>
    <t>LUZ DEL ALBA</t>
  </si>
  <si>
    <t>LEOCADIO</t>
  </si>
  <si>
    <t>COBA</t>
  </si>
  <si>
    <t>JUAN FELIX</t>
  </si>
  <si>
    <t>NAMAAN</t>
  </si>
  <si>
    <t>MANUELA</t>
  </si>
  <si>
    <t>GERTRUDIS</t>
  </si>
  <si>
    <t>JOSMAR</t>
  </si>
  <si>
    <t>RONULFO</t>
  </si>
  <si>
    <t>MANACES</t>
  </si>
  <si>
    <t>DIEGO</t>
  </si>
  <si>
    <t>ELIDA</t>
  </si>
  <si>
    <t>JUAN PABLO</t>
  </si>
  <si>
    <t>FLOR SILVESTRE</t>
  </si>
  <si>
    <t>EUVANIA</t>
  </si>
  <si>
    <t>YADIRA</t>
  </si>
  <si>
    <t>RODRIGO</t>
  </si>
  <si>
    <t>ANDRONICIO</t>
  </si>
  <si>
    <t>ADALINDA</t>
  </si>
  <si>
    <t>REYES SERATIN</t>
  </si>
  <si>
    <t>JOSEHN ALEJANDRO</t>
  </si>
  <si>
    <t>SANDRA</t>
  </si>
  <si>
    <t>ALMA ROSA</t>
  </si>
  <si>
    <t>SELENE DEL CARMEN</t>
  </si>
  <si>
    <t>HADIS</t>
  </si>
  <si>
    <t>IMARA</t>
  </si>
  <si>
    <t>ELIODORO</t>
  </si>
  <si>
    <t>LUNAS</t>
  </si>
  <si>
    <t>ESPAÃ‘A</t>
  </si>
  <si>
    <t>ANABELLA</t>
  </si>
  <si>
    <t>BLANCA ESPERANZA</t>
  </si>
  <si>
    <t>CLARA ESTELA</t>
  </si>
  <si>
    <t>MARIA CONCEPCION</t>
  </si>
  <si>
    <t>RUTH MINI</t>
  </si>
  <si>
    <t>RODRIGUZ</t>
  </si>
  <si>
    <t>MARISSA</t>
  </si>
  <si>
    <t>LAZO</t>
  </si>
  <si>
    <t>LUCIANO</t>
  </si>
  <si>
    <t>JOSE DE LOS SANTO</t>
  </si>
  <si>
    <t>SEBASTIAN</t>
  </si>
  <si>
    <t>LOPZ</t>
  </si>
  <si>
    <t>DIANA</t>
  </si>
  <si>
    <t>ANGELA</t>
  </si>
  <si>
    <t>ARNULFO</t>
  </si>
  <si>
    <t>JONAS</t>
  </si>
  <si>
    <t>JENNIFER</t>
  </si>
  <si>
    <t>LOURDES</t>
  </si>
  <si>
    <t>HILDA MARIA</t>
  </si>
  <si>
    <t>BENITEZ</t>
  </si>
  <si>
    <t>LLURIRIS</t>
  </si>
  <si>
    <t>CARRETERA A REFORMA SIN NUMERO</t>
  </si>
  <si>
    <t xml:space="preserve">CALLE MACUILIS MANZANA NUMERO 7 </t>
  </si>
  <si>
    <t>CALLE TULIPANES</t>
  </si>
  <si>
    <t>CALLE DEL TANQUE ELEVADO</t>
  </si>
  <si>
    <t>CALLE BEL PANTEON SIN NUMERO</t>
  </si>
  <si>
    <t>CALLE 9 CASA NUMERO 32</t>
  </si>
  <si>
    <t>INGENIO BENITO JUAREZ</t>
  </si>
  <si>
    <t>CARRETERA PARAISO JALAPITA</t>
  </si>
  <si>
    <t>CARRETERA PRINCIPAL</t>
  </si>
  <si>
    <t>CARRETERA A SANTANA</t>
  </si>
  <si>
    <t xml:space="preserve">CARRETERA PRINCIPAL </t>
  </si>
  <si>
    <t>CARRETERA ARROYO HONDO CUARTA</t>
  </si>
  <si>
    <t xml:space="preserve">CALLE LA MEXICANA </t>
  </si>
  <si>
    <t xml:space="preserve">AVENIDA LAS FLORES </t>
  </si>
  <si>
    <t xml:space="preserve">CALLEJON LOS CAROLINA </t>
  </si>
  <si>
    <t>BAJIO 1RA CALLE PERIFERICO</t>
  </si>
  <si>
    <t>CALLE TARDES DE TABASCO LOTE NUMERO 8</t>
  </si>
  <si>
    <t xml:space="preserve">EMILIANO ZAPATA </t>
  </si>
  <si>
    <t>CARRTERA A TECO</t>
  </si>
  <si>
    <t>BUENA AVENTURA</t>
  </si>
  <si>
    <t>CALLE AQUILES SERDAN</t>
  </si>
  <si>
    <t>CALLE NUMERO 2</t>
  </si>
  <si>
    <t xml:space="preserve">CALLE NUMERO 8 CASA NUMERO 140 </t>
  </si>
  <si>
    <t>CALLE NUMERO 2 CASA NUMERO 102</t>
  </si>
  <si>
    <t xml:space="preserve">CALLE 2 ZONA VERDE </t>
  </si>
  <si>
    <t>CALLE NUMERO 1 AMPLIACION SIN NUMERO</t>
  </si>
  <si>
    <t>CALLE 1 CASA NUMERO 7</t>
  </si>
  <si>
    <t xml:space="preserve">CALLE ANDRES SANCHEZ MAGALLANES </t>
  </si>
  <si>
    <t>C-27 EDUARDO CHAVEZ RAMIREZ</t>
  </si>
  <si>
    <t xml:space="preserve">SAN MARCOS </t>
  </si>
  <si>
    <t xml:space="preserve">CALZADA 2DA SECCION </t>
  </si>
  <si>
    <t>CALLE 5 DE MAYO</t>
  </si>
  <si>
    <t>CALLE NETZAHUALCOYOLT NUMERO 10</t>
  </si>
  <si>
    <t xml:space="preserve">CALLE LA MIEL </t>
  </si>
  <si>
    <t>CALLE CANAHUA ANTES DEL TANQUE DE AGUA</t>
  </si>
  <si>
    <t>CALLE EVELIO ALEJANDRO</t>
  </si>
  <si>
    <t>CARRETERA FEDERAL CARDENAS - COMALCALCO</t>
  </si>
  <si>
    <t>QUINTIN ARAUZ PEREZ</t>
  </si>
  <si>
    <t xml:space="preserve">LEON ZARATE </t>
  </si>
  <si>
    <t>CARRETERA TULIPAN LIBERTAD</t>
  </si>
  <si>
    <t>CASA BALANCA SEGUNDA SECCION</t>
  </si>
  <si>
    <t>CALLE AURELIO SOSA TORRES NUMERO 104</t>
  </si>
  <si>
    <t>CALLE REFORMA NUMERO 508</t>
  </si>
  <si>
    <t>CALLE BUENOS AIRES</t>
  </si>
  <si>
    <t>SANTOS DEGOLLADOS</t>
  </si>
  <si>
    <t>REYES HERNANDEZ</t>
  </si>
  <si>
    <t>SANTOS DEGOLLADOS SIN NUMERO</t>
  </si>
  <si>
    <t>CALLE MANUEL LERDO</t>
  </si>
  <si>
    <t xml:space="preserve">CALLE NICOLAS BRAVO </t>
  </si>
  <si>
    <t>CALLE NICOLAS BRAVO SIN NUMERO</t>
  </si>
  <si>
    <t xml:space="preserve"> CENTRO BUENOS AIRES  SIN NUMERO</t>
  </si>
  <si>
    <t xml:space="preserve">CALLE 18 DE MARZO </t>
  </si>
  <si>
    <t>GUTIERREZ ZAMORA</t>
  </si>
  <si>
    <t>CALLE MELCHOR OCAMPO 211</t>
  </si>
  <si>
    <t>CALLE REGINO HERNANDEZ</t>
  </si>
  <si>
    <t>CARRETERA A COCOHITAL</t>
  </si>
  <si>
    <t>ENTRADA DEL RESTAURANT EL PULPO</t>
  </si>
  <si>
    <t>CALLE BENITO JUAREZ SIN NUMERO</t>
  </si>
  <si>
    <t>CHILTEPEC SECCION BANCO</t>
  </si>
  <si>
    <t>CALLE JOSE MARIA PINO SUAREZ</t>
  </si>
  <si>
    <t xml:space="preserve">ENTRADA A LA PESCADERIA </t>
  </si>
  <si>
    <t>PASANDO SAN ANTONIO POR LA IGLESIA</t>
  </si>
  <si>
    <t>ENTRADA DE LOS ALMACENES</t>
  </si>
  <si>
    <t>CARRETERA A VILLA ALDAMA</t>
  </si>
  <si>
    <t xml:space="preserve">COCOHITAL </t>
  </si>
  <si>
    <t>CARRETERA A LA UNION SIN NUMERO</t>
  </si>
  <si>
    <t>CALLE GUAYACAN</t>
  </si>
  <si>
    <t>CALLE FRAMBOYAN SON NUMERO</t>
  </si>
  <si>
    <t>CALLE EL MANGO SIN NUMERO</t>
  </si>
  <si>
    <t xml:space="preserve">CALLE CARLOS ECHEVERRIA </t>
  </si>
  <si>
    <t>CARRETERA A TECOLUTILLA</t>
  </si>
  <si>
    <t>PERIFERICO</t>
  </si>
  <si>
    <t>PROLONGACION 5 DE MAYO</t>
  </si>
  <si>
    <t>CALLE NOE DE LA FLOR NUMERO 26</t>
  </si>
  <si>
    <t>ANDADOR GUARAGUAO NUMERO 19</t>
  </si>
  <si>
    <t>CALLE BUENOS AIRES NUMERO 104</t>
  </si>
  <si>
    <t>CALLE MELCHOR OCAMPO 309</t>
  </si>
  <si>
    <t>CALLE NOE DE LA FLOR CASANOVA NUMERO 302</t>
  </si>
  <si>
    <t xml:space="preserve">CALLE AURELIO SOSA TORRES NUMERO 44 </t>
  </si>
  <si>
    <t>CALLE REFORMA NUMERO 103</t>
  </si>
  <si>
    <t>CALLE CUAHUCTEMOC NUMERO 117</t>
  </si>
  <si>
    <t>CERRADA REFORMA NUMERO 10</t>
  </si>
  <si>
    <t>CALLE LIC MANUEL SANCHEZ MARMOL NUMERO 128</t>
  </si>
  <si>
    <t>CALLE CUAHUCTEMOC NUMERO 207 INTERIOR</t>
  </si>
  <si>
    <t>CALLE PIJIJE NUMERO 48</t>
  </si>
  <si>
    <t>CALLE ARMADILLO MANZANA 18 LOTE 342</t>
  </si>
  <si>
    <t>CALLE POCHITOQUE</t>
  </si>
  <si>
    <t xml:space="preserve">POBLADO MIGUEL HIDALGO </t>
  </si>
  <si>
    <t>CALLE JOSE MARIA PINO SUAREZ NUMERO 6</t>
  </si>
  <si>
    <t xml:space="preserve">CARRETERA DOS BOCAS </t>
  </si>
  <si>
    <t>CERRADA 5 DE MAYO SIN NUMERO</t>
  </si>
  <si>
    <t>CALLE JUAN SANTO ROMERO SIN NUMERO</t>
  </si>
  <si>
    <t>CALLE TOMAS GARRIDO CANABAL NUMERO 55</t>
  </si>
  <si>
    <t>VICENTE GUERRERO CASA 96</t>
  </si>
  <si>
    <t>PROLONGACION VICENTE GUERRERO CALLEJON NUMERO 6</t>
  </si>
  <si>
    <t xml:space="preserve">PROLONGACION VICENTE GUERRERO   </t>
  </si>
  <si>
    <t>CALLE RAMON LOPEZ VALVERDE 100 B</t>
  </si>
  <si>
    <t>CALLE EMILIANO ZAPATA MANZANA 2 LOTE 4</t>
  </si>
  <si>
    <t>CALLE MANUEL R MORA</t>
  </si>
  <si>
    <t>CALLE 24 MANZANA 18 LOTE 5</t>
  </si>
  <si>
    <t xml:space="preserve">ANDADOR HALCON NUMERO 231 </t>
  </si>
  <si>
    <t>ANDADOR COCOA MANZANA 18 LOTE 13</t>
  </si>
  <si>
    <t>CALLE CACAO ORIENTE MANZANA A LOTE 14</t>
  </si>
  <si>
    <t>ANDADOR EL MAIZ</t>
  </si>
  <si>
    <t>ANDADOR COCOA MANZANA 17 LOTE 1</t>
  </si>
  <si>
    <t>CALLE ARABIA 1 MANZANA 1 LOTE 10</t>
  </si>
  <si>
    <t>CASA COLOR ROSA ALADO DEL CAMPO DE FUTBOOL</t>
  </si>
  <si>
    <t>CALLE 16 DE NOVIEMBRE MANZANA 6 LOTE 5</t>
  </si>
  <si>
    <t>CALLE ANDADOR 8 MANZANA 5 LOTE 3</t>
  </si>
  <si>
    <t>CALLE GRACILIANO NUMERO 24</t>
  </si>
  <si>
    <t>CALLE DE LA ENTRADA IGLESIA RURAL</t>
  </si>
  <si>
    <t>MANZANA 3 LOTE 6</t>
  </si>
  <si>
    <t>CALLE LAS PALMAS</t>
  </si>
  <si>
    <t>CALLE CARLOS A MADRAZO BECERRA</t>
  </si>
  <si>
    <t>CARRETERA CARDENAS A COMALCALCO</t>
  </si>
  <si>
    <t xml:space="preserve">CERRADA SAN PEDRO </t>
  </si>
  <si>
    <t>CALLE ALCATRACES</t>
  </si>
  <si>
    <t>CALLE EMILIANO ZAPATA NUMERO 542</t>
  </si>
  <si>
    <t>CARRETERA CARDENAS - HUIMANGUILLO</t>
  </si>
  <si>
    <t>CAÃ‘ATEL 2 PRIMERA ENTRADA</t>
  </si>
  <si>
    <t>CARRETERA CARDENAS VILLAHERMOSA</t>
  </si>
  <si>
    <t>FRENTE AL DEPOSITO QUILILA</t>
  </si>
  <si>
    <t>CALLE CARMEN DE LA CRUZ PEREZ CASA NUMERO 5</t>
  </si>
  <si>
    <t>CALLE FRANCISCO TRUJILLO 111</t>
  </si>
  <si>
    <t>CALLE JOAQUIN CUEVA NUMERO 637</t>
  </si>
  <si>
    <t>CALLE MANUEL LEYVA NUMERO 150</t>
  </si>
  <si>
    <t>CALLE LEONEL MAGAÃ‘A INTERIOR 128</t>
  </si>
  <si>
    <t>CALLE JUSTO SIERRA NUMERO 22</t>
  </si>
  <si>
    <t>CALLE ROCENDO TARASENA PADRON NUMERO 120</t>
  </si>
  <si>
    <t>CALLE ABASOLO NUMERO 115</t>
  </si>
  <si>
    <t xml:space="preserve">PROLONGACION GUADALUPE VICTORIA </t>
  </si>
  <si>
    <t>CALLE SIN NOMBRE Y SIN NUMERO</t>
  </si>
  <si>
    <t>CERRADA BENITO JUAREZ CASA NUMERO 6</t>
  </si>
  <si>
    <t>CALLE AURELIO SOSA TORRE NUMERO 8</t>
  </si>
  <si>
    <t>CALLE JOSE MARTI NUMERO 42</t>
  </si>
  <si>
    <t xml:space="preserve">CALLE MANGOS NUMERO 13 </t>
  </si>
  <si>
    <t>CALLE TULIPAN SIN NUMERO</t>
  </si>
  <si>
    <t>CALLE FRONTERA NUMERO 35 ENTRE JONUTA Y ZAPATA</t>
  </si>
  <si>
    <t>CALLE RIO SAMARIA MANZANA 13 LOTE 9</t>
  </si>
  <si>
    <t>CALLE BENITO JUAREZ</t>
  </si>
  <si>
    <t>CALLE TOMAS GARRIDO CANAVAL NUMERO 120</t>
  </si>
  <si>
    <t>CALLE CORREGIDORA</t>
  </si>
  <si>
    <t>MANZANA 4 LOTE 12</t>
  </si>
  <si>
    <t>CALLE CEDRO SIN NUMERO</t>
  </si>
  <si>
    <t>CARRETERA VECINAL A CHICHICAPA SIN NUMERO</t>
  </si>
  <si>
    <t>CALLE PEPE TORRUCO VERA</t>
  </si>
  <si>
    <t xml:space="preserve">CALLE SEREQUEN </t>
  </si>
  <si>
    <t>SANTA ROSALIA ANDADOR DUPLES</t>
  </si>
  <si>
    <t>CARRETERA CARDENAS-VILLAHERMOSA</t>
  </si>
  <si>
    <t>CALLE DEL VIVERO</t>
  </si>
  <si>
    <t>POR LA LAGUNA</t>
  </si>
  <si>
    <t>CARRETERA A JALAPITA</t>
  </si>
  <si>
    <t>CARRETERA A JALAPITA SIN NUMERO</t>
  </si>
  <si>
    <t>SANTA TERESA</t>
  </si>
  <si>
    <t>CARRETERA KILOMETRO 2 SIN NUMERO</t>
  </si>
  <si>
    <t>CALLE SIN NOMBRE</t>
  </si>
  <si>
    <t>CARRETERA ABEJONAL A CHICHICAPA</t>
  </si>
  <si>
    <t>CALLE DEL MALECON</t>
  </si>
  <si>
    <t>LOCALIDAD CHILTEPEC SECCION TANQUE</t>
  </si>
  <si>
    <t>ENTRADA DEL PUESTO</t>
  </si>
  <si>
    <t>CALLE LOS MAGAÃ‘A SIN NUMER</t>
  </si>
  <si>
    <t>ENTRADA LOS MAGAÃ‘AS</t>
  </si>
  <si>
    <t xml:space="preserve">CARRETERA PRINCIPAL  </t>
  </si>
  <si>
    <t xml:space="preserve">CALLE PRINCIPAL </t>
  </si>
  <si>
    <t>CALLE POR LA PALAPA EL GRINGO</t>
  </si>
  <si>
    <t>CAMINO VECINAL</t>
  </si>
  <si>
    <t>CARRETERA VECINAL SIN NUMERO</t>
  </si>
  <si>
    <t>CARRETERA TULIPAN - LIBERTAD</t>
  </si>
  <si>
    <t>CARRETERA RUMBO  A LAS CALZADAS ENCRUCIJADA CUARTA SECCION KILOMETRO 23</t>
  </si>
  <si>
    <t>CALLE VICENTE GUERRERO NUMERO 3</t>
  </si>
  <si>
    <t>CARRETERA A SANTA ROSA SIN NUMERO</t>
  </si>
  <si>
    <t>CALLE DEL PANTEON</t>
  </si>
  <si>
    <t>CARRETERA A LA LUCHA</t>
  </si>
  <si>
    <t xml:space="preserve">CALLE DE LA IGLESIA </t>
  </si>
  <si>
    <t>CALLE DE LA IGLESIA MONTE GRANDE</t>
  </si>
  <si>
    <t>CARRETERA A MONTE GRANDE SIN NUMERO</t>
  </si>
  <si>
    <t>CARRETERA A TULIPAN SIN NUMERO</t>
  </si>
  <si>
    <t>LA MODITA</t>
  </si>
  <si>
    <t>CARRETERA CARDENAS - CUNDUACAN</t>
  </si>
  <si>
    <t>CARRETERA A TULIPAN</t>
  </si>
  <si>
    <t>PASANDO EL TANQUE DE AGUA</t>
  </si>
  <si>
    <t>CAMPO BELLOTA</t>
  </si>
  <si>
    <t>CARRETERA CARDENAS NUEVA ZELANDA SIN NUMERO</t>
  </si>
  <si>
    <t>CALLE DE LA IGLESIA</t>
  </si>
  <si>
    <t>CARRETERA CARDENAS-COATZACOALCOS</t>
  </si>
  <si>
    <t>CARRETERA A EJIDO MONTAÃ‘A</t>
  </si>
  <si>
    <t>ENTRADA LOS PESCADORES SIN NUMERO</t>
  </si>
  <si>
    <t>CALLE LOS PESCADORES</t>
  </si>
  <si>
    <t>CALLE BENIGNO CARRILLO</t>
  </si>
  <si>
    <t>CALLE ANTONIO ANGULO</t>
  </si>
  <si>
    <t>CARRETERA SANTA ROSALIA</t>
  </si>
  <si>
    <t>CALLE MANUEL PERALTA</t>
  </si>
  <si>
    <t>CALLE DEL CHIVO TEMPLO MARANATHA</t>
  </si>
  <si>
    <t>SAN BENITO</t>
  </si>
  <si>
    <t>CARRETERA A POBLADO LIBERTAD</t>
  </si>
  <si>
    <t>CARRETERA FEDERAL CARDENAS-COMALCALCO</t>
  </si>
  <si>
    <t>ENTRADA DEL P</t>
  </si>
  <si>
    <t xml:space="preserve">LOS NARANJO 2 SECCION </t>
  </si>
  <si>
    <t>CALLE 18 DE MARZO SIN NUMERO</t>
  </si>
  <si>
    <t>CARRETERA A DOS BOCA</t>
  </si>
  <si>
    <t>ENTRADA EL ESCRIBANO</t>
  </si>
  <si>
    <t xml:space="preserve">EL LIMON </t>
  </si>
  <si>
    <t>PROLONGACION GREGORIO MENDEZ SIN NUMERO</t>
  </si>
  <si>
    <t>ENTRADA CHILTEPEC</t>
  </si>
  <si>
    <t>CARRETERA AL POBLADO CHILTEPEC</t>
  </si>
  <si>
    <t>ENTRADA AL PANTEON</t>
  </si>
  <si>
    <t>ENTRADA DE LA PISTA</t>
  </si>
  <si>
    <t xml:space="preserve">EL PORVENIR </t>
  </si>
  <si>
    <t xml:space="preserve">CARRETERA AL MULATO </t>
  </si>
  <si>
    <t xml:space="preserve">EL PORVENIR LIBERTAD SEXTA SECCION </t>
  </si>
  <si>
    <t>EL PORVENIR SIN NUMERO</t>
  </si>
  <si>
    <t xml:space="preserve">CALLE RAMON LOPEZ </t>
  </si>
  <si>
    <t xml:space="preserve">CARRETERA PRINCIPAL A LIBERTAD </t>
  </si>
  <si>
    <t>EMILIANO ZAPATA ZAPOTAL PRIMERA SECCION</t>
  </si>
  <si>
    <t>ENTRADA LOS VINAGRES SIN NUMERO</t>
  </si>
  <si>
    <t>CARRETERA A SANTA ROSA</t>
  </si>
  <si>
    <t>CASA BLANCA</t>
  </si>
  <si>
    <t>CALLE ANDADOR CAOBA NUMERO 114</t>
  </si>
  <si>
    <t>CALLE FRAMBOYAN NUMERO 103</t>
  </si>
  <si>
    <t>CALLE FRAMBOYAN NUMERO 109</t>
  </si>
  <si>
    <t xml:space="preserve">CALLE GUAYACAN CASA 108 </t>
  </si>
  <si>
    <t>CALLE SACUA MANZANA NUMERO 2</t>
  </si>
  <si>
    <t>CALLE EVELIO ALEXANDRO ROMERO</t>
  </si>
  <si>
    <t>AVENIDA DOS COCOS MANZANA 9 LOTE 12</t>
  </si>
  <si>
    <t xml:space="preserve">AVENIDA COCOS </t>
  </si>
  <si>
    <t>PALMA REAL MANZANA 16 LOTE 31</t>
  </si>
  <si>
    <t>CALLE NUEVO LEON</t>
  </si>
  <si>
    <t>CALLE 7 DEPARTAMENTO 5-3</t>
  </si>
  <si>
    <t>CALLE NUMERO 20 MANZAN 33 DEPARTAMENTO 3-4</t>
  </si>
  <si>
    <t>CALLE 25 MANZANA 37 MODULO 4 CASA 23</t>
  </si>
  <si>
    <t>CALLE 18 A MANZANA 27 MODULO 12</t>
  </si>
  <si>
    <t>CALLE GUAYACANES SIN NUMERO</t>
  </si>
  <si>
    <t>ENTRADA DE LAS TIENDAS</t>
  </si>
  <si>
    <t>CALLE BERNARDINO SANCHEZ ALEJANDRO</t>
  </si>
  <si>
    <t>CALLE JOSE ANGEL IZQUIERDO SIN NUMERO</t>
  </si>
  <si>
    <t>CARRETERA A LA IGLESIA SANTO TOMAS</t>
  </si>
  <si>
    <t>CARRETERA A PROGRESO TULARSIN NUMERO</t>
  </si>
  <si>
    <t>CALLE DE LA ESCUELA PRIMARIA SIN NUMERO</t>
  </si>
  <si>
    <t>CALLE ARTURO PEREZ FLORES</t>
  </si>
  <si>
    <t>CALLE ISAAC DOMINGUEZ HERNANDEZ</t>
  </si>
  <si>
    <t xml:space="preserve">FRANCISCO I MADERO  </t>
  </si>
  <si>
    <t>ENTRADA AL ESTABLO SIN NUMERO</t>
  </si>
  <si>
    <t>HERMEREGILDO</t>
  </si>
  <si>
    <t>CALLE NORTE</t>
  </si>
  <si>
    <t>GREGORIO MENDEZ</t>
  </si>
  <si>
    <t>CARRETERA PRINCIPAL A GREGORIO MENDEZ PRIMERA</t>
  </si>
  <si>
    <t xml:space="preserve">CARRETERA A MIGUEL HIDALGO </t>
  </si>
  <si>
    <t xml:space="preserve">GUADALUPE VICTORIA </t>
  </si>
  <si>
    <t>HIDALGO SEGUNDA SECCION  EL EDEN CALLE DEL PANTEON</t>
  </si>
  <si>
    <t>CARRETERA BORDO IZQUIERDO</t>
  </si>
  <si>
    <t>CARRETERA AL BORDO</t>
  </si>
  <si>
    <t>CARRETERA AL BORDO IZQUIERDO SIN NUMERO</t>
  </si>
  <si>
    <t>CARRETERA A LA VIA CORTA SIN NUMERO</t>
  </si>
  <si>
    <t>CALLE DE LA IGLESIA ENFRENTE</t>
  </si>
  <si>
    <t>CARRETERA VIA CORTA SIN NUMERO</t>
  </si>
  <si>
    <t xml:space="preserve">CARRETERA A LIBERTAD </t>
  </si>
  <si>
    <t>CALLE ALVARO OBREGON NUMERO 333</t>
  </si>
  <si>
    <t>CARRETERA A INDEPENDENCIA SEGUNDA SIN NUMERO</t>
  </si>
  <si>
    <t>INDEPENDENCIA PRIMERA SECCION</t>
  </si>
  <si>
    <t xml:space="preserve">CARRETERA A NICOLAS BRAVO SIN NUMERO </t>
  </si>
  <si>
    <t xml:space="preserve">INFONAVIT DEPORTIVA </t>
  </si>
  <si>
    <t>ANDADOR DANIEL GONZALEZ</t>
  </si>
  <si>
    <t>CALLE JIMENEZ ESQUINA TULIPANES</t>
  </si>
  <si>
    <t xml:space="preserve">CARRETERA PRINCIPAL INGENIO </t>
  </si>
  <si>
    <t>ENTRADA EL ARENAL</t>
  </si>
  <si>
    <t>CALLE ROMANIA</t>
  </si>
  <si>
    <t>CALLE FRENTE AL TANQUE DE AGUA</t>
  </si>
  <si>
    <t>CALLE ARABIA 6 MANZANA 30 LOTE 14</t>
  </si>
  <si>
    <t xml:space="preserve">CALLE EL AGUILA </t>
  </si>
  <si>
    <t>ENTRANDO AL AGUILA</t>
  </si>
  <si>
    <t>CARRETERA A VILLA</t>
  </si>
  <si>
    <t xml:space="preserve">PASANDO EL KINDER </t>
  </si>
  <si>
    <t xml:space="preserve">JARAMILLO LAZO 8 </t>
  </si>
  <si>
    <t xml:space="preserve">CARRETERA VECINAL A COMALCALCO SIN NUMERO </t>
  </si>
  <si>
    <t xml:space="preserve">CARRETERA AL TULAR </t>
  </si>
  <si>
    <t xml:space="preserve">CARRETERA PRINCIPAL SIN NUMERO </t>
  </si>
  <si>
    <t>MIGUEL HIDALGO PRIMERA</t>
  </si>
  <si>
    <t xml:space="preserve">LA PIEDRA 2DA SECCION </t>
  </si>
  <si>
    <t xml:space="preserve">CARRETERA RIO SECO </t>
  </si>
  <si>
    <t xml:space="preserve">LA PLAYITA CALLE HERCILIA GOMEZ CONTRERAS </t>
  </si>
  <si>
    <t>CALLE ANDRES RAFAEL MANZANA 5 LOTE19 CALLE 2</t>
  </si>
  <si>
    <t>CALLE NUMERO 6</t>
  </si>
  <si>
    <t>ENTRADA LA RINCONADA</t>
  </si>
  <si>
    <t>CALLE BUGAMBILIA</t>
  </si>
  <si>
    <t>LAS FLORES PRIMERA</t>
  </si>
  <si>
    <t>ENTRADA LOS GOMEZ SIN NUMERO</t>
  </si>
  <si>
    <t>LAS FLORES TERCERA SECCION</t>
  </si>
  <si>
    <t>ENTRADA EL PANTEON SIN NUMERO</t>
  </si>
  <si>
    <t>CALLE A GUATEMALAN SIN NUMERO</t>
  </si>
  <si>
    <t>LAS PALMAS</t>
  </si>
  <si>
    <t xml:space="preserve">CARRETERA LIBERTAD TULIPAN </t>
  </si>
  <si>
    <t xml:space="preserve">CELIA VICTORIA CARRETA RAMIREZ </t>
  </si>
  <si>
    <t>CARRETERA VECINAL</t>
  </si>
  <si>
    <t>CARRETERA A REFORMA</t>
  </si>
  <si>
    <t>SANTA ROSALIA</t>
  </si>
  <si>
    <t>CALLEJON PRINCIPAL SIN NUMERO</t>
  </si>
  <si>
    <t xml:space="preserve">INDEPENDENCIA PRIMERA SECCION </t>
  </si>
  <si>
    <t>CARRETERA A CHICOZAPOTE</t>
  </si>
  <si>
    <t>CARRETERA CARDENAS - COMALCALCO</t>
  </si>
  <si>
    <t xml:space="preserve">MELCHOR OCAMPO AL FONDO </t>
  </si>
  <si>
    <t xml:space="preserve">ENTRADA EL MANGO </t>
  </si>
  <si>
    <t>MIGUEL HIDALGO SEGUNDA SECCION</t>
  </si>
  <si>
    <t>CALLE LA VACA SIN NUMERO</t>
  </si>
  <si>
    <t>ENTRADA EL KINDER SIN NUMERO</t>
  </si>
  <si>
    <t xml:space="preserve">ISLITA SIN NUMERO </t>
  </si>
  <si>
    <t>ENTRADA LA ISLITA SIN NUMERO</t>
  </si>
  <si>
    <t xml:space="preserve">CAMINO VECINAL </t>
  </si>
  <si>
    <t xml:space="preserve">CARRETERA VECINAL PARAISO COMALCALCO </t>
  </si>
  <si>
    <t>CARRETERA A SAN FRANCISCO SIN NUMERO</t>
  </si>
  <si>
    <t>CALLE DE LA CONASUPO</t>
  </si>
  <si>
    <t xml:space="preserve">CALLE DE LA CONASUPO SIN NUMERO </t>
  </si>
  <si>
    <t>NICOLAS BRAVO</t>
  </si>
  <si>
    <t>NORTE PRIMERA SECCION</t>
  </si>
  <si>
    <t xml:space="preserve">CALLE MAGISTRAL </t>
  </si>
  <si>
    <t xml:space="preserve">CALLE SANTOS DOMINGUEZ SIN NUMERO </t>
  </si>
  <si>
    <t xml:space="preserve">CALLE PERIFERICO NORTE SIN NUMERO </t>
  </si>
  <si>
    <t xml:space="preserve">ENTRADA A NUEVA ZELANCIA </t>
  </si>
  <si>
    <t>CALLE GREGORIO MENDEZ NUMERO 144</t>
  </si>
  <si>
    <t>CALLE FERNANDO MONTES DE OCA</t>
  </si>
  <si>
    <t>CALLE GREGORIO MENDEZ</t>
  </si>
  <si>
    <t>CERRADA JAIME NUNOS</t>
  </si>
  <si>
    <t>CALLE LUIS DONALDO COLOSIO MURIATAS</t>
  </si>
  <si>
    <t xml:space="preserve">CERRADA FRANCISCO I MADERO </t>
  </si>
  <si>
    <t>AVENIDA DOS BOCAS LOTE 1 FRENTE DEL PARQUE</t>
  </si>
  <si>
    <t>PROLONGACION DOS BOCAS</t>
  </si>
  <si>
    <t>ANDADOR CANGREJO MANZANA 10 LOTE 15</t>
  </si>
  <si>
    <t>POBLADO C-10 CALLE 8</t>
  </si>
  <si>
    <t>OCAMPO CALLE EUGENIO AMAT</t>
  </si>
  <si>
    <t>OCCIDENTE 1RA SECCION</t>
  </si>
  <si>
    <t xml:space="preserve">CALLE LAZARO CARDENAS </t>
  </si>
  <si>
    <t>CALLE MIGUEL HIDALGO</t>
  </si>
  <si>
    <t>CARRETERA FEDERAL COMALCALCO - CARDENAS</t>
  </si>
  <si>
    <t>CARRETERA FEDERAL PARAISO</t>
  </si>
  <si>
    <t xml:space="preserve">CARRETERA FEDERAL PARAISO COMALCALCO </t>
  </si>
  <si>
    <t xml:space="preserve">ORIENTE SEGUNDA </t>
  </si>
  <si>
    <t xml:space="preserve">CARRETERA VECINAL A PARAISO SIN NUMERO </t>
  </si>
  <si>
    <t xml:space="preserve">ENFRENEDE LA OBRERA  CSRRETERS CARDENAS A HUIMANGUILLO </t>
  </si>
  <si>
    <t>CARRETERA A PATASTAL TERCERA SECCION</t>
  </si>
  <si>
    <t>CARRETERA A ZARAGOZA</t>
  </si>
  <si>
    <t>CARRETERA A ZARAGOZA SEGUNDA</t>
  </si>
  <si>
    <t>CARRETERA A PLAYA BRUJA SIN NUMERO</t>
  </si>
  <si>
    <t>LA PLAYITA CALLE MIGUEL DE LA CRUZ</t>
  </si>
  <si>
    <t>CARRETERA CARDENAS - COMALCALCO SIN NUMERO</t>
  </si>
  <si>
    <t>ENTRADA DEL CAMPO</t>
  </si>
  <si>
    <t>CALLE 7 CASA NUMERO 17</t>
  </si>
  <si>
    <t xml:space="preserve">CARRETERA PRINCIPAL ZONA VERDE SIN NUMERO </t>
  </si>
  <si>
    <t>CALLE 2 ZONA VERDE</t>
  </si>
  <si>
    <t>CALLE UNO NUMERO 55</t>
  </si>
  <si>
    <t>CALLE NUMERO 2 CASA NUMERO 98</t>
  </si>
  <si>
    <t>CALLE SIETE CASA NUMERO 186</t>
  </si>
  <si>
    <t xml:space="preserve">CALLE 7 ZONA VERDE </t>
  </si>
  <si>
    <t>CALLE 4 ZONA AMPLIACION</t>
  </si>
  <si>
    <t>ENTRE CALLE 2 Y 3</t>
  </si>
  <si>
    <t>ENTRE CALLE 3 Y 4</t>
  </si>
  <si>
    <t>CALLE 6 NUMERO 137</t>
  </si>
  <si>
    <t>CALLE 6 CASA NUMERO 155</t>
  </si>
  <si>
    <t>A 3 CASAS DE LA CALLE PRINCIPAL</t>
  </si>
  <si>
    <t>ENTRE CALLE 7 Y 8</t>
  </si>
  <si>
    <t>CARRETERA VECINAL AL PASO LA UNION</t>
  </si>
  <si>
    <t>CALLE LINDO MERINO SIN NUMERO</t>
  </si>
  <si>
    <t>CALLE NARCIZO MENDOZA ESQUINA LINO MERINO</t>
  </si>
  <si>
    <t>CALLE DON URIEL</t>
  </si>
  <si>
    <t>ENTRADA AMADOR MORALES</t>
  </si>
  <si>
    <t>CARRETERA A PUNTA BRAVA SIN NUMERO</t>
  </si>
  <si>
    <t>CARRETERA A MECOACAN</t>
  </si>
  <si>
    <t>CARRETERA A LA PUNTA SIN NUMERO</t>
  </si>
  <si>
    <t>ENTRADA EL GUANAL SIN NUMERO</t>
  </si>
  <si>
    <t>CALLE EMILIANO ZAPATA SIN NUMERO</t>
  </si>
  <si>
    <t xml:space="preserve">CALLE FRANCISCO I MADERO </t>
  </si>
  <si>
    <t>CALLE 14 EDIFICIO MANZANA-24 DEPARTAMENTO 3-4</t>
  </si>
  <si>
    <t xml:space="preserve">CALLE 18 MANZANA 32  MODULO 2 </t>
  </si>
  <si>
    <t>CALLE 20 DE NOVIEMBRE PROGRESO</t>
  </si>
  <si>
    <t>ENTRADA BOCHILER</t>
  </si>
  <si>
    <t>CALLE LAS FLORES</t>
  </si>
  <si>
    <t>CALLE LOS DELFINES</t>
  </si>
  <si>
    <t>CALLE 27 DE FEBRERO SIN NUMERO</t>
  </si>
  <si>
    <t xml:space="preserve">CALLE LOS PESCADORES </t>
  </si>
  <si>
    <t xml:space="preserve">PUERTO CEIBA </t>
  </si>
  <si>
    <t>CALLE FREDY LOVERA SIN NUMERO</t>
  </si>
  <si>
    <t xml:space="preserve">CALLE  LAS FLORES </t>
  </si>
  <si>
    <t>CALLE 8 DE OCTUBRE</t>
  </si>
  <si>
    <t>CALLE SIN NOMBRE SIN NUMERO</t>
  </si>
  <si>
    <t>CALLE FRANCISCO I MADERO</t>
  </si>
  <si>
    <t>GONZALEZ SIN NUMERO</t>
  </si>
  <si>
    <t>CALLE JUAREZ</t>
  </si>
  <si>
    <t>CALLE MAXIMINO DOMINGUEZ LOPEZ</t>
  </si>
  <si>
    <t xml:space="preserve">CALLE FRANCISCO VILLA NUMERO 6 </t>
  </si>
  <si>
    <t xml:space="preserve">CALLE FRANCISCO TRUJILLO </t>
  </si>
  <si>
    <t xml:space="preserve">ENTRADA DEL TEMPLO SIN NUMERO </t>
  </si>
  <si>
    <t xml:space="preserve">ENTRADA DEL TEMPLO </t>
  </si>
  <si>
    <t>ENTRADA LAS PALMAS</t>
  </si>
  <si>
    <t>ANTES DEL KINDER</t>
  </si>
  <si>
    <t>ENTRADA EL EMBUDO SIN NUMERO</t>
  </si>
  <si>
    <t>ENTRADA EL EMBUDO</t>
  </si>
  <si>
    <t>CALLE DEL CENTRO DE SALUD</t>
  </si>
  <si>
    <t>CARRETERA PARAISO - JALAPITA</t>
  </si>
  <si>
    <t>ENTRADA POLLO AMY</t>
  </si>
  <si>
    <t xml:space="preserve">CARRETERA A CARLOS GREEN </t>
  </si>
  <si>
    <t xml:space="preserve">CARRETERA A CARLOS GREEN SIN NUMERO </t>
  </si>
  <si>
    <t>CARRETERA PRINCIPAL A CARLOS GREEN</t>
  </si>
  <si>
    <t xml:space="preserve">AVENIDA DEL RETEN NUMERO 202 </t>
  </si>
  <si>
    <t>ENTRADA LOS RICARDEZ</t>
  </si>
  <si>
    <t>CARRETERA A LAS FLORES SIN NUMERO</t>
  </si>
  <si>
    <t>ENTRADA LOS GARCIAS</t>
  </si>
  <si>
    <t>CARRETERA VECINAL PARAISO COMALCALCO</t>
  </si>
  <si>
    <t xml:space="preserve">CARRETERA AL ESTADIO </t>
  </si>
  <si>
    <t xml:space="preserve">CARRETERA LAZARO CARDENAS SEGUNDA </t>
  </si>
  <si>
    <t>CARRETERA CARDERNAS COMALCALCO KILOMETRO 5 1/2</t>
  </si>
  <si>
    <t>CASA COLOR AMARILLO</t>
  </si>
  <si>
    <t xml:space="preserve">CALLE HUAPACAL PRIMERA SECCION </t>
  </si>
  <si>
    <t>CARRETERA AL CARMEN</t>
  </si>
  <si>
    <t xml:space="preserve">CARRETERA A LOS CERROS </t>
  </si>
  <si>
    <t>ENTRADA LOS PINOS</t>
  </si>
  <si>
    <t>CARRETERA A NICOLAS BRAVO CHICHICAPA SIN NUMERO</t>
  </si>
  <si>
    <t>ENTRADA ISLA ISABEL</t>
  </si>
  <si>
    <t>CALLE EL MORRAL</t>
  </si>
  <si>
    <t>CALLE EL AGUILA</t>
  </si>
  <si>
    <t>CARRETERA A LA PLAYA EL MORRAL</t>
  </si>
  <si>
    <t>CALLE PRINCIPAL SIN NUMERO</t>
  </si>
  <si>
    <t>CARRETERA A CENTLA</t>
  </si>
  <si>
    <t>EL BELLOTE CARRETERA A CHILTEPEC</t>
  </si>
  <si>
    <t>CARRETERA A CHILTEPEC</t>
  </si>
  <si>
    <t>CARRETERA PARAISO - CHILTEPEC</t>
  </si>
  <si>
    <t>CARRETERA A LA BARRA</t>
  </si>
  <si>
    <t>ENTRADA LOS DOMINGUEZ</t>
  </si>
  <si>
    <t xml:space="preserve">CARRETERA ALA BARRA </t>
  </si>
  <si>
    <t xml:space="preserve">CARRETERA A LA BARRA </t>
  </si>
  <si>
    <t>CARRETERA PALMAHUACA</t>
  </si>
  <si>
    <t>LIBERTAD PRIMERA SECCION</t>
  </si>
  <si>
    <t>ENTRADA LOS HERNANDEZ</t>
  </si>
  <si>
    <t xml:space="preserve">RANCHERIA LIBERTAD SEGUNDA </t>
  </si>
  <si>
    <t>CARRETERA A NICOLAS BRAVO</t>
  </si>
  <si>
    <t xml:space="preserve">CARRETERA HUIMANGUILLO </t>
  </si>
  <si>
    <t>CARRETERA A CALZADA SIN NUMERO</t>
  </si>
  <si>
    <t>CASA COLOR BLANCO FRENTE A PANADERIA</t>
  </si>
  <si>
    <t>CARRETERA CARDENAS-COMALCALCO NUMERO 259</t>
  </si>
  <si>
    <t>CARRETERA A LEON ZARATE</t>
  </si>
  <si>
    <t>CARRETERA A PUNTA BRAVA</t>
  </si>
  <si>
    <t>CARRETERA A TILAPA SIN NUMERO</t>
  </si>
  <si>
    <t>ENTRADA DE LA TUBERIA SIN NUMERO</t>
  </si>
  <si>
    <t>ENTRADA LA ISLA MALAPA SIN NUMERO</t>
  </si>
  <si>
    <t>ENTRADA DEL TACO SIN NUMERO</t>
  </si>
  <si>
    <t>CARRETERA FEDERAL COMALCALCO SIN NUMERO</t>
  </si>
  <si>
    <t>ENTRADA EL REGALO</t>
  </si>
  <si>
    <t>ENTRADA A HERNAN RABELO</t>
  </si>
  <si>
    <t>CARRETERA A COMALCALCO</t>
  </si>
  <si>
    <t xml:space="preserve">RANCHERIA NORTE SEGUNDA SECCION </t>
  </si>
  <si>
    <t>ENTRE EL REGALO</t>
  </si>
  <si>
    <t>CARRETERA A PARAISO SIN NUMERO</t>
  </si>
  <si>
    <t>CARRETERA LA PASADITA</t>
  </si>
  <si>
    <t>ENTRADA A LA MERCED REAL</t>
  </si>
  <si>
    <t>ENTRE CALLE LOS RODRIGUEZ</t>
  </si>
  <si>
    <t>ENTRE CALLE MERCED REAL</t>
  </si>
  <si>
    <t>ENTRADA DEL TEMPLO</t>
  </si>
  <si>
    <t>CARRETERA FEDERAL</t>
  </si>
  <si>
    <t>COLONIA LA ESCONDIDA SIN NUMERO</t>
  </si>
  <si>
    <t>CALLE MARIO BURELOS RAMIREZ</t>
  </si>
  <si>
    <t>CASA VERDE CON PILARES</t>
  </si>
  <si>
    <t>RESTAURANTE</t>
  </si>
  <si>
    <t>CARRETERA FEDERAL COMALCALCO</t>
  </si>
  <si>
    <t>SAN CAYERANO CARRETERA FEDERAL COMALCALCO-CARDENAS</t>
  </si>
  <si>
    <t>CARRETERA FEDERAL CARDENAS COMALCALCO</t>
  </si>
  <si>
    <t>ENTRADA EL CHIPILIN</t>
  </si>
  <si>
    <t>ENTRADA AL CHIPILIN</t>
  </si>
  <si>
    <t xml:space="preserve">ENTRADA DE LA VIA </t>
  </si>
  <si>
    <t>CARRETERA CARDENAS HUIMANHUILLO</t>
  </si>
  <si>
    <t xml:space="preserve">CALLE LOS SAUCES </t>
  </si>
  <si>
    <t>CARRETERA CARDENAS A HUIMANGUILLO KILOMETRO 26</t>
  </si>
  <si>
    <t>CARRETERA AL CHESCHIN</t>
  </si>
  <si>
    <t>CARRETERA A SANTA ROSALIA SIN NUMERO</t>
  </si>
  <si>
    <t>CALLE RIO SECO SEGUNDA SECCION</t>
  </si>
  <si>
    <t>PASANDO TULIPAN EN AVENIDA 3 HERMANOS</t>
  </si>
  <si>
    <t>CARRETERA VIA CORTA A SANTANA</t>
  </si>
  <si>
    <t>CARRETERA COMALCALCO CARDENAS</t>
  </si>
  <si>
    <t>ENTRADA LA VIA SIN NUMERO</t>
  </si>
  <si>
    <t>CARRETERA A LA MINA SIN NUMERO</t>
  </si>
  <si>
    <t>CASA ROSA PASANDO EL KINDER JOSE MARIA PINO SUAREZ</t>
  </si>
  <si>
    <t>CAMINO VECINAL 25 METROS DEL TEMPLO ARBOL DE VIDA</t>
  </si>
  <si>
    <t>CARRETERA A LA LUCHA SIN NUMERO SIN NUMERO</t>
  </si>
  <si>
    <t xml:space="preserve">CARRETERA A LA LUCHA    </t>
  </si>
  <si>
    <t>COLONIA AGAPITO DOMINGUEZ SIN NUMERO</t>
  </si>
  <si>
    <t>CARRETERA VECINAL A TULIPAN</t>
  </si>
  <si>
    <t>ENTRADA EL ZAPOTE SIN NUMERO</t>
  </si>
  <si>
    <t>CARRETERA A RIO SECA SIN NUMERO</t>
  </si>
  <si>
    <t>CARRETERA AL TAMARINDO</t>
  </si>
  <si>
    <t>CARRETERA A LIBERTAD SIN NUMERO</t>
  </si>
  <si>
    <t>CAMINO VIEJO</t>
  </si>
  <si>
    <t>CARRETERA A TECOLUTILLA SIN NUMERO</t>
  </si>
  <si>
    <t xml:space="preserve">RIO SECO 2DA SECCION </t>
  </si>
  <si>
    <t xml:space="preserve">PRINCIPAL RIO EL CHINAL </t>
  </si>
  <si>
    <t xml:space="preserve"> CALLE GUADALUPE VICTORIA </t>
  </si>
  <si>
    <t>SARGENTO LOPEZ TERCERA</t>
  </si>
  <si>
    <t>CERRADA TECOLUTILLA</t>
  </si>
  <si>
    <t>CALLE ZARAGOZA NUMERO 1130</t>
  </si>
  <si>
    <t>PROFESOR ANGUSTO</t>
  </si>
  <si>
    <t>CALLE RAYON NUMERO 17</t>
  </si>
  <si>
    <t xml:space="preserve">PORLONGACION GUADALUPE VICTORIA </t>
  </si>
  <si>
    <t xml:space="preserve">SANTA 1RA </t>
  </si>
  <si>
    <t>SARA DEL CARMEN MIRANDA CALIX</t>
  </si>
  <si>
    <t>CALLE DE LA DELEGACION MUNICIPAL SIN NUMERO</t>
  </si>
  <si>
    <t>ENTRADA LA BANQUETA</t>
  </si>
  <si>
    <t xml:space="preserve">ENTRADA LA BANQUETA </t>
  </si>
  <si>
    <t xml:space="preserve">MANZANA 16 </t>
  </si>
  <si>
    <t>SANTUARIO 1RA</t>
  </si>
  <si>
    <t>SANTUARIO 1RA SECCION</t>
  </si>
  <si>
    <t>ENTRADA SAN JORGE</t>
  </si>
  <si>
    <t xml:space="preserve">CARRETERA A SAN JORGE </t>
  </si>
  <si>
    <t>CARRETERA VECINAL A COMALCALCO TULIPAN SIN NUMERO</t>
  </si>
  <si>
    <t>CARRETERA VECINAL CUARTA CALLE FLORIDA</t>
  </si>
  <si>
    <t>CARRETERA VECINAL TULIPAN</t>
  </si>
  <si>
    <t>ABARROTES ESTIAVEL LAVADORA DE AUTOS CASA COLOR VERDE AGUA</t>
  </si>
  <si>
    <t>CARRETERA VECINAL A TULIPAN SIN NUMERO</t>
  </si>
  <si>
    <t>ENTRADA DE LA ESCUELA PRIMARIA</t>
  </si>
  <si>
    <t>CARRETERA VECINAL COMALCALCO TULIPAN</t>
  </si>
  <si>
    <t>ENTRADA EL ZAPOTE</t>
  </si>
  <si>
    <t>ZAPOTE</t>
  </si>
  <si>
    <t>CALLE IGNACIO ZARAGOZA SIN NUMERO</t>
  </si>
  <si>
    <t>CALLE NICOLAS BRAVO</t>
  </si>
  <si>
    <t>CARRETERA A ALDAVAN RIVERITA</t>
  </si>
  <si>
    <t xml:space="preserve">CALLE VICENTE GUERRERO </t>
  </si>
  <si>
    <t xml:space="preserve">TIERRA Y LIBERTAD </t>
  </si>
  <si>
    <t xml:space="preserve">TIRRE Y LIBERTAD </t>
  </si>
  <si>
    <t>CALLE DE LA ABARROTERA</t>
  </si>
  <si>
    <t xml:space="preserve">TORNO LARGO TERCERA SECCION </t>
  </si>
  <si>
    <t>ENTRADA LA PERA SIN NUMERO</t>
  </si>
  <si>
    <t xml:space="preserve">CALLE SIN NOMBRE </t>
  </si>
  <si>
    <t>CALLE LA PERA SIN NUMERO</t>
  </si>
  <si>
    <t>TULAR CARRETERA TULIPAN - LIBERTAD</t>
  </si>
  <si>
    <t xml:space="preserve">A TULIPAN SIN NUMERO </t>
  </si>
  <si>
    <t xml:space="preserve">CARRETERA TULAR LIBERTAD </t>
  </si>
  <si>
    <t>CERRADA SECCIO 10 DE AZUCAREROS</t>
  </si>
  <si>
    <t>ANDADOR DE LOS CONDORES ESQUINA AGUILAS SIN NUMERO</t>
  </si>
  <si>
    <t xml:space="preserve">VAQUEIRO SANTA ROSALIA </t>
  </si>
  <si>
    <t>VAQUEIROS CALLE 3</t>
  </si>
  <si>
    <t xml:space="preserve">CALLE IGNACIO GUTIERREZ </t>
  </si>
  <si>
    <t>IGANCIO GUTIERREZ GOMEZ</t>
  </si>
  <si>
    <t>CALLE 27 DE FEBRERO</t>
  </si>
  <si>
    <t xml:space="preserve">OCCIDENTE SIN NUMERO </t>
  </si>
  <si>
    <t>CALLE GUADALUPE LAZARO SIN NUMERO</t>
  </si>
  <si>
    <t>CALLE GUADALUPE LAZARO</t>
  </si>
  <si>
    <t>CALLE JOSE MARIA MORELOS SIN NUMERO</t>
  </si>
  <si>
    <t>CALLE ROCENDO TARACENA</t>
  </si>
  <si>
    <t>PROLONGACION HEROES NUMERO 12</t>
  </si>
  <si>
    <t>CALLE NIÃ‘OS HEROES SIN NUMERO</t>
  </si>
  <si>
    <t xml:space="preserve">CALLE JOSE NARCISO ROVIROSA SIN NUMERO </t>
  </si>
  <si>
    <t xml:space="preserve">CALLE 27 DE FEBRERO </t>
  </si>
  <si>
    <t>CALLE ZAFIRO LOTE 8</t>
  </si>
  <si>
    <t>FRACCIONAMIENTO VILLA ESMERALDA</t>
  </si>
  <si>
    <t>CALLE JOSE COFFIN SANCHEZ SIN NUMERO ESQUINA MIGUEL HIDALGO</t>
  </si>
  <si>
    <t>CALLE 8 DE OCTUBRE SIN NUMERO</t>
  </si>
  <si>
    <t>CALLE 20 DE NOVIEMBRE SIN NUMERO</t>
  </si>
  <si>
    <t>CALLE 12 DE OCTUBRE ESQUINA CON CALLE OSTION</t>
  </si>
  <si>
    <t>CALLE PRIMERO DE JUNIO</t>
  </si>
  <si>
    <t>RAYON CON ESQUINA GALEANA</t>
  </si>
  <si>
    <t>CALLE IGNACIO RAYON SIN NUMERO</t>
  </si>
  <si>
    <t>AVENIDA 5 DE FEBRERO SIN NUMERO</t>
  </si>
  <si>
    <t xml:space="preserve">RANCHERIA CARLOS GREEN TERCERA SECCION </t>
  </si>
  <si>
    <t>YOLOXOCOCHITL</t>
  </si>
  <si>
    <t xml:space="preserve">ZAPATA 2DA SECCION </t>
  </si>
  <si>
    <t>CARRETERA A GREGORIO MENDEZ SIN NUMERO</t>
  </si>
  <si>
    <t xml:space="preserve">ZAPOTAL 1RA SECCION </t>
  </si>
  <si>
    <t xml:space="preserve">CARRETERA A POTRERITOS SIN NUMERO </t>
  </si>
  <si>
    <t>CARRETERA A JALPA SIN NUMERO</t>
  </si>
  <si>
    <t>ENTRADA A UN COSTADO DEL TEMPLO ADVENTISTA</t>
  </si>
  <si>
    <t>FRENTE AL CENTRO DE SALUD</t>
  </si>
  <si>
    <t>CALLE ENFRENTE DE DON DANIEL</t>
  </si>
  <si>
    <t>CALLE LAZARO CARDENAS</t>
  </si>
  <si>
    <t>CALLE DE LA FRUTERIA</t>
  </si>
  <si>
    <t>ENTRADA LA PASADITA</t>
  </si>
  <si>
    <t>CARRETERA A CUNDUACAN</t>
  </si>
  <si>
    <t>ENTRADA LA CURVA SIN NUMERO</t>
  </si>
  <si>
    <t>AVENIDA EL RETEN NUMERO 22</t>
  </si>
  <si>
    <t>AVENIDA SECTOR SAN ANTONIO SIN NUMERO</t>
  </si>
  <si>
    <t>CERRADA SAN JUAN NUMERO 25</t>
  </si>
  <si>
    <t>CALLE DELIA MARIA A LA VUELTA DEL RECLUSORIO</t>
  </si>
  <si>
    <t>CALLE DE LA TAQUERIA</t>
  </si>
  <si>
    <t>FRACCIONAMIENTO LOS MORALES</t>
  </si>
  <si>
    <t>CALLE FELIPE CARRILLO PUERTO</t>
  </si>
  <si>
    <t>ANDADOR HALCON MANZANA J LOTE 6 EDIFICIO 409 DEPARTAMENTO 102</t>
  </si>
  <si>
    <t>ANDADOR CAÃ‘AVERAL LOTE 3</t>
  </si>
  <si>
    <t>CALLE NARCISO MENDOZA</t>
  </si>
  <si>
    <t>CALLE ATRÃS DE LA NISSAN</t>
  </si>
  <si>
    <t>ANDADOR EUCALIPTO MANZANA 10 LOTE 7</t>
  </si>
  <si>
    <t>CALLE SECCION 29 CASA NUMERO 2</t>
  </si>
  <si>
    <t>CALLE SANTA ROSALIA</t>
  </si>
  <si>
    <t>PROLONGACION IGNACIO GUTIERREZ</t>
  </si>
  <si>
    <t>CALLE AGUSTIN MELGAR NUMERO 75</t>
  </si>
  <si>
    <t>CERRADA ROMAN LPEZ VELARDE CASA NUMERO 4</t>
  </si>
  <si>
    <t>CALL ECARMITA CORNELIO</t>
  </si>
  <si>
    <t>CALLE ARMITA CORNELIO</t>
  </si>
  <si>
    <t>CALLE JAIME NUÃ‘O</t>
  </si>
  <si>
    <t>CALLE AL PERIFERICO</t>
  </si>
  <si>
    <t>CALLE DEL HOJALATERO</t>
  </si>
  <si>
    <t>CALLE SAN FRANCISCO</t>
  </si>
  <si>
    <t>CALLE MOCTEZUMA</t>
  </si>
  <si>
    <t>CALLE FRANCISCO VILLA</t>
  </si>
  <si>
    <t>CALL PRINCIPAL</t>
  </si>
  <si>
    <t>CALLE DE LA PRIMARIA</t>
  </si>
  <si>
    <t>CALLE EL INGENIO</t>
  </si>
  <si>
    <t>CALLE EUGENIO AMAT CASA NUMERO 318</t>
  </si>
  <si>
    <t>ENTRADA LOS PRIEGOS</t>
  </si>
  <si>
    <t>COLONIA CALZADA PRIMERA SEGUNDA SECCION</t>
  </si>
  <si>
    <t>CALLE DE LA IGLESIA ENCARNACION</t>
  </si>
  <si>
    <t>CARRETERA SIN NUMERO</t>
  </si>
  <si>
    <t xml:space="preserve">ENTRADA DEL DRON </t>
  </si>
  <si>
    <t>CALLEJON SIN NUMERO</t>
  </si>
  <si>
    <t>CARRETER PRINCIPAL SIN NUMERO</t>
  </si>
  <si>
    <t>CARRETERA VIA CORTA</t>
  </si>
  <si>
    <t>CARRETERA A YOLOXOCHITL</t>
  </si>
  <si>
    <t>ENTRADA A SAN SEVERA SIN NUMERO</t>
  </si>
  <si>
    <t>ENTRADA SAN SEVERO SIN NUMERO</t>
  </si>
  <si>
    <t xml:space="preserve">EJIDO 11 DE FEBERERO SECTOR BELLOTA </t>
  </si>
  <si>
    <t>CALLE SANCHEZ MAGALLANES</t>
  </si>
  <si>
    <t>ENTRADA CALLE SACUA 416</t>
  </si>
  <si>
    <t>CALLE PRINCIPAL</t>
  </si>
  <si>
    <t>CARRETERA RIO SECO SANTA ROSA</t>
  </si>
  <si>
    <t>ENTRADA AL CARRIZAL</t>
  </si>
  <si>
    <t>AVENIDA MESOAMERICA MANZANA 12 LOTE 2</t>
  </si>
  <si>
    <t>CALLE 4</t>
  </si>
  <si>
    <t>CALLE 10 MANZANA 42 LOTE 7 CASA NUMERO 247</t>
  </si>
  <si>
    <t>CALLE VENUSTIANO CARRANZA SIN NUMERO</t>
  </si>
  <si>
    <t>CALLE 8 VENUSTIANO CARRANZA SIN NUMERO</t>
  </si>
  <si>
    <t>CALLE 3 SIN NUMERO NUMERO 70</t>
  </si>
  <si>
    <t>CALLE EMILIANO ZAPATA NUMERO 102</t>
  </si>
  <si>
    <t>CALLE SAN JOSE SIN NUMERO</t>
  </si>
  <si>
    <t>CALLE EMILIANO ZAPATA NUMERO 68 MANZANA 10 LOTE 38</t>
  </si>
  <si>
    <t>CALLE 7 Y 8 FRENTE DE ANEXO</t>
  </si>
  <si>
    <t>CALLE NUMERO 1 SIN NUMERO</t>
  </si>
  <si>
    <t>CARRETERA AL HABANERO SIN NUMERO</t>
  </si>
  <si>
    <t>CALLE NUMERO 8</t>
  </si>
  <si>
    <t>CARRETERA PRINCIPAL NUMERO 111</t>
  </si>
  <si>
    <t>CALLE 3 ZONA VERDE SIN NUMERO</t>
  </si>
  <si>
    <t>CALLE 9 BENITO JUAREZ NUMERO 168</t>
  </si>
  <si>
    <t>CALLE 10 CASA NUMERO 184</t>
  </si>
  <si>
    <t>CALLE 4 NUMERO 137</t>
  </si>
  <si>
    <t>CALLE LOS ISADORAS</t>
  </si>
  <si>
    <t>ANDADOR LAS PALOMAS MANZANA K LOTE 2 DEPARTAMENTO 301</t>
  </si>
  <si>
    <t>KILOMETRO W-61 ENTRE KILOMETRO 13-14</t>
  </si>
  <si>
    <t>CALLE NUMERO 10 MIGUEL HIDALGO CASA NUMERO 270</t>
  </si>
  <si>
    <t>CALLE NUMERO 2 CASA NUMERO 96</t>
  </si>
  <si>
    <t>CALLE 2 AMPLIACION SIN NUMERO</t>
  </si>
  <si>
    <t>CALLE 6 CASA NUMERO 234</t>
  </si>
  <si>
    <t>AVENIDA LAS FLORES NUMERO 324</t>
  </si>
  <si>
    <t>CALLE TULIPANES MANZANA 6 LOTE 7</t>
  </si>
  <si>
    <t>ANDADOR PALCIDO AGUILERA NUMERO 134</t>
  </si>
  <si>
    <t>CALLE RIO SAMARIA MANZANA 13 LOTE 7</t>
  </si>
  <si>
    <t>CARRETERA AL FINAL</t>
  </si>
  <si>
    <t>CALLE 8 VENUSTIANO CARRANZA NUMERO 135</t>
  </si>
  <si>
    <t>CARRETERA PRINCIPAL CARMEN SANCHEZ</t>
  </si>
  <si>
    <t>CALLE GUADALUPE SIN NUMERO</t>
  </si>
  <si>
    <t>CALLE 5 JOSEFA ORTIZ MANZANA 11 LOTE 8</t>
  </si>
  <si>
    <t>CARRETERA A ZONA AGRICOLA</t>
  </si>
  <si>
    <t>CALLE 8 CON CALLE FRANCISCO VILLA SIN NUMERO</t>
  </si>
  <si>
    <t>CALLE 9 CASA NUMERO 159</t>
  </si>
  <si>
    <t>ZONA VERDE ENTRE CALLE 4 Y 5 SIN NUMERO</t>
  </si>
  <si>
    <t>CALLE BENITO JUAREZ 9 CASA NUMERO 147</t>
  </si>
  <si>
    <t>CALLE 7 CASA NUMERO 198</t>
  </si>
  <si>
    <t>CALLE 6 CASA NUMERO 183</t>
  </si>
  <si>
    <t>CALLE 4 ZONA VERDE SIN NUMERO</t>
  </si>
  <si>
    <t>CALLE KILOMETRO 2 SIN NUMERO</t>
  </si>
  <si>
    <t>ANDADOR ERNESTO GUEVARA EDIFICIO 7</t>
  </si>
  <si>
    <t xml:space="preserve">CALLE 9 </t>
  </si>
  <si>
    <t>CARRETERA LA PULGA MANGAL</t>
  </si>
  <si>
    <t>CARRETERA A ZAPOTAL SEGUNDA SECCION</t>
  </si>
  <si>
    <t>ENTRADA DEL KINDER EN LA TIENDA</t>
  </si>
  <si>
    <t>ENTRADA DEL KINDER</t>
  </si>
  <si>
    <t>CALLE DE LA IGLESIA SAN FRANCISCO</t>
  </si>
  <si>
    <t xml:space="preserve">ANDADOR CANULA </t>
  </si>
  <si>
    <t xml:space="preserve">CALLE PINOS </t>
  </si>
  <si>
    <t xml:space="preserve">ANDADOR CASA DUPLEX </t>
  </si>
  <si>
    <t xml:space="preserve">CALLE 5 DE MAYO </t>
  </si>
  <si>
    <t>CALLE DE LAS HERMANAS JIMENEZ</t>
  </si>
  <si>
    <t xml:space="preserve">CARRETERA PRINCIPAL POR LA CHONITA </t>
  </si>
  <si>
    <t xml:space="preserve">ENTRADA DON MIGUELITO </t>
  </si>
  <si>
    <t xml:space="preserve">CARRRETERA ALA COLMENA </t>
  </si>
  <si>
    <t>CALLE MARTINI</t>
  </si>
  <si>
    <t>CALLE 8</t>
  </si>
  <si>
    <t xml:space="preserve">ENTRADA LA COLMENA </t>
  </si>
  <si>
    <t>CARRETERA LA TRINIDAD</t>
  </si>
  <si>
    <t xml:space="preserve">ENTRADA A LOS JIMENEZ </t>
  </si>
  <si>
    <t xml:space="preserve">PASANDO EL TEMPLO ORET </t>
  </si>
  <si>
    <t>ENFRENTE DEL TEMPLO MONTE HOREL</t>
  </si>
  <si>
    <t>CALLE OCHOA MANZANA 2 LOTE 725</t>
  </si>
  <si>
    <t>CALLE VICENTE GUERRERO NUMERO 902 NEGOCIO DE CLIENTE</t>
  </si>
  <si>
    <t xml:space="preserve">CALLE VENUSTIANO CARRANZA </t>
  </si>
  <si>
    <t xml:space="preserve">CERRADA SANTO DOMINGO SIN NUMERO </t>
  </si>
  <si>
    <t xml:space="preserve">CALLE SIN NOMBRE Y SIN NUMERO </t>
  </si>
  <si>
    <t xml:space="preserve">CALLE HERMINIO ARIAS </t>
  </si>
  <si>
    <t xml:space="preserve">CALLE MIGUEL HIDALGO Y COSTILLA LOTE 24 </t>
  </si>
  <si>
    <t>CALLE 3 VICENTE GUERRERO NUMERO 29</t>
  </si>
  <si>
    <t xml:space="preserve">CALLE 5 </t>
  </si>
  <si>
    <t xml:space="preserve">ANDADOR PERIFERICO ESQUINA QUETZAL </t>
  </si>
  <si>
    <t>CALLE ARABOA 2</t>
  </si>
  <si>
    <t xml:space="preserve">CARRETERA AL BELLOTE </t>
  </si>
  <si>
    <t>PROLONGACION IGNACIO GUTIERREZ NUMERO 204</t>
  </si>
  <si>
    <t>PROLONGACION GUADALUPE VICTORIA</t>
  </si>
  <si>
    <t>SECTOR BELLOTA</t>
  </si>
  <si>
    <t xml:space="preserve">CARRETERA A TULIPAN SIN NUMERO </t>
  </si>
  <si>
    <t xml:space="preserve">CARRETERA A MANTILLA </t>
  </si>
  <si>
    <t xml:space="preserve">70 METROS DE LA ENTRADA PRINCIPAL </t>
  </si>
  <si>
    <t>A 20 METROS DE LA ANTIGUA FERMENTADORA</t>
  </si>
  <si>
    <t>CALLE PRINCIPAL CARDENAS CUNDUACAN</t>
  </si>
  <si>
    <t>ENTRADA DE SAN SEVERO SIN NUMERO</t>
  </si>
  <si>
    <t>ANDADOR CANILLA MANZANA 8 LOTE 16</t>
  </si>
  <si>
    <t>AVENIDA CAÃ‘AVERALES MANZANA 5 LOTE 2</t>
  </si>
  <si>
    <t>CALLE ANAHUA MANZANA 35 LOTE 11</t>
  </si>
  <si>
    <t xml:space="preserve">CARRETERA CARDENAS VILLAHERMOSA </t>
  </si>
  <si>
    <t xml:space="preserve">CARRETERA CARDENAS COMALCALCO </t>
  </si>
  <si>
    <t xml:space="preserve">CALLE EMILIANO ZAPATA SIN NUMERO </t>
  </si>
  <si>
    <t>CALLE NUMERO 2 102</t>
  </si>
  <si>
    <t>CALLE 7 A LADO DEL TEMPLO</t>
  </si>
  <si>
    <t xml:space="preserve">CALLE 1 CASA NUMERO 344 </t>
  </si>
  <si>
    <t>CALLE 7 SIN NUMERO</t>
  </si>
  <si>
    <t>CALLE 6 CASA NUMERO 139</t>
  </si>
  <si>
    <t>CARRETERA W-61 SIN NUMERO</t>
  </si>
  <si>
    <t xml:space="preserve">CALLE NUMERO 7 </t>
  </si>
  <si>
    <t>CALLE ENTRE 2 Y 3</t>
  </si>
  <si>
    <t>CALLE 4 ZONA COMERCIAL SIN NUMERO</t>
  </si>
  <si>
    <t xml:space="preserve">CALLE 3 SIN NUMERO ATRÃS DE TELESECUNDARIA </t>
  </si>
  <si>
    <t>CALLE 4 ESQUINA CON CALLE 2</t>
  </si>
  <si>
    <t>CARRETERA KILOMETRO 7SIN NUMERO</t>
  </si>
  <si>
    <t xml:space="preserve">CARRETERA KILOMETRO 79 </t>
  </si>
  <si>
    <t>CALLE 4 NUMERO 125</t>
  </si>
  <si>
    <t>CALLE 1 SIN NUMERO</t>
  </si>
  <si>
    <t>CALLE NUMERO 4</t>
  </si>
  <si>
    <t>ENTRE CALLE 6 Y 7 FRENTE A CAMPO</t>
  </si>
  <si>
    <t>CALLE 2 NUMERO 77 CASI ESQUINA A PRONLOGACION</t>
  </si>
  <si>
    <t>CALLE 9 NUMERO 189</t>
  </si>
  <si>
    <t>CARRETERA KILOMETRO 19 ALFREDO BONFIL SIN NUMERO</t>
  </si>
  <si>
    <t>CALLE DOS ZONA VERDE SIN NUMERO</t>
  </si>
  <si>
    <t xml:space="preserve">CALLE 2 PROLONGACION </t>
  </si>
  <si>
    <t xml:space="preserve">CALLE 9 CASA NUMERO 163 </t>
  </si>
  <si>
    <t xml:space="preserve">CARRETERA KILOMETRO 19   </t>
  </si>
  <si>
    <t>CALLE NUMERO 10 CASA 248</t>
  </si>
  <si>
    <t>CALLE LAZARO CARDENAS MANZANA 2 LOTE 29</t>
  </si>
  <si>
    <t>CALLE 3 SIN NUMERO</t>
  </si>
  <si>
    <t>CALLE LAZARO CARDENAS DEL RIO SIN NUMERO</t>
  </si>
  <si>
    <t>CALLE PRINCIPAL MANZANA 17 LOTE 29</t>
  </si>
  <si>
    <t xml:space="preserve">CASA NUMERO 64 </t>
  </si>
  <si>
    <t>CALLEJON DEL CARMEN NUMERO 5</t>
  </si>
  <si>
    <t xml:space="preserve">CALLE 8 DE OCTUBRE </t>
  </si>
  <si>
    <t xml:space="preserve">CARRETERA A HUAPACAL PRIMERA SECCION </t>
  </si>
  <si>
    <t xml:space="preserve">CARRETERA A MIHUATLAN </t>
  </si>
  <si>
    <t>ANTES DEL RANCHO TARACENA</t>
  </si>
  <si>
    <t>COLONIA LOS HERNANDEZ SIN NUMERO</t>
  </si>
  <si>
    <t>PASANDO LA ENTRADA DE LA BELLOTA</t>
  </si>
  <si>
    <t>CARRETERA PRINCIPAL A CUNDUACAN</t>
  </si>
  <si>
    <t>CERRADA DE LA PEPSI</t>
  </si>
  <si>
    <t>CARRETERA A LA TRINIDAD SIN NUMERO LAS CRUCES</t>
  </si>
  <si>
    <t xml:space="preserve">ENTRADA EL YERSI NUMERO 58 </t>
  </si>
  <si>
    <t>CARRETERA A CALZADA</t>
  </si>
  <si>
    <t xml:space="preserve">CARRETERA A ZAPOTAL PRIMERA SECCION </t>
  </si>
  <si>
    <t xml:space="preserve">CALLE TOMAS GARRIDO CANABAL </t>
  </si>
  <si>
    <t>ESQUINA 8 DE OCTUBRE CALLE 1 DE MAYO</t>
  </si>
  <si>
    <t xml:space="preserve">CALLEJON EN LA DELEGACION </t>
  </si>
  <si>
    <t xml:space="preserve">CALLE 18 MANZANA 32  </t>
  </si>
  <si>
    <t>RICARDO FLORES MAGON</t>
  </si>
  <si>
    <t xml:space="preserve">ENTRADA LA VIA CALLE PRINCIPAL </t>
  </si>
  <si>
    <t xml:space="preserve">GREGORIO MENDEZ </t>
  </si>
  <si>
    <t xml:space="preserve">JOAQUIN CUEVAS </t>
  </si>
  <si>
    <t xml:space="preserve">CARRETERA A COCOCHITAL </t>
  </si>
  <si>
    <t xml:space="preserve">CARRETERA A PINO SUAREZ </t>
  </si>
  <si>
    <t>CAÃ‘A AMARGA</t>
  </si>
  <si>
    <t>CALLE PRINCIPAL SIN NOMBRE</t>
  </si>
  <si>
    <t>CALLE DEL CAMPO DEPORTIVO SIN NUMERO</t>
  </si>
  <si>
    <t>CARRETERA PRINCIPALSIN NUMERO</t>
  </si>
  <si>
    <t>CARRETERA PRINCIPAL A LA LUCHITA SIN NUMERO</t>
  </si>
  <si>
    <t>CARRETERA AL TULAR SIN NUMERO</t>
  </si>
  <si>
    <t>CALLE FRANCISCO MARQUEZ SIN NUMERO</t>
  </si>
  <si>
    <t>ATRÃS DE CHEDRAUI CASA NUMERO 406</t>
  </si>
  <si>
    <t>ENTRADA VIENTO FRESCO</t>
  </si>
  <si>
    <t>2022-01-25</t>
  </si>
  <si>
    <t>2022-01-31</t>
  </si>
  <si>
    <t>2022-01-13</t>
  </si>
  <si>
    <t>2022-01-27</t>
  </si>
  <si>
    <t>2022-02-02</t>
  </si>
  <si>
    <t>2021-10-17</t>
  </si>
  <si>
    <t>2022-06-08</t>
  </si>
  <si>
    <t>2022-12-23</t>
  </si>
  <si>
    <t>2022-05-02</t>
  </si>
  <si>
    <t>2022-01-01</t>
  </si>
  <si>
    <t>2022-09-11</t>
  </si>
  <si>
    <t>2021-02-16</t>
  </si>
  <si>
    <t>2021-05-18</t>
  </si>
  <si>
    <t>2021-04-20</t>
  </si>
  <si>
    <t>2021-04-17</t>
  </si>
  <si>
    <t>2022-03-02</t>
  </si>
  <si>
    <t>2022-11-21</t>
  </si>
  <si>
    <t>2021-04-01</t>
  </si>
  <si>
    <t>2021-06-03</t>
  </si>
  <si>
    <t>2021-05-26</t>
  </si>
  <si>
    <t>2021-12-05</t>
  </si>
  <si>
    <t>2022-01-18</t>
  </si>
  <si>
    <t>2021-02-03</t>
  </si>
  <si>
    <t>2021-12-30</t>
  </si>
  <si>
    <t>2022-07-20</t>
  </si>
  <si>
    <t>2022-01-07</t>
  </si>
  <si>
    <t>2021-07-11</t>
  </si>
  <si>
    <t>2020-02-10</t>
  </si>
  <si>
    <t>2021-12-24</t>
  </si>
  <si>
    <t>2022-01-08</t>
  </si>
  <si>
    <t>2022-12-21</t>
  </si>
  <si>
    <t>2022-09-25</t>
  </si>
  <si>
    <t>2021-12-25</t>
  </si>
  <si>
    <t>2021-04-29</t>
  </si>
  <si>
    <t>2022-01-16</t>
  </si>
  <si>
    <t>2021-12-19</t>
  </si>
  <si>
    <t>2012-05-11</t>
  </si>
  <si>
    <t>2022-09-21</t>
  </si>
  <si>
    <t>2021-04-21</t>
  </si>
  <si>
    <t>2022-02-12</t>
  </si>
  <si>
    <t>2021-01-05</t>
  </si>
  <si>
    <t>2021-04-23</t>
  </si>
  <si>
    <t>2021-11-21</t>
  </si>
  <si>
    <t>2021-11-14</t>
  </si>
  <si>
    <t>2021-01-14</t>
  </si>
  <si>
    <t>2021-05-19</t>
  </si>
  <si>
    <t>2022-11-08</t>
  </si>
  <si>
    <t>2022-07-02</t>
  </si>
  <si>
    <t>2022-08-02</t>
  </si>
  <si>
    <t>2021-12-22</t>
  </si>
  <si>
    <t>2022-11-19</t>
  </si>
  <si>
    <t>2021-11-11</t>
  </si>
  <si>
    <t>2022-11-28</t>
  </si>
  <si>
    <t>2021-08-13</t>
  </si>
  <si>
    <t>2022-01-02</t>
  </si>
  <si>
    <t>2022-11-17</t>
  </si>
  <si>
    <t>2021-06-02</t>
  </si>
  <si>
    <t>2022-10-02</t>
  </si>
  <si>
    <t>2022-09-02</t>
  </si>
  <si>
    <t>2021-07-02</t>
  </si>
  <si>
    <t>2022-09-07</t>
  </si>
  <si>
    <t>2021-08-02</t>
  </si>
  <si>
    <t>2022-08-12</t>
  </si>
  <si>
    <t>2022-07-11</t>
  </si>
  <si>
    <t>2022-02-19</t>
  </si>
  <si>
    <t>2099-12-30</t>
  </si>
  <si>
    <t>2022-07-31</t>
  </si>
  <si>
    <t>2022-10-31</t>
  </si>
  <si>
    <t>2022-10-07</t>
  </si>
  <si>
    <t>2021-05-21</t>
  </si>
  <si>
    <t>2021-01-20</t>
  </si>
  <si>
    <t>2021-09-21</t>
  </si>
  <si>
    <t>2021-12-12</t>
  </si>
  <si>
    <t>2012-07-01</t>
  </si>
  <si>
    <t>2022-02-07</t>
  </si>
  <si>
    <t>2022-05-08</t>
  </si>
  <si>
    <t>2022-04-09</t>
  </si>
  <si>
    <t>2022-04-08</t>
  </si>
  <si>
    <t>2022-02-08</t>
  </si>
  <si>
    <t>2022-02-03</t>
  </si>
  <si>
    <t>2022-02-05</t>
  </si>
  <si>
    <t>2021-12-20</t>
  </si>
  <si>
    <t>2022-08-08</t>
  </si>
  <si>
    <t>2022-03-08</t>
  </si>
  <si>
    <t>2022-10-08</t>
  </si>
  <si>
    <t>2022-02-09</t>
  </si>
  <si>
    <t>2021-04-26</t>
  </si>
  <si>
    <t>2021-10-24</t>
  </si>
  <si>
    <t>2021-08-04</t>
  </si>
  <si>
    <t>2022-07-08</t>
  </si>
  <si>
    <t>2022-06-15</t>
  </si>
  <si>
    <t>2021-09-07</t>
  </si>
  <si>
    <t>2022-12-30</t>
  </si>
  <si>
    <t>2022-02-04</t>
  </si>
  <si>
    <t>2022-05-09</t>
  </si>
  <si>
    <t>2021-01-13</t>
  </si>
  <si>
    <t>2020-11-06</t>
  </si>
  <si>
    <t>2022-12-08</t>
  </si>
  <si>
    <t>2021-12-09</t>
  </si>
  <si>
    <t>2022-09-18</t>
  </si>
  <si>
    <t>2021-03-27</t>
  </si>
  <si>
    <t>2021-07-19</t>
  </si>
  <si>
    <t>2021-10-09</t>
  </si>
  <si>
    <t>2019-02-17</t>
  </si>
  <si>
    <t>2021-04-24</t>
  </si>
  <si>
    <t>2022-03-09</t>
  </si>
  <si>
    <t>2021-03-19</t>
  </si>
  <si>
    <t>2020-12-29</t>
  </si>
  <si>
    <t>2021-04-08</t>
  </si>
  <si>
    <t>2021-02-18</t>
  </si>
  <si>
    <t>2021-03-10</t>
  </si>
  <si>
    <t>2021-08-19</t>
  </si>
  <si>
    <t>2021-05-17</t>
  </si>
  <si>
    <t>2021-07-16</t>
  </si>
  <si>
    <t>2022-01-06</t>
  </si>
  <si>
    <t>2022-01-03</t>
  </si>
  <si>
    <t>2017-03-18</t>
  </si>
  <si>
    <t>2022-07-27</t>
  </si>
  <si>
    <t>2021-02-17</t>
  </si>
  <si>
    <t>2021-07-18</t>
  </si>
  <si>
    <t>2021-12-01</t>
  </si>
  <si>
    <t>2020-02-17</t>
  </si>
  <si>
    <t>2022-12-28</t>
  </si>
  <si>
    <t>2021-08-21</t>
  </si>
  <si>
    <t>2022-01-23</t>
  </si>
  <si>
    <t>2021-08-05</t>
  </si>
  <si>
    <t>2021-12-26</t>
  </si>
  <si>
    <t>2012-05-18</t>
  </si>
  <si>
    <t>2022-09-28</t>
  </si>
  <si>
    <t>2021-04-28</t>
  </si>
  <si>
    <t>2020-12-03</t>
  </si>
  <si>
    <t>2021-06-17</t>
  </si>
  <si>
    <t>2021-08-17</t>
  </si>
  <si>
    <t>2021-04-30</t>
  </si>
  <si>
    <t>2021-04-16</t>
  </si>
  <si>
    <t>2021-01-25</t>
  </si>
  <si>
    <t>2020-07-19</t>
  </si>
  <si>
    <t>2022-01-05</t>
  </si>
  <si>
    <t>2021-11-05</t>
  </si>
  <si>
    <t>2022-11-15</t>
  </si>
  <si>
    <t>2021-11-04</t>
  </si>
  <si>
    <t>2022-07-09</t>
  </si>
  <si>
    <t>2022-08-09</t>
  </si>
  <si>
    <t>2022-01-04</t>
  </si>
  <si>
    <t>2022-11-26</t>
  </si>
  <si>
    <t>2021-12-04</t>
  </si>
  <si>
    <t>2022-12-05</t>
  </si>
  <si>
    <t>2021-08-20</t>
  </si>
  <si>
    <t>2022-01-09</t>
  </si>
  <si>
    <t>2022-11-24</t>
  </si>
  <si>
    <t>2021-09-01</t>
  </si>
  <si>
    <t>2022-10-09</t>
  </si>
  <si>
    <t>2022-09-09</t>
  </si>
  <si>
    <t>2021-11-06</t>
  </si>
  <si>
    <t>2022-09-14</t>
  </si>
  <si>
    <t>2022-08-19</t>
  </si>
  <si>
    <t>2022-07-18</t>
  </si>
  <si>
    <t>2022-02-26</t>
  </si>
  <si>
    <t>2100-01-06</t>
  </si>
  <si>
    <t>2022-08-07</t>
  </si>
  <si>
    <t>2022-11-07</t>
  </si>
  <si>
    <t>2022-10-14</t>
  </si>
  <si>
    <t>2021-05-09</t>
  </si>
  <si>
    <t>2012-07-08</t>
  </si>
  <si>
    <t>VGPXMZBAHZ6IEPI</t>
  </si>
  <si>
    <t>QWZHGJ0U9KVTQO</t>
  </si>
  <si>
    <t>2DFOYRA5IQNIWWH</t>
  </si>
  <si>
    <t>QWZBUBTG9KVTQO</t>
  </si>
  <si>
    <t>2I10NYNXIAWALFA</t>
  </si>
  <si>
    <t>EJCRE545VMMBBOQ</t>
  </si>
  <si>
    <t>QX002LUS9KVTQO</t>
  </si>
  <si>
    <t>LM6I5BLUSKQS1VM</t>
  </si>
  <si>
    <t>QWZBUE029KVTQO</t>
  </si>
  <si>
    <t>DSYPMZPXEANHGLM</t>
  </si>
  <si>
    <t>YCRYFAU92K60AMA</t>
  </si>
  <si>
    <t>QWZGYSX69KVTQO</t>
  </si>
  <si>
    <t>MYEDVABVTAZ4TPF</t>
  </si>
  <si>
    <t>QWZBUES49KVTQO</t>
  </si>
  <si>
    <t>USLKFPYMMH7MCT1</t>
  </si>
  <si>
    <t>W5OV8PESRAEJZYS</t>
  </si>
  <si>
    <t>QWZGYT4O9KVTQO</t>
  </si>
  <si>
    <t>QWZGYVYW9KVTQO</t>
  </si>
  <si>
    <t>QWZGYZFM9KVTQO</t>
  </si>
  <si>
    <t>UOV7KOSR3LUDMNX</t>
  </si>
  <si>
    <t>QWZHGIJM9KVTQO</t>
  </si>
  <si>
    <t>QX002L4E9KVTQO</t>
  </si>
  <si>
    <t>INFHQSH0B2NMACS</t>
  </si>
  <si>
    <t>ETDFHETZQDZYCPE</t>
  </si>
  <si>
    <t>QX002MIY9KVTQO</t>
  </si>
  <si>
    <t>PIZ5DTWQQTZRNTG</t>
  </si>
  <si>
    <t>QWZGYS8Q9KVTQO</t>
  </si>
  <si>
    <t>AARMQKP7RFVCNAK</t>
  </si>
  <si>
    <t>3O8PTA2AZPGA3HB</t>
  </si>
  <si>
    <t>ZGSYJGLZUXA73WJ</t>
  </si>
  <si>
    <t>QXTXF5MC9KVTQO</t>
  </si>
  <si>
    <t>RJC990KJLQSW15E</t>
  </si>
  <si>
    <t>D7MKLZTCDQVFP55</t>
  </si>
  <si>
    <t>VJ75ZUQQ7PEINAS</t>
  </si>
  <si>
    <t>TQPNUNDB8OSMS5B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</si>
</sst>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44" formatCode="_-&quot;$&quot;* #,##0.00_-;\-&quot;$&quot;* #,##0.00_-;_-&quot;$&quot;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0" tint="-0.14999847407452621"/>
        <bgColor theme="0" tint="-0.14999847407452621"/>
      </patternFill>
    </fill>
  </fills>
  <borders count="4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5">
    <xf numFmtId="0" fontId="0" fillId="0" borderId="0" xfId="0"/>
    <xf numFmtId="14" fontId="0" fillId="0" borderId="0" xfId="0" applyNumberFormat="1"/>
    <xf numFmtId="21" fontId="0" fillId="0" borderId="0" xfId="0" applyNumberFormat="1"/>
    <xf numFmtId="6" fontId="0" fillId="0" borderId="0" xfId="0" applyNumberFormat="1"/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0" fillId="0" borderId="0" xfId="0" applyAlignment="1">
      <alignment horizontal="right"/>
    </xf>
    <xf numFmtId="2" fontId="0" fillId="0" borderId="0" xfId="0" applyNumberFormat="1"/>
    <xf numFmtId="17" fontId="0" fillId="0" borderId="0" xfId="0" applyNumberFormat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14" fontId="0" fillId="5" borderId="0" xfId="0" applyNumberFormat="1" applyFill="1"/>
    <xf numFmtId="21" fontId="0" fillId="5" borderId="0" xfId="0" applyNumberFormat="1" applyFill="1"/>
    <xf numFmtId="0" fontId="0" fillId="0" borderId="1" xfId="0" applyBorder="1"/>
    <xf numFmtId="0" fontId="0" fillId="2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6" borderId="3" xfId="0" applyFill="1" applyBorder="1"/>
    <xf numFmtId="0" fontId="0" fillId="7" borderId="3" xfId="0" applyFill="1" applyBorder="1"/>
    <xf numFmtId="0" fontId="0" fillId="0" borderId="0" xfId="0" applyNumberFormat="1"/>
    <xf numFmtId="0" fontId="0" fillId="2" borderId="0" xfId="0" applyNumberFormat="1" applyFill="1"/>
    <xf numFmtId="0" fontId="0" fillId="0" borderId="0" xfId="0" applyNumberFormat="1" applyAlignment="1">
      <alignment horizontal="left"/>
    </xf>
    <xf numFmtId="0" fontId="0" fillId="5" borderId="0" xfId="0" applyNumberFormat="1" applyFill="1"/>
    <xf numFmtId="0" fontId="0" fillId="3" borderId="0" xfId="0" applyNumberFormat="1" applyFill="1"/>
  </cellXfs>
  <cellStyles count="2">
    <cellStyle name="Moneda 2" xfId="1" xr:uid="{65286637-67D4-41F9-854F-EBC87CB06439}"/>
    <cellStyle name="Normal" xfId="0" builtinId="0"/>
  </cellStyles>
  <dxfs count="4">
    <dxf>
      <numFmt numFmtId="19" formatCode="dd/mm/yyyy"/>
    </dxf>
    <dxf>
      <numFmt numFmtId="19" formatCode="dd/mm/yyyy"/>
    </dxf>
    <dxf>
      <numFmt numFmtId="0" formatCode="General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A7A67-4D60-4300-AE16-AF4C5E2D204F}" name="Tabla1" displayName="Tabla1" ref="A1:CB3427" totalsRowShown="0">
  <autoFilter ref="A1:CB3427" xr:uid="{EB8A7A67-4D60-4300-AE16-AF4C5E2D204F}"/>
  <tableColumns count="80">
    <tableColumn id="1" xr3:uid="{6EE81817-A61A-403F-AAE3-A487DFCCEC28}" name="cadenaEs[ecial"/>
    <tableColumn id="2" xr3:uid="{42C2E691-B014-4583-8795-1A33EA59A4C7}" name="Folio del contrato"/>
    <tableColumn id="3" xr3:uid="{71575AC9-404E-4FE5-9655-6E205B699685}" name="Estatus"/>
    <tableColumn id="4" xr3:uid="{092EB295-61F0-4C61-BC9A-4956887BF0D4}" name="Paquete"/>
    <tableColumn id="5" xr3:uid="{73C601FB-9837-41A2-8E44-45956C457C7C}" name="Estado"/>
    <tableColumn id="6" xr3:uid="{30EF9166-54D9-4401-BF9E-F445FACDBC3F}" name="Municipio"/>
    <tableColumn id="7" xr3:uid="{E93B23F5-4B32-42F6-B548-533E3D561776}" name="Localidad"/>
    <tableColumn id="8" xr3:uid="{916F836D-694A-44ED-90F5-2D4C1DD9CE4F}" name="Fecha de inscripcion" dataDxfId="3"/>
    <tableColumn id="9" xr3:uid="{81C5E4DE-57F1-4BD3-A991-9999A97BEFC8}" name="precio del paquete"/>
    <tableColumn id="10" xr3:uid="{6575B13A-F5A9-4741-83D0-F6F8F417BA29}" name="promocion"/>
    <tableColumn id="11" xr3:uid="{80E65003-D644-47BA-97C6-D0A8B2470176}" name="pago_inicial"/>
    <tableColumn id="12" xr3:uid="{E4D8B8D0-E52A-46F9-A3F7-F9AFF26AC815}" name="Abonos_de"/>
    <tableColumn id="13" xr3:uid="{706EECC0-BD0E-47BC-BFD2-2999BD1BB823}" name="Plan_de_Pago"/>
    <tableColumn id="14" xr3:uid="{D4A50245-FA7A-46A7-90FF-729C877644CB}" name="limite_asignado"/>
    <tableColumn id="15" xr3:uid="{6225B735-3D04-449A-BABF-A5BB13DC9E22}" name="Funeraria_Procedencia"/>
    <tableColumn id="16" xr3:uid="{E25C1ED6-0BCE-46C1-88E4-1C2989F0C7C4}" name="archivo_adjunto"/>
    <tableColumn id="17" xr3:uid="{E513EFE9-426A-450E-975E-5FB5C29257B8}" name="Nombre del Vendedor"/>
    <tableColumn id="18" xr3:uid="{245236BA-25F6-42DF-B763-9F4AB93F4F63}" name="Comision_Vendedor"/>
    <tableColumn id="19" xr3:uid="{4693254F-FC9C-4B2B-818D-82235FCDACF2}" name="comision de vendedor pagada"/>
    <tableColumn id="20" xr3:uid="{AF9FA43A-F4D8-4E74-AE4B-E046EFBE21AC}" name="Comision_Lider"/>
    <tableColumn id="21" xr3:uid="{3D21CCEB-C1A4-4F38-8D2D-1987F081D5DA}" name="comision de lider  pagada"/>
    <tableColumn id="22" xr3:uid="{964F0C02-184A-4B24-96AB-83665349A0D3}" name="Comision_Gerente"/>
    <tableColumn id="23" xr3:uid="{48BBDC26-2F37-46E1-9976-63F1D98844C6}" name="comision de gerente pagada"/>
    <tableColumn id="24" xr3:uid="{6165E166-D577-47B2-86C2-381BED6E7837}" name="Bono"/>
    <tableColumn id="25" xr3:uid="{BE85C255-6D33-455A-90FE-97F0C9FC8EBF}" name="Bono_Asignado"/>
    <tableColumn id="26" xr3:uid="{20EBA629-4AE1-45AE-90B7-A9F0077E4C95}" name="Inscripcion"/>
    <tableColumn id="27" xr3:uid="{6F1EA1DD-843E-47E2-A0B3-C3D0CF98E235}" name="Inscripcion_Asignado"/>
    <tableColumn id="28" xr3:uid="{0B837D0E-7859-470A-99A3-2F4E11E2CD8F}" name="Apellido_Paterno"/>
    <tableColumn id="29" xr3:uid="{DB7335C3-0B2B-4561-8ABC-A7F39C974C09}" name="Apellido_Materno"/>
    <tableColumn id="30" xr3:uid="{B45A1019-564D-4495-A048-80C5F7BE85E5}" name="Nombre"/>
    <tableColumn id="31" xr3:uid="{4B038F1B-1E9E-4653-88DE-79887CE2F9F3}" name="Estado_Civil"/>
    <tableColumn id="32" xr3:uid="{D47D5AB7-05AF-4E41-A063-EA309D5FF18E}" name="Nacimiento del cliente"/>
    <tableColumn id="33" xr3:uid="{2295DEDA-ADCF-420B-924C-E00D36191D76}" name="IFE"/>
    <tableColumn id="34" xr3:uid="{CA5356FA-2864-4EB7-9E79-4E57F54F9F38}" name="Domicilio"/>
    <tableColumn id="35" xr3:uid="{9785B3DB-5F4D-4337-AFD8-67942F24C9DB}" name="Colonia"/>
    <tableColumn id="36" xr3:uid="{E8651F6D-2BF0-417D-A091-0A9E0226926F}" name="Entre_Calles"/>
    <tableColumn id="37" xr3:uid="{D88E29A1-901C-4457-B3CB-CB3A21ECCE95}" name="Telefono"/>
    <tableColumn id="38" xr3:uid="{081E94E4-A487-439D-9924-C2FF97F8A240}" name="Beneficiario"/>
    <tableColumn id="39" xr3:uid="{D2F0460C-CC41-4E57-813C-D2DCC934CB2E}" name="Observaciones"/>
    <tableColumn id="40" xr3:uid="{F6AA92C0-9338-491B-9236-56DD54E3D660}" name="archivo_contrato"/>
    <tableColumn id="41" xr3:uid="{2F815C2C-3B6E-4802-9CE6-26C9BDA2CF0E}" name="Domicilio2"/>
    <tableColumn id="42" xr3:uid="{C6997930-4E69-462B-A41D-8378D88EBDAC}" name="Correo"/>
    <tableColumn id="43" xr3:uid="{A1B3E9DD-AA9F-41CD-BB5C-DBCC23475F29}" name="dia_cobro"/>
    <tableColumn id="44" xr3:uid="{4B89E7AB-36AE-4352-B9EF-3BB4E0194786}" name="firma1"/>
    <tableColumn id="45" xr3:uid="{DE8BD210-3ACA-4506-BE9E-1522246490EF}" name="firma2"/>
    <tableColumn id="46" xr3:uid="{51FD87F5-E9DD-4487-B4A8-DA4FA12EA401}" name="plazo_entrega"/>
    <tableColumn id="47" xr3:uid="{9268935F-B07B-46C3-8E45-DE58C527E713}" name="latitud"/>
    <tableColumn id="48" xr3:uid="{CD0A5782-7449-4248-AF59-0C9E617617C0}" name="longitud"/>
    <tableColumn id="49" xr3:uid="{93178ECF-BACF-41AA-A62B-FFEC34B400A1}" name="Tipo_Cobranza"/>
    <tableColumn id="50" xr3:uid="{B52D0D53-0D87-4320-9E10-45CA1F720C08}" name="Monto_Liquidado a la fecha"/>
    <tableColumn id="51" xr3:uid="{9CA59E71-EF13-49E4-99BF-19D7DCD7C7D1}" name="Saldo_Deudor"/>
    <tableColumn id="52" xr3:uid="{A3DD1391-949C-4A51-AA9D-2B1989EBAA9E}" name="horario_cobro"/>
    <tableColumn id="53" xr3:uid="{CFACBDD6-A01C-49D3-8001-F806DB68553A}" name="Estado_Cobro"/>
    <tableColumn id="54" xr3:uid="{7ED8E854-5A18-48C0-912A-0082B578060A}" name="Retrasos dias retrasados" dataDxfId="2"/>
    <tableColumn id="55" xr3:uid="{61A3AEC9-0FAC-4AC3-B5E1-27B9F8ADC8A6}" name="ultimo_pago" dataDxfId="1"/>
    <tableColumn id="56" xr3:uid="{7D644F3F-0303-4573-97DD-1DA9F4FDD082}" name="pago_programado" dataDxfId="0"/>
    <tableColumn id="57" xr3:uid="{C51F63DB-CFF7-47FF-A919-67C30A7F68F1}" name="fecha_entrega"/>
    <tableColumn id="58" xr3:uid="{8B7D5031-E59B-4832-8D7B-F454F3A2E872}" name="idgrupo"/>
    <tableColumn id="59" xr3:uid="{EA86780A-F672-4942-9206-D39242EF37DA}" name="idvendedor"/>
    <tableColumn id="60" xr3:uid="{C1008E4E-8F1A-4FE9-AE20-E0E8D9118727}" name="idlider"/>
    <tableColumn id="61" xr3:uid="{4EC4357A-2615-481B-A8E8-20317BD5A8EC}" name="idgerente"/>
    <tableColumn id="62" xr3:uid="{C4B90D6F-CFCC-44F7-8D1A-95A49041AE48}" name="Colonia de cobranza"/>
    <tableColumn id="63" xr3:uid="{743AFF1A-9278-4C53-93D7-2F33EFD4FA4A}" name="edad"/>
    <tableColumn id="64" xr3:uid="{8BB2C0A1-4DE7-4ADB-A3FD-1EC4C6D6B107}" name="genero"/>
    <tableColumn id="65" xr3:uid="{73E34992-FDC6-4371-9D6F-BDC83CB2A34E}" name="hora_calle"/>
    <tableColumn id="66" xr3:uid="{1CDF2A3B-7B10-4AF4-9CE8-C92F6D623A79}" name="precio_paquete"/>
    <tableColumn id="67" xr3:uid="{D3FDDDB2-CA57-4BB2-9829-0A9D2D02F040}" name="NumeroServicio"/>
    <tableColumn id="68" xr3:uid="{FBEE1470-37E9-41CC-8737-247C25992B6C}" name="NumeroFactura"/>
    <tableColumn id="69" xr3:uid="{ABDD0D10-5120-4A77-BF0E-84551667F62F}" name="NumeroTitulo"/>
    <tableColumn id="70" xr3:uid="{DB13B7C9-74DA-4565-BE48-DA926F5B619E}" name="Fecha_Cancelacion"/>
    <tableColumn id="71" xr3:uid="{8259198A-E33C-409A-A46E-F3B29CC22E29}" name="Fecha_Pagado"/>
    <tableColumn id="72" xr3:uid="{D0600241-E1D4-4878-B350-50C0496815AE}" name="Fecha_Utilizado"/>
    <tableColumn id="73" xr3:uid="{66C41323-8C88-41B8-9F0F-4CAFACCB3FFE}" name="idpaquete_kit"/>
    <tableColumn id="74" xr3:uid="{EC535FC8-9DB1-41B9-A6C7-B2E7C5309B31}" name="deleted"/>
    <tableColumn id="75" xr3:uid="{AF182406-D79D-4725-ADCD-9B3174A04D31}" name="idsucursal"/>
    <tableColumn id="76" xr3:uid="{C956D5D4-4B9C-4F19-AFBA-CE85A49E51AC}" name="pagos"/>
    <tableColumn id="77" xr3:uid="{DFA2064B-1CAC-4906-8A06-66466ADA4F25}" name="tipo_comision_vendedor"/>
    <tableColumn id="78" xr3:uid="{320F5F5D-4CBF-412F-A9B4-B380CF4FE8FE}" name="tipo_comision_lider"/>
    <tableColumn id="79" xr3:uid="{412A5A90-71D8-4663-847C-15E8B4854718}" name="tipo_comision_gerente"/>
    <tableColumn id="80" xr3:uid="{75ECC750-BAD5-4E3C-B506-1BD3DEA412C7}" name="final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96FF-F4EE-488F-8C8A-E9E0B0499D75}">
  <sheetPr codeName="Hoja1"/>
  <dimension ref="A1:CD3427"/>
  <sheetViews>
    <sheetView tabSelected="1" topLeftCell="CE1" zoomScaleNormal="100" workbookViewId="0">
      <pane ySplit="1" topLeftCell="A2" activePane="bottomLeft" state="frozen"/>
      <selection activeCell="BP1" sqref="BP1"/>
      <selection pane="bottomLeft" activeCell="CE8" sqref="CE8"/>
    </sheetView>
  </sheetViews>
  <sheetFormatPr baseColWidth="10" defaultRowHeight="15" x14ac:dyDescent="0.25"/>
  <cols>
    <col min="1" max="1" width="22.140625" bestFit="1" customWidth="1"/>
    <col min="2" max="2" width="19" bestFit="1" customWidth="1"/>
    <col min="6" max="6" width="12" customWidth="1"/>
    <col min="8" max="8" width="21" customWidth="1"/>
    <col min="9" max="9" width="19.85546875" customWidth="1"/>
    <col min="10" max="10" width="12.7109375" customWidth="1"/>
    <col min="11" max="11" width="13.7109375" customWidth="1"/>
    <col min="12" max="12" width="13.140625" customWidth="1"/>
    <col min="13" max="13" width="15.5703125" customWidth="1"/>
    <col min="14" max="14" width="17.28515625" customWidth="1"/>
    <col min="15" max="15" width="23.42578125" customWidth="1"/>
    <col min="16" max="16" width="17.42578125" customWidth="1"/>
    <col min="17" max="17" width="23" customWidth="1"/>
    <col min="18" max="18" width="21.28515625" customWidth="1"/>
    <col min="19" max="19" width="29.5703125" customWidth="1"/>
    <col min="20" max="20" width="16.85546875" customWidth="1"/>
    <col min="21" max="21" width="25.5703125" customWidth="1"/>
    <col min="22" max="22" width="19.7109375" customWidth="1"/>
    <col min="23" max="23" width="28" customWidth="1"/>
    <col min="25" max="25" width="16.85546875" customWidth="1"/>
    <col min="26" max="26" width="12.7109375" customWidth="1"/>
    <col min="27" max="27" width="21.85546875" customWidth="1"/>
    <col min="28" max="28" width="18.7109375" customWidth="1"/>
    <col min="29" max="29" width="19.28515625" customWidth="1"/>
    <col min="31" max="31" width="13.85546875" customWidth="1"/>
    <col min="32" max="32" width="23.28515625" customWidth="1"/>
    <col min="34" max="34" width="78.7109375" bestFit="1" customWidth="1"/>
    <col min="35" max="35" width="53.140625" bestFit="1" customWidth="1"/>
    <col min="36" max="36" width="14.140625" customWidth="1"/>
    <col min="38" max="38" width="13.85546875" customWidth="1"/>
    <col min="39" max="39" width="56.28515625" bestFit="1" customWidth="1"/>
    <col min="40" max="40" width="43.140625" bestFit="1" customWidth="1"/>
    <col min="41" max="41" width="74.7109375" bestFit="1" customWidth="1"/>
    <col min="43" max="43" width="11.85546875" customWidth="1"/>
    <col min="46" max="46" width="15.7109375" customWidth="1"/>
    <col min="49" max="49" width="16.140625" customWidth="1"/>
    <col min="50" max="50" width="27.42578125" customWidth="1"/>
    <col min="51" max="52" width="15.5703125" customWidth="1"/>
    <col min="53" max="53" width="15.28515625" customWidth="1"/>
    <col min="54" max="54" width="24.42578125" customWidth="1"/>
    <col min="55" max="55" width="14.28515625" customWidth="1"/>
    <col min="56" max="56" width="19.140625" customWidth="1"/>
    <col min="57" max="57" width="15.85546875" customWidth="1"/>
    <col min="59" max="59" width="13.42578125" customWidth="1"/>
    <col min="61" max="61" width="11.85546875" customWidth="1"/>
    <col min="62" max="62" width="20.85546875" customWidth="1"/>
    <col min="65" max="65" width="12.28515625" customWidth="1"/>
    <col min="66" max="66" width="17.140625" customWidth="1"/>
    <col min="67" max="67" width="17.42578125" customWidth="1"/>
    <col min="68" max="68" width="16.85546875" customWidth="1"/>
    <col min="69" max="69" width="15.5703125" customWidth="1"/>
    <col min="70" max="70" width="19.85546875" customWidth="1"/>
    <col min="71" max="71" width="15.7109375" customWidth="1"/>
    <col min="72" max="72" width="17.140625" customWidth="1"/>
    <col min="73" max="73" width="15.5703125" customWidth="1"/>
    <col min="75" max="75" width="12" customWidth="1"/>
    <col min="77" max="77" width="25.28515625" customWidth="1"/>
    <col min="78" max="78" width="20.85546875" customWidth="1"/>
    <col min="79" max="79" width="23.7109375" customWidth="1"/>
    <col min="82" max="82" width="255.7109375" bestFit="1" customWidth="1"/>
  </cols>
  <sheetData>
    <row r="1" spans="1:82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39</v>
      </c>
      <c r="Y1" t="s">
        <v>40</v>
      </c>
      <c r="Z1" t="s">
        <v>41</v>
      </c>
      <c r="AA1" t="s">
        <v>42</v>
      </c>
      <c r="AB1" t="s">
        <v>43</v>
      </c>
      <c r="AC1" t="s">
        <v>44</v>
      </c>
      <c r="AD1" t="s">
        <v>45</v>
      </c>
      <c r="AE1" t="s">
        <v>46</v>
      </c>
      <c r="AF1" t="s">
        <v>47</v>
      </c>
      <c r="AG1" t="s">
        <v>48</v>
      </c>
      <c r="AH1" t="s">
        <v>49</v>
      </c>
      <c r="AI1" t="s">
        <v>50</v>
      </c>
      <c r="AJ1" t="s">
        <v>51</v>
      </c>
      <c r="AK1" t="s">
        <v>52</v>
      </c>
      <c r="AL1" t="s">
        <v>53</v>
      </c>
      <c r="AM1" t="s">
        <v>54</v>
      </c>
      <c r="AN1" t="s">
        <v>55</v>
      </c>
      <c r="AO1" t="s">
        <v>56</v>
      </c>
      <c r="AP1" t="s">
        <v>57</v>
      </c>
      <c r="AQ1" t="s">
        <v>58</v>
      </c>
      <c r="AR1" t="s">
        <v>59</v>
      </c>
      <c r="AS1" t="s">
        <v>60</v>
      </c>
      <c r="AT1" t="s">
        <v>61</v>
      </c>
      <c r="AU1" t="s">
        <v>62</v>
      </c>
      <c r="AV1" t="s">
        <v>63</v>
      </c>
      <c r="AW1" t="s">
        <v>64</v>
      </c>
      <c r="AX1" t="s">
        <v>65</v>
      </c>
      <c r="AY1" t="s">
        <v>66</v>
      </c>
      <c r="AZ1" t="s">
        <v>67</v>
      </c>
      <c r="BA1" t="s">
        <v>68</v>
      </c>
      <c r="BB1" t="s">
        <v>69</v>
      </c>
      <c r="BC1" t="s">
        <v>70</v>
      </c>
      <c r="BD1" t="s">
        <v>71</v>
      </c>
      <c r="BE1" t="s">
        <v>72</v>
      </c>
      <c r="BF1" t="s">
        <v>73</v>
      </c>
      <c r="BG1" t="s">
        <v>74</v>
      </c>
      <c r="BH1" t="s">
        <v>75</v>
      </c>
      <c r="BI1" t="s">
        <v>76</v>
      </c>
      <c r="BJ1" t="s">
        <v>77</v>
      </c>
      <c r="BK1" t="s">
        <v>78</v>
      </c>
      <c r="BL1" t="s">
        <v>79</v>
      </c>
      <c r="BM1" t="s">
        <v>80</v>
      </c>
      <c r="BN1" t="s">
        <v>81</v>
      </c>
      <c r="BO1" t="s">
        <v>82</v>
      </c>
      <c r="BP1" t="s">
        <v>83</v>
      </c>
      <c r="BQ1" t="s">
        <v>84</v>
      </c>
      <c r="BR1" t="s">
        <v>85</v>
      </c>
      <c r="BS1" t="s">
        <v>86</v>
      </c>
      <c r="BT1" t="s">
        <v>87</v>
      </c>
      <c r="BU1" t="s">
        <v>88</v>
      </c>
      <c r="BV1" t="s">
        <v>89</v>
      </c>
      <c r="BW1" t="s">
        <v>90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1</v>
      </c>
      <c r="CD1" t="str" cm="1">
        <f t="array" aca="1" ref="CD1" ca="1">eConcatenar(A1:CB1,"|")</f>
        <v>cadenaEs[ecial|Folio del contrato|Estatus|Paquete|Estado|Municipio|Localidad|Fecha de inscripcion|precio del paquete|promocion|pago_inicial|Abonos_de|Plan_de_Pago|limite_asignado|Funeraria_Procedencia|archivo_adjunto|Nombre del Vendedor|Comision_Vendedor|comision de vendedor pagada|Comision_Lider|comision de lider  pagada|Comision_Gerente|comision de gerente pagada|Bono|Bono_Asignado|Inscripcion|Inscripcion_Asignado|Apellido_Paterno|Apellido_Materno|Nombre|Estado_Civil|Nacimiento del cliente|IFE|Domicilio|Colonia|Entre_Calles|Telefono|Beneficiario|Observaciones|archivo_contrato|Domicilio2|Correo|dia_cobro|firma1|firma2|plazo_entrega|latitud|longitud|Tipo_Cobranza|Monto_Liquidado a la fecha|Saldo_Deudor|horario_cobro|Estado_Cobro|Retrasos dias retrasados|ultimo_pago|pago_programado|fecha_entrega|idgrupo|idvendedor|idlider|idgerente|Colonia de cobranza|edad|genero|hora_calle|precio_paquete|NumeroServicio|NumeroFactura|NumeroTitulo|Fecha_Cancelacion|Fecha_Pagado|Fecha_Utilizado|idpaquete_kit|deleted|idsucursal|pagos|tipo_comision_vendedor|tipo_comision_lider|tipo_comision_gerente|final</v>
      </c>
    </row>
    <row r="2" spans="1:82" x14ac:dyDescent="0.25">
      <c r="A2">
        <v>0</v>
      </c>
      <c r="B2">
        <v>1</v>
      </c>
      <c r="C2">
        <f>Tabla1[[#This Row],[Folio del contrato]]+1</f>
        <v>2</v>
      </c>
      <c r="D2">
        <f>Tabla1[[#This Row],[Estatus]]+1</f>
        <v>3</v>
      </c>
      <c r="E2">
        <f>Tabla1[[#This Row],[Paquete]]+1</f>
        <v>4</v>
      </c>
      <c r="F2">
        <f>Tabla1[[#This Row],[Estado]]+1</f>
        <v>5</v>
      </c>
      <c r="G2">
        <f>Tabla1[[#This Row],[Municipio]]+1</f>
        <v>6</v>
      </c>
      <c r="H2">
        <f>Tabla1[[#This Row],[Localidad]]+1</f>
        <v>7</v>
      </c>
      <c r="I2">
        <f>Tabla1[[#This Row],[Fecha de inscripcion]]+1</f>
        <v>8</v>
      </c>
      <c r="J2">
        <f>Tabla1[[#This Row],[precio del paquete]]+1</f>
        <v>9</v>
      </c>
      <c r="K2">
        <f>Tabla1[[#This Row],[promocion]]+1</f>
        <v>10</v>
      </c>
      <c r="L2">
        <f>Tabla1[[#This Row],[pago_inicial]]+1</f>
        <v>11</v>
      </c>
      <c r="M2">
        <f>Tabla1[[#This Row],[Abonos_de]]+1</f>
        <v>12</v>
      </c>
      <c r="N2">
        <f>Tabla1[[#This Row],[Plan_de_Pago]]+1</f>
        <v>13</v>
      </c>
      <c r="O2">
        <f>Tabla1[[#This Row],[limite_asignado]]+1</f>
        <v>14</v>
      </c>
      <c r="P2">
        <f>Tabla1[[#This Row],[Funeraria_Procedencia]]+1</f>
        <v>15</v>
      </c>
      <c r="Q2">
        <f>Tabla1[[#This Row],[archivo_adjunto]]+1</f>
        <v>16</v>
      </c>
      <c r="R2">
        <f>Tabla1[[#This Row],[Nombre del Vendedor]]+1</f>
        <v>17</v>
      </c>
      <c r="S2">
        <f>Tabla1[[#This Row],[Comision_Vendedor]]+1</f>
        <v>18</v>
      </c>
      <c r="T2">
        <f>Tabla1[[#This Row],[comision de vendedor pagada]]+1</f>
        <v>19</v>
      </c>
      <c r="U2">
        <f>Tabla1[[#This Row],[Comision_Lider]]+1</f>
        <v>20</v>
      </c>
      <c r="V2">
        <f>Tabla1[[#This Row],[comision de lider  pagada]]+1</f>
        <v>21</v>
      </c>
      <c r="W2">
        <f>Tabla1[[#This Row],[Comision_Gerente]]+1</f>
        <v>22</v>
      </c>
      <c r="X2">
        <f>Tabla1[[#This Row],[comision de gerente pagada]]+1</f>
        <v>23</v>
      </c>
      <c r="Y2">
        <f>Tabla1[[#This Row],[Bono]]+1</f>
        <v>24</v>
      </c>
      <c r="Z2">
        <f>Tabla1[[#This Row],[Bono_Asignado]]+1</f>
        <v>25</v>
      </c>
      <c r="AA2">
        <f>Tabla1[[#This Row],[Inscripcion]]+1</f>
        <v>26</v>
      </c>
      <c r="AB2">
        <f>Tabla1[[#This Row],[Inscripcion_Asignado]]+1</f>
        <v>27</v>
      </c>
      <c r="AC2">
        <f>Tabla1[[#This Row],[Apellido_Paterno]]+1</f>
        <v>28</v>
      </c>
      <c r="AD2">
        <f>Tabla1[[#This Row],[Apellido_Materno]]+1</f>
        <v>29</v>
      </c>
      <c r="AE2">
        <f>Tabla1[[#This Row],[Nombre]]+1</f>
        <v>30</v>
      </c>
      <c r="AF2">
        <f>Tabla1[[#This Row],[Estado_Civil]]+1</f>
        <v>31</v>
      </c>
      <c r="AG2">
        <f>Tabla1[[#This Row],[Nacimiento del cliente]]+1</f>
        <v>32</v>
      </c>
      <c r="AH2">
        <f>Tabla1[[#This Row],[IFE]]+1</f>
        <v>33</v>
      </c>
      <c r="AI2">
        <f>Tabla1[[#This Row],[Domicilio]]+1</f>
        <v>34</v>
      </c>
      <c r="AJ2">
        <f>Tabla1[[#This Row],[Colonia]]+1</f>
        <v>35</v>
      </c>
      <c r="AK2">
        <f>Tabla1[[#This Row],[Entre_Calles]]+1</f>
        <v>36</v>
      </c>
      <c r="AL2">
        <f>Tabla1[[#This Row],[Telefono]]+1</f>
        <v>37</v>
      </c>
      <c r="AM2">
        <f>Tabla1[[#This Row],[Beneficiario]]+1</f>
        <v>38</v>
      </c>
      <c r="AN2">
        <f>Tabla1[[#This Row],[Observaciones]]+1</f>
        <v>39</v>
      </c>
      <c r="AO2">
        <f>Tabla1[[#This Row],[archivo_contrato]]+1</f>
        <v>40</v>
      </c>
      <c r="AP2">
        <f>Tabla1[[#This Row],[Domicilio2]]+1</f>
        <v>41</v>
      </c>
      <c r="AQ2">
        <f>Tabla1[[#This Row],[Correo]]+1</f>
        <v>42</v>
      </c>
      <c r="AR2">
        <f>Tabla1[[#This Row],[dia_cobro]]+1</f>
        <v>43</v>
      </c>
      <c r="AS2">
        <f>Tabla1[[#This Row],[firma1]]+1</f>
        <v>44</v>
      </c>
      <c r="AT2">
        <f>Tabla1[[#This Row],[firma2]]+1</f>
        <v>45</v>
      </c>
      <c r="AU2">
        <f>Tabla1[[#This Row],[plazo_entrega]]+1</f>
        <v>46</v>
      </c>
      <c r="AV2">
        <f>Tabla1[[#This Row],[latitud]]+1</f>
        <v>47</v>
      </c>
      <c r="AW2">
        <f>Tabla1[[#This Row],[longitud]]+1</f>
        <v>48</v>
      </c>
      <c r="AX2">
        <f>Tabla1[[#This Row],[Tipo_Cobranza]]+1</f>
        <v>49</v>
      </c>
      <c r="AY2">
        <f>Tabla1[[#This Row],[Monto_Liquidado a la fecha]]+1</f>
        <v>50</v>
      </c>
      <c r="AZ2">
        <f>Tabla1[[#This Row],[Saldo_Deudor]]+1</f>
        <v>51</v>
      </c>
      <c r="BA2">
        <f>Tabla1[[#This Row],[horario_cobro]]+1</f>
        <v>52</v>
      </c>
      <c r="BB2" s="20">
        <f>Tabla1[[#This Row],[Estado_Cobro]]+1</f>
        <v>53</v>
      </c>
      <c r="BC2">
        <f>Tabla1[[#This Row],[Retrasos dias retrasados]]+1</f>
        <v>54</v>
      </c>
      <c r="BD2">
        <f>Tabla1[[#This Row],[ultimo_pago]]+1</f>
        <v>55</v>
      </c>
      <c r="BE2">
        <f>Tabla1[[#This Row],[pago_programado]]+1</f>
        <v>56</v>
      </c>
      <c r="BF2">
        <f>Tabla1[[#This Row],[fecha_entrega]]+1</f>
        <v>57</v>
      </c>
      <c r="BG2">
        <f>Tabla1[[#This Row],[idgrupo]]+1</f>
        <v>58</v>
      </c>
      <c r="BH2">
        <f>Tabla1[[#This Row],[idvendedor]]+1</f>
        <v>59</v>
      </c>
      <c r="BI2">
        <f>Tabla1[[#This Row],[idlider]]+1</f>
        <v>60</v>
      </c>
      <c r="BJ2">
        <f>Tabla1[[#This Row],[idgerente]]+1</f>
        <v>61</v>
      </c>
      <c r="BK2">
        <f>Tabla1[[#This Row],[Colonia de cobranza]]+1</f>
        <v>62</v>
      </c>
      <c r="BL2">
        <f>Tabla1[[#This Row],[edad]]+1</f>
        <v>63</v>
      </c>
      <c r="BM2">
        <f>Tabla1[[#This Row],[genero]]+1</f>
        <v>64</v>
      </c>
      <c r="BN2">
        <f>Tabla1[[#This Row],[hora_calle]]+1</f>
        <v>65</v>
      </c>
      <c r="BO2">
        <f>Tabla1[[#This Row],[precio_paquete]]+1</f>
        <v>66</v>
      </c>
      <c r="BP2">
        <f>Tabla1[[#This Row],[NumeroServicio]]+1</f>
        <v>67</v>
      </c>
      <c r="BQ2">
        <f>Tabla1[[#This Row],[NumeroFactura]]+1</f>
        <v>68</v>
      </c>
      <c r="BR2">
        <f>Tabla1[[#This Row],[NumeroTitulo]]+1</f>
        <v>69</v>
      </c>
      <c r="BS2">
        <f>Tabla1[[#This Row],[Fecha_Cancelacion]]+1</f>
        <v>70</v>
      </c>
      <c r="BT2">
        <f>Tabla1[[#This Row],[Fecha_Pagado]]+1</f>
        <v>71</v>
      </c>
      <c r="BU2">
        <f>Tabla1[[#This Row],[Fecha_Utilizado]]+1</f>
        <v>72</v>
      </c>
      <c r="BV2">
        <f>Tabla1[[#This Row],[idpaquete_kit]]+1</f>
        <v>73</v>
      </c>
      <c r="BW2">
        <f>Tabla1[[#This Row],[deleted]]+1</f>
        <v>74</v>
      </c>
      <c r="BX2">
        <f>Tabla1[[#This Row],[idsucursal]]+1</f>
        <v>75</v>
      </c>
      <c r="BY2">
        <f>Tabla1[[#This Row],[pagos]]+1</f>
        <v>76</v>
      </c>
      <c r="BZ2">
        <f>Tabla1[[#This Row],[tipo_comision_vendedor]]+1</f>
        <v>77</v>
      </c>
      <c r="CA2">
        <f>Tabla1[[#This Row],[tipo_comision_lider]]+1</f>
        <v>78</v>
      </c>
      <c r="CB2" t="s">
        <v>95</v>
      </c>
      <c r="CC2" t="s">
        <v>1</v>
      </c>
      <c r="CD2" t="s">
        <v>3</v>
      </c>
    </row>
    <row r="3" spans="1:82" x14ac:dyDescent="0.25">
      <c r="A3" t="s">
        <v>96</v>
      </c>
      <c r="B3" t="s">
        <v>97</v>
      </c>
      <c r="C3" t="s">
        <v>18</v>
      </c>
      <c r="D3" t="s">
        <v>19</v>
      </c>
      <c r="E3" t="s">
        <v>20</v>
      </c>
      <c r="F3" t="s">
        <v>21</v>
      </c>
      <c r="G3" t="s">
        <v>22</v>
      </c>
      <c r="H3" s="1" t="s">
        <v>98</v>
      </c>
      <c r="I3" t="s">
        <v>99</v>
      </c>
      <c r="J3" t="s">
        <v>25</v>
      </c>
      <c r="K3" t="s">
        <v>26</v>
      </c>
      <c r="L3" t="s">
        <v>27</v>
      </c>
      <c r="M3" t="s">
        <v>28</v>
      </c>
      <c r="N3" t="s">
        <v>29</v>
      </c>
      <c r="O3" t="s">
        <v>30</v>
      </c>
      <c r="P3" t="s">
        <v>31</v>
      </c>
      <c r="Q3" t="s">
        <v>100</v>
      </c>
      <c r="R3" t="s">
        <v>33</v>
      </c>
      <c r="S3" t="s">
        <v>3</v>
      </c>
      <c r="T3" t="s">
        <v>35</v>
      </c>
      <c r="U3" t="s">
        <v>3</v>
      </c>
      <c r="V3" t="s">
        <v>37</v>
      </c>
      <c r="W3" t="s">
        <v>3</v>
      </c>
      <c r="X3" t="s">
        <v>39</v>
      </c>
      <c r="Y3" t="s">
        <v>40</v>
      </c>
      <c r="Z3" t="s">
        <v>41</v>
      </c>
      <c r="AA3" t="s">
        <v>42</v>
      </c>
      <c r="AB3" t="s">
        <v>43</v>
      </c>
      <c r="AC3" t="s">
        <v>44</v>
      </c>
      <c r="AD3" t="s">
        <v>45</v>
      </c>
      <c r="AE3" t="s">
        <v>46</v>
      </c>
      <c r="AF3" t="s">
        <v>101</v>
      </c>
      <c r="AG3" t="s">
        <v>48</v>
      </c>
      <c r="AH3" t="s">
        <v>49</v>
      </c>
      <c r="AI3" t="s">
        <v>50</v>
      </c>
      <c r="AJ3" t="s">
        <v>51</v>
      </c>
      <c r="AK3" t="s">
        <v>52</v>
      </c>
      <c r="AL3" t="s">
        <v>53</v>
      </c>
      <c r="AM3" t="s">
        <v>54</v>
      </c>
      <c r="AN3" t="s">
        <v>55</v>
      </c>
      <c r="AO3" t="s">
        <v>56</v>
      </c>
      <c r="AP3" t="s">
        <v>57</v>
      </c>
      <c r="AQ3" t="s">
        <v>58</v>
      </c>
      <c r="AR3" t="s">
        <v>59</v>
      </c>
      <c r="AS3" t="s">
        <v>60</v>
      </c>
      <c r="AT3" t="s">
        <v>61</v>
      </c>
      <c r="AU3" t="s">
        <v>62</v>
      </c>
      <c r="AV3" t="s">
        <v>63</v>
      </c>
      <c r="AW3" t="s">
        <v>64</v>
      </c>
      <c r="AX3" t="s">
        <v>102</v>
      </c>
      <c r="AY3" t="s">
        <v>66</v>
      </c>
      <c r="AZ3" t="s">
        <v>67</v>
      </c>
      <c r="BA3" t="s">
        <v>68</v>
      </c>
      <c r="BB3" s="20" t="s">
        <v>103</v>
      </c>
      <c r="BC3" s="1" t="s">
        <v>70</v>
      </c>
      <c r="BD3" s="1" t="s">
        <v>71</v>
      </c>
      <c r="BE3" s="1" t="s">
        <v>72</v>
      </c>
      <c r="BF3" s="1" t="s">
        <v>73</v>
      </c>
      <c r="BG3" s="1" t="s">
        <v>74</v>
      </c>
      <c r="BH3" t="s">
        <v>75</v>
      </c>
      <c r="BI3" t="s">
        <v>76</v>
      </c>
      <c r="BJ3" t="s">
        <v>104</v>
      </c>
      <c r="BK3" t="s">
        <v>78</v>
      </c>
      <c r="BL3" t="s">
        <v>79</v>
      </c>
      <c r="BM3" t="s">
        <v>80</v>
      </c>
      <c r="BN3" t="s">
        <v>81</v>
      </c>
      <c r="BO3" t="s">
        <v>82</v>
      </c>
      <c r="BP3" t="s">
        <v>83</v>
      </c>
      <c r="BQ3" t="s">
        <v>84</v>
      </c>
      <c r="BR3" t="s">
        <v>85</v>
      </c>
      <c r="BS3" t="s">
        <v>86</v>
      </c>
      <c r="BT3" t="s">
        <v>87</v>
      </c>
      <c r="BU3" t="s">
        <v>88</v>
      </c>
      <c r="BV3" t="s">
        <v>89</v>
      </c>
      <c r="BW3" t="s">
        <v>90</v>
      </c>
      <c r="BX3" t="s">
        <v>91</v>
      </c>
      <c r="BY3" t="s">
        <v>92</v>
      </c>
      <c r="BZ3" t="s">
        <v>93</v>
      </c>
      <c r="CA3" t="s">
        <v>94</v>
      </c>
      <c r="CB3" t="s">
        <v>95</v>
      </c>
      <c r="CC3" t="s">
        <v>1</v>
      </c>
      <c r="CD3" t="s">
        <v>3</v>
      </c>
    </row>
    <row r="4" spans="1:82" ht="75" x14ac:dyDescent="0.25">
      <c r="A4">
        <v>1</v>
      </c>
      <c r="B4" t="s">
        <v>105</v>
      </c>
      <c r="C4">
        <v>7</v>
      </c>
      <c r="D4" t="s">
        <v>106</v>
      </c>
      <c r="E4" t="s">
        <v>107</v>
      </c>
      <c r="F4" t="s">
        <v>108</v>
      </c>
      <c r="G4" t="s">
        <v>108</v>
      </c>
      <c r="H4" s="1">
        <v>40745</v>
      </c>
      <c r="I4">
        <v>15600</v>
      </c>
      <c r="J4">
        <v>0</v>
      </c>
      <c r="K4">
        <v>0</v>
      </c>
      <c r="L4">
        <v>50</v>
      </c>
      <c r="M4">
        <v>0</v>
      </c>
      <c r="N4">
        <v>0</v>
      </c>
      <c r="O4" t="s">
        <v>3</v>
      </c>
      <c r="P4" t="s">
        <v>116</v>
      </c>
      <c r="Q4">
        <v>33</v>
      </c>
      <c r="R4">
        <v>0</v>
      </c>
      <c r="S4" t="s">
        <v>3</v>
      </c>
      <c r="T4">
        <v>0</v>
      </c>
      <c r="U4" t="s">
        <v>3</v>
      </c>
      <c r="V4">
        <v>0</v>
      </c>
      <c r="W4" t="s">
        <v>3</v>
      </c>
      <c r="X4">
        <v>0</v>
      </c>
      <c r="Y4">
        <v>0</v>
      </c>
      <c r="Z4">
        <v>0</v>
      </c>
      <c r="AA4">
        <v>0</v>
      </c>
      <c r="AB4" t="s">
        <v>8</v>
      </c>
      <c r="AC4" t="s">
        <v>13</v>
      </c>
      <c r="AD4" t="s">
        <v>109</v>
      </c>
      <c r="AE4">
        <v>0</v>
      </c>
      <c r="AF4" t="s">
        <v>110</v>
      </c>
      <c r="AG4" t="s">
        <v>111</v>
      </c>
      <c r="AH4" t="s">
        <v>112</v>
      </c>
      <c r="AI4" t="s">
        <v>5</v>
      </c>
      <c r="AJ4" t="s">
        <v>113</v>
      </c>
      <c r="AK4">
        <v>3311599272</v>
      </c>
      <c r="AL4" s="4" t="s">
        <v>114</v>
      </c>
      <c r="AM4" t="s">
        <v>3</v>
      </c>
      <c r="AN4" t="s">
        <v>115</v>
      </c>
      <c r="AO4" t="s">
        <v>112</v>
      </c>
      <c r="AP4" t="s">
        <v>3</v>
      </c>
      <c r="AQ4">
        <v>2</v>
      </c>
      <c r="AR4" t="s">
        <v>3</v>
      </c>
      <c r="AS4" t="s">
        <v>3</v>
      </c>
      <c r="AT4">
        <v>15</v>
      </c>
      <c r="AU4">
        <v>20.835594799999999</v>
      </c>
      <c r="AV4">
        <v>-103.73285370000001</v>
      </c>
      <c r="AW4">
        <v>0</v>
      </c>
      <c r="AX4">
        <v>15550</v>
      </c>
      <c r="AY4">
        <v>50</v>
      </c>
      <c r="AZ4">
        <v>4</v>
      </c>
      <c r="BA4">
        <v>0</v>
      </c>
      <c r="BB4" s="20">
        <v>74</v>
      </c>
      <c r="BC4" s="1">
        <v>43920</v>
      </c>
      <c r="BD4" s="1">
        <v>43928</v>
      </c>
      <c r="BE4" s="1" t="s">
        <v>110</v>
      </c>
      <c r="BF4" s="1">
        <v>1</v>
      </c>
      <c r="BG4" s="1">
        <v>33</v>
      </c>
      <c r="BH4">
        <v>0</v>
      </c>
      <c r="BI4">
        <v>0</v>
      </c>
      <c r="BJ4">
        <v>65</v>
      </c>
      <c r="BK4">
        <v>0</v>
      </c>
      <c r="BL4">
        <v>0</v>
      </c>
      <c r="BM4" s="2">
        <v>0</v>
      </c>
      <c r="BN4">
        <v>15600</v>
      </c>
      <c r="BO4">
        <v>0</v>
      </c>
      <c r="BP4">
        <v>0</v>
      </c>
      <c r="BQ4">
        <v>0</v>
      </c>
      <c r="BR4" t="s">
        <v>110</v>
      </c>
      <c r="BS4" s="1">
        <v>43920</v>
      </c>
      <c r="BT4" t="s">
        <v>110</v>
      </c>
      <c r="BU4">
        <v>0</v>
      </c>
      <c r="BV4">
        <v>0</v>
      </c>
      <c r="BW4">
        <v>1</v>
      </c>
      <c r="BX4">
        <v>0</v>
      </c>
      <c r="BY4">
        <v>0</v>
      </c>
      <c r="BZ4">
        <v>0</v>
      </c>
      <c r="CA4">
        <v>0</v>
      </c>
      <c r="CB4" t="s">
        <v>95</v>
      </c>
      <c r="CC4" t="s">
        <v>1</v>
      </c>
      <c r="CD4" t="s">
        <v>3</v>
      </c>
    </row>
    <row r="5" spans="1:82" x14ac:dyDescent="0.25">
      <c r="A5">
        <v>0</v>
      </c>
      <c r="B5">
        <f>Tabla1[[#This Row],[cadenaEs'[ecial]]+1</f>
        <v>1</v>
      </c>
      <c r="C5">
        <f>Tabla1[[#This Row],[Folio del contrato]]+1</f>
        <v>2</v>
      </c>
      <c r="D5">
        <f>Tabla1[[#This Row],[Estatus]]+1</f>
        <v>3</v>
      </c>
      <c r="E5">
        <f>Tabla1[[#This Row],[Paquete]]+1</f>
        <v>4</v>
      </c>
      <c r="F5">
        <f>Tabla1[[#This Row],[Estado]]+1</f>
        <v>5</v>
      </c>
      <c r="G5">
        <f>Tabla1[[#This Row],[Municipio]]+1</f>
        <v>6</v>
      </c>
      <c r="H5">
        <f>Tabla1[[#This Row],[Localidad]]+1</f>
        <v>7</v>
      </c>
      <c r="I5">
        <f>Tabla1[[#This Row],[Fecha de inscripcion]]+1</f>
        <v>8</v>
      </c>
      <c r="J5">
        <f>Tabla1[[#This Row],[precio del paquete]]+1</f>
        <v>9</v>
      </c>
      <c r="K5">
        <f>Tabla1[[#This Row],[promocion]]+1</f>
        <v>10</v>
      </c>
      <c r="L5">
        <f>Tabla1[[#This Row],[pago_inicial]]+1</f>
        <v>11</v>
      </c>
      <c r="M5">
        <f>Tabla1[[#This Row],[Abonos_de]]+1</f>
        <v>12</v>
      </c>
      <c r="N5">
        <f>Tabla1[[#This Row],[Plan_de_Pago]]+1</f>
        <v>13</v>
      </c>
      <c r="O5">
        <f>Tabla1[[#This Row],[limite_asignado]]+1</f>
        <v>14</v>
      </c>
      <c r="P5">
        <f>Tabla1[[#This Row],[Funeraria_Procedencia]]+1</f>
        <v>15</v>
      </c>
      <c r="Q5">
        <f>Tabla1[[#This Row],[archivo_adjunto]]+1</f>
        <v>16</v>
      </c>
      <c r="R5">
        <f>Tabla1[[#This Row],[Nombre del Vendedor]]+1</f>
        <v>17</v>
      </c>
      <c r="S5" t="s">
        <v>3</v>
      </c>
      <c r="T5">
        <v>18</v>
      </c>
      <c r="U5" t="s">
        <v>3</v>
      </c>
      <c r="V5">
        <v>19</v>
      </c>
      <c r="W5" t="s">
        <v>3</v>
      </c>
      <c r="X5">
        <v>20</v>
      </c>
      <c r="Y5">
        <f>Tabla1[[#This Row],[Bono]]+1</f>
        <v>21</v>
      </c>
      <c r="Z5">
        <f>Tabla1[[#This Row],[Bono_Asignado]]+1</f>
        <v>22</v>
      </c>
      <c r="AA5">
        <f>Tabla1[[#This Row],[Inscripcion]]+1</f>
        <v>23</v>
      </c>
      <c r="AB5">
        <f>Tabla1[[#This Row],[Inscripcion_Asignado]]+1</f>
        <v>24</v>
      </c>
      <c r="AC5">
        <f>Tabla1[[#This Row],[Apellido_Paterno]]+1</f>
        <v>25</v>
      </c>
      <c r="AD5">
        <f>Tabla1[[#This Row],[Apellido_Materno]]+1</f>
        <v>26</v>
      </c>
      <c r="AE5">
        <f>Tabla1[[#This Row],[Nombre]]+1</f>
        <v>27</v>
      </c>
      <c r="AF5">
        <f>Tabla1[[#This Row],[Estado_Civil]]+1</f>
        <v>28</v>
      </c>
      <c r="AG5">
        <f>Tabla1[[#This Row],[Nacimiento del cliente]]+1</f>
        <v>29</v>
      </c>
      <c r="AH5">
        <f>Tabla1[[#This Row],[IFE]]+1</f>
        <v>30</v>
      </c>
      <c r="AI5">
        <f>Tabla1[[#This Row],[Domicilio]]+1</f>
        <v>31</v>
      </c>
      <c r="AJ5">
        <f>Tabla1[[#This Row],[Colonia]]+1</f>
        <v>32</v>
      </c>
      <c r="AK5">
        <f>Tabla1[[#This Row],[Entre_Calles]]+1</f>
        <v>33</v>
      </c>
      <c r="AL5">
        <f>Tabla1[[#This Row],[Telefono]]+1</f>
        <v>34</v>
      </c>
      <c r="AM5">
        <f>Tabla1[[#This Row],[Beneficiario]]+1</f>
        <v>35</v>
      </c>
      <c r="AN5">
        <f>Tabla1[[#This Row],[Observaciones]]+1</f>
        <v>36</v>
      </c>
      <c r="AO5">
        <f>Tabla1[[#This Row],[archivo_contrato]]+1</f>
        <v>37</v>
      </c>
      <c r="AP5">
        <f>Tabla1[[#This Row],[Domicilio2]]+1</f>
        <v>38</v>
      </c>
      <c r="AQ5">
        <f>Tabla1[[#This Row],[Correo]]+1</f>
        <v>39</v>
      </c>
      <c r="AR5">
        <f>Tabla1[[#This Row],[dia_cobro]]+1</f>
        <v>40</v>
      </c>
      <c r="AS5">
        <f>Tabla1[[#This Row],[firma1]]+1</f>
        <v>41</v>
      </c>
      <c r="AT5">
        <f>Tabla1[[#This Row],[firma2]]+1</f>
        <v>42</v>
      </c>
      <c r="AU5">
        <f>Tabla1[[#This Row],[plazo_entrega]]+1</f>
        <v>43</v>
      </c>
      <c r="AV5">
        <f>Tabla1[[#This Row],[latitud]]+1</f>
        <v>44</v>
      </c>
      <c r="AW5">
        <f>Tabla1[[#This Row],[longitud]]+1</f>
        <v>45</v>
      </c>
      <c r="AX5">
        <f>Tabla1[[#This Row],[Tipo_Cobranza]]+1</f>
        <v>46</v>
      </c>
      <c r="AY5">
        <f>Tabla1[[#This Row],[Monto_Liquidado a la fecha]]+1</f>
        <v>47</v>
      </c>
      <c r="AZ5">
        <f>Tabla1[[#This Row],[Saldo_Deudor]]+1</f>
        <v>48</v>
      </c>
      <c r="BA5">
        <f>Tabla1[[#This Row],[horario_cobro]]+1</f>
        <v>49</v>
      </c>
      <c r="BB5" s="20">
        <f>Tabla1[[#This Row],[Estado_Cobro]]+1</f>
        <v>50</v>
      </c>
      <c r="BC5">
        <f>Tabla1[[#This Row],[Retrasos dias retrasados]]+1</f>
        <v>51</v>
      </c>
      <c r="BD5">
        <f>Tabla1[[#This Row],[ultimo_pago]]+1</f>
        <v>52</v>
      </c>
      <c r="BE5">
        <f>Tabla1[[#This Row],[pago_programado]]+1</f>
        <v>53</v>
      </c>
      <c r="BF5">
        <f>Tabla1[[#This Row],[fecha_entrega]]+1</f>
        <v>54</v>
      </c>
      <c r="BG5">
        <f>Tabla1[[#This Row],[idgrupo]]+1</f>
        <v>55</v>
      </c>
      <c r="BH5">
        <f>Tabla1[[#This Row],[idvendedor]]+1</f>
        <v>56</v>
      </c>
      <c r="BI5">
        <f>Tabla1[[#This Row],[idlider]]+1</f>
        <v>57</v>
      </c>
      <c r="BJ5">
        <f>Tabla1[[#This Row],[idgerente]]+1</f>
        <v>58</v>
      </c>
      <c r="BK5">
        <f>Tabla1[[#This Row],[Colonia de cobranza]]+1</f>
        <v>59</v>
      </c>
      <c r="BL5">
        <f>Tabla1[[#This Row],[edad]]+1</f>
        <v>60</v>
      </c>
      <c r="BM5">
        <f>Tabla1[[#This Row],[genero]]+1</f>
        <v>61</v>
      </c>
      <c r="BN5">
        <f>Tabla1[[#This Row],[hora_calle]]+1</f>
        <v>62</v>
      </c>
      <c r="BO5">
        <f>Tabla1[[#This Row],[precio_paquete]]+1</f>
        <v>63</v>
      </c>
      <c r="BP5">
        <f>Tabla1[[#This Row],[NumeroServicio]]+1</f>
        <v>64</v>
      </c>
      <c r="BQ5">
        <f>Tabla1[[#This Row],[NumeroFactura]]+1</f>
        <v>65</v>
      </c>
      <c r="BR5">
        <f>Tabla1[[#This Row],[NumeroTitulo]]+1</f>
        <v>66</v>
      </c>
      <c r="BS5">
        <f>Tabla1[[#This Row],[Fecha_Cancelacion]]+1</f>
        <v>67</v>
      </c>
      <c r="BT5">
        <f>Tabla1[[#This Row],[Fecha_Pagado]]+1</f>
        <v>68</v>
      </c>
      <c r="BU5">
        <f>Tabla1[[#This Row],[Fecha_Utilizado]]+1</f>
        <v>69</v>
      </c>
      <c r="BV5">
        <f>Tabla1[[#This Row],[idpaquete_kit]]+1</f>
        <v>70</v>
      </c>
      <c r="BW5">
        <f>Tabla1[[#This Row],[deleted]]+1</f>
        <v>71</v>
      </c>
      <c r="BX5">
        <f>Tabla1[[#This Row],[idsucursal]]+1</f>
        <v>72</v>
      </c>
      <c r="BY5">
        <f>Tabla1[[#This Row],[pagos]]+1</f>
        <v>73</v>
      </c>
      <c r="BZ5">
        <f>Tabla1[[#This Row],[tipo_comision_vendedor]]+1</f>
        <v>74</v>
      </c>
      <c r="CA5">
        <f>Tabla1[[#This Row],[tipo_comision_lider]]+1</f>
        <v>75</v>
      </c>
      <c r="CB5" t="s">
        <v>95</v>
      </c>
      <c r="CC5" t="s">
        <v>1</v>
      </c>
      <c r="CD5" t="s">
        <v>3</v>
      </c>
    </row>
    <row r="6" spans="1:82" x14ac:dyDescent="0.25">
      <c r="A6" t="s">
        <v>126</v>
      </c>
      <c r="B6" t="s">
        <v>127</v>
      </c>
      <c r="C6">
        <v>3</v>
      </c>
      <c r="D6" t="s">
        <v>14</v>
      </c>
      <c r="E6" t="s">
        <v>12</v>
      </c>
      <c r="F6" t="s">
        <v>120</v>
      </c>
      <c r="G6" t="s">
        <v>120</v>
      </c>
      <c r="H6" t="s">
        <v>128</v>
      </c>
      <c r="I6">
        <v>12900</v>
      </c>
      <c r="J6" t="s">
        <v>1</v>
      </c>
      <c r="K6" t="s">
        <v>1</v>
      </c>
      <c r="L6">
        <v>400</v>
      </c>
      <c r="M6">
        <v>2</v>
      </c>
      <c r="N6" t="s">
        <v>1</v>
      </c>
      <c r="O6" t="s">
        <v>1</v>
      </c>
      <c r="P6" t="s">
        <v>1</v>
      </c>
      <c r="Q6" t="s">
        <v>1</v>
      </c>
      <c r="R6" t="s">
        <v>1</v>
      </c>
      <c r="S6" t="s">
        <v>1</v>
      </c>
      <c r="T6" t="s">
        <v>1</v>
      </c>
      <c r="U6" t="s">
        <v>1</v>
      </c>
      <c r="V6" t="s">
        <v>1</v>
      </c>
      <c r="W6" t="s">
        <v>1</v>
      </c>
      <c r="X6" t="s">
        <v>1</v>
      </c>
      <c r="Y6" t="s">
        <v>1</v>
      </c>
      <c r="Z6" t="s">
        <v>1</v>
      </c>
      <c r="AA6" t="s">
        <v>1</v>
      </c>
      <c r="AB6" t="s">
        <v>15</v>
      </c>
      <c r="AC6" t="s">
        <v>125</v>
      </c>
      <c r="AD6" t="s">
        <v>123</v>
      </c>
      <c r="AE6" t="s">
        <v>4</v>
      </c>
      <c r="AF6" s="1" t="s">
        <v>1</v>
      </c>
      <c r="AG6" t="s">
        <v>1</v>
      </c>
      <c r="AH6" t="s">
        <v>129</v>
      </c>
      <c r="AI6" t="s">
        <v>119</v>
      </c>
      <c r="AJ6" t="s">
        <v>1</v>
      </c>
      <c r="AK6">
        <v>9331169247</v>
      </c>
      <c r="AL6" t="s">
        <v>1</v>
      </c>
      <c r="AM6" t="s">
        <v>1</v>
      </c>
      <c r="AN6" t="s">
        <v>1</v>
      </c>
      <c r="AO6" s="5" t="s">
        <v>130</v>
      </c>
      <c r="AP6" t="s">
        <v>1</v>
      </c>
      <c r="AQ6" t="s">
        <v>122</v>
      </c>
      <c r="AR6" t="s">
        <v>1</v>
      </c>
      <c r="AS6" t="s">
        <v>1</v>
      </c>
      <c r="AT6" t="s">
        <v>1</v>
      </c>
      <c r="AU6" t="s">
        <v>1</v>
      </c>
      <c r="AV6" t="s">
        <v>1</v>
      </c>
      <c r="AW6" t="s">
        <v>11</v>
      </c>
      <c r="AX6">
        <v>9000</v>
      </c>
      <c r="AY6">
        <v>3900</v>
      </c>
      <c r="AZ6" t="s">
        <v>1</v>
      </c>
      <c r="BA6" t="s">
        <v>1</v>
      </c>
      <c r="BB6" s="20" t="s">
        <v>1</v>
      </c>
      <c r="BC6" t="s">
        <v>117</v>
      </c>
      <c r="BD6" t="s">
        <v>133</v>
      </c>
      <c r="BE6" s="1" t="s">
        <v>1</v>
      </c>
      <c r="BF6" t="s">
        <v>1</v>
      </c>
      <c r="BG6" s="1" t="s">
        <v>1</v>
      </c>
      <c r="BH6" t="s">
        <v>1</v>
      </c>
      <c r="BI6" t="s">
        <v>1</v>
      </c>
      <c r="BJ6" t="s">
        <v>119</v>
      </c>
      <c r="BK6" t="s">
        <v>1</v>
      </c>
      <c r="BL6" t="s">
        <v>131</v>
      </c>
      <c r="BM6" s="2" t="s">
        <v>1</v>
      </c>
      <c r="BN6">
        <v>12900</v>
      </c>
      <c r="BO6" t="s">
        <v>1</v>
      </c>
      <c r="BP6" t="s">
        <v>1</v>
      </c>
      <c r="BQ6" t="s">
        <v>1</v>
      </c>
      <c r="BR6" t="s">
        <v>1</v>
      </c>
      <c r="BS6" t="s">
        <v>1</v>
      </c>
      <c r="BT6" t="s">
        <v>1</v>
      </c>
      <c r="BU6" t="s">
        <v>1</v>
      </c>
      <c r="BV6" t="s">
        <v>1</v>
      </c>
      <c r="BW6" t="s">
        <v>10</v>
      </c>
      <c r="BX6" t="s">
        <v>1</v>
      </c>
      <c r="BY6" t="s">
        <v>3</v>
      </c>
      <c r="BZ6" t="s">
        <v>3</v>
      </c>
      <c r="CA6" t="s">
        <v>3</v>
      </c>
      <c r="CB6" t="s">
        <v>95</v>
      </c>
      <c r="CC6" t="s">
        <v>1</v>
      </c>
      <c r="CD6" t="str" cm="1">
        <f t="array" aca="1" ref="CD6" ca="1">eConcatenar(A6:CB6,"|")</f>
        <v>sXd3zoQceyNtFnn2|COM2019-2501|3|ECONOLINE |TABASCO |COMALCALCO |COMALCALCO |2019-9-3|12900|X|X|400|2|X|X|X|X|X|X|X|X|X|X|X|X|X|X|PEREZ |ROMERO |LUIS ROBERTO |SOLTERO|X|X|CALLEJON DOÑA BENITA SIN NUMERO |ORIENTE PRIMERA SECCION |X|9331169247|X|X|X|RUTA 4 L |X|LUNES |X|X|X|X|X|DOMICILIO |9000|3900|X|X|X|2021-9-7|2021-10-4|X|X|X|X|X|ORIENTE PRIMERA SECCION |X|HOMBRE |X|12900|X|X|X|X|X|X|X|X|CARDENAS |X|x|x|x|final</v>
      </c>
    </row>
    <row r="7" spans="1:82" x14ac:dyDescent="0.25">
      <c r="AO7" s="5"/>
      <c r="BB7" s="20"/>
      <c r="BE7" s="1"/>
      <c r="CC7" t="s">
        <v>1</v>
      </c>
      <c r="CD7" t="str" cm="1">
        <f t="array" aca="1" ref="CD7" ca="1">eConcatenar(A7:CB7,"|")</f>
        <v>|||||||||||||||||||||||||||||||||||||||||||||||||||||||||||||||||||||||||||||||</v>
      </c>
    </row>
    <row r="8" spans="1:82" x14ac:dyDescent="0.25">
      <c r="A8" t="s">
        <v>136</v>
      </c>
      <c r="B8" t="s">
        <v>137</v>
      </c>
      <c r="C8">
        <v>3</v>
      </c>
      <c r="D8" t="s">
        <v>121</v>
      </c>
      <c r="E8" t="s">
        <v>12</v>
      </c>
      <c r="F8" t="s">
        <v>124</v>
      </c>
      <c r="G8" t="s">
        <v>138</v>
      </c>
      <c r="H8" t="s">
        <v>134</v>
      </c>
      <c r="I8">
        <v>12900</v>
      </c>
      <c r="J8" t="s">
        <v>1</v>
      </c>
      <c r="K8" t="s">
        <v>1</v>
      </c>
      <c r="L8">
        <v>100</v>
      </c>
      <c r="M8">
        <v>0</v>
      </c>
      <c r="N8" t="s">
        <v>3</v>
      </c>
      <c r="O8" t="s">
        <v>1</v>
      </c>
      <c r="P8" t="s">
        <v>1</v>
      </c>
      <c r="Q8" t="s">
        <v>1</v>
      </c>
      <c r="R8" t="s">
        <v>1</v>
      </c>
      <c r="S8" t="s">
        <v>1</v>
      </c>
      <c r="T8" t="s">
        <v>1</v>
      </c>
      <c r="U8" t="s">
        <v>1</v>
      </c>
      <c r="V8" t="s">
        <v>1</v>
      </c>
      <c r="W8" t="s">
        <v>1</v>
      </c>
      <c r="X8" t="s">
        <v>1</v>
      </c>
      <c r="Y8" t="s">
        <v>1</v>
      </c>
      <c r="Z8" t="s">
        <v>1</v>
      </c>
      <c r="AA8" t="s">
        <v>3</v>
      </c>
      <c r="AB8" t="s">
        <v>139</v>
      </c>
      <c r="AC8" t="s">
        <v>7</v>
      </c>
      <c r="AD8" t="s">
        <v>9</v>
      </c>
      <c r="AE8" t="s">
        <v>6</v>
      </c>
      <c r="AF8" t="s">
        <v>1</v>
      </c>
      <c r="AG8" t="s">
        <v>1</v>
      </c>
      <c r="AH8" t="s">
        <v>140</v>
      </c>
      <c r="AI8" t="s">
        <v>135</v>
      </c>
      <c r="AJ8" t="s">
        <v>1</v>
      </c>
      <c r="AK8">
        <v>9141372179</v>
      </c>
      <c r="AL8" t="s">
        <v>141</v>
      </c>
      <c r="AM8" t="s">
        <v>142</v>
      </c>
      <c r="AN8" t="s">
        <v>1</v>
      </c>
      <c r="AO8" t="s">
        <v>135</v>
      </c>
      <c r="AP8" t="s">
        <v>1</v>
      </c>
      <c r="AQ8" t="s">
        <v>2</v>
      </c>
      <c r="AR8" t="s">
        <v>3</v>
      </c>
      <c r="AS8" t="s">
        <v>3</v>
      </c>
      <c r="AT8" t="s">
        <v>1</v>
      </c>
      <c r="AU8" t="s">
        <v>1</v>
      </c>
      <c r="AV8" t="s">
        <v>1</v>
      </c>
      <c r="AW8" t="s">
        <v>11</v>
      </c>
      <c r="AX8">
        <v>4450</v>
      </c>
      <c r="AY8">
        <v>8450</v>
      </c>
      <c r="AZ8" t="s">
        <v>3</v>
      </c>
      <c r="BA8" t="s">
        <v>3</v>
      </c>
      <c r="BB8" s="20" t="s">
        <v>1</v>
      </c>
      <c r="BC8" t="s">
        <v>118</v>
      </c>
      <c r="BD8" t="s">
        <v>133</v>
      </c>
      <c r="BE8" t="s">
        <v>1</v>
      </c>
      <c r="BF8" t="s">
        <v>3</v>
      </c>
      <c r="BG8" t="s">
        <v>1</v>
      </c>
      <c r="BH8" t="s">
        <v>3</v>
      </c>
      <c r="BI8" t="s">
        <v>3</v>
      </c>
      <c r="BJ8" t="s">
        <v>143</v>
      </c>
      <c r="BK8" t="s">
        <v>1</v>
      </c>
      <c r="BL8" t="s">
        <v>132</v>
      </c>
      <c r="BM8" t="s">
        <v>3</v>
      </c>
      <c r="BN8">
        <v>12900</v>
      </c>
      <c r="BO8" t="s">
        <v>3</v>
      </c>
      <c r="BP8" t="s">
        <v>3</v>
      </c>
      <c r="BQ8" t="s">
        <v>3</v>
      </c>
      <c r="BR8" t="s">
        <v>1</v>
      </c>
      <c r="BS8" t="s">
        <v>1</v>
      </c>
      <c r="BT8" t="s">
        <v>1</v>
      </c>
      <c r="BU8" t="s">
        <v>1</v>
      </c>
      <c r="BV8" t="s">
        <v>1</v>
      </c>
      <c r="BW8" t="s">
        <v>0</v>
      </c>
      <c r="BX8" t="s">
        <v>3</v>
      </c>
      <c r="BY8" t="s">
        <v>3</v>
      </c>
      <c r="BZ8" t="s">
        <v>3</v>
      </c>
      <c r="CA8" t="s">
        <v>3</v>
      </c>
      <c r="CB8" t="s">
        <v>3</v>
      </c>
      <c r="CD8" t="str" cm="1">
        <f t="array" aca="1" ref="CD8" ca="1">eConcatenar(A8:CB8,"|")</f>
        <v>094HQJPFKmzvG5Yx|CAR 2020-5204|3|IMPERIAL DE LUJO |TABASCO |CUNDUACAN |CUANDUACAN |2020-12-5|12900|X|X|100|0|x|X|X|X|X|X|X|X|X|X|X|X|X|x|CORTOZA|LOPEZ|ROBERTO|CASADO|X|X|CARRETERA A BENITO JUAREZ|HUIMANGO SEGUNDA SECCION LA MONA |X|9141372179|MARIA DEL ROSARIO CORTAZA GARCIA |BENEFICIARIO 2: MARISOL CORTAZA GARCIA |X|HUIMANGO SEGUNDA SECCION LA MONA |X|LUNES|x|x|X|X|X|DOMICILIO |4450|8450|x|x|X|2021-9-27|2021-10-4|X|x|X|x|x|NL2E7OEHPWYUH7Y|X|HOMBRE|x|12900|x|x|x|X|X|X|X|X|CARDENAS|x|x|x|x|x</v>
      </c>
    </row>
    <row r="9" spans="1:82" s="5" customFormat="1" x14ac:dyDescent="0.25">
      <c r="BB9" s="21"/>
      <c r="CD9" s="5" t="str" cm="1">
        <f t="array" aca="1" ref="CD9" ca="1">eConcatenar(A9:CB9,"|")</f>
        <v>|||||||||||||||||||||||||||||||||||||||||||||||||||||||||||||||||||||||||||||||</v>
      </c>
    </row>
    <row r="10" spans="1:82" x14ac:dyDescent="0.25">
      <c r="A10" t="s">
        <v>144</v>
      </c>
      <c r="B10" t="s">
        <v>2135</v>
      </c>
      <c r="C10">
        <v>3</v>
      </c>
      <c r="D10" t="s">
        <v>3183</v>
      </c>
      <c r="E10" t="s">
        <v>3188</v>
      </c>
      <c r="F10" t="s">
        <v>0</v>
      </c>
      <c r="G10" t="s">
        <v>3196</v>
      </c>
      <c r="H10" t="s">
        <v>3753</v>
      </c>
      <c r="I10">
        <v>14800</v>
      </c>
      <c r="J10">
        <v>0</v>
      </c>
      <c r="K10">
        <v>200</v>
      </c>
      <c r="L10">
        <v>50</v>
      </c>
      <c r="M10" s="5">
        <v>1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 s="5" t="s">
        <v>4183</v>
      </c>
      <c r="AC10" s="5" t="s">
        <v>4184</v>
      </c>
      <c r="AD10" s="16" t="s">
        <v>4185</v>
      </c>
      <c r="AE10" t="s">
        <v>4</v>
      </c>
      <c r="AF10" t="s">
        <v>1</v>
      </c>
      <c r="AG10" t="s">
        <v>1</v>
      </c>
      <c r="AH10" t="s">
        <v>3197</v>
      </c>
      <c r="AI10" t="s">
        <v>3196</v>
      </c>
      <c r="AJ10" t="s">
        <v>1</v>
      </c>
      <c r="AK10">
        <v>9141249814</v>
      </c>
      <c r="AL10" t="s">
        <v>1</v>
      </c>
      <c r="AM10" t="s">
        <v>1</v>
      </c>
      <c r="AN10" t="s">
        <v>1</v>
      </c>
      <c r="AO10" t="s">
        <v>3197</v>
      </c>
      <c r="AP10" t="s">
        <v>1</v>
      </c>
      <c r="AQ10" t="s">
        <v>2</v>
      </c>
      <c r="AR10" t="s">
        <v>1</v>
      </c>
      <c r="AS10" t="s">
        <v>1</v>
      </c>
      <c r="AT10" t="s">
        <v>1</v>
      </c>
      <c r="AU10" t="s">
        <v>1</v>
      </c>
      <c r="AV10" t="s">
        <v>1</v>
      </c>
      <c r="AW10" t="s">
        <v>11</v>
      </c>
      <c r="AX10">
        <f>Tabla1[[#This Row],[precio del paquete]]-Tabla1[[#This Row],[Saldo_Deudor]]</f>
        <v>9850</v>
      </c>
      <c r="AY10">
        <v>4950</v>
      </c>
      <c r="AZ10">
        <v>0</v>
      </c>
      <c r="BA10">
        <v>0</v>
      </c>
      <c r="BB10" s="20">
        <v>0</v>
      </c>
      <c r="BC10" t="s">
        <v>5959</v>
      </c>
      <c r="BD10" t="s">
        <v>3763</v>
      </c>
      <c r="BE10" t="s">
        <v>3</v>
      </c>
      <c r="BF10" t="s">
        <v>3</v>
      </c>
      <c r="BG10" t="s">
        <v>3</v>
      </c>
      <c r="BH10" t="s">
        <v>3</v>
      </c>
      <c r="BI10" t="s">
        <v>3</v>
      </c>
      <c r="BJ10" s="18" t="s">
        <v>6123</v>
      </c>
      <c r="BK10" t="s">
        <v>3</v>
      </c>
      <c r="BL10" t="s">
        <v>132</v>
      </c>
      <c r="BM10" t="s">
        <v>1</v>
      </c>
      <c r="BN10">
        <f>Tabla1[[#This Row],[precio del paquete]]</f>
        <v>14800</v>
      </c>
      <c r="BO10" t="s">
        <v>1</v>
      </c>
      <c r="BP10" t="s">
        <v>1</v>
      </c>
      <c r="BQ10" t="s">
        <v>1</v>
      </c>
      <c r="BR10" t="s">
        <v>1</v>
      </c>
      <c r="BS10" t="s">
        <v>1</v>
      </c>
      <c r="BT10" t="s">
        <v>1</v>
      </c>
      <c r="BU10" t="s">
        <v>1</v>
      </c>
      <c r="BV10" t="s">
        <v>1</v>
      </c>
      <c r="BW10" t="s">
        <v>0</v>
      </c>
      <c r="BX10" t="s">
        <v>1</v>
      </c>
      <c r="BY10" t="s">
        <v>1</v>
      </c>
      <c r="BZ10" t="s">
        <v>1</v>
      </c>
      <c r="CA10" t="s">
        <v>1</v>
      </c>
      <c r="CB10" t="s">
        <v>1</v>
      </c>
      <c r="CD10" t="str" cm="1">
        <f t="array" aca="1" ref="CD10" ca="1">eConcatenar(A10:CB10,"|")</f>
        <v>tixyISJIIfizBhiO|CAR2019-0891|3|MEMORIAL|TABASCO|CARDENAS|11 DE FEBRERO|2019-04-05|14800|0|200|50|1|0|0|0|0|0|0|0|0|0|0|0|0|0|0|DE LA CRUZ|PEREZ|ANA MARIA|SOLTERO|X|X|11 DE FEBRERO |11 DE FEBRERO|X|9141249814|X|X|X|11 DE FEBRERO |X|LUNES|X|X|X|X|X|DOMICILIO |9850|4950|0|0|0|2022-01-25|2022-02-01|x|x|x|x|x|VGPXMZBAHZ6IEPI|x|HOMBRE|X|14800|X|X|X|X|X|X|X|X|CARDENAS|X|X|X|X|X</v>
      </c>
    </row>
    <row r="11" spans="1:82" x14ac:dyDescent="0.25">
      <c r="A11" t="s">
        <v>145</v>
      </c>
      <c r="B11" t="s">
        <v>2136</v>
      </c>
      <c r="C11">
        <v>3</v>
      </c>
      <c r="D11" t="s">
        <v>3184</v>
      </c>
      <c r="E11" t="s">
        <v>12</v>
      </c>
      <c r="F11" t="s">
        <v>124</v>
      </c>
      <c r="G11" t="s">
        <v>3197</v>
      </c>
      <c r="H11" t="s">
        <v>3754</v>
      </c>
      <c r="I11">
        <v>24500</v>
      </c>
      <c r="J11">
        <v>0</v>
      </c>
      <c r="K11">
        <v>200</v>
      </c>
      <c r="L11">
        <v>50</v>
      </c>
      <c r="M11">
        <v>2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 t="s">
        <v>7</v>
      </c>
      <c r="AC11" t="s">
        <v>4186</v>
      </c>
      <c r="AD11" s="17" t="s">
        <v>4187</v>
      </c>
      <c r="AE11" t="s">
        <v>4</v>
      </c>
      <c r="AF11" t="s">
        <v>1</v>
      </c>
      <c r="AG11" t="s">
        <v>1</v>
      </c>
      <c r="AH11" t="s">
        <v>3235</v>
      </c>
      <c r="AI11" t="s">
        <v>3197</v>
      </c>
      <c r="AJ11" t="s">
        <v>1</v>
      </c>
      <c r="AK11">
        <v>9371423266</v>
      </c>
      <c r="AL11" t="s">
        <v>1</v>
      </c>
      <c r="AM11" t="s">
        <v>1</v>
      </c>
      <c r="AN11" t="s">
        <v>1</v>
      </c>
      <c r="AO11" t="s">
        <v>3235</v>
      </c>
      <c r="AP11" t="s">
        <v>1</v>
      </c>
      <c r="AQ11" t="s">
        <v>2</v>
      </c>
      <c r="AR11" t="s">
        <v>1</v>
      </c>
      <c r="AS11" t="s">
        <v>1</v>
      </c>
      <c r="AT11" t="s">
        <v>1</v>
      </c>
      <c r="AU11" t="s">
        <v>1</v>
      </c>
      <c r="AV11" t="s">
        <v>1</v>
      </c>
      <c r="AW11" t="s">
        <v>11</v>
      </c>
      <c r="AX11">
        <f>Tabla1[[#This Row],[precio del paquete]]-Tabla1[[#This Row],[Saldo_Deudor]]</f>
        <v>3350</v>
      </c>
      <c r="AY11">
        <v>21150</v>
      </c>
      <c r="AZ11">
        <v>0</v>
      </c>
      <c r="BA11">
        <v>0</v>
      </c>
      <c r="BB11" s="20">
        <v>0</v>
      </c>
      <c r="BC11" t="s">
        <v>3972</v>
      </c>
      <c r="BD11" t="s">
        <v>3994</v>
      </c>
      <c r="BE11" t="s">
        <v>3</v>
      </c>
      <c r="BF11" t="s">
        <v>3</v>
      </c>
      <c r="BG11" t="s">
        <v>3</v>
      </c>
      <c r="BH11" t="s">
        <v>3</v>
      </c>
      <c r="BI11" t="s">
        <v>3</v>
      </c>
      <c r="BJ11" s="19" t="s">
        <v>6123</v>
      </c>
      <c r="BK11" t="s">
        <v>3</v>
      </c>
      <c r="BL11" t="s">
        <v>132</v>
      </c>
      <c r="BM11" t="s">
        <v>1</v>
      </c>
      <c r="BN11">
        <f>Tabla1[[#This Row],[precio del paquete]]</f>
        <v>24500</v>
      </c>
      <c r="BO11" t="s">
        <v>1</v>
      </c>
      <c r="BP11" t="s">
        <v>1</v>
      </c>
      <c r="BQ11" t="s">
        <v>1</v>
      </c>
      <c r="BR11" t="s">
        <v>1</v>
      </c>
      <c r="BS11" t="s">
        <v>1</v>
      </c>
      <c r="BT11" t="s">
        <v>1</v>
      </c>
      <c r="BU11" t="s">
        <v>1</v>
      </c>
      <c r="BV11" t="s">
        <v>1</v>
      </c>
      <c r="BW11" t="s">
        <v>0</v>
      </c>
      <c r="BX11" t="s">
        <v>1</v>
      </c>
      <c r="BY11" t="s">
        <v>1</v>
      </c>
      <c r="BZ11" t="s">
        <v>1</v>
      </c>
      <c r="CA11" t="s">
        <v>1</v>
      </c>
      <c r="CB11" t="s">
        <v>1</v>
      </c>
      <c r="CD11" t="str" cm="1">
        <f t="array" aca="1" ref="CD11" ca="1">eConcatenar(A11:CB11,"|")</f>
        <v>NKgeYNpy3ATojSso|CAR2021-6208|3|DIGNITY|TABASCO |CUNDUACAN |11 DE FEBRERO |2021-10-16|24500|0|200|50|2|0|0|0|0|0|0|0|0|0|0|0|0|0|0|LOPEZ|GARCIA|PASCUAL|SOLTERO|X|X|CARRETERA CARDENAS COMALCALCO|11 DE FEBRERO |X|9371423266|X|X|X|CARRETERA CARDENAS COMALCALCO|X|LUNES|X|X|X|X|X|DOMICILIO |3350|21150|0|0|0|2021-09-12|2021-09-19|x|x|x|x|x|VGPXMZBAHZ6IEPI|x|HOMBRE|X|24500|X|X|X|X|X|X|X|X|CARDENAS|X|X|X|X|X</v>
      </c>
    </row>
    <row r="12" spans="1:82" x14ac:dyDescent="0.25">
      <c r="A12" t="s">
        <v>146</v>
      </c>
      <c r="B12" t="s">
        <v>2137</v>
      </c>
      <c r="C12">
        <v>3</v>
      </c>
      <c r="D12" t="s">
        <v>3183</v>
      </c>
      <c r="E12" t="s">
        <v>3188</v>
      </c>
      <c r="F12" t="s">
        <v>3189</v>
      </c>
      <c r="G12" t="s">
        <v>3198</v>
      </c>
      <c r="H12" t="s">
        <v>3755</v>
      </c>
      <c r="I12">
        <v>14800</v>
      </c>
      <c r="J12">
        <v>0</v>
      </c>
      <c r="K12">
        <v>100</v>
      </c>
      <c r="L12">
        <v>50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 t="s">
        <v>4188</v>
      </c>
      <c r="AC12" t="s">
        <v>4183</v>
      </c>
      <c r="AD12" s="17" t="s">
        <v>4189</v>
      </c>
      <c r="AE12" t="s">
        <v>4</v>
      </c>
      <c r="AF12" t="s">
        <v>1</v>
      </c>
      <c r="AG12" t="s">
        <v>1</v>
      </c>
      <c r="AH12" t="s">
        <v>5188</v>
      </c>
      <c r="AI12" t="s">
        <v>3198</v>
      </c>
      <c r="AJ12" t="s">
        <v>1</v>
      </c>
      <c r="AK12">
        <v>9331250623</v>
      </c>
      <c r="AL12" t="s">
        <v>1</v>
      </c>
      <c r="AM12" t="s">
        <v>1</v>
      </c>
      <c r="AN12" t="s">
        <v>1</v>
      </c>
      <c r="AO12" t="s">
        <v>5188</v>
      </c>
      <c r="AP12" t="s">
        <v>1</v>
      </c>
      <c r="AQ12" t="s">
        <v>2</v>
      </c>
      <c r="AR12" t="s">
        <v>1</v>
      </c>
      <c r="AS12" t="s">
        <v>1</v>
      </c>
      <c r="AT12" t="s">
        <v>1</v>
      </c>
      <c r="AU12" t="s">
        <v>1</v>
      </c>
      <c r="AV12" t="s">
        <v>1</v>
      </c>
      <c r="AW12" t="s">
        <v>11</v>
      </c>
      <c r="AX12">
        <f>Tabla1[[#This Row],[precio del paquete]]-Tabla1[[#This Row],[Saldo_Deudor]]</f>
        <v>1700</v>
      </c>
      <c r="AY12">
        <v>13100</v>
      </c>
      <c r="AZ12">
        <v>0</v>
      </c>
      <c r="BA12">
        <v>0</v>
      </c>
      <c r="BB12" s="20">
        <v>0</v>
      </c>
      <c r="BC12" t="s">
        <v>3768</v>
      </c>
      <c r="BD12" t="s">
        <v>3769</v>
      </c>
      <c r="BE12" t="s">
        <v>3</v>
      </c>
      <c r="BF12" t="s">
        <v>3</v>
      </c>
      <c r="BG12" t="s">
        <v>3</v>
      </c>
      <c r="BH12" t="s">
        <v>3</v>
      </c>
      <c r="BI12" t="s">
        <v>3</v>
      </c>
      <c r="BJ12" s="18" t="s">
        <v>6124</v>
      </c>
      <c r="BK12" t="s">
        <v>3</v>
      </c>
      <c r="BL12" t="s">
        <v>132</v>
      </c>
      <c r="BM12" t="s">
        <v>1</v>
      </c>
      <c r="BN12">
        <f>Tabla1[[#This Row],[precio del paquete]]</f>
        <v>14800</v>
      </c>
      <c r="BO12" t="s">
        <v>1</v>
      </c>
      <c r="BP12" t="s">
        <v>1</v>
      </c>
      <c r="BQ12" t="s">
        <v>1</v>
      </c>
      <c r="BR12" t="s">
        <v>1</v>
      </c>
      <c r="BS12" t="s">
        <v>1</v>
      </c>
      <c r="BT12" t="s">
        <v>1</v>
      </c>
      <c r="BU12" t="s">
        <v>1</v>
      </c>
      <c r="BV12" t="s">
        <v>1</v>
      </c>
      <c r="BW12" t="s">
        <v>0</v>
      </c>
      <c r="BX12" t="s">
        <v>1</v>
      </c>
      <c r="BY12" t="s">
        <v>1</v>
      </c>
      <c r="BZ12" t="s">
        <v>1</v>
      </c>
      <c r="CA12" t="s">
        <v>1</v>
      </c>
      <c r="CB12" t="s">
        <v>1</v>
      </c>
      <c r="CD12" t="str" cm="1">
        <f t="array" aca="1" ref="CD12" ca="1">eConcatenar(A12:CB12,"|")</f>
        <v>5NuKHP3wOlJtM3tR|COM2021-3105|3|MEMORIAL|TABASCO|COMALCALCO|ALDAMA CUARTA SECCION EL NARANJITO|2021-01-10|14800|0|100|50|0|0|0|0|0|0|0|0|0|0|0|0|0|0|0|ARIAS|DE LA CRUZ|MARIA CRUZ|SOLTERO|X|X|CARRETERA A REFORMA SIN NUMERO|ALDAMA CUARTA SECCION EL NARANJITO|X|9331250623|X|X|X|CARRETERA A REFORMA SIN NUMERO|X|LUNES|X|X|X|X|X|DOMICILIO |1700|13100|0|0|0|2022-01-22|2022-01-29|x|x|x|x|x|QWZHGJ0U9KVTQO|x|HOMBRE|X|14800|X|X|X|X|X|X|X|X|CARDENAS|X|X|X|X|X</v>
      </c>
    </row>
    <row r="13" spans="1:82" x14ac:dyDescent="0.25">
      <c r="A13" t="s">
        <v>147</v>
      </c>
      <c r="B13" t="s">
        <v>2138</v>
      </c>
      <c r="C13">
        <v>3</v>
      </c>
      <c r="D13" t="s">
        <v>3183</v>
      </c>
      <c r="E13" t="s">
        <v>3188</v>
      </c>
      <c r="F13" t="s">
        <v>3190</v>
      </c>
      <c r="G13" t="s">
        <v>3199</v>
      </c>
      <c r="H13" t="s">
        <v>3756</v>
      </c>
      <c r="I13">
        <v>14800</v>
      </c>
      <c r="J13">
        <v>0</v>
      </c>
      <c r="K13">
        <v>500</v>
      </c>
      <c r="L13">
        <v>50</v>
      </c>
      <c r="M13">
        <v>1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 t="s">
        <v>4190</v>
      </c>
      <c r="AC13" t="s">
        <v>4191</v>
      </c>
      <c r="AD13" s="17" t="s">
        <v>4192</v>
      </c>
      <c r="AE13" t="s">
        <v>4</v>
      </c>
      <c r="AF13" t="s">
        <v>1</v>
      </c>
      <c r="AG13" t="s">
        <v>1</v>
      </c>
      <c r="AH13" t="s">
        <v>5189</v>
      </c>
      <c r="AI13" t="s">
        <v>3199</v>
      </c>
      <c r="AJ13" t="s">
        <v>1</v>
      </c>
      <c r="AK13">
        <v>9371896259</v>
      </c>
      <c r="AL13" t="s">
        <v>1</v>
      </c>
      <c r="AM13" t="s">
        <v>1</v>
      </c>
      <c r="AN13" t="s">
        <v>1</v>
      </c>
      <c r="AO13" t="s">
        <v>5189</v>
      </c>
      <c r="AP13" t="s">
        <v>1</v>
      </c>
      <c r="AQ13" t="s">
        <v>2</v>
      </c>
      <c r="AR13" t="s">
        <v>1</v>
      </c>
      <c r="AS13" t="s">
        <v>1</v>
      </c>
      <c r="AT13" t="s">
        <v>1</v>
      </c>
      <c r="AU13" t="s">
        <v>1</v>
      </c>
      <c r="AV13" t="s">
        <v>1</v>
      </c>
      <c r="AW13" t="s">
        <v>11</v>
      </c>
      <c r="AX13">
        <f>Tabla1[[#This Row],[precio del paquete]]-Tabla1[[#This Row],[Saldo_Deudor]]</f>
        <v>1100</v>
      </c>
      <c r="AY13">
        <v>13700</v>
      </c>
      <c r="AZ13">
        <v>0</v>
      </c>
      <c r="BA13">
        <v>0</v>
      </c>
      <c r="BB13" s="20">
        <v>0</v>
      </c>
      <c r="BC13" t="s">
        <v>5960</v>
      </c>
      <c r="BD13" t="s">
        <v>6033</v>
      </c>
      <c r="BE13" t="s">
        <v>3</v>
      </c>
      <c r="BF13" t="s">
        <v>3</v>
      </c>
      <c r="BG13" t="s">
        <v>3</v>
      </c>
      <c r="BH13" t="s">
        <v>3</v>
      </c>
      <c r="BI13" t="s">
        <v>3</v>
      </c>
      <c r="BJ13" s="19" t="s">
        <v>6125</v>
      </c>
      <c r="BK13" t="s">
        <v>3</v>
      </c>
      <c r="BL13" t="s">
        <v>132</v>
      </c>
      <c r="BM13" t="s">
        <v>1</v>
      </c>
      <c r="BN13">
        <f>Tabla1[[#This Row],[precio del paquete]]</f>
        <v>14800</v>
      </c>
      <c r="BO13" t="s">
        <v>1</v>
      </c>
      <c r="BP13" t="s">
        <v>1</v>
      </c>
      <c r="BQ13" t="s">
        <v>1</v>
      </c>
      <c r="BR13" t="s">
        <v>1</v>
      </c>
      <c r="BS13" t="s">
        <v>1</v>
      </c>
      <c r="BT13" t="s">
        <v>1</v>
      </c>
      <c r="BU13" t="s">
        <v>1</v>
      </c>
      <c r="BV13" t="s">
        <v>1</v>
      </c>
      <c r="BW13" t="s">
        <v>0</v>
      </c>
      <c r="BX13" t="s">
        <v>1</v>
      </c>
      <c r="BY13" t="s">
        <v>1</v>
      </c>
      <c r="BZ13" t="s">
        <v>1</v>
      </c>
      <c r="CA13" t="s">
        <v>1</v>
      </c>
      <c r="CB13" t="s">
        <v>1</v>
      </c>
      <c r="CD13" t="str" cm="1">
        <f t="array" aca="1" ref="CD13" ca="1">eConcatenar(A13:CB13,"|")</f>
        <v>yMtJAOIEz1m2LYhP|CAR2021-7607|3|MEMORIAL|TABASCO|HUIMANGUILLO|ALFA Y OMEGA|2021-12-17|14800|0|500|50|1|0|0|0|0|0|0|0|0|0|0|0|0|0|0|OLIVA|FUENTES|RUBEN|SOLTERO|X|X|CALLE MACUILIS MANZANA NUMERO 7 |ALFA Y OMEGA|X|9371896259|X|X|X|CALLE MACUILIS MANZANA NUMERO 7 |X|LUNES|X|X|X|X|X|DOMICILIO |1100|13700|0|0|0|2022-01-31|2022-02-07|x|x|x|x|x|2DFOYRA5IQNIWWH|x|HOMBRE|X|14800|X|X|X|X|X|X|X|X|CARDENAS|X|X|X|X|X</v>
      </c>
    </row>
    <row r="14" spans="1:82" x14ac:dyDescent="0.25">
      <c r="A14" t="s">
        <v>148</v>
      </c>
      <c r="B14" t="s">
        <v>2139</v>
      </c>
      <c r="C14">
        <v>3</v>
      </c>
      <c r="D14" t="s">
        <v>3183</v>
      </c>
      <c r="E14" t="s">
        <v>3188</v>
      </c>
      <c r="F14" t="s">
        <v>3190</v>
      </c>
      <c r="G14" t="s">
        <v>3199</v>
      </c>
      <c r="H14" t="s">
        <v>3756</v>
      </c>
      <c r="I14">
        <v>14800</v>
      </c>
      <c r="J14">
        <v>0</v>
      </c>
      <c r="K14">
        <v>100</v>
      </c>
      <c r="L14">
        <v>50</v>
      </c>
      <c r="M14">
        <v>1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 t="s">
        <v>4193</v>
      </c>
      <c r="AC14" t="s">
        <v>4194</v>
      </c>
      <c r="AD14" s="17" t="s">
        <v>4195</v>
      </c>
      <c r="AE14" t="s">
        <v>4</v>
      </c>
      <c r="AF14" t="s">
        <v>1</v>
      </c>
      <c r="AG14" t="s">
        <v>1</v>
      </c>
      <c r="AH14" t="s">
        <v>5190</v>
      </c>
      <c r="AI14" t="s">
        <v>3199</v>
      </c>
      <c r="AJ14" t="s">
        <v>1</v>
      </c>
      <c r="AK14">
        <v>9371901484</v>
      </c>
      <c r="AL14" t="s">
        <v>1</v>
      </c>
      <c r="AM14" t="s">
        <v>1</v>
      </c>
      <c r="AN14" t="s">
        <v>1</v>
      </c>
      <c r="AO14" t="s">
        <v>5190</v>
      </c>
      <c r="AP14" t="s">
        <v>1</v>
      </c>
      <c r="AQ14" t="s">
        <v>2</v>
      </c>
      <c r="AR14" t="s">
        <v>1</v>
      </c>
      <c r="AS14" t="s">
        <v>1</v>
      </c>
      <c r="AT14" t="s">
        <v>1</v>
      </c>
      <c r="AU14" t="s">
        <v>1</v>
      </c>
      <c r="AV14" t="s">
        <v>1</v>
      </c>
      <c r="AW14" t="s">
        <v>11</v>
      </c>
      <c r="AX14">
        <f>Tabla1[[#This Row],[precio del paquete]]-Tabla1[[#This Row],[Saldo_Deudor]]</f>
        <v>500</v>
      </c>
      <c r="AY14">
        <v>14300</v>
      </c>
      <c r="AZ14">
        <v>0</v>
      </c>
      <c r="BA14">
        <v>0</v>
      </c>
      <c r="BB14" s="20">
        <v>0</v>
      </c>
      <c r="BC14" t="s">
        <v>5960</v>
      </c>
      <c r="BD14" t="s">
        <v>6033</v>
      </c>
      <c r="BE14" t="s">
        <v>3</v>
      </c>
      <c r="BF14" t="s">
        <v>3</v>
      </c>
      <c r="BG14" t="s">
        <v>3</v>
      </c>
      <c r="BH14" t="s">
        <v>3</v>
      </c>
      <c r="BI14" t="s">
        <v>3</v>
      </c>
      <c r="BJ14" s="18" t="s">
        <v>6126</v>
      </c>
      <c r="BK14" t="s">
        <v>3</v>
      </c>
      <c r="BL14" t="s">
        <v>132</v>
      </c>
      <c r="BM14" t="s">
        <v>1</v>
      </c>
      <c r="BN14">
        <f>Tabla1[[#This Row],[precio del paquete]]</f>
        <v>14800</v>
      </c>
      <c r="BO14" t="s">
        <v>1</v>
      </c>
      <c r="BP14" t="s">
        <v>1</v>
      </c>
      <c r="BQ14" t="s">
        <v>1</v>
      </c>
      <c r="BR14" t="s">
        <v>1</v>
      </c>
      <c r="BS14" t="s">
        <v>1</v>
      </c>
      <c r="BT14" t="s">
        <v>1</v>
      </c>
      <c r="BU14" t="s">
        <v>1</v>
      </c>
      <c r="BV14" t="s">
        <v>1</v>
      </c>
      <c r="BW14" t="s">
        <v>0</v>
      </c>
      <c r="BX14" t="s">
        <v>1</v>
      </c>
      <c r="BY14" t="s">
        <v>1</v>
      </c>
      <c r="BZ14" t="s">
        <v>1</v>
      </c>
      <c r="CA14" t="s">
        <v>1</v>
      </c>
      <c r="CB14" t="s">
        <v>1</v>
      </c>
      <c r="CD14" t="str" cm="1">
        <f t="array" aca="1" ref="CD14" ca="1">eConcatenar(A14:CB14,"|")</f>
        <v>zchpMdMdj92lOkGc|CAR2021-7602|3|MEMORIAL|TABASCO|HUIMANGUILLO|ALFA Y OMEGA|2021-12-17|14800|0|100|50|1|0|0|0|0|0|0|0|0|0|0|0|0|0|0|SOTO|VILLAR|GEORGINA|SOLTERO|X|X|CALLE TULIPANES|ALFA Y OMEGA|X|9371901484|X|X|X|CALLE TULIPANES|X|LUNES|X|X|X|X|X|DOMICILIO |500|14300|0|0|0|2022-01-31|2022-02-07|x|x|x|x|x|QWZBUBTG9KVTQO|x|HOMBRE|X|14800|X|X|X|X|X|X|X|X|CARDENAS|X|X|X|X|X</v>
      </c>
    </row>
    <row r="15" spans="1:82" x14ac:dyDescent="0.25">
      <c r="A15" t="s">
        <v>149</v>
      </c>
      <c r="B15" t="s">
        <v>2140</v>
      </c>
      <c r="C15">
        <v>3</v>
      </c>
      <c r="D15" t="s">
        <v>3183</v>
      </c>
      <c r="E15" t="s">
        <v>3188</v>
      </c>
      <c r="F15" t="s">
        <v>3191</v>
      </c>
      <c r="G15" t="s">
        <v>3200</v>
      </c>
      <c r="H15" t="s">
        <v>3757</v>
      </c>
      <c r="I15">
        <v>14800</v>
      </c>
      <c r="J15">
        <v>0</v>
      </c>
      <c r="K15">
        <v>100</v>
      </c>
      <c r="L15">
        <v>50</v>
      </c>
      <c r="M15">
        <v>1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 t="s">
        <v>4196</v>
      </c>
      <c r="AC15" t="s">
        <v>8</v>
      </c>
      <c r="AD15" s="17" t="s">
        <v>4197</v>
      </c>
      <c r="AE15" t="s">
        <v>4</v>
      </c>
      <c r="AF15" t="s">
        <v>1</v>
      </c>
      <c r="AG15" t="s">
        <v>1</v>
      </c>
      <c r="AH15" t="s">
        <v>3738</v>
      </c>
      <c r="AI15" t="s">
        <v>3200</v>
      </c>
      <c r="AJ15" t="s">
        <v>1</v>
      </c>
      <c r="AK15">
        <v>9141201494</v>
      </c>
      <c r="AL15" t="s">
        <v>1</v>
      </c>
      <c r="AM15" t="s">
        <v>1</v>
      </c>
      <c r="AN15" t="s">
        <v>1</v>
      </c>
      <c r="AO15" t="s">
        <v>3738</v>
      </c>
      <c r="AP15" t="s">
        <v>1</v>
      </c>
      <c r="AQ15" t="s">
        <v>2</v>
      </c>
      <c r="AR15" t="s">
        <v>1</v>
      </c>
      <c r="AS15" t="s">
        <v>1</v>
      </c>
      <c r="AT15" t="s">
        <v>1</v>
      </c>
      <c r="AU15" t="s">
        <v>1</v>
      </c>
      <c r="AV15" t="s">
        <v>1</v>
      </c>
      <c r="AW15" t="s">
        <v>11</v>
      </c>
      <c r="AX15">
        <f>Tabla1[[#This Row],[precio del paquete]]-Tabla1[[#This Row],[Saldo_Deudor]]</f>
        <v>1300</v>
      </c>
      <c r="AY15">
        <v>13500</v>
      </c>
      <c r="AZ15">
        <v>0</v>
      </c>
      <c r="BA15">
        <v>0</v>
      </c>
      <c r="BB15" s="20">
        <v>0</v>
      </c>
      <c r="BC15" t="s">
        <v>3757</v>
      </c>
      <c r="BD15" t="s">
        <v>3759</v>
      </c>
      <c r="BE15" t="s">
        <v>3</v>
      </c>
      <c r="BF15" t="s">
        <v>3</v>
      </c>
      <c r="BG15" t="s">
        <v>3</v>
      </c>
      <c r="BH15" t="s">
        <v>3</v>
      </c>
      <c r="BI15" t="s">
        <v>3</v>
      </c>
      <c r="BJ15" s="19" t="s">
        <v>6126</v>
      </c>
      <c r="BK15" t="s">
        <v>3</v>
      </c>
      <c r="BL15" t="s">
        <v>132</v>
      </c>
      <c r="BM15" t="s">
        <v>1</v>
      </c>
      <c r="BN15">
        <f>Tabla1[[#This Row],[precio del paquete]]</f>
        <v>14800</v>
      </c>
      <c r="BO15" t="s">
        <v>1</v>
      </c>
      <c r="BP15" t="s">
        <v>1</v>
      </c>
      <c r="BQ15" t="s">
        <v>1</v>
      </c>
      <c r="BR15" t="s">
        <v>1</v>
      </c>
      <c r="BS15" t="s">
        <v>1</v>
      </c>
      <c r="BT15" t="s">
        <v>1</v>
      </c>
      <c r="BU15" t="s">
        <v>1</v>
      </c>
      <c r="BV15" t="s">
        <v>1</v>
      </c>
      <c r="BW15" t="s">
        <v>0</v>
      </c>
      <c r="BX15" t="s">
        <v>1</v>
      </c>
      <c r="BY15" t="s">
        <v>1</v>
      </c>
      <c r="BZ15" t="s">
        <v>1</v>
      </c>
      <c r="CA15" t="s">
        <v>1</v>
      </c>
      <c r="CB15" t="s">
        <v>1</v>
      </c>
      <c r="CD15" t="str" cm="1">
        <f t="array" aca="1" ref="CD15" ca="1">eConcatenar(A15:CB15,"|")</f>
        <v>hpzJRcroWgQlSDYV|CAR2021-6403|3|MEMORIAL|TABASCO|CUNDUACAN|LA ALIZANZA|2021-10-22|14800|0|100|50|1|0|0|0|0|0|0|0|0|0|0|0|0|0|0|AGUILAR|GOMEZ|RAFAEL|SOLTERO|X|X|ALIANZA|LA ALIZANZA|X|9141201494|X|X|X|ALIANZA|X|LUNES|X|X|X|X|X|DOMICILIO |1300|13500|0|0|0|2021-10-22|2021-10-29|x|x|x|x|x|QWZBUBTG9KVTQO|x|HOMBRE|X|14800|X|X|X|X|X|X|X|X|CARDENAS|X|X|X|X|X</v>
      </c>
    </row>
    <row r="16" spans="1:82" x14ac:dyDescent="0.25">
      <c r="A16" t="s">
        <v>150</v>
      </c>
      <c r="B16" t="s">
        <v>2141</v>
      </c>
      <c r="C16">
        <v>3</v>
      </c>
      <c r="D16" t="s">
        <v>3183</v>
      </c>
      <c r="E16" t="s">
        <v>3188</v>
      </c>
      <c r="F16" t="s">
        <v>3191</v>
      </c>
      <c r="G16" t="s">
        <v>3201</v>
      </c>
      <c r="H16" t="s">
        <v>3758</v>
      </c>
      <c r="I16">
        <v>14800</v>
      </c>
      <c r="J16">
        <v>0</v>
      </c>
      <c r="K16">
        <v>200</v>
      </c>
      <c r="L16">
        <v>50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 t="s">
        <v>4186</v>
      </c>
      <c r="AC16" t="s">
        <v>4198</v>
      </c>
      <c r="AD16" s="17" t="s">
        <v>4199</v>
      </c>
      <c r="AE16" t="s">
        <v>4</v>
      </c>
      <c r="AF16" t="s">
        <v>1</v>
      </c>
      <c r="AG16" t="s">
        <v>1</v>
      </c>
      <c r="AH16" t="s">
        <v>5191</v>
      </c>
      <c r="AI16" t="s">
        <v>3201</v>
      </c>
      <c r="AJ16" t="s">
        <v>1</v>
      </c>
      <c r="AK16">
        <v>9934532893</v>
      </c>
      <c r="AL16" t="s">
        <v>1</v>
      </c>
      <c r="AM16" t="s">
        <v>1</v>
      </c>
      <c r="AN16" t="s">
        <v>1</v>
      </c>
      <c r="AO16" t="s">
        <v>5191</v>
      </c>
      <c r="AP16" t="s">
        <v>1</v>
      </c>
      <c r="AQ16" t="s">
        <v>2</v>
      </c>
      <c r="AR16" t="s">
        <v>1</v>
      </c>
      <c r="AS16" t="s">
        <v>1</v>
      </c>
      <c r="AT16" t="s">
        <v>1</v>
      </c>
      <c r="AU16" t="s">
        <v>1</v>
      </c>
      <c r="AV16" t="s">
        <v>1</v>
      </c>
      <c r="AW16" t="s">
        <v>11</v>
      </c>
      <c r="AX16">
        <f>Tabla1[[#This Row],[precio del paquete]]-Tabla1[[#This Row],[Saldo_Deudor]]</f>
        <v>850</v>
      </c>
      <c r="AY16">
        <v>13950</v>
      </c>
      <c r="AZ16">
        <v>0</v>
      </c>
      <c r="BA16">
        <v>0</v>
      </c>
      <c r="BB16" s="20">
        <v>0</v>
      </c>
      <c r="BC16" t="s">
        <v>3976</v>
      </c>
      <c r="BD16" t="s">
        <v>6034</v>
      </c>
      <c r="BE16" t="s">
        <v>3</v>
      </c>
      <c r="BF16" t="s">
        <v>3</v>
      </c>
      <c r="BG16" t="s">
        <v>3</v>
      </c>
      <c r="BH16" t="s">
        <v>3</v>
      </c>
      <c r="BI16" t="s">
        <v>3</v>
      </c>
      <c r="BJ16" s="18" t="s">
        <v>6127</v>
      </c>
      <c r="BK16" t="s">
        <v>3</v>
      </c>
      <c r="BL16" t="s">
        <v>132</v>
      </c>
      <c r="BM16" t="s">
        <v>1</v>
      </c>
      <c r="BN16">
        <f>Tabla1[[#This Row],[precio del paquete]]</f>
        <v>14800</v>
      </c>
      <c r="BO16" t="s">
        <v>1</v>
      </c>
      <c r="BP16" t="s">
        <v>1</v>
      </c>
      <c r="BQ16" t="s">
        <v>1</v>
      </c>
      <c r="BR16" t="s">
        <v>1</v>
      </c>
      <c r="BS16" t="s">
        <v>1</v>
      </c>
      <c r="BT16" t="s">
        <v>1</v>
      </c>
      <c r="BU16" t="s">
        <v>1</v>
      </c>
      <c r="BV16" t="s">
        <v>1</v>
      </c>
      <c r="BW16" t="s">
        <v>0</v>
      </c>
      <c r="BX16" t="s">
        <v>1</v>
      </c>
      <c r="BY16" t="s">
        <v>1</v>
      </c>
      <c r="BZ16" t="s">
        <v>1</v>
      </c>
      <c r="CA16" t="s">
        <v>1</v>
      </c>
      <c r="CB16" t="s">
        <v>1</v>
      </c>
      <c r="CD16" t="str" cm="1">
        <f t="array" aca="1" ref="CD16" ca="1">eConcatenar(A16:CB16,"|")</f>
        <v>A9vOTaSoazoF9FbQ|CAR2021-6474|3|MEMORIAL|TABASCO|CUNDUACAN|AMADO GOMEZ|2021-10-28|14800|0|200|50|1|0|0|0|0|0|0|0|0|0|0|0|0|0|0|GARCIA|JUAREZ|MARIA|SOLTERO|X|X|CALLE DEL TANQUE ELEVADO|AMADO GOMEZ|X|9934532893|X|X|X|CALLE DEL TANQUE ELEVADO|X|LUNES|X|X|X|X|X|DOMICILIO |850|13950|0|0|0|2022-05-01|2022-05-08|x|x|x|x|x|2I10NYNXIAWALFA|x|HOMBRE|X|14800|X|X|X|X|X|X|X|X|CARDENAS|X|X|X|X|X</v>
      </c>
    </row>
    <row r="17" spans="1:82" x14ac:dyDescent="0.25">
      <c r="A17" t="s">
        <v>151</v>
      </c>
      <c r="B17" t="s">
        <v>2142</v>
      </c>
      <c r="C17">
        <v>3</v>
      </c>
      <c r="D17" t="s">
        <v>3183</v>
      </c>
      <c r="E17" t="s">
        <v>3188</v>
      </c>
      <c r="F17" t="s">
        <v>3191</v>
      </c>
      <c r="G17" t="s">
        <v>3201</v>
      </c>
      <c r="H17" t="s">
        <v>3759</v>
      </c>
      <c r="I17">
        <v>14800</v>
      </c>
      <c r="J17">
        <v>0</v>
      </c>
      <c r="K17">
        <v>200</v>
      </c>
      <c r="L17">
        <v>50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 t="s">
        <v>4200</v>
      </c>
      <c r="AC17" t="s">
        <v>4201</v>
      </c>
      <c r="AD17" s="17" t="s">
        <v>4202</v>
      </c>
      <c r="AE17" t="s">
        <v>4</v>
      </c>
      <c r="AF17" t="s">
        <v>1</v>
      </c>
      <c r="AG17" t="s">
        <v>1</v>
      </c>
      <c r="AH17" t="s">
        <v>3201</v>
      </c>
      <c r="AI17" t="s">
        <v>3201</v>
      </c>
      <c r="AJ17" t="s">
        <v>1</v>
      </c>
      <c r="AK17">
        <v>9141258627</v>
      </c>
      <c r="AL17" t="s">
        <v>1</v>
      </c>
      <c r="AM17" t="s">
        <v>1</v>
      </c>
      <c r="AN17" t="s">
        <v>1</v>
      </c>
      <c r="AO17" t="s">
        <v>3201</v>
      </c>
      <c r="AP17" t="s">
        <v>1</v>
      </c>
      <c r="AQ17" t="s">
        <v>2</v>
      </c>
      <c r="AR17" t="s">
        <v>1</v>
      </c>
      <c r="AS17" t="s">
        <v>1</v>
      </c>
      <c r="AT17" t="s">
        <v>1</v>
      </c>
      <c r="AU17" t="s">
        <v>1</v>
      </c>
      <c r="AV17" t="s">
        <v>1</v>
      </c>
      <c r="AW17" t="s">
        <v>11</v>
      </c>
      <c r="AX17">
        <f>Tabla1[[#This Row],[precio del paquete]]-Tabla1[[#This Row],[Saldo_Deudor]]</f>
        <v>1400</v>
      </c>
      <c r="AY17">
        <v>13400</v>
      </c>
      <c r="AZ17">
        <v>0</v>
      </c>
      <c r="BA17">
        <v>0</v>
      </c>
      <c r="BB17" s="20">
        <v>0</v>
      </c>
      <c r="BC17" t="s">
        <v>3965</v>
      </c>
      <c r="BD17" t="s">
        <v>4085</v>
      </c>
      <c r="BE17" t="s">
        <v>3</v>
      </c>
      <c r="BF17" t="s">
        <v>3</v>
      </c>
      <c r="BG17" t="s">
        <v>3</v>
      </c>
      <c r="BH17" t="s">
        <v>3</v>
      </c>
      <c r="BI17" t="s">
        <v>3</v>
      </c>
      <c r="BJ17" s="19" t="s">
        <v>6127</v>
      </c>
      <c r="BK17" t="s">
        <v>3</v>
      </c>
      <c r="BL17" t="s">
        <v>132</v>
      </c>
      <c r="BM17" t="s">
        <v>1</v>
      </c>
      <c r="BN17">
        <f>Tabla1[[#This Row],[precio del paquete]]</f>
        <v>14800</v>
      </c>
      <c r="BO17" t="s">
        <v>1</v>
      </c>
      <c r="BP17" t="s">
        <v>1</v>
      </c>
      <c r="BQ17" t="s">
        <v>1</v>
      </c>
      <c r="BR17" t="s">
        <v>1</v>
      </c>
      <c r="BS17" t="s">
        <v>1</v>
      </c>
      <c r="BT17" t="s">
        <v>1</v>
      </c>
      <c r="BU17" t="s">
        <v>1</v>
      </c>
      <c r="BV17" t="s">
        <v>1</v>
      </c>
      <c r="BW17" t="s">
        <v>0</v>
      </c>
      <c r="BX17" t="s">
        <v>1</v>
      </c>
      <c r="BY17" t="s">
        <v>1</v>
      </c>
      <c r="BZ17" t="s">
        <v>1</v>
      </c>
      <c r="CA17" t="s">
        <v>1</v>
      </c>
      <c r="CB17" t="s">
        <v>1</v>
      </c>
      <c r="CD17" t="str" cm="1">
        <f t="array" aca="1" ref="CD17" ca="1">eConcatenar(A17:CB17,"|")</f>
        <v>WxMe9YJYZpwqyO4o|CAR2021-6487|3|MEMORIAL|TABASCO|CUNDUACAN|AMADO GOMEZ|2021-10-29|14800|0|200|50|1|0|0|0|0|0|0|0|0|0|0|0|0|0|0|MARQUEZ|HERNANDEZ|SANTIAGO|SOLTERO|X|X|AMADO GOMEZ|AMADO GOMEZ|X|9141258627|X|X|X|AMADO GOMEZ|X|LUNES|X|X|X|X|X|DOMICILIO |1400|13400|0|0|0|2022-01-19|2022-01-26|x|x|x|x|x|2I10NYNXIAWALFA|x|HOMBRE|X|14800|X|X|X|X|X|X|X|X|CARDENAS|X|X|X|X|X</v>
      </c>
    </row>
    <row r="18" spans="1:82" x14ac:dyDescent="0.25">
      <c r="A18" t="s">
        <v>152</v>
      </c>
      <c r="B18" t="s">
        <v>2143</v>
      </c>
      <c r="C18">
        <v>3</v>
      </c>
      <c r="D18" t="s">
        <v>3183</v>
      </c>
      <c r="E18" t="s">
        <v>12</v>
      </c>
      <c r="F18" t="s">
        <v>124</v>
      </c>
      <c r="G18" t="s">
        <v>3202</v>
      </c>
      <c r="H18" t="s">
        <v>3760</v>
      </c>
      <c r="I18">
        <v>14800</v>
      </c>
      <c r="J18">
        <v>0</v>
      </c>
      <c r="K18">
        <v>500</v>
      </c>
      <c r="L18">
        <v>50</v>
      </c>
      <c r="M18">
        <v>2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 t="s">
        <v>4203</v>
      </c>
      <c r="AC18" t="s">
        <v>4204</v>
      </c>
      <c r="AD18" s="17" t="s">
        <v>4205</v>
      </c>
      <c r="AE18" t="s">
        <v>4</v>
      </c>
      <c r="AF18" t="s">
        <v>1</v>
      </c>
      <c r="AG18" t="s">
        <v>1</v>
      </c>
      <c r="AH18" t="s">
        <v>5192</v>
      </c>
      <c r="AI18" t="s">
        <v>3202</v>
      </c>
      <c r="AJ18" t="s">
        <v>1</v>
      </c>
      <c r="AK18">
        <v>9141210315</v>
      </c>
      <c r="AL18" t="s">
        <v>1</v>
      </c>
      <c r="AM18" t="s">
        <v>1</v>
      </c>
      <c r="AN18" t="s">
        <v>1</v>
      </c>
      <c r="AO18" t="s">
        <v>5192</v>
      </c>
      <c r="AP18" t="s">
        <v>1</v>
      </c>
      <c r="AQ18" t="s">
        <v>2</v>
      </c>
      <c r="AR18" t="s">
        <v>1</v>
      </c>
      <c r="AS18" t="s">
        <v>1</v>
      </c>
      <c r="AT18" t="s">
        <v>1</v>
      </c>
      <c r="AU18" t="s">
        <v>1</v>
      </c>
      <c r="AV18" t="s">
        <v>1</v>
      </c>
      <c r="AW18" t="s">
        <v>11</v>
      </c>
      <c r="AX18">
        <f>Tabla1[[#This Row],[precio del paquete]]-Tabla1[[#This Row],[Saldo_Deudor]]</f>
        <v>900</v>
      </c>
      <c r="AY18">
        <v>13900</v>
      </c>
      <c r="AZ18">
        <v>0</v>
      </c>
      <c r="BA18">
        <v>0</v>
      </c>
      <c r="BB18" s="20">
        <v>0</v>
      </c>
      <c r="BC18" t="s">
        <v>3972</v>
      </c>
      <c r="BD18" t="s">
        <v>3994</v>
      </c>
      <c r="BE18" t="s">
        <v>3</v>
      </c>
      <c r="BF18" t="s">
        <v>3</v>
      </c>
      <c r="BG18" t="s">
        <v>3</v>
      </c>
      <c r="BH18" t="s">
        <v>3</v>
      </c>
      <c r="BI18" t="s">
        <v>3</v>
      </c>
      <c r="BJ18" s="18" t="s">
        <v>6127</v>
      </c>
      <c r="BK18" t="s">
        <v>3</v>
      </c>
      <c r="BL18" t="s">
        <v>132</v>
      </c>
      <c r="BM18" t="s">
        <v>1</v>
      </c>
      <c r="BN18">
        <f>Tabla1[[#This Row],[precio del paquete]]</f>
        <v>14800</v>
      </c>
      <c r="BO18" t="s">
        <v>1</v>
      </c>
      <c r="BP18" t="s">
        <v>1</v>
      </c>
      <c r="BQ18" t="s">
        <v>1</v>
      </c>
      <c r="BR18" t="s">
        <v>1</v>
      </c>
      <c r="BS18" t="s">
        <v>1</v>
      </c>
      <c r="BT18" t="s">
        <v>1</v>
      </c>
      <c r="BU18" t="s">
        <v>1</v>
      </c>
      <c r="BV18" t="s">
        <v>1</v>
      </c>
      <c r="BW18" t="s">
        <v>0</v>
      </c>
      <c r="BX18" t="s">
        <v>1</v>
      </c>
      <c r="BY18" t="s">
        <v>1</v>
      </c>
      <c r="BZ18" t="s">
        <v>1</v>
      </c>
      <c r="CA18" t="s">
        <v>1</v>
      </c>
      <c r="CB18" t="s">
        <v>1</v>
      </c>
      <c r="CD18" t="str" cm="1">
        <f t="array" aca="1" ref="CD18" ca="1">eConcatenar(A18:CB18,"|")</f>
        <v>xsoSt1bnCvnS8rPs|CAR2021-6681|3|MEMORIAL|TABASCO |CUNDUACAN |AMADO GOMEZ |2021-06-11|14800|0|500|50|2|0|0|0|0|0|0|0|0|0|0|0|0|0|0|SOBERANO|AVALOS|SALATIEL|SOLTERO|X|X|CALLE BEL PANTEON SIN NUMERO|AMADO GOMEZ |X|9141210315|X|X|X|CALLE BEL PANTEON SIN NUMERO|X|LUNES|X|X|X|X|X|DOMICILIO |900|13900|0|0|0|2021-09-12|2021-09-19|x|x|x|x|x|2I10NYNXIAWALFA|x|HOMBRE|X|14800|X|X|X|X|X|X|X|X|CARDENAS|X|X|X|X|X</v>
      </c>
    </row>
    <row r="19" spans="1:82" x14ac:dyDescent="0.25">
      <c r="A19" t="s">
        <v>153</v>
      </c>
      <c r="B19" t="s">
        <v>2144</v>
      </c>
      <c r="C19">
        <v>3</v>
      </c>
      <c r="D19" t="s">
        <v>3183</v>
      </c>
      <c r="E19" t="s">
        <v>3188</v>
      </c>
      <c r="F19" t="s">
        <v>0</v>
      </c>
      <c r="G19" t="s">
        <v>3203</v>
      </c>
      <c r="H19" t="s">
        <v>3761</v>
      </c>
      <c r="I19">
        <v>14800</v>
      </c>
      <c r="J19">
        <v>0</v>
      </c>
      <c r="K19">
        <v>100</v>
      </c>
      <c r="L19">
        <v>50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 t="s">
        <v>4206</v>
      </c>
      <c r="AC19" t="s">
        <v>4207</v>
      </c>
      <c r="AD19" s="17" t="s">
        <v>4208</v>
      </c>
      <c r="AE19" t="s">
        <v>4</v>
      </c>
      <c r="AF19" t="s">
        <v>1</v>
      </c>
      <c r="AG19" t="s">
        <v>1</v>
      </c>
      <c r="AH19" t="s">
        <v>5193</v>
      </c>
      <c r="AI19" t="s">
        <v>3203</v>
      </c>
      <c r="AJ19" t="s">
        <v>1</v>
      </c>
      <c r="AK19">
        <v>9371291620</v>
      </c>
      <c r="AL19" t="s">
        <v>1</v>
      </c>
      <c r="AM19" t="s">
        <v>1</v>
      </c>
      <c r="AN19" t="s">
        <v>1</v>
      </c>
      <c r="AO19" t="s">
        <v>5193</v>
      </c>
      <c r="AP19" t="s">
        <v>1</v>
      </c>
      <c r="AQ19" t="s">
        <v>2</v>
      </c>
      <c r="AR19" t="s">
        <v>1</v>
      </c>
      <c r="AS19" t="s">
        <v>1</v>
      </c>
      <c r="AT19" t="s">
        <v>1</v>
      </c>
      <c r="AU19" t="s">
        <v>1</v>
      </c>
      <c r="AV19" t="s">
        <v>1</v>
      </c>
      <c r="AW19" t="s">
        <v>11</v>
      </c>
      <c r="AX19">
        <f>Tabla1[[#This Row],[precio del paquete]]-Tabla1[[#This Row],[Saldo_Deudor]]</f>
        <v>1000</v>
      </c>
      <c r="AY19">
        <v>13800</v>
      </c>
      <c r="AZ19">
        <v>0</v>
      </c>
      <c r="BA19">
        <v>0</v>
      </c>
      <c r="BB19" s="20">
        <v>0</v>
      </c>
      <c r="BC19" t="s">
        <v>4166</v>
      </c>
      <c r="BD19" t="s">
        <v>6035</v>
      </c>
      <c r="BE19" t="s">
        <v>3</v>
      </c>
      <c r="BF19" t="s">
        <v>3</v>
      </c>
      <c r="BG19" t="s">
        <v>3</v>
      </c>
      <c r="BH19" t="s">
        <v>3</v>
      </c>
      <c r="BI19" t="s">
        <v>3</v>
      </c>
      <c r="BJ19" s="19" t="s">
        <v>6124</v>
      </c>
      <c r="BK19" t="s">
        <v>3</v>
      </c>
      <c r="BL19" t="s">
        <v>132</v>
      </c>
      <c r="BM19" t="s">
        <v>1</v>
      </c>
      <c r="BN19">
        <f>Tabla1[[#This Row],[precio del paquete]]</f>
        <v>14800</v>
      </c>
      <c r="BO19" t="s">
        <v>1</v>
      </c>
      <c r="BP19" t="s">
        <v>1</v>
      </c>
      <c r="BQ19" t="s">
        <v>1</v>
      </c>
      <c r="BR19" t="s">
        <v>1</v>
      </c>
      <c r="BS19" t="s">
        <v>1</v>
      </c>
      <c r="BT19" t="s">
        <v>1</v>
      </c>
      <c r="BU19" t="s">
        <v>1</v>
      </c>
      <c r="BV19" t="s">
        <v>1</v>
      </c>
      <c r="BW19" t="s">
        <v>0</v>
      </c>
      <c r="BX19" t="s">
        <v>1</v>
      </c>
      <c r="BY19" t="s">
        <v>1</v>
      </c>
      <c r="BZ19" t="s">
        <v>1</v>
      </c>
      <c r="CA19" t="s">
        <v>1</v>
      </c>
      <c r="CB19" t="s">
        <v>1</v>
      </c>
      <c r="CD19" t="str" cm="1">
        <f t="array" aca="1" ref="CD19" ca="1">eConcatenar(A19:CB19,"|")</f>
        <v>WMF6Yentvck1dv6s|CAR2021-7288|3|MEMORIAL|TABASCO|CARDENAS|AMPLIACION CAÃƒâ€˜ALES TERCERA ETAPA SUR |2021-11-30|14800|0|100|50|1|0|0|0|0|0|0|0|0|0|0|0|0|0|0|MARTINEZ|VICENTE|RENE HERIBERTO|SOLTERO|X|X|CALLE 9 CASA NUMERO 32|AMPLIACION CAÃƒâ€˜ALES TERCERA ETAPA SUR |X|9371291620|X|X|X|CALLE 9 CASA NUMERO 32|X|LUNES|X|X|X|X|X|DOMICILIO |1000|13800|0|0|0|2022-04-02|2022-04-09|x|x|x|x|x|QWZHGJ0U9KVTQO|x|HOMBRE|X|14800|X|X|X|X|X|X|X|X|CARDENAS|X|X|X|X|X</v>
      </c>
    </row>
    <row r="20" spans="1:82" x14ac:dyDescent="0.25">
      <c r="A20" t="s">
        <v>154</v>
      </c>
      <c r="B20" t="s">
        <v>2145</v>
      </c>
      <c r="C20">
        <v>3</v>
      </c>
      <c r="D20" t="s">
        <v>3183</v>
      </c>
      <c r="E20" t="s">
        <v>3188</v>
      </c>
      <c r="F20" t="s">
        <v>0</v>
      </c>
      <c r="G20" t="s">
        <v>3204</v>
      </c>
      <c r="H20" t="s">
        <v>3762</v>
      </c>
      <c r="I20">
        <v>14800</v>
      </c>
      <c r="J20">
        <v>0</v>
      </c>
      <c r="K20">
        <v>100</v>
      </c>
      <c r="L20">
        <v>50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 t="s">
        <v>4209</v>
      </c>
      <c r="AC20" t="s">
        <v>4210</v>
      </c>
      <c r="AD20" s="17" t="s">
        <v>4211</v>
      </c>
      <c r="AE20" t="s">
        <v>4</v>
      </c>
      <c r="AF20" t="s">
        <v>1</v>
      </c>
      <c r="AG20" t="s">
        <v>1</v>
      </c>
      <c r="AH20" t="s">
        <v>5194</v>
      </c>
      <c r="AI20" t="s">
        <v>3204</v>
      </c>
      <c r="AJ20" t="s">
        <v>1</v>
      </c>
      <c r="AK20">
        <v>9371314226</v>
      </c>
      <c r="AL20" t="s">
        <v>1</v>
      </c>
      <c r="AM20" t="s">
        <v>1</v>
      </c>
      <c r="AN20" t="s">
        <v>1</v>
      </c>
      <c r="AO20" t="s">
        <v>5194</v>
      </c>
      <c r="AP20" t="s">
        <v>1</v>
      </c>
      <c r="AQ20" t="s">
        <v>2</v>
      </c>
      <c r="AR20" t="s">
        <v>1</v>
      </c>
      <c r="AS20" t="s">
        <v>1</v>
      </c>
      <c r="AT20" t="s">
        <v>1</v>
      </c>
      <c r="AU20" t="s">
        <v>1</v>
      </c>
      <c r="AV20" t="s">
        <v>1</v>
      </c>
      <c r="AW20" t="s">
        <v>11</v>
      </c>
      <c r="AX20">
        <f>Tabla1[[#This Row],[precio del paquete]]-Tabla1[[#This Row],[Saldo_Deudor]]</f>
        <v>500</v>
      </c>
      <c r="AY20">
        <v>14300</v>
      </c>
      <c r="AZ20">
        <v>0</v>
      </c>
      <c r="BA20">
        <v>0</v>
      </c>
      <c r="BB20" s="20">
        <v>0</v>
      </c>
      <c r="BC20" t="s">
        <v>3966</v>
      </c>
      <c r="BD20" t="s">
        <v>6036</v>
      </c>
      <c r="BE20" t="s">
        <v>3</v>
      </c>
      <c r="BF20" t="s">
        <v>3</v>
      </c>
      <c r="BG20" t="s">
        <v>3</v>
      </c>
      <c r="BH20" t="s">
        <v>3</v>
      </c>
      <c r="BI20" t="s">
        <v>3</v>
      </c>
      <c r="BJ20" s="18" t="s">
        <v>6128</v>
      </c>
      <c r="BK20" t="s">
        <v>3</v>
      </c>
      <c r="BL20" t="s">
        <v>132</v>
      </c>
      <c r="BM20" t="s">
        <v>1</v>
      </c>
      <c r="BN20">
        <f>Tabla1[[#This Row],[precio del paquete]]</f>
        <v>14800</v>
      </c>
      <c r="BO20" t="s">
        <v>1</v>
      </c>
      <c r="BP20" t="s">
        <v>1</v>
      </c>
      <c r="BQ20" t="s">
        <v>1</v>
      </c>
      <c r="BR20" t="s">
        <v>1</v>
      </c>
      <c r="BS20" t="s">
        <v>1</v>
      </c>
      <c r="BT20" t="s">
        <v>1</v>
      </c>
      <c r="BU20" t="s">
        <v>1</v>
      </c>
      <c r="BV20" t="s">
        <v>1</v>
      </c>
      <c r="BW20" t="s">
        <v>0</v>
      </c>
      <c r="BX20" t="s">
        <v>1</v>
      </c>
      <c r="BY20" t="s">
        <v>1</v>
      </c>
      <c r="BZ20" t="s">
        <v>1</v>
      </c>
      <c r="CA20" t="s">
        <v>1</v>
      </c>
      <c r="CB20" t="s">
        <v>1</v>
      </c>
      <c r="CD20" t="str" cm="1">
        <f t="array" aca="1" ref="CD20" ca="1">eConcatenar(A20:CB20,"|")</f>
        <v>vGTtHLpGeWYj1wri|CAR2021-7035|3|MEMORIAL|TABASCO|CARDENAS|ANDADOR JUAN RUIZ DE ALARCAN|2021-11-18|14800|0|100|50|0|0|0|0|0|0|0|0|0|0|0|0|0|0|0|TRUJILLO|MIRANDA|JANET|SOLTERO|X|X|INGENIO BENITO JUAREZ|ANDADOR JUAN RUIZ DE ALARCAN|X|9371314226|X|X|X|INGENIO BENITO JUAREZ|X|LUNES|X|X|X|X|X|DOMICILIO |500|14300|0|0|0|2022-04-01|2022-04-08|x|x|x|x|x|EJCRE545VMMBBOQ|x|HOMBRE|X|14800|X|X|X|X|X|X|X|X|CARDENAS|X|X|X|X|X</v>
      </c>
    </row>
    <row r="21" spans="1:82" x14ac:dyDescent="0.25">
      <c r="A21" t="s">
        <v>155</v>
      </c>
      <c r="B21" t="s">
        <v>2146</v>
      </c>
      <c r="C21">
        <v>3</v>
      </c>
      <c r="D21" t="s">
        <v>3183</v>
      </c>
      <c r="E21" t="s">
        <v>3188</v>
      </c>
      <c r="F21" t="s">
        <v>3192</v>
      </c>
      <c r="G21" t="s">
        <v>3205</v>
      </c>
      <c r="H21" t="s">
        <v>3754</v>
      </c>
      <c r="I21">
        <v>14800</v>
      </c>
      <c r="J21">
        <v>0</v>
      </c>
      <c r="K21">
        <v>200</v>
      </c>
      <c r="L21">
        <v>50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 t="s">
        <v>4212</v>
      </c>
      <c r="AC21" t="s">
        <v>4213</v>
      </c>
      <c r="AD21" s="17" t="s">
        <v>4214</v>
      </c>
      <c r="AE21" t="s">
        <v>4</v>
      </c>
      <c r="AF21" t="s">
        <v>1</v>
      </c>
      <c r="AG21" t="s">
        <v>1</v>
      </c>
      <c r="AH21" t="s">
        <v>3237</v>
      </c>
      <c r="AI21" t="s">
        <v>3205</v>
      </c>
      <c r="AJ21" t="s">
        <v>1</v>
      </c>
      <c r="AK21">
        <v>9331199930</v>
      </c>
      <c r="AL21" t="s">
        <v>1</v>
      </c>
      <c r="AM21" t="s">
        <v>1</v>
      </c>
      <c r="AN21" t="s">
        <v>1</v>
      </c>
      <c r="AO21" t="s">
        <v>3237</v>
      </c>
      <c r="AP21" t="s">
        <v>1</v>
      </c>
      <c r="AQ21" t="s">
        <v>2</v>
      </c>
      <c r="AR21" t="s">
        <v>1</v>
      </c>
      <c r="AS21" t="s">
        <v>1</v>
      </c>
      <c r="AT21" t="s">
        <v>1</v>
      </c>
      <c r="AU21" t="s">
        <v>1</v>
      </c>
      <c r="AV21" t="s">
        <v>1</v>
      </c>
      <c r="AW21" t="s">
        <v>11</v>
      </c>
      <c r="AX21">
        <f>Tabla1[[#This Row],[precio del paquete]]-Tabla1[[#This Row],[Saldo_Deudor]]</f>
        <v>1100</v>
      </c>
      <c r="AY21">
        <v>13700</v>
      </c>
      <c r="AZ21">
        <v>0</v>
      </c>
      <c r="BA21">
        <v>0</v>
      </c>
      <c r="BB21" s="20">
        <v>0</v>
      </c>
      <c r="BC21" t="s">
        <v>5959</v>
      </c>
      <c r="BD21" t="s">
        <v>3763</v>
      </c>
      <c r="BE21" t="s">
        <v>3</v>
      </c>
      <c r="BF21" t="s">
        <v>3</v>
      </c>
      <c r="BG21" t="s">
        <v>3</v>
      </c>
      <c r="BH21" t="s">
        <v>3</v>
      </c>
      <c r="BI21" t="s">
        <v>3</v>
      </c>
      <c r="BJ21" s="19" t="s">
        <v>6129</v>
      </c>
      <c r="BK21" t="s">
        <v>3</v>
      </c>
      <c r="BL21" t="s">
        <v>132</v>
      </c>
      <c r="BM21" t="s">
        <v>1</v>
      </c>
      <c r="BN21">
        <f>Tabla1[[#This Row],[precio del paquete]]</f>
        <v>14800</v>
      </c>
      <c r="BO21" t="s">
        <v>1</v>
      </c>
      <c r="BP21" t="s">
        <v>1</v>
      </c>
      <c r="BQ21" t="s">
        <v>1</v>
      </c>
      <c r="BR21" t="s">
        <v>1</v>
      </c>
      <c r="BS21" t="s">
        <v>1</v>
      </c>
      <c r="BT21" t="s">
        <v>1</v>
      </c>
      <c r="BU21" t="s">
        <v>1</v>
      </c>
      <c r="BV21" t="s">
        <v>1</v>
      </c>
      <c r="BW21" t="s">
        <v>0</v>
      </c>
      <c r="BX21" t="s">
        <v>1</v>
      </c>
      <c r="BY21" t="s">
        <v>1</v>
      </c>
      <c r="BZ21" t="s">
        <v>1</v>
      </c>
      <c r="CA21" t="s">
        <v>1</v>
      </c>
      <c r="CB21" t="s">
        <v>1</v>
      </c>
      <c r="CD21" t="str" cm="1">
        <f t="array" aca="1" ref="CD21" ca="1">eConcatenar(A21:CB21,"|")</f>
        <v>PEuIhyKud8hqRpbJ|PAR2021-2249|3|MEMORIAL|TABASCO|PARAISO|AQUILES SERDAN|2021-10-16|14800|0|200|50|1|0|0|0|0|0|0|0|0|0|0|0|0|0|0|RAMIREZ|TEJEDA|YASMIN MARIA|SOLTERO|X|X|CARRETERA PRINCIPAL SIN NUMERO|AQUILES SERDAN|X|9331199930|X|X|X|CARRETERA PRINCIPAL SIN NUMERO|X|LUNES|X|X|X|X|X|DOMICILIO |1100|13700|0|0|0|2022-01-25|2022-02-01|x|x|x|x|x|QX002LUS9KVTQO|x|HOMBRE|X|14800|X|X|X|X|X|X|X|X|CARDENAS|X|X|X|X|X</v>
      </c>
    </row>
    <row r="22" spans="1:82" x14ac:dyDescent="0.25">
      <c r="A22" t="s">
        <v>156</v>
      </c>
      <c r="B22" t="s">
        <v>2147</v>
      </c>
      <c r="C22">
        <v>3</v>
      </c>
      <c r="D22" t="s">
        <v>3183</v>
      </c>
      <c r="E22" t="s">
        <v>3188</v>
      </c>
      <c r="F22" t="s">
        <v>3192</v>
      </c>
      <c r="G22" t="s">
        <v>3205</v>
      </c>
      <c r="H22" t="s">
        <v>3763</v>
      </c>
      <c r="I22">
        <v>14800</v>
      </c>
      <c r="J22">
        <v>0</v>
      </c>
      <c r="K22">
        <v>100</v>
      </c>
      <c r="L22">
        <v>50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 t="s">
        <v>4212</v>
      </c>
      <c r="AC22" t="s">
        <v>4215</v>
      </c>
      <c r="AD22" s="17" t="s">
        <v>4216</v>
      </c>
      <c r="AE22" t="s">
        <v>4</v>
      </c>
      <c r="AF22" t="s">
        <v>1</v>
      </c>
      <c r="AG22" t="s">
        <v>1</v>
      </c>
      <c r="AH22" t="s">
        <v>3205</v>
      </c>
      <c r="AI22" t="s">
        <v>3205</v>
      </c>
      <c r="AJ22" t="s">
        <v>1</v>
      </c>
      <c r="AK22">
        <v>9331042989</v>
      </c>
      <c r="AL22" t="s">
        <v>1</v>
      </c>
      <c r="AM22" t="s">
        <v>1</v>
      </c>
      <c r="AN22" t="s">
        <v>1</v>
      </c>
      <c r="AO22" t="s">
        <v>3205</v>
      </c>
      <c r="AP22" t="s">
        <v>1</v>
      </c>
      <c r="AQ22" t="s">
        <v>2</v>
      </c>
      <c r="AR22" t="s">
        <v>1</v>
      </c>
      <c r="AS22" t="s">
        <v>1</v>
      </c>
      <c r="AT22" t="s">
        <v>1</v>
      </c>
      <c r="AU22" t="s">
        <v>1</v>
      </c>
      <c r="AV22" t="s">
        <v>1</v>
      </c>
      <c r="AW22" t="s">
        <v>11</v>
      </c>
      <c r="AX22">
        <f>Tabla1[[#This Row],[precio del paquete]]-Tabla1[[#This Row],[Saldo_Deudor]]</f>
        <v>1400</v>
      </c>
      <c r="AY22">
        <v>13400</v>
      </c>
      <c r="AZ22">
        <v>0</v>
      </c>
      <c r="BA22">
        <v>0</v>
      </c>
      <c r="BB22" s="20">
        <v>0</v>
      </c>
      <c r="BC22" t="s">
        <v>5959</v>
      </c>
      <c r="BD22" t="s">
        <v>3763</v>
      </c>
      <c r="BE22" t="s">
        <v>3</v>
      </c>
      <c r="BF22" t="s">
        <v>3</v>
      </c>
      <c r="BG22" t="s">
        <v>3</v>
      </c>
      <c r="BH22" t="s">
        <v>3</v>
      </c>
      <c r="BI22" t="s">
        <v>3</v>
      </c>
      <c r="BJ22" s="18" t="s">
        <v>6130</v>
      </c>
      <c r="BK22" t="s">
        <v>3</v>
      </c>
      <c r="BL22" t="s">
        <v>132</v>
      </c>
      <c r="BM22" t="s">
        <v>1</v>
      </c>
      <c r="BN22">
        <f>Tabla1[[#This Row],[precio del paquete]]</f>
        <v>14800</v>
      </c>
      <c r="BO22" t="s">
        <v>1</v>
      </c>
      <c r="BP22" t="s">
        <v>1</v>
      </c>
      <c r="BQ22" t="s">
        <v>1</v>
      </c>
      <c r="BR22" t="s">
        <v>1</v>
      </c>
      <c r="BS22" t="s">
        <v>1</v>
      </c>
      <c r="BT22" t="s">
        <v>1</v>
      </c>
      <c r="BU22" t="s">
        <v>1</v>
      </c>
      <c r="BV22" t="s">
        <v>1</v>
      </c>
      <c r="BW22" t="s">
        <v>0</v>
      </c>
      <c r="BX22" t="s">
        <v>1</v>
      </c>
      <c r="BY22" t="s">
        <v>1</v>
      </c>
      <c r="BZ22" t="s">
        <v>1</v>
      </c>
      <c r="CA22" t="s">
        <v>1</v>
      </c>
      <c r="CB22" t="s">
        <v>1</v>
      </c>
      <c r="CD22" t="str" cm="1">
        <f t="array" aca="1" ref="CD22" ca="1">eConcatenar(A22:CB22,"|")</f>
        <v>QtN5vSZypt1lGihd|PAR2021-3349|3|MEMORIAL|TABASCO|PARAISO|AQUILES SERDAN|2022-02-01|14800|0|100|50|0|0|0|0|0|0|0|0|0|0|0|0|0|0|0|RAMIREZ|COLLADO|ISAIAS|SOLTERO|X|X|AQUILES SERDAN|AQUILES SERDAN|X|9331042989|X|X|X|AQUILES SERDAN|X|LUNES|X|X|X|X|X|DOMICILIO |1400|13400|0|0|0|2022-01-25|2022-02-01|x|x|x|x|x|LM6I5BLUSKQS1VM|x|HOMBRE|X|14800|X|X|X|X|X|X|X|X|CARDENAS|X|X|X|X|X</v>
      </c>
    </row>
    <row r="23" spans="1:82" x14ac:dyDescent="0.25">
      <c r="A23" t="s">
        <v>157</v>
      </c>
      <c r="B23" t="s">
        <v>2148</v>
      </c>
      <c r="C23">
        <v>3</v>
      </c>
      <c r="D23" t="s">
        <v>3185</v>
      </c>
      <c r="E23" t="s">
        <v>3188</v>
      </c>
      <c r="F23" t="s">
        <v>3192</v>
      </c>
      <c r="G23" t="s">
        <v>3206</v>
      </c>
      <c r="H23" t="s">
        <v>3764</v>
      </c>
      <c r="I23">
        <v>12900</v>
      </c>
      <c r="J23">
        <v>0</v>
      </c>
      <c r="K23">
        <v>200</v>
      </c>
      <c r="L23">
        <v>50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 t="s">
        <v>4217</v>
      </c>
      <c r="AC23" t="s">
        <v>4212</v>
      </c>
      <c r="AD23" s="17" t="s">
        <v>4218</v>
      </c>
      <c r="AE23" t="s">
        <v>4</v>
      </c>
      <c r="AF23" t="s">
        <v>1</v>
      </c>
      <c r="AG23" t="s">
        <v>1</v>
      </c>
      <c r="AH23" t="s">
        <v>5195</v>
      </c>
      <c r="AI23" t="s">
        <v>3206</v>
      </c>
      <c r="AJ23" t="s">
        <v>1</v>
      </c>
      <c r="AK23">
        <v>9931116806</v>
      </c>
      <c r="AL23" t="s">
        <v>1</v>
      </c>
      <c r="AM23" t="s">
        <v>1</v>
      </c>
      <c r="AN23" t="s">
        <v>1</v>
      </c>
      <c r="AO23" t="s">
        <v>5195</v>
      </c>
      <c r="AP23" t="s">
        <v>1</v>
      </c>
      <c r="AQ23" t="s">
        <v>2</v>
      </c>
      <c r="AR23" t="s">
        <v>1</v>
      </c>
      <c r="AS23" t="s">
        <v>1</v>
      </c>
      <c r="AT23" t="s">
        <v>1</v>
      </c>
      <c r="AU23" t="s">
        <v>1</v>
      </c>
      <c r="AV23" t="s">
        <v>1</v>
      </c>
      <c r="AW23" t="s">
        <v>11</v>
      </c>
      <c r="AX23">
        <f>Tabla1[[#This Row],[precio del paquete]]-Tabla1[[#This Row],[Saldo_Deudor]]</f>
        <v>2000</v>
      </c>
      <c r="AY23">
        <v>10900</v>
      </c>
      <c r="AZ23">
        <v>0</v>
      </c>
      <c r="BA23">
        <v>0</v>
      </c>
      <c r="BB23" s="20">
        <v>0</v>
      </c>
      <c r="BC23" t="s">
        <v>3898</v>
      </c>
      <c r="BD23" t="s">
        <v>3758</v>
      </c>
      <c r="BE23" t="s">
        <v>3</v>
      </c>
      <c r="BF23" t="s">
        <v>3</v>
      </c>
      <c r="BG23" t="s">
        <v>3</v>
      </c>
      <c r="BH23" t="s">
        <v>3</v>
      </c>
      <c r="BI23" t="s">
        <v>3</v>
      </c>
      <c r="BJ23" s="19" t="s">
        <v>6130</v>
      </c>
      <c r="BK23" t="s">
        <v>3</v>
      </c>
      <c r="BL23" t="s">
        <v>132</v>
      </c>
      <c r="BM23" t="s">
        <v>1</v>
      </c>
      <c r="BN23">
        <f>Tabla1[[#This Row],[precio del paquete]]</f>
        <v>12900</v>
      </c>
      <c r="BO23" t="s">
        <v>1</v>
      </c>
      <c r="BP23" t="s">
        <v>1</v>
      </c>
      <c r="BQ23" t="s">
        <v>1</v>
      </c>
      <c r="BR23" t="s">
        <v>1</v>
      </c>
      <c r="BS23" t="s">
        <v>1</v>
      </c>
      <c r="BT23" t="s">
        <v>1</v>
      </c>
      <c r="BU23" t="s">
        <v>1</v>
      </c>
      <c r="BV23" t="s">
        <v>1</v>
      </c>
      <c r="BW23" t="s">
        <v>0</v>
      </c>
      <c r="BX23" t="s">
        <v>1</v>
      </c>
      <c r="BY23" t="s">
        <v>1</v>
      </c>
      <c r="BZ23" t="s">
        <v>1</v>
      </c>
      <c r="CA23" t="s">
        <v>1</v>
      </c>
      <c r="CB23" t="s">
        <v>1</v>
      </c>
      <c r="CD23" t="str" cm="1">
        <f t="array" aca="1" ref="CD23" ca="1">eConcatenar(A23:CB23,"|")</f>
        <v>mvf5EO9hk41TAmnd|PAR2021-0101|3|IMPERIAL DE LUJO|TABASCO|PARAISO|AQUILES SERDAN |2021-05-01|12900|0|200|50|0|0|0|0|0|0|0|0|0|0|0|0|0|0|0|RODRIGUEZ|RAMIREZ|EFRAIN|SOLTERO|X|X|CARRETERA PARAISO JALAPITA|AQUILES SERDAN |X|9931116806|X|X|X|CARRETERA PARAISO JALAPITA|X|LUNES|X|X|X|X|X|DOMICILIO |2000|10900|0|0|0|2021-10-21|2021-10-28|x|x|x|x|x|LM6I5BLUSKQS1VM|x|HOMBRE|X|12900|X|X|X|X|X|X|X|X|CARDENAS|X|X|X|X|X</v>
      </c>
    </row>
    <row r="24" spans="1:82" x14ac:dyDescent="0.25">
      <c r="A24" t="s">
        <v>158</v>
      </c>
      <c r="B24" t="s">
        <v>2149</v>
      </c>
      <c r="C24">
        <v>3</v>
      </c>
      <c r="D24" t="s">
        <v>3183</v>
      </c>
      <c r="E24" t="s">
        <v>3188</v>
      </c>
      <c r="F24" t="s">
        <v>3189</v>
      </c>
      <c r="G24" t="s">
        <v>3207</v>
      </c>
      <c r="H24" t="s">
        <v>3765</v>
      </c>
      <c r="I24">
        <v>14800</v>
      </c>
      <c r="J24">
        <v>0</v>
      </c>
      <c r="K24">
        <v>200</v>
      </c>
      <c r="L24">
        <v>50</v>
      </c>
      <c r="M24">
        <v>1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 t="s">
        <v>4186</v>
      </c>
      <c r="AC24" t="s">
        <v>4219</v>
      </c>
      <c r="AD24" s="17" t="s">
        <v>4220</v>
      </c>
      <c r="AE24" t="s">
        <v>4</v>
      </c>
      <c r="AF24" t="s">
        <v>1</v>
      </c>
      <c r="AG24" t="s">
        <v>1</v>
      </c>
      <c r="AH24" t="s">
        <v>5196</v>
      </c>
      <c r="AI24" t="s">
        <v>3207</v>
      </c>
      <c r="AJ24" t="s">
        <v>1</v>
      </c>
      <c r="AK24">
        <v>9331068186</v>
      </c>
      <c r="AL24" t="s">
        <v>1</v>
      </c>
      <c r="AM24" t="s">
        <v>1</v>
      </c>
      <c r="AN24" t="s">
        <v>1</v>
      </c>
      <c r="AO24" t="s">
        <v>5196</v>
      </c>
      <c r="AP24" t="s">
        <v>1</v>
      </c>
      <c r="AQ24" t="s">
        <v>2</v>
      </c>
      <c r="AR24" t="s">
        <v>1</v>
      </c>
      <c r="AS24" t="s">
        <v>1</v>
      </c>
      <c r="AT24" t="s">
        <v>1</v>
      </c>
      <c r="AU24" t="s">
        <v>1</v>
      </c>
      <c r="AV24" t="s">
        <v>1</v>
      </c>
      <c r="AW24" t="s">
        <v>11</v>
      </c>
      <c r="AX24">
        <f>Tabla1[[#This Row],[precio del paquete]]-Tabla1[[#This Row],[Saldo_Deudor]]</f>
        <v>1000</v>
      </c>
      <c r="AY24">
        <v>13800</v>
      </c>
      <c r="AZ24">
        <v>0</v>
      </c>
      <c r="BA24">
        <v>0</v>
      </c>
      <c r="BB24" s="20">
        <v>0</v>
      </c>
      <c r="BC24" t="s">
        <v>4124</v>
      </c>
      <c r="BD24" t="s">
        <v>4103</v>
      </c>
      <c r="BE24" t="s">
        <v>3</v>
      </c>
      <c r="BF24" t="s">
        <v>3</v>
      </c>
      <c r="BG24" t="s">
        <v>3</v>
      </c>
      <c r="BH24" t="s">
        <v>3</v>
      </c>
      <c r="BI24" t="s">
        <v>3</v>
      </c>
      <c r="BJ24" s="18" t="s">
        <v>6131</v>
      </c>
      <c r="BK24" t="s">
        <v>3</v>
      </c>
      <c r="BL24" t="s">
        <v>132</v>
      </c>
      <c r="BM24" t="s">
        <v>1</v>
      </c>
      <c r="BN24">
        <f>Tabla1[[#This Row],[precio del paquete]]</f>
        <v>14800</v>
      </c>
      <c r="BO24" t="s">
        <v>1</v>
      </c>
      <c r="BP24" t="s">
        <v>1</v>
      </c>
      <c r="BQ24" t="s">
        <v>1</v>
      </c>
      <c r="BR24" t="s">
        <v>1</v>
      </c>
      <c r="BS24" t="s">
        <v>1</v>
      </c>
      <c r="BT24" t="s">
        <v>1</v>
      </c>
      <c r="BU24" t="s">
        <v>1</v>
      </c>
      <c r="BV24" t="s">
        <v>1</v>
      </c>
      <c r="BW24" t="s">
        <v>0</v>
      </c>
      <c r="BX24" t="s">
        <v>1</v>
      </c>
      <c r="BY24" t="s">
        <v>1</v>
      </c>
      <c r="BZ24" t="s">
        <v>1</v>
      </c>
      <c r="CA24" t="s">
        <v>1</v>
      </c>
      <c r="CB24" t="s">
        <v>1</v>
      </c>
      <c r="CD24" t="str" cm="1">
        <f t="array" aca="1" ref="CD24" ca="1">eConcatenar(A24:CB24,"|")</f>
        <v>bG44AiX1Yu8XtUQU|COM2021-3709|3|MEMORIAL|TABASCO|COMALCALCO|ARENA PRIMERA SECCION|2021-11-16|14800|0|200|50|1|0|0|0|0|0|0|0|0|0|0|0|0|0|0|GARCIA|RUIZ|NELLI|SOLTERO|X|X|CARRETERA PRINCIPAL|ARENA PRIMERA SECCION|X|9331068186|X|X|X|CARRETERA PRINCIPAL|X|LUNES|X|X|X|X|X|DOMICILIO |1000|13800|0|0|0|2022-01-21|2022-01-28|x|x|x|x|x|QWZBUE029KVTQO|x|HOMBRE|X|14800|X|X|X|X|X|X|X|X|CARDENAS|X|X|X|X|X</v>
      </c>
    </row>
    <row r="25" spans="1:82" x14ac:dyDescent="0.25">
      <c r="A25" t="s">
        <v>159</v>
      </c>
      <c r="B25" t="s">
        <v>2150</v>
      </c>
      <c r="C25">
        <v>3</v>
      </c>
      <c r="D25" t="s">
        <v>3184</v>
      </c>
      <c r="E25" t="s">
        <v>3188</v>
      </c>
      <c r="F25" t="s">
        <v>3189</v>
      </c>
      <c r="G25" t="s">
        <v>3207</v>
      </c>
      <c r="H25" t="s">
        <v>3765</v>
      </c>
      <c r="I25">
        <v>24500</v>
      </c>
      <c r="J25">
        <v>0</v>
      </c>
      <c r="K25">
        <v>200</v>
      </c>
      <c r="L25">
        <v>50</v>
      </c>
      <c r="M25">
        <v>1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 t="s">
        <v>4221</v>
      </c>
      <c r="AC25" t="s">
        <v>7</v>
      </c>
      <c r="AD25" s="17" t="s">
        <v>4222</v>
      </c>
      <c r="AE25" t="s">
        <v>4</v>
      </c>
      <c r="AF25" t="s">
        <v>1</v>
      </c>
      <c r="AG25" t="s">
        <v>1</v>
      </c>
      <c r="AH25" t="s">
        <v>3237</v>
      </c>
      <c r="AI25" t="s">
        <v>3207</v>
      </c>
      <c r="AJ25" t="s">
        <v>1</v>
      </c>
      <c r="AK25">
        <v>9331018124</v>
      </c>
      <c r="AL25" t="s">
        <v>1</v>
      </c>
      <c r="AM25" t="s">
        <v>1</v>
      </c>
      <c r="AN25" t="s">
        <v>1</v>
      </c>
      <c r="AO25" t="s">
        <v>3237</v>
      </c>
      <c r="AP25" t="s">
        <v>1</v>
      </c>
      <c r="AQ25" t="s">
        <v>2</v>
      </c>
      <c r="AR25" t="s">
        <v>1</v>
      </c>
      <c r="AS25" t="s">
        <v>1</v>
      </c>
      <c r="AT25" t="s">
        <v>1</v>
      </c>
      <c r="AU25" t="s">
        <v>1</v>
      </c>
      <c r="AV25" t="s">
        <v>1</v>
      </c>
      <c r="AW25" t="s">
        <v>11</v>
      </c>
      <c r="AX25">
        <f>Tabla1[[#This Row],[precio del paquete]]-Tabla1[[#This Row],[Saldo_Deudor]]</f>
        <v>900</v>
      </c>
      <c r="AY25">
        <v>23600</v>
      </c>
      <c r="AZ25">
        <v>0</v>
      </c>
      <c r="BA25">
        <v>0</v>
      </c>
      <c r="BB25" s="20">
        <v>0</v>
      </c>
      <c r="BC25" t="s">
        <v>4124</v>
      </c>
      <c r="BD25" t="s">
        <v>4103</v>
      </c>
      <c r="BE25" t="s">
        <v>3</v>
      </c>
      <c r="BF25" t="s">
        <v>3</v>
      </c>
      <c r="BG25" t="s">
        <v>3</v>
      </c>
      <c r="BH25" t="s">
        <v>3</v>
      </c>
      <c r="BI25" t="s">
        <v>3</v>
      </c>
      <c r="BJ25" s="19" t="s">
        <v>6132</v>
      </c>
      <c r="BK25" t="s">
        <v>3</v>
      </c>
      <c r="BL25" t="s">
        <v>132</v>
      </c>
      <c r="BM25" t="s">
        <v>1</v>
      </c>
      <c r="BN25">
        <f>Tabla1[[#This Row],[precio del paquete]]</f>
        <v>24500</v>
      </c>
      <c r="BO25" t="s">
        <v>1</v>
      </c>
      <c r="BP25" t="s">
        <v>1</v>
      </c>
      <c r="BQ25" t="s">
        <v>1</v>
      </c>
      <c r="BR25" t="s">
        <v>1</v>
      </c>
      <c r="BS25" t="s">
        <v>1</v>
      </c>
      <c r="BT25" t="s">
        <v>1</v>
      </c>
      <c r="BU25" t="s">
        <v>1</v>
      </c>
      <c r="BV25" t="s">
        <v>1</v>
      </c>
      <c r="BW25" t="s">
        <v>0</v>
      </c>
      <c r="BX25" t="s">
        <v>1</v>
      </c>
      <c r="BY25" t="s">
        <v>1</v>
      </c>
      <c r="BZ25" t="s">
        <v>1</v>
      </c>
      <c r="CA25" t="s">
        <v>1</v>
      </c>
      <c r="CB25" t="s">
        <v>1</v>
      </c>
      <c r="CD25" t="str" cm="1">
        <f t="array" aca="1" ref="CD25" ca="1">eConcatenar(A25:CB25,"|")</f>
        <v>0CmZNWV885Tsa0g0|COM2021-3716|3|DIGNITY|TABASCO|COMALCALCO|ARENA PRIMERA SECCION|2021-11-16|24500|0|200|50|1|0|0|0|0|0|0|0|0|0|0|0|0|0|0|GONZALEZ|LOPEZ|HARLEY|SOLTERO|X|X|CARRETERA PRINCIPAL SIN NUMERO|ARENA PRIMERA SECCION|X|9331018124|X|X|X|CARRETERA PRINCIPAL SIN NUMERO|X|LUNES|X|X|X|X|X|DOMICILIO |900|23600|0|0|0|2022-01-21|2022-01-28|x|x|x|x|x|DSYPMZPXEANHGLM|x|HOMBRE|X|24500|X|X|X|X|X|X|X|X|CARDENAS|X|X|X|X|X</v>
      </c>
    </row>
    <row r="26" spans="1:82" x14ac:dyDescent="0.25">
      <c r="A26" t="s">
        <v>160</v>
      </c>
      <c r="B26" t="s">
        <v>2151</v>
      </c>
      <c r="C26">
        <v>3</v>
      </c>
      <c r="D26" t="s">
        <v>3183</v>
      </c>
      <c r="E26" t="s">
        <v>3188</v>
      </c>
      <c r="F26" t="s">
        <v>0</v>
      </c>
      <c r="G26" t="s">
        <v>3208</v>
      </c>
      <c r="H26" t="s">
        <v>3766</v>
      </c>
      <c r="I26">
        <v>14800</v>
      </c>
      <c r="J26">
        <v>0</v>
      </c>
      <c r="K26">
        <v>300</v>
      </c>
      <c r="L26">
        <v>50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 t="s">
        <v>4223</v>
      </c>
      <c r="AC26" t="s">
        <v>4224</v>
      </c>
      <c r="AD26" s="17" t="s">
        <v>4225</v>
      </c>
      <c r="AE26" t="s">
        <v>4</v>
      </c>
      <c r="AF26" t="s">
        <v>1</v>
      </c>
      <c r="AG26" t="s">
        <v>1</v>
      </c>
      <c r="AH26" t="s">
        <v>5197</v>
      </c>
      <c r="AI26" t="s">
        <v>3208</v>
      </c>
      <c r="AJ26" t="s">
        <v>1</v>
      </c>
      <c r="AK26">
        <v>9331229818</v>
      </c>
      <c r="AL26" t="s">
        <v>1</v>
      </c>
      <c r="AM26" t="s">
        <v>1</v>
      </c>
      <c r="AN26" t="s">
        <v>1</v>
      </c>
      <c r="AO26" t="s">
        <v>5197</v>
      </c>
      <c r="AP26" t="s">
        <v>1</v>
      </c>
      <c r="AQ26" t="s">
        <v>2</v>
      </c>
      <c r="AR26" t="s">
        <v>1</v>
      </c>
      <c r="AS26" t="s">
        <v>1</v>
      </c>
      <c r="AT26" t="s">
        <v>1</v>
      </c>
      <c r="AU26" t="s">
        <v>1</v>
      </c>
      <c r="AV26" t="s">
        <v>1</v>
      </c>
      <c r="AW26" t="s">
        <v>11</v>
      </c>
      <c r="AX26">
        <f>Tabla1[[#This Row],[precio del paquete]]-Tabla1[[#This Row],[Saldo_Deudor]]</f>
        <v>300</v>
      </c>
      <c r="AY26">
        <v>14500</v>
      </c>
      <c r="AZ26">
        <v>0</v>
      </c>
      <c r="BA26">
        <v>0</v>
      </c>
      <c r="BB26" s="20">
        <v>0</v>
      </c>
      <c r="BC26" t="s">
        <v>3766</v>
      </c>
      <c r="BD26" t="s">
        <v>3794</v>
      </c>
      <c r="BE26" t="s">
        <v>3</v>
      </c>
      <c r="BF26" t="s">
        <v>3</v>
      </c>
      <c r="BG26" t="s">
        <v>3</v>
      </c>
      <c r="BH26" t="s">
        <v>3</v>
      </c>
      <c r="BI26" t="s">
        <v>3</v>
      </c>
      <c r="BJ26" s="18" t="s">
        <v>6132</v>
      </c>
      <c r="BK26" t="s">
        <v>3</v>
      </c>
      <c r="BL26" t="s">
        <v>132</v>
      </c>
      <c r="BM26" t="s">
        <v>1</v>
      </c>
      <c r="BN26">
        <f>Tabla1[[#This Row],[precio del paquete]]</f>
        <v>14800</v>
      </c>
      <c r="BO26" t="s">
        <v>1</v>
      </c>
      <c r="BP26" t="s">
        <v>1</v>
      </c>
      <c r="BQ26" t="s">
        <v>1</v>
      </c>
      <c r="BR26" t="s">
        <v>1</v>
      </c>
      <c r="BS26" t="s">
        <v>1</v>
      </c>
      <c r="BT26" t="s">
        <v>1</v>
      </c>
      <c r="BU26" t="s">
        <v>1</v>
      </c>
      <c r="BV26" t="s">
        <v>1</v>
      </c>
      <c r="BW26" t="s">
        <v>0</v>
      </c>
      <c r="BX26" t="s">
        <v>1</v>
      </c>
      <c r="BY26" t="s">
        <v>1</v>
      </c>
      <c r="BZ26" t="s">
        <v>1</v>
      </c>
      <c r="CA26" t="s">
        <v>1</v>
      </c>
      <c r="CB26" t="s">
        <v>1</v>
      </c>
      <c r="CD26" t="str" cm="1">
        <f t="array" aca="1" ref="CD26" ca="1">eConcatenar(A26:CB26,"|")</f>
        <v>zEcdNJe4bOEXgUyy|COM2021-3967|3|MEMORIAL|TABASCO|CARDENAS|ARENA SEXTA SECCION|2021-10-12|14800|0|300|50|0|0|0|0|0|0|0|0|0|0|0|0|0|0|0|SERVIN|DOMINGUEZ|JUANA|SOLTERO|X|X|CARRETERA A SANTANA|ARENA SEXTA SECCION|X|9331229818|X|X|X|CARRETERA A SANTANA|X|LUNES|X|X|X|X|X|DOMICILIO |300|14500|0|0|0|2021-10-12|2021-10-19|x|x|x|x|x|DSYPMZPXEANHGLM|x|HOMBRE|X|14800|X|X|X|X|X|X|X|X|CARDENAS|X|X|X|X|X</v>
      </c>
    </row>
    <row r="27" spans="1:82" x14ac:dyDescent="0.25">
      <c r="A27" t="s">
        <v>161</v>
      </c>
      <c r="B27" t="s">
        <v>2152</v>
      </c>
      <c r="C27">
        <v>3</v>
      </c>
      <c r="D27" t="s">
        <v>3183</v>
      </c>
      <c r="E27" t="s">
        <v>12</v>
      </c>
      <c r="F27" t="s">
        <v>3189</v>
      </c>
      <c r="G27" t="s">
        <v>3209</v>
      </c>
      <c r="H27" t="s">
        <v>3767</v>
      </c>
      <c r="I27">
        <v>14800</v>
      </c>
      <c r="J27">
        <v>0</v>
      </c>
      <c r="K27">
        <v>400</v>
      </c>
      <c r="L27">
        <v>50</v>
      </c>
      <c r="M27">
        <v>2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 t="s">
        <v>4183</v>
      </c>
      <c r="AC27" t="s">
        <v>4226</v>
      </c>
      <c r="AD27" s="17" t="s">
        <v>4227</v>
      </c>
      <c r="AE27" t="s">
        <v>4</v>
      </c>
      <c r="AF27" t="s">
        <v>1</v>
      </c>
      <c r="AG27" t="s">
        <v>1</v>
      </c>
      <c r="AH27" t="s">
        <v>5198</v>
      </c>
      <c r="AI27" t="s">
        <v>3209</v>
      </c>
      <c r="AJ27" t="s">
        <v>1</v>
      </c>
      <c r="AK27">
        <v>9331572621</v>
      </c>
      <c r="AL27" t="s">
        <v>1</v>
      </c>
      <c r="AM27" t="s">
        <v>1</v>
      </c>
      <c r="AN27" t="s">
        <v>1</v>
      </c>
      <c r="AO27" t="s">
        <v>5198</v>
      </c>
      <c r="AP27" t="s">
        <v>1</v>
      </c>
      <c r="AQ27" t="s">
        <v>2</v>
      </c>
      <c r="AR27" t="s">
        <v>1</v>
      </c>
      <c r="AS27" t="s">
        <v>1</v>
      </c>
      <c r="AT27" t="s">
        <v>1</v>
      </c>
      <c r="AU27" t="s">
        <v>1</v>
      </c>
      <c r="AV27" t="s">
        <v>1</v>
      </c>
      <c r="AW27" t="s">
        <v>11</v>
      </c>
      <c r="AX27">
        <f>Tabla1[[#This Row],[precio del paquete]]-Tabla1[[#This Row],[Saldo_Deudor]]</f>
        <v>1100</v>
      </c>
      <c r="AY27">
        <v>13700</v>
      </c>
      <c r="AZ27">
        <v>0</v>
      </c>
      <c r="BA27">
        <v>0</v>
      </c>
      <c r="BB27" s="20">
        <v>0</v>
      </c>
      <c r="BC27" t="s">
        <v>5961</v>
      </c>
      <c r="BD27" t="s">
        <v>4162</v>
      </c>
      <c r="BE27" t="s">
        <v>3</v>
      </c>
      <c r="BF27" t="s">
        <v>3</v>
      </c>
      <c r="BG27" t="s">
        <v>3</v>
      </c>
      <c r="BH27" t="s">
        <v>3</v>
      </c>
      <c r="BI27" t="s">
        <v>3</v>
      </c>
      <c r="BJ27" s="19" t="s">
        <v>6133</v>
      </c>
      <c r="BK27" t="s">
        <v>3</v>
      </c>
      <c r="BL27" t="s">
        <v>132</v>
      </c>
      <c r="BM27" t="s">
        <v>1</v>
      </c>
      <c r="BN27">
        <f>Tabla1[[#This Row],[precio del paquete]]</f>
        <v>14800</v>
      </c>
      <c r="BO27" t="s">
        <v>1</v>
      </c>
      <c r="BP27" t="s">
        <v>1</v>
      </c>
      <c r="BQ27" t="s">
        <v>1</v>
      </c>
      <c r="BR27" t="s">
        <v>1</v>
      </c>
      <c r="BS27" t="s">
        <v>1</v>
      </c>
      <c r="BT27" t="s">
        <v>1</v>
      </c>
      <c r="BU27" t="s">
        <v>1</v>
      </c>
      <c r="BV27" t="s">
        <v>1</v>
      </c>
      <c r="BW27" t="s">
        <v>0</v>
      </c>
      <c r="BX27" t="s">
        <v>1</v>
      </c>
      <c r="BY27" t="s">
        <v>1</v>
      </c>
      <c r="BZ27" t="s">
        <v>1</v>
      </c>
      <c r="CA27" t="s">
        <v>1</v>
      </c>
      <c r="CB27" t="s">
        <v>1</v>
      </c>
      <c r="CD27" t="str" cm="1">
        <f t="array" aca="1" ref="CD27" ca="1">eConcatenar(A27:CB27,"|")</f>
        <v>pD2E0cBxgCExHvG1|COM2021-3327|3|MEMORIAL|TABASCO |COMALCALCO|ARROLLO HONDA 2 |2021-10-20|14800|0|400|50|2|0|0|0|0|0|0|0|0|0|0|0|0|0|0|DE LA CRUZ|CRUZ|CANUTO|SOLTERO|X|X|CARRETERA PRINCIPAL |ARROLLO HONDA 2 |X|9331572621|X|X|X|CARRETERA PRINCIPAL |X|LUNES|X|X|X|X|X|DOMICILIO |1100|13700|0|0|0|2022-01-13|2022-01-20|x|x|x|x|x|YCRYFAU92K60AMA|x|HOMBRE|X|14800|X|X|X|X|X|X|X|X|CARDENAS|X|X|X|X|X</v>
      </c>
    </row>
    <row r="28" spans="1:82" x14ac:dyDescent="0.25">
      <c r="A28" t="s">
        <v>162</v>
      </c>
      <c r="B28" t="s">
        <v>2153</v>
      </c>
      <c r="C28">
        <v>3</v>
      </c>
      <c r="D28" t="s">
        <v>3183</v>
      </c>
      <c r="E28" t="s">
        <v>3188</v>
      </c>
      <c r="F28" t="s">
        <v>3189</v>
      </c>
      <c r="G28" t="s">
        <v>3210</v>
      </c>
      <c r="H28" t="s">
        <v>3767</v>
      </c>
      <c r="I28">
        <v>14800</v>
      </c>
      <c r="J28">
        <v>0</v>
      </c>
      <c r="K28">
        <v>100</v>
      </c>
      <c r="L28">
        <v>50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 t="s">
        <v>4184</v>
      </c>
      <c r="AC28" t="s">
        <v>4228</v>
      </c>
      <c r="AD28" s="17" t="s">
        <v>4229</v>
      </c>
      <c r="AE28" t="s">
        <v>4</v>
      </c>
      <c r="AF28" t="s">
        <v>1</v>
      </c>
      <c r="AG28" t="s">
        <v>1</v>
      </c>
      <c r="AH28" t="s">
        <v>5199</v>
      </c>
      <c r="AI28" t="s">
        <v>3210</v>
      </c>
      <c r="AJ28" t="s">
        <v>1</v>
      </c>
      <c r="AK28">
        <v>9331553853</v>
      </c>
      <c r="AL28" t="s">
        <v>1</v>
      </c>
      <c r="AM28" t="s">
        <v>1</v>
      </c>
      <c r="AN28" t="s">
        <v>1</v>
      </c>
      <c r="AO28" t="s">
        <v>5199</v>
      </c>
      <c r="AP28" t="s">
        <v>1</v>
      </c>
      <c r="AQ28" t="s">
        <v>2</v>
      </c>
      <c r="AR28" t="s">
        <v>1</v>
      </c>
      <c r="AS28" t="s">
        <v>1</v>
      </c>
      <c r="AT28" t="s">
        <v>1</v>
      </c>
      <c r="AU28" t="s">
        <v>1</v>
      </c>
      <c r="AV28" t="s">
        <v>1</v>
      </c>
      <c r="AW28" t="s">
        <v>11</v>
      </c>
      <c r="AX28">
        <f>Tabla1[[#This Row],[precio del paquete]]-Tabla1[[#This Row],[Saldo_Deudor]]</f>
        <v>1300</v>
      </c>
      <c r="AY28">
        <v>13500</v>
      </c>
      <c r="AZ28">
        <v>0</v>
      </c>
      <c r="BA28">
        <v>0</v>
      </c>
      <c r="BB28" s="20">
        <v>0</v>
      </c>
      <c r="BC28" t="s">
        <v>3763</v>
      </c>
      <c r="BD28" t="s">
        <v>6037</v>
      </c>
      <c r="BE28" t="s">
        <v>3</v>
      </c>
      <c r="BF28" t="s">
        <v>3</v>
      </c>
      <c r="BG28" t="s">
        <v>3</v>
      </c>
      <c r="BH28" t="s">
        <v>3</v>
      </c>
      <c r="BI28" t="s">
        <v>3</v>
      </c>
      <c r="BJ28" s="18" t="s">
        <v>6134</v>
      </c>
      <c r="BK28" t="s">
        <v>3</v>
      </c>
      <c r="BL28" t="s">
        <v>132</v>
      </c>
      <c r="BM28" t="s">
        <v>1</v>
      </c>
      <c r="BN28">
        <f>Tabla1[[#This Row],[precio del paquete]]</f>
        <v>14800</v>
      </c>
      <c r="BO28" t="s">
        <v>1</v>
      </c>
      <c r="BP28" t="s">
        <v>1</v>
      </c>
      <c r="BQ28" t="s">
        <v>1</v>
      </c>
      <c r="BR28" t="s">
        <v>1</v>
      </c>
      <c r="BS28" t="s">
        <v>1</v>
      </c>
      <c r="BT28" t="s">
        <v>1</v>
      </c>
      <c r="BU28" t="s">
        <v>1</v>
      </c>
      <c r="BV28" t="s">
        <v>1</v>
      </c>
      <c r="BW28" t="s">
        <v>0</v>
      </c>
      <c r="BX28" t="s">
        <v>1</v>
      </c>
      <c r="BY28" t="s">
        <v>1</v>
      </c>
      <c r="BZ28" t="s">
        <v>1</v>
      </c>
      <c r="CA28" t="s">
        <v>1</v>
      </c>
      <c r="CB28" t="s">
        <v>1</v>
      </c>
      <c r="CD28" t="str" cm="1">
        <f t="array" aca="1" ref="CD28" ca="1">eConcatenar(A28:CB28,"|")</f>
        <v>dS4wk9pzvq37hRhp|COM2021-3329|3|MEMORIAL|TABASCO|COMALCALCO|ARROYO HONDO SEGUNDA SECCION|2021-10-20|14800|0|100|50|0|0|0|0|0|0|0|0|0|0|0|0|0|0|0|PEREZ|VENTURA|MERCEDES|SOLTERO|X|X|CARRETERA ARROYO HONDO CUARTA|ARROYO HONDO SEGUNDA SECCION|X|9331553853|X|X|X|CARRETERA ARROYO HONDO CUARTA|X|LUNES|X|X|X|X|X|DOMICILIO |1300|13500|0|0|0|2022-02-01|2022-02-08|x|x|x|x|x|QWZGYSX69KVTQO|x|HOMBRE|X|14800|X|X|X|X|X|X|X|X|CARDENAS|X|X|X|X|X</v>
      </c>
    </row>
    <row r="29" spans="1:82" x14ac:dyDescent="0.25">
      <c r="A29" t="s">
        <v>163</v>
      </c>
      <c r="B29" t="s">
        <v>2154</v>
      </c>
      <c r="C29">
        <v>3</v>
      </c>
      <c r="D29" t="s">
        <v>3183</v>
      </c>
      <c r="E29" t="s">
        <v>3188</v>
      </c>
      <c r="F29" t="s">
        <v>3189</v>
      </c>
      <c r="G29" t="s">
        <v>3211</v>
      </c>
      <c r="H29" t="s">
        <v>3768</v>
      </c>
      <c r="I29">
        <v>14800</v>
      </c>
      <c r="J29">
        <v>0</v>
      </c>
      <c r="K29">
        <v>200</v>
      </c>
      <c r="L29">
        <v>50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 t="s">
        <v>4230</v>
      </c>
      <c r="AC29" t="s">
        <v>4231</v>
      </c>
      <c r="AD29" s="17" t="s">
        <v>4232</v>
      </c>
      <c r="AE29" t="s">
        <v>4</v>
      </c>
      <c r="AF29" t="s">
        <v>1</v>
      </c>
      <c r="AG29" t="s">
        <v>1</v>
      </c>
      <c r="AH29" t="s">
        <v>3211</v>
      </c>
      <c r="AI29" t="s">
        <v>3211</v>
      </c>
      <c r="AJ29" t="s">
        <v>1</v>
      </c>
      <c r="AK29">
        <v>9331010033</v>
      </c>
      <c r="AL29" t="s">
        <v>1</v>
      </c>
      <c r="AM29" t="s">
        <v>1</v>
      </c>
      <c r="AN29" t="s">
        <v>1</v>
      </c>
      <c r="AO29" t="s">
        <v>3211</v>
      </c>
      <c r="AP29" t="s">
        <v>1</v>
      </c>
      <c r="AQ29" t="s">
        <v>2</v>
      </c>
      <c r="AR29" t="s">
        <v>1</v>
      </c>
      <c r="AS29" t="s">
        <v>1</v>
      </c>
      <c r="AT29" t="s">
        <v>1</v>
      </c>
      <c r="AU29" t="s">
        <v>1</v>
      </c>
      <c r="AV29" t="s">
        <v>1</v>
      </c>
      <c r="AW29" t="s">
        <v>11</v>
      </c>
      <c r="AX29">
        <f>Tabla1[[#This Row],[precio del paquete]]-Tabla1[[#This Row],[Saldo_Deudor]]</f>
        <v>400</v>
      </c>
      <c r="AY29">
        <v>14400</v>
      </c>
      <c r="AZ29">
        <v>0</v>
      </c>
      <c r="BA29">
        <v>0</v>
      </c>
      <c r="BB29" s="20">
        <v>0</v>
      </c>
      <c r="BC29" t="s">
        <v>5962</v>
      </c>
      <c r="BD29" t="s">
        <v>6038</v>
      </c>
      <c r="BE29" t="s">
        <v>3</v>
      </c>
      <c r="BF29" t="s">
        <v>3</v>
      </c>
      <c r="BG29" t="s">
        <v>3</v>
      </c>
      <c r="BH29" t="s">
        <v>3</v>
      </c>
      <c r="BI29" t="s">
        <v>3</v>
      </c>
      <c r="BJ29" s="19" t="s">
        <v>6134</v>
      </c>
      <c r="BK29" t="s">
        <v>3</v>
      </c>
      <c r="BL29" t="s">
        <v>132</v>
      </c>
      <c r="BM29" t="s">
        <v>1</v>
      </c>
      <c r="BN29">
        <f>Tabla1[[#This Row],[precio del paquete]]</f>
        <v>14800</v>
      </c>
      <c r="BO29" t="s">
        <v>1</v>
      </c>
      <c r="BP29" t="s">
        <v>1</v>
      </c>
      <c r="BQ29" t="s">
        <v>1</v>
      </c>
      <c r="BR29" t="s">
        <v>1</v>
      </c>
      <c r="BS29" t="s">
        <v>1</v>
      </c>
      <c r="BT29" t="s">
        <v>1</v>
      </c>
      <c r="BU29" t="s">
        <v>1</v>
      </c>
      <c r="BV29" t="s">
        <v>1</v>
      </c>
      <c r="BW29" t="s">
        <v>0</v>
      </c>
      <c r="BX29" t="s">
        <v>1</v>
      </c>
      <c r="BY29" t="s">
        <v>1</v>
      </c>
      <c r="BZ29" t="s">
        <v>1</v>
      </c>
      <c r="CA29" t="s">
        <v>1</v>
      </c>
      <c r="CB29" t="s">
        <v>1</v>
      </c>
      <c r="CD29" t="str" cm="1">
        <f t="array" aca="1" ref="CD29" ca="1">eConcatenar(A29:CB29,"|")</f>
        <v>ulbOAyidlL6fJEej|COM2022-0425|3|MEMORIAL|TABASCO|COMALCALCO|ARROYO HONDO TERCERA SECCION|2022-01-22|14800|0|200|50|0|0|0|0|0|0|0|0|0|0|0|0|0|0|0|VELAZQUEZ|MORALES|HOFILIA|SOLTERO|X|X|ARROYO HONDO TERCERA SECCION|ARROYO HONDO TERCERA SECCION|X|9331010033|X|X|X|ARROYO HONDO TERCERA SECCION|X|LUNES|X|X|X|X|X|DOMICILIO |400|14400|0|0|0|2022-01-27|2022-02-03|x|x|x|x|x|QWZGYSX69KVTQO|x|HOMBRE|X|14800|X|X|X|X|X|X|X|X|CARDENAS|X|X|X|X|X</v>
      </c>
    </row>
    <row r="30" spans="1:82" x14ac:dyDescent="0.25">
      <c r="A30" t="s">
        <v>164</v>
      </c>
      <c r="B30" t="s">
        <v>2155</v>
      </c>
      <c r="C30">
        <v>3</v>
      </c>
      <c r="D30" t="s">
        <v>3183</v>
      </c>
      <c r="E30" t="s">
        <v>12</v>
      </c>
      <c r="F30" t="s">
        <v>0</v>
      </c>
      <c r="G30" t="s">
        <v>3212</v>
      </c>
      <c r="H30" t="s">
        <v>3769</v>
      </c>
      <c r="I30">
        <v>14800</v>
      </c>
      <c r="J30">
        <v>0</v>
      </c>
      <c r="K30">
        <v>50</v>
      </c>
      <c r="L30">
        <v>50</v>
      </c>
      <c r="M30">
        <v>1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 t="s">
        <v>4233</v>
      </c>
      <c r="AC30" t="s">
        <v>4221</v>
      </c>
      <c r="AD30" s="17" t="s">
        <v>4234</v>
      </c>
      <c r="AE30" t="s">
        <v>4</v>
      </c>
      <c r="AF30" t="s">
        <v>1</v>
      </c>
      <c r="AG30" t="s">
        <v>1</v>
      </c>
      <c r="AH30" t="s">
        <v>5200</v>
      </c>
      <c r="AI30" t="s">
        <v>3212</v>
      </c>
      <c r="AJ30" t="s">
        <v>1</v>
      </c>
      <c r="AK30">
        <v>9371231944</v>
      </c>
      <c r="AL30" t="s">
        <v>1</v>
      </c>
      <c r="AM30" t="s">
        <v>1</v>
      </c>
      <c r="AN30" t="s">
        <v>1</v>
      </c>
      <c r="AO30" t="s">
        <v>5200</v>
      </c>
      <c r="AP30" t="s">
        <v>1</v>
      </c>
      <c r="AQ30" t="s">
        <v>2</v>
      </c>
      <c r="AR30" t="s">
        <v>1</v>
      </c>
      <c r="AS30" t="s">
        <v>1</v>
      </c>
      <c r="AT30" t="s">
        <v>1</v>
      </c>
      <c r="AU30" t="s">
        <v>1</v>
      </c>
      <c r="AV30" t="s">
        <v>1</v>
      </c>
      <c r="AW30" t="s">
        <v>11</v>
      </c>
      <c r="AX30">
        <f>Tabla1[[#This Row],[precio del paquete]]-Tabla1[[#This Row],[Saldo_Deudor]]</f>
        <v>50</v>
      </c>
      <c r="AY30">
        <v>14750</v>
      </c>
      <c r="AZ30">
        <v>0</v>
      </c>
      <c r="BA30">
        <v>0</v>
      </c>
      <c r="BB30" s="20">
        <v>0</v>
      </c>
      <c r="BC30" t="s">
        <v>3769</v>
      </c>
      <c r="BD30" t="s">
        <v>6039</v>
      </c>
      <c r="BE30" t="s">
        <v>3</v>
      </c>
      <c r="BF30" t="s">
        <v>3</v>
      </c>
      <c r="BG30" t="s">
        <v>3</v>
      </c>
      <c r="BH30" t="s">
        <v>3</v>
      </c>
      <c r="BI30" t="s">
        <v>3</v>
      </c>
      <c r="BJ30" s="18" t="s">
        <v>6134</v>
      </c>
      <c r="BK30" t="s">
        <v>3</v>
      </c>
      <c r="BL30" t="s">
        <v>132</v>
      </c>
      <c r="BM30" t="s">
        <v>1</v>
      </c>
      <c r="BN30">
        <f>Tabla1[[#This Row],[precio del paquete]]</f>
        <v>14800</v>
      </c>
      <c r="BO30" t="s">
        <v>1</v>
      </c>
      <c r="BP30" t="s">
        <v>1</v>
      </c>
      <c r="BQ30" t="s">
        <v>1</v>
      </c>
      <c r="BR30" t="s">
        <v>1</v>
      </c>
      <c r="BS30" t="s">
        <v>1</v>
      </c>
      <c r="BT30" t="s">
        <v>1</v>
      </c>
      <c r="BU30" t="s">
        <v>1</v>
      </c>
      <c r="BV30" t="s">
        <v>1</v>
      </c>
      <c r="BW30" t="s">
        <v>0</v>
      </c>
      <c r="BX30" t="s">
        <v>1</v>
      </c>
      <c r="BY30" t="s">
        <v>1</v>
      </c>
      <c r="BZ30" t="s">
        <v>1</v>
      </c>
      <c r="CA30" t="s">
        <v>1</v>
      </c>
      <c r="CB30" t="s">
        <v>1</v>
      </c>
      <c r="CD30" t="str" cm="1">
        <f t="array" aca="1" ref="CD30" ca="1">eConcatenar(A30:CB30,"|")</f>
        <v>hUN46n6E1yT74AAY|CAR2022-0490|3|MEMORIAL|TABASCO |CARDENAS|BAJIO |2022-01-29|14800|0|50|50|1|0|0|0|0|0|0|0|0|0|0|0|0|0|0|MARCHENA|GONZALEZ|GLADYS|SOLTERO|X|X|CALLE LA MEXICANA |BAJIO |X|9371231944|X|X|X|CALLE LA MEXICANA |X|LUNES|X|X|X|X|X|DOMICILIO |50|14750|0|0|0|2022-01-29|2022-02-05|x|x|x|x|x|QWZGYSX69KVTQO|x|HOMBRE|X|14800|X|X|X|X|X|X|X|X|CARDENAS|X|X|X|X|X</v>
      </c>
    </row>
    <row r="31" spans="1:82" x14ac:dyDescent="0.25">
      <c r="A31" t="s">
        <v>165</v>
      </c>
      <c r="B31" t="s">
        <v>2156</v>
      </c>
      <c r="C31">
        <v>3</v>
      </c>
      <c r="D31" t="s">
        <v>3186</v>
      </c>
      <c r="E31" t="s">
        <v>12</v>
      </c>
      <c r="F31" t="s">
        <v>0</v>
      </c>
      <c r="G31" t="s">
        <v>3212</v>
      </c>
      <c r="H31" t="s">
        <v>3770</v>
      </c>
      <c r="I31">
        <v>19800</v>
      </c>
      <c r="J31">
        <v>0</v>
      </c>
      <c r="K31">
        <v>100</v>
      </c>
      <c r="L31">
        <v>50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 t="s">
        <v>8</v>
      </c>
      <c r="AC31" t="s">
        <v>4184</v>
      </c>
      <c r="AD31" s="17" t="s">
        <v>4235</v>
      </c>
      <c r="AE31" t="s">
        <v>4</v>
      </c>
      <c r="AF31" t="s">
        <v>1</v>
      </c>
      <c r="AG31" t="s">
        <v>1</v>
      </c>
      <c r="AH31" t="s">
        <v>5201</v>
      </c>
      <c r="AI31" t="s">
        <v>3212</v>
      </c>
      <c r="AJ31" t="s">
        <v>1</v>
      </c>
      <c r="AK31">
        <v>9372711134</v>
      </c>
      <c r="AL31" t="s">
        <v>1</v>
      </c>
      <c r="AM31" t="s">
        <v>1</v>
      </c>
      <c r="AN31" t="s">
        <v>1</v>
      </c>
      <c r="AO31" t="s">
        <v>5201</v>
      </c>
      <c r="AP31" t="s">
        <v>1</v>
      </c>
      <c r="AQ31" t="s">
        <v>2</v>
      </c>
      <c r="AR31" t="s">
        <v>1</v>
      </c>
      <c r="AS31" t="s">
        <v>1</v>
      </c>
      <c r="AT31" t="s">
        <v>1</v>
      </c>
      <c r="AU31" t="s">
        <v>1</v>
      </c>
      <c r="AV31" t="s">
        <v>1</v>
      </c>
      <c r="AW31" t="s">
        <v>11</v>
      </c>
      <c r="AX31">
        <f>Tabla1[[#This Row],[precio del paquete]]-Tabla1[[#This Row],[Saldo_Deudor]]</f>
        <v>2000</v>
      </c>
      <c r="AY31">
        <v>17800</v>
      </c>
      <c r="AZ31">
        <v>0</v>
      </c>
      <c r="BA31">
        <v>0</v>
      </c>
      <c r="BB31" s="20">
        <v>0</v>
      </c>
      <c r="BC31" t="s">
        <v>3814</v>
      </c>
      <c r="BD31" t="s">
        <v>4059</v>
      </c>
      <c r="BE31" t="s">
        <v>3</v>
      </c>
      <c r="BF31" t="s">
        <v>3</v>
      </c>
      <c r="BG31" t="s">
        <v>3</v>
      </c>
      <c r="BH31" t="s">
        <v>3</v>
      </c>
      <c r="BI31" t="s">
        <v>3</v>
      </c>
      <c r="BJ31" s="19" t="s">
        <v>6126</v>
      </c>
      <c r="BK31" t="s">
        <v>3</v>
      </c>
      <c r="BL31" t="s">
        <v>132</v>
      </c>
      <c r="BM31" t="s">
        <v>1</v>
      </c>
      <c r="BN31">
        <f>Tabla1[[#This Row],[precio del paquete]]</f>
        <v>19800</v>
      </c>
      <c r="BO31" t="s">
        <v>1</v>
      </c>
      <c r="BP31" t="s">
        <v>1</v>
      </c>
      <c r="BQ31" t="s">
        <v>1</v>
      </c>
      <c r="BR31" t="s">
        <v>1</v>
      </c>
      <c r="BS31" t="s">
        <v>1</v>
      </c>
      <c r="BT31" t="s">
        <v>1</v>
      </c>
      <c r="BU31" t="s">
        <v>1</v>
      </c>
      <c r="BV31" t="s">
        <v>1</v>
      </c>
      <c r="BW31" t="s">
        <v>0</v>
      </c>
      <c r="BX31" t="s">
        <v>1</v>
      </c>
      <c r="BY31" t="s">
        <v>1</v>
      </c>
      <c r="BZ31" t="s">
        <v>1</v>
      </c>
      <c r="CA31" t="s">
        <v>1</v>
      </c>
      <c r="CB31" t="s">
        <v>1</v>
      </c>
      <c r="CD31" t="str" cm="1">
        <f t="array" aca="1" ref="CD31" ca="1">eConcatenar(A31:CB31,"|")</f>
        <v>x3judfOmhBXM0m24|CAR2021-0274|3|ZAFIRO|TABASCO |CARDENAS|BAJIO |2021-01-28|19800|0|100|50|0|0|0|0|0|0|0|0|0|0|0|0|0|0|0|GOMEZ|PEREZ|MARIA DALILA|SOLTERO|X|X|AVENIDA LAS FLORES |BAJIO |X|9372711134|X|X|X|AVENIDA LAS FLORES |X|LUNES|X|X|X|X|X|DOMICILIO |2000|17800|0|0|0|2021-01-11|2021-01-18|x|x|x|x|x|QWZBUBTG9KVTQO|x|HOMBRE|X|19800|X|X|X|X|X|X|X|X|CARDENAS|X|X|X|X|X</v>
      </c>
    </row>
    <row r="32" spans="1:82" x14ac:dyDescent="0.25">
      <c r="A32" t="s">
        <v>166</v>
      </c>
      <c r="B32" t="s">
        <v>2157</v>
      </c>
      <c r="C32">
        <v>3</v>
      </c>
      <c r="D32" t="s">
        <v>3183</v>
      </c>
      <c r="E32" t="s">
        <v>12</v>
      </c>
      <c r="F32" t="s">
        <v>0</v>
      </c>
      <c r="G32" t="s">
        <v>3212</v>
      </c>
      <c r="H32" t="s">
        <v>3771</v>
      </c>
      <c r="I32">
        <v>14800</v>
      </c>
      <c r="J32">
        <v>0</v>
      </c>
      <c r="K32">
        <v>100</v>
      </c>
      <c r="L32">
        <v>50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 t="s">
        <v>4236</v>
      </c>
      <c r="AC32" t="s">
        <v>4237</v>
      </c>
      <c r="AD32" s="17" t="s">
        <v>4238</v>
      </c>
      <c r="AE32" t="s">
        <v>4</v>
      </c>
      <c r="AF32" t="s">
        <v>1</v>
      </c>
      <c r="AG32" t="s">
        <v>1</v>
      </c>
      <c r="AH32" t="s">
        <v>5202</v>
      </c>
      <c r="AI32" t="s">
        <v>3212</v>
      </c>
      <c r="AJ32" t="s">
        <v>1</v>
      </c>
      <c r="AK32">
        <v>9371663752</v>
      </c>
      <c r="AL32" t="s">
        <v>1</v>
      </c>
      <c r="AM32" t="s">
        <v>1</v>
      </c>
      <c r="AN32" t="s">
        <v>1</v>
      </c>
      <c r="AO32" t="s">
        <v>5202</v>
      </c>
      <c r="AP32" t="s">
        <v>1</v>
      </c>
      <c r="AQ32" t="s">
        <v>2</v>
      </c>
      <c r="AR32" t="s">
        <v>1</v>
      </c>
      <c r="AS32" t="s">
        <v>1</v>
      </c>
      <c r="AT32" t="s">
        <v>1</v>
      </c>
      <c r="AU32" t="s">
        <v>1</v>
      </c>
      <c r="AV32" t="s">
        <v>1</v>
      </c>
      <c r="AW32" t="s">
        <v>11</v>
      </c>
      <c r="AX32">
        <f>Tabla1[[#This Row],[precio del paquete]]-Tabla1[[#This Row],[Saldo_Deudor]]</f>
        <v>100</v>
      </c>
      <c r="AY32">
        <v>14700</v>
      </c>
      <c r="AZ32">
        <v>0</v>
      </c>
      <c r="BA32">
        <v>0</v>
      </c>
      <c r="BB32" s="20">
        <v>0</v>
      </c>
      <c r="BC32" t="s">
        <v>3771</v>
      </c>
      <c r="BD32" t="s">
        <v>4018</v>
      </c>
      <c r="BE32" t="s">
        <v>3</v>
      </c>
      <c r="BF32" t="s">
        <v>3</v>
      </c>
      <c r="BG32" t="s">
        <v>3</v>
      </c>
      <c r="BH32" t="s">
        <v>3</v>
      </c>
      <c r="BI32" t="s">
        <v>3</v>
      </c>
      <c r="BJ32" s="18" t="s">
        <v>6126</v>
      </c>
      <c r="BK32" t="s">
        <v>3</v>
      </c>
      <c r="BL32" t="s">
        <v>132</v>
      </c>
      <c r="BM32" t="s">
        <v>1</v>
      </c>
      <c r="BN32">
        <f>Tabla1[[#This Row],[precio del paquete]]</f>
        <v>14800</v>
      </c>
      <c r="BO32" t="s">
        <v>1</v>
      </c>
      <c r="BP32" t="s">
        <v>1</v>
      </c>
      <c r="BQ32" t="s">
        <v>1</v>
      </c>
      <c r="BR32" t="s">
        <v>1</v>
      </c>
      <c r="BS32" t="s">
        <v>1</v>
      </c>
      <c r="BT32" t="s">
        <v>1</v>
      </c>
      <c r="BU32" t="s">
        <v>1</v>
      </c>
      <c r="BV32" t="s">
        <v>1</v>
      </c>
      <c r="BW32" t="s">
        <v>0</v>
      </c>
      <c r="BX32" t="s">
        <v>1</v>
      </c>
      <c r="BY32" t="s">
        <v>1</v>
      </c>
      <c r="BZ32" t="s">
        <v>1</v>
      </c>
      <c r="CA32" t="s">
        <v>1</v>
      </c>
      <c r="CB32" t="s">
        <v>1</v>
      </c>
      <c r="CD32" t="str" cm="1">
        <f t="array" aca="1" ref="CD32" ca="1">eConcatenar(A32:CB32,"|")</f>
        <v>w1RoRrWFTXuEfJYg|CAR2021-7452|3|MEMORIAL|TABASCO |CARDENAS|BAJIO |2021-06-12|14800|0|100|50|0|0|0|0|0|0|0|0|0|0|0|0|0|0|0|PINEDA|ALEJANDRO|AGUSTIN CEVERO|SOLTERO|X|X|CALLEJON LOS CAROLINA |BAJIO |X|9371663752|X|X|X|CALLEJON LOS CAROLINA |X|LUNES|X|X|X|X|X|DOMICILIO |100|14700|0|0|0|2021-06-12|2021-06-19|x|x|x|x|x|QWZBUBTG9KVTQO|x|HOMBRE|X|14800|X|X|X|X|X|X|X|X|CARDENAS|X|X|X|X|X</v>
      </c>
    </row>
    <row r="33" spans="1:82" x14ac:dyDescent="0.25">
      <c r="A33" t="s">
        <v>167</v>
      </c>
      <c r="B33" t="s">
        <v>2158</v>
      </c>
      <c r="C33">
        <v>3</v>
      </c>
      <c r="D33" t="s">
        <v>3183</v>
      </c>
      <c r="E33" t="s">
        <v>3188</v>
      </c>
      <c r="F33" t="s">
        <v>0</v>
      </c>
      <c r="G33" t="s">
        <v>3213</v>
      </c>
      <c r="H33" t="s">
        <v>3754</v>
      </c>
      <c r="I33">
        <v>14800</v>
      </c>
      <c r="J33">
        <v>0</v>
      </c>
      <c r="K33">
        <v>50</v>
      </c>
      <c r="L33">
        <v>50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 t="s">
        <v>7</v>
      </c>
      <c r="AC33" t="s">
        <v>4233</v>
      </c>
      <c r="AD33" s="17" t="s">
        <v>4239</v>
      </c>
      <c r="AE33" t="s">
        <v>4</v>
      </c>
      <c r="AF33" t="s">
        <v>1</v>
      </c>
      <c r="AG33" t="s">
        <v>1</v>
      </c>
      <c r="AH33" t="s">
        <v>5203</v>
      </c>
      <c r="AI33" t="s">
        <v>3213</v>
      </c>
      <c r="AJ33" t="s">
        <v>1</v>
      </c>
      <c r="AK33">
        <v>9371479107</v>
      </c>
      <c r="AL33" t="s">
        <v>1</v>
      </c>
      <c r="AM33" t="s">
        <v>1</v>
      </c>
      <c r="AN33" t="s">
        <v>1</v>
      </c>
      <c r="AO33" t="s">
        <v>5203</v>
      </c>
      <c r="AP33" t="s">
        <v>1</v>
      </c>
      <c r="AQ33" t="s">
        <v>2</v>
      </c>
      <c r="AR33" t="s">
        <v>1</v>
      </c>
      <c r="AS33" t="s">
        <v>1</v>
      </c>
      <c r="AT33" t="s">
        <v>1</v>
      </c>
      <c r="AU33" t="s">
        <v>1</v>
      </c>
      <c r="AV33" t="s">
        <v>1</v>
      </c>
      <c r="AW33" t="s">
        <v>11</v>
      </c>
      <c r="AX33">
        <f>Tabla1[[#This Row],[precio del paquete]]-Tabla1[[#This Row],[Saldo_Deudor]]</f>
        <v>1250</v>
      </c>
      <c r="AY33">
        <v>13550</v>
      </c>
      <c r="AZ33">
        <v>0</v>
      </c>
      <c r="BA33">
        <v>0</v>
      </c>
      <c r="BB33" s="20">
        <v>0</v>
      </c>
      <c r="BC33" t="s">
        <v>3768</v>
      </c>
      <c r="BD33" t="s">
        <v>3769</v>
      </c>
      <c r="BE33" t="s">
        <v>3</v>
      </c>
      <c r="BF33" t="s">
        <v>3</v>
      </c>
      <c r="BG33" t="s">
        <v>3</v>
      </c>
      <c r="BH33" t="s">
        <v>3</v>
      </c>
      <c r="BI33" t="s">
        <v>3</v>
      </c>
      <c r="BJ33" s="19" t="s">
        <v>6126</v>
      </c>
      <c r="BK33" t="s">
        <v>3</v>
      </c>
      <c r="BL33" t="s">
        <v>132</v>
      </c>
      <c r="BM33" t="s">
        <v>1</v>
      </c>
      <c r="BN33">
        <f>Tabla1[[#This Row],[precio del paquete]]</f>
        <v>14800</v>
      </c>
      <c r="BO33" t="s">
        <v>1</v>
      </c>
      <c r="BP33" t="s">
        <v>1</v>
      </c>
      <c r="BQ33" t="s">
        <v>1</v>
      </c>
      <c r="BR33" t="s">
        <v>1</v>
      </c>
      <c r="BS33" t="s">
        <v>1</v>
      </c>
      <c r="BT33" t="s">
        <v>1</v>
      </c>
      <c r="BU33" t="s">
        <v>1</v>
      </c>
      <c r="BV33" t="s">
        <v>1</v>
      </c>
      <c r="BW33" t="s">
        <v>0</v>
      </c>
      <c r="BX33" t="s">
        <v>1</v>
      </c>
      <c r="BY33" t="s">
        <v>1</v>
      </c>
      <c r="BZ33" t="s">
        <v>1</v>
      </c>
      <c r="CA33" t="s">
        <v>1</v>
      </c>
      <c r="CB33" t="s">
        <v>1</v>
      </c>
      <c r="CD33" t="str" cm="1">
        <f t="array" aca="1" ref="CD33" ca="1">eConcatenar(A33:CB33,"|")</f>
        <v>OcdwKjG0OYZc9KOr|CAR2021-6209|3|MEMORIAL|TABASCO|CARDENAS|BAJIO 1RA |2021-10-16|14800|0|50|50|0|0|0|0|0|0|0|0|0|0|0|0|0|0|0|LOPEZ|MARCHENA|ROCIO|SOLTERO|X|X|BAJIO 1RA CALLE PERIFERICO|BAJIO 1RA |X|9371479107|X|X|X|BAJIO 1RA CALLE PERIFERICO|X|LUNES|X|X|X|X|X|DOMICILIO |1250|13550|0|0|0|2022-01-22|2022-01-29|x|x|x|x|x|QWZBUBTG9KVTQO|x|HOMBRE|X|14800|X|X|X|X|X|X|X|X|CARDENAS|X|X|X|X|X</v>
      </c>
    </row>
    <row r="34" spans="1:82" x14ac:dyDescent="0.25">
      <c r="A34" t="s">
        <v>168</v>
      </c>
      <c r="B34" t="s">
        <v>2159</v>
      </c>
      <c r="C34">
        <v>3</v>
      </c>
      <c r="D34" t="s">
        <v>3185</v>
      </c>
      <c r="E34" t="s">
        <v>3188</v>
      </c>
      <c r="F34" t="s">
        <v>0</v>
      </c>
      <c r="G34" t="s">
        <v>3214</v>
      </c>
      <c r="H34" t="s">
        <v>3772</v>
      </c>
      <c r="I34">
        <v>12900</v>
      </c>
      <c r="J34">
        <v>0</v>
      </c>
      <c r="K34">
        <v>200</v>
      </c>
      <c r="L34">
        <v>50</v>
      </c>
      <c r="M34">
        <v>2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 t="s">
        <v>4240</v>
      </c>
      <c r="AC34" t="s">
        <v>4241</v>
      </c>
      <c r="AD34" s="17" t="s">
        <v>4242</v>
      </c>
      <c r="AE34" t="s">
        <v>4</v>
      </c>
      <c r="AF34" t="s">
        <v>1</v>
      </c>
      <c r="AG34" t="s">
        <v>1</v>
      </c>
      <c r="AH34" t="s">
        <v>5204</v>
      </c>
      <c r="AI34" t="s">
        <v>3214</v>
      </c>
      <c r="AJ34" t="s">
        <v>1</v>
      </c>
      <c r="AK34">
        <v>9373770627</v>
      </c>
      <c r="AL34" t="s">
        <v>1</v>
      </c>
      <c r="AM34" t="s">
        <v>1</v>
      </c>
      <c r="AN34" t="s">
        <v>1</v>
      </c>
      <c r="AO34" t="s">
        <v>5204</v>
      </c>
      <c r="AP34" t="s">
        <v>1</v>
      </c>
      <c r="AQ34" t="s">
        <v>2</v>
      </c>
      <c r="AR34" t="s">
        <v>1</v>
      </c>
      <c r="AS34" t="s">
        <v>1</v>
      </c>
      <c r="AT34" t="s">
        <v>1</v>
      </c>
      <c r="AU34" t="s">
        <v>1</v>
      </c>
      <c r="AV34" t="s">
        <v>1</v>
      </c>
      <c r="AW34" t="s">
        <v>11</v>
      </c>
      <c r="AX34">
        <f>Tabla1[[#This Row],[precio del paquete]]-Tabla1[[#This Row],[Saldo_Deudor]]</f>
        <v>300</v>
      </c>
      <c r="AY34">
        <v>12600</v>
      </c>
      <c r="AZ34">
        <v>0</v>
      </c>
      <c r="BA34">
        <v>0</v>
      </c>
      <c r="BB34" s="20">
        <v>0</v>
      </c>
      <c r="BC34" t="s">
        <v>3969</v>
      </c>
      <c r="BD34" t="s">
        <v>3993</v>
      </c>
      <c r="BE34" t="s">
        <v>3</v>
      </c>
      <c r="BF34" t="s">
        <v>3</v>
      </c>
      <c r="BG34" t="s">
        <v>3</v>
      </c>
      <c r="BH34" t="s">
        <v>3</v>
      </c>
      <c r="BI34" t="s">
        <v>3</v>
      </c>
      <c r="BJ34" s="18" t="s">
        <v>6135</v>
      </c>
      <c r="BK34" t="s">
        <v>3</v>
      </c>
      <c r="BL34" t="s">
        <v>132</v>
      </c>
      <c r="BM34" t="s">
        <v>1</v>
      </c>
      <c r="BN34">
        <f>Tabla1[[#This Row],[precio del paquete]]</f>
        <v>12900</v>
      </c>
      <c r="BO34" t="s">
        <v>1</v>
      </c>
      <c r="BP34" t="s">
        <v>1</v>
      </c>
      <c r="BQ34" t="s">
        <v>1</v>
      </c>
      <c r="BR34" t="s">
        <v>1</v>
      </c>
      <c r="BS34" t="s">
        <v>1</v>
      </c>
      <c r="BT34" t="s">
        <v>1</v>
      </c>
      <c r="BU34" t="s">
        <v>1</v>
      </c>
      <c r="BV34" t="s">
        <v>1</v>
      </c>
      <c r="BW34" t="s">
        <v>0</v>
      </c>
      <c r="BX34" t="s">
        <v>1</v>
      </c>
      <c r="BY34" t="s">
        <v>1</v>
      </c>
      <c r="BZ34" t="s">
        <v>1</v>
      </c>
      <c r="CA34" t="s">
        <v>1</v>
      </c>
      <c r="CB34" t="s">
        <v>1</v>
      </c>
      <c r="CD34" t="str" cm="1">
        <f t="array" aca="1" ref="CD34" ca="1">eConcatenar(A34:CB34,"|")</f>
        <v>rH4VhS0rKdyJmcAn|CAR2021-0805|3|IMPERIAL DE LUJO|TABASCO|CARDENAS|BAJIO PRIMERA SECCION|2021-05-03|12900|0|200|50|2|0|0|0|0|0|0|0|0|0|0|0|0|0|0|ALCAZAR|CANCINO|RODOLFO|SOLTERO|X|X|CALLE TARDES DE TABASCO LOTE NUMERO 8|BAJIO PRIMERA SECCION|X|9373770627|X|X|X|CALLE TARDES DE TABASCO LOTE NUMERO 8|X|LUNES|X|X|X|X|X|DOMICILIO |300|12600|0|0|0|2021-04-15|2021-04-22|x|x|x|x|x|MYEDVABVTAZ4TPF|x|HOMBRE|X|12900|X|X|X|X|X|X|X|X|CARDENAS|X|X|X|X|X</v>
      </c>
    </row>
    <row r="35" spans="1:82" x14ac:dyDescent="0.25">
      <c r="A35" t="s">
        <v>169</v>
      </c>
      <c r="B35" t="s">
        <v>2160</v>
      </c>
      <c r="C35">
        <v>3</v>
      </c>
      <c r="D35" t="s">
        <v>3183</v>
      </c>
      <c r="E35" t="s">
        <v>3188</v>
      </c>
      <c r="F35" t="s">
        <v>3190</v>
      </c>
      <c r="G35" t="s">
        <v>3215</v>
      </c>
      <c r="H35" t="s">
        <v>3773</v>
      </c>
      <c r="I35">
        <v>14800</v>
      </c>
      <c r="J35">
        <v>0</v>
      </c>
      <c r="K35">
        <v>100</v>
      </c>
      <c r="L35">
        <v>50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 t="s">
        <v>4243</v>
      </c>
      <c r="AC35" t="s">
        <v>4244</v>
      </c>
      <c r="AD35" s="17" t="s">
        <v>4245</v>
      </c>
      <c r="AE35" t="s">
        <v>4</v>
      </c>
      <c r="AF35" t="s">
        <v>1</v>
      </c>
      <c r="AG35" t="s">
        <v>1</v>
      </c>
      <c r="AH35" t="s">
        <v>3215</v>
      </c>
      <c r="AI35" t="s">
        <v>3215</v>
      </c>
      <c r="AJ35" t="s">
        <v>1</v>
      </c>
      <c r="AK35">
        <v>9171180685</v>
      </c>
      <c r="AL35" t="s">
        <v>1</v>
      </c>
      <c r="AM35" t="s">
        <v>1</v>
      </c>
      <c r="AN35" t="s">
        <v>1</v>
      </c>
      <c r="AO35" t="s">
        <v>3215</v>
      </c>
      <c r="AP35" t="s">
        <v>1</v>
      </c>
      <c r="AQ35" t="s">
        <v>2</v>
      </c>
      <c r="AR35" t="s">
        <v>1</v>
      </c>
      <c r="AS35" t="s">
        <v>1</v>
      </c>
      <c r="AT35" t="s">
        <v>1</v>
      </c>
      <c r="AU35" t="s">
        <v>1</v>
      </c>
      <c r="AV35" t="s">
        <v>1</v>
      </c>
      <c r="AW35" t="s">
        <v>11</v>
      </c>
      <c r="AX35">
        <f>Tabla1[[#This Row],[precio del paquete]]-Tabla1[[#This Row],[Saldo_Deudor]]</f>
        <v>1700</v>
      </c>
      <c r="AY35">
        <v>13100</v>
      </c>
      <c r="AZ35">
        <v>0</v>
      </c>
      <c r="BA35">
        <v>0</v>
      </c>
      <c r="BB35" s="20">
        <v>0</v>
      </c>
      <c r="BC35" t="s">
        <v>4124</v>
      </c>
      <c r="BD35" t="s">
        <v>4103</v>
      </c>
      <c r="BE35" t="s">
        <v>3</v>
      </c>
      <c r="BF35" t="s">
        <v>3</v>
      </c>
      <c r="BG35" t="s">
        <v>3</v>
      </c>
      <c r="BH35" t="s">
        <v>3</v>
      </c>
      <c r="BI35" t="s">
        <v>3</v>
      </c>
      <c r="BJ35" s="19" t="s">
        <v>6136</v>
      </c>
      <c r="BK35" t="s">
        <v>3</v>
      </c>
      <c r="BL35" t="s">
        <v>132</v>
      </c>
      <c r="BM35" t="s">
        <v>1</v>
      </c>
      <c r="BN35">
        <f>Tabla1[[#This Row],[precio del paquete]]</f>
        <v>14800</v>
      </c>
      <c r="BO35" t="s">
        <v>1</v>
      </c>
      <c r="BP35" t="s">
        <v>1</v>
      </c>
      <c r="BQ35" t="s">
        <v>1</v>
      </c>
      <c r="BR35" t="s">
        <v>1</v>
      </c>
      <c r="BS35" t="s">
        <v>1</v>
      </c>
      <c r="BT35" t="s">
        <v>1</v>
      </c>
      <c r="BU35" t="s">
        <v>1</v>
      </c>
      <c r="BV35" t="s">
        <v>1</v>
      </c>
      <c r="BW35" t="s">
        <v>0</v>
      </c>
      <c r="BX35" t="s">
        <v>1</v>
      </c>
      <c r="BY35" t="s">
        <v>1</v>
      </c>
      <c r="BZ35" t="s">
        <v>1</v>
      </c>
      <c r="CA35" t="s">
        <v>1</v>
      </c>
      <c r="CB35" t="s">
        <v>1</v>
      </c>
      <c r="CD35" t="str" cm="1">
        <f t="array" aca="1" ref="CD35" ca="1">eConcatenar(A35:CB35,"|")</f>
        <v>W6t6dxvi9AV3f2AN|CAR2021-5496|3|MEMORIAL|TABASCO|HUIMANGUILLO|BENITO JUAREZ|2021-09-22|14800|0|100|50|0|0|0|0|0|0|0|0|0|0|0|0|0|0|0|ALPUCHE|AGUIRRE|CLEVER RAMON|SOLTERO|X|X|BENITO JUAREZ|BENITO JUAREZ|X|9171180685|X|X|X|BENITO JUAREZ|X|LUNES|X|X|X|X|X|DOMICILIO |1700|13100|0|0|0|2022-01-21|2022-01-28|x|x|x|x|x|QWZBUES49KVTQO|x|HOMBRE|X|14800|X|X|X|X|X|X|X|X|CARDENAS|X|X|X|X|X</v>
      </c>
    </row>
    <row r="36" spans="1:82" x14ac:dyDescent="0.25">
      <c r="A36" t="s">
        <v>170</v>
      </c>
      <c r="B36" t="s">
        <v>2161</v>
      </c>
      <c r="C36">
        <v>3</v>
      </c>
      <c r="D36" t="s">
        <v>3183</v>
      </c>
      <c r="E36" t="s">
        <v>12</v>
      </c>
      <c r="F36" t="s">
        <v>0</v>
      </c>
      <c r="G36" t="s">
        <v>3216</v>
      </c>
      <c r="H36" t="s">
        <v>3754</v>
      </c>
      <c r="I36">
        <v>14800</v>
      </c>
      <c r="J36">
        <v>0</v>
      </c>
      <c r="K36">
        <v>50</v>
      </c>
      <c r="L36">
        <v>50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 t="s">
        <v>4237</v>
      </c>
      <c r="AC36" t="s">
        <v>4246</v>
      </c>
      <c r="AD36" s="17" t="s">
        <v>4239</v>
      </c>
      <c r="AE36" t="s">
        <v>4</v>
      </c>
      <c r="AF36" t="s">
        <v>1</v>
      </c>
      <c r="AG36" t="s">
        <v>1</v>
      </c>
      <c r="AH36" t="s">
        <v>5205</v>
      </c>
      <c r="AI36" t="s">
        <v>3216</v>
      </c>
      <c r="AJ36" t="s">
        <v>1</v>
      </c>
      <c r="AK36">
        <v>9371677012</v>
      </c>
      <c r="AL36" t="s">
        <v>1</v>
      </c>
      <c r="AM36" t="s">
        <v>1</v>
      </c>
      <c r="AN36" t="s">
        <v>1</v>
      </c>
      <c r="AO36" t="s">
        <v>5205</v>
      </c>
      <c r="AP36" t="s">
        <v>1</v>
      </c>
      <c r="AQ36" t="s">
        <v>2</v>
      </c>
      <c r="AR36" t="s">
        <v>1</v>
      </c>
      <c r="AS36" t="s">
        <v>1</v>
      </c>
      <c r="AT36" t="s">
        <v>1</v>
      </c>
      <c r="AU36" t="s">
        <v>1</v>
      </c>
      <c r="AV36" t="s">
        <v>1</v>
      </c>
      <c r="AW36" t="s">
        <v>11</v>
      </c>
      <c r="AX36">
        <f>Tabla1[[#This Row],[precio del paquete]]-Tabla1[[#This Row],[Saldo_Deudor]]</f>
        <v>1250</v>
      </c>
      <c r="AY36">
        <v>13550</v>
      </c>
      <c r="AZ36">
        <v>0</v>
      </c>
      <c r="BA36">
        <v>0</v>
      </c>
      <c r="BB36" s="20">
        <v>0</v>
      </c>
      <c r="BC36" t="s">
        <v>3888</v>
      </c>
      <c r="BD36" t="s">
        <v>3831</v>
      </c>
      <c r="BE36" t="s">
        <v>3</v>
      </c>
      <c r="BF36" t="s">
        <v>3</v>
      </c>
      <c r="BG36" t="s">
        <v>3</v>
      </c>
      <c r="BH36" t="s">
        <v>3</v>
      </c>
      <c r="BI36" t="s">
        <v>3</v>
      </c>
      <c r="BJ36" s="18" t="s">
        <v>6137</v>
      </c>
      <c r="BK36" t="s">
        <v>3</v>
      </c>
      <c r="BL36" t="s">
        <v>132</v>
      </c>
      <c r="BM36" t="s">
        <v>1</v>
      </c>
      <c r="BN36">
        <f>Tabla1[[#This Row],[precio del paquete]]</f>
        <v>14800</v>
      </c>
      <c r="BO36" t="s">
        <v>1</v>
      </c>
      <c r="BP36" t="s">
        <v>1</v>
      </c>
      <c r="BQ36" t="s">
        <v>1</v>
      </c>
      <c r="BR36" t="s">
        <v>1</v>
      </c>
      <c r="BS36" t="s">
        <v>1</v>
      </c>
      <c r="BT36" t="s">
        <v>1</v>
      </c>
      <c r="BU36" t="s">
        <v>1</v>
      </c>
      <c r="BV36" t="s">
        <v>1</v>
      </c>
      <c r="BW36" t="s">
        <v>0</v>
      </c>
      <c r="BX36" t="s">
        <v>1</v>
      </c>
      <c r="BY36" t="s">
        <v>1</v>
      </c>
      <c r="BZ36" t="s">
        <v>1</v>
      </c>
      <c r="CA36" t="s">
        <v>1</v>
      </c>
      <c r="CB36" t="s">
        <v>1</v>
      </c>
      <c r="CD36" t="str" cm="1">
        <f t="array" aca="1" ref="CD36" ca="1">eConcatenar(A36:CB36,"|")</f>
        <v>fA8cuRorQvyLq0Hl|CAR2021-6210|3|MEMORIAL|TABASCO |CARDENAS|BENITO JUAREZ |2021-10-16|14800|0|50|50|0|0|0|0|0|0|0|0|0|0|0|0|0|0|0|ALEJANDRO|JIMENEZ|ROCIO|SOLTERO|X|X|EMILIANO ZAPATA |BENITO JUAREZ |X|9371677012|X|X|X|EMILIANO ZAPATA |X|LUNES|X|X|X|X|X|DOMICILIO |1250|13550|0|0|0|2021-11-25|2021-12-02|x|x|x|x|x|USLKFPYMMH7MCT1|x|HOMBRE|X|14800|X|X|X|X|X|X|X|X|CARDENAS|X|X|X|X|X</v>
      </c>
    </row>
    <row r="37" spans="1:82" x14ac:dyDescent="0.25">
      <c r="A37" t="s">
        <v>171</v>
      </c>
      <c r="B37" t="s">
        <v>2162</v>
      </c>
      <c r="C37">
        <v>3</v>
      </c>
      <c r="D37" t="s">
        <v>3185</v>
      </c>
      <c r="E37" t="s">
        <v>3188</v>
      </c>
      <c r="F37" t="s">
        <v>3189</v>
      </c>
      <c r="G37" t="s">
        <v>3217</v>
      </c>
      <c r="H37" t="s">
        <v>3774</v>
      </c>
      <c r="I37">
        <v>12900</v>
      </c>
      <c r="J37">
        <v>0</v>
      </c>
      <c r="K37">
        <v>100</v>
      </c>
      <c r="L37">
        <v>50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 t="s">
        <v>4247</v>
      </c>
      <c r="AC37" t="s">
        <v>4246</v>
      </c>
      <c r="AD37" s="17" t="s">
        <v>4248</v>
      </c>
      <c r="AE37" t="s">
        <v>4</v>
      </c>
      <c r="AF37" t="s">
        <v>1</v>
      </c>
      <c r="AG37" t="s">
        <v>1</v>
      </c>
      <c r="AH37" t="s">
        <v>5206</v>
      </c>
      <c r="AI37" t="s">
        <v>3217</v>
      </c>
      <c r="AJ37" t="s">
        <v>1</v>
      </c>
      <c r="AK37">
        <v>9331238932</v>
      </c>
      <c r="AL37" t="s">
        <v>1</v>
      </c>
      <c r="AM37" t="s">
        <v>1</v>
      </c>
      <c r="AN37" t="s">
        <v>1</v>
      </c>
      <c r="AO37" t="s">
        <v>5206</v>
      </c>
      <c r="AP37" t="s">
        <v>1</v>
      </c>
      <c r="AQ37" t="s">
        <v>2</v>
      </c>
      <c r="AR37" t="s">
        <v>1</v>
      </c>
      <c r="AS37" t="s">
        <v>1</v>
      </c>
      <c r="AT37" t="s">
        <v>1</v>
      </c>
      <c r="AU37" t="s">
        <v>1</v>
      </c>
      <c r="AV37" t="s">
        <v>1</v>
      </c>
      <c r="AW37" t="s">
        <v>11</v>
      </c>
      <c r="AX37">
        <f>Tabla1[[#This Row],[precio del paquete]]-Tabla1[[#This Row],[Saldo_Deudor]]</f>
        <v>8200</v>
      </c>
      <c r="AY37">
        <v>4700</v>
      </c>
      <c r="AZ37">
        <v>0</v>
      </c>
      <c r="BA37">
        <v>0</v>
      </c>
      <c r="BB37" s="20">
        <v>0</v>
      </c>
      <c r="BC37" t="s">
        <v>5959</v>
      </c>
      <c r="BD37" t="s">
        <v>3763</v>
      </c>
      <c r="BE37" t="s">
        <v>3</v>
      </c>
      <c r="BF37" t="s">
        <v>3</v>
      </c>
      <c r="BG37" t="s">
        <v>3</v>
      </c>
      <c r="BH37" t="s">
        <v>3</v>
      </c>
      <c r="BI37" t="s">
        <v>3</v>
      </c>
      <c r="BJ37" s="19" t="s">
        <v>6126</v>
      </c>
      <c r="BK37" t="s">
        <v>3</v>
      </c>
      <c r="BL37" t="s">
        <v>132</v>
      </c>
      <c r="BM37" t="s">
        <v>1</v>
      </c>
      <c r="BN37">
        <f>Tabla1[[#This Row],[precio del paquete]]</f>
        <v>12900</v>
      </c>
      <c r="BO37" t="s">
        <v>1</v>
      </c>
      <c r="BP37" t="s">
        <v>1</v>
      </c>
      <c r="BQ37" t="s">
        <v>1</v>
      </c>
      <c r="BR37" t="s">
        <v>1</v>
      </c>
      <c r="BS37" t="s">
        <v>1</v>
      </c>
      <c r="BT37" t="s">
        <v>1</v>
      </c>
      <c r="BU37" t="s">
        <v>1</v>
      </c>
      <c r="BV37" t="s">
        <v>1</v>
      </c>
      <c r="BW37" t="s">
        <v>0</v>
      </c>
      <c r="BX37" t="s">
        <v>1</v>
      </c>
      <c r="BY37" t="s">
        <v>1</v>
      </c>
      <c r="BZ37" t="s">
        <v>1</v>
      </c>
      <c r="CA37" t="s">
        <v>1</v>
      </c>
      <c r="CB37" t="s">
        <v>1</v>
      </c>
      <c r="CD37" t="str" cm="1">
        <f t="array" aca="1" ref="CD37" ca="1">eConcatenar(A37:CB37,"|")</f>
        <v>j9JQiPKF1B7DVAkP|COM2020-0979|3|IMPERIAL DE LUJO|TABASCO|COMALCALCO|BETANIA|2020-07-29|12900|0|100|50|0|0|0|0|0|0|0|0|0|0|0|0|0|0|0|MENDEZ|JIMENEZ|JORGE|SOLTERO|X|X|CARRTERA A TECO|BETANIA|X|9331238932|X|X|X|CARRTERA A TECO|X|LUNES|X|X|X|X|X|DOMICILIO |8200|4700|0|0|0|2022-01-25|2022-02-01|x|x|x|x|x|QWZBUBTG9KVTQO|x|HOMBRE|X|12900|X|X|X|X|X|X|X|X|CARDENAS|X|X|X|X|X</v>
      </c>
    </row>
    <row r="38" spans="1:82" x14ac:dyDescent="0.25">
      <c r="A38" t="s">
        <v>172</v>
      </c>
      <c r="B38" t="s">
        <v>2163</v>
      </c>
      <c r="C38">
        <v>3</v>
      </c>
      <c r="D38" t="s">
        <v>3187</v>
      </c>
      <c r="E38" t="s">
        <v>3188</v>
      </c>
      <c r="F38" t="s">
        <v>3192</v>
      </c>
      <c r="G38" t="s">
        <v>3218</v>
      </c>
      <c r="H38" t="s">
        <v>3775</v>
      </c>
      <c r="I38">
        <v>12900</v>
      </c>
      <c r="J38">
        <v>0</v>
      </c>
      <c r="K38">
        <v>100</v>
      </c>
      <c r="L38">
        <v>50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 t="s">
        <v>4249</v>
      </c>
      <c r="AC38" t="s">
        <v>4250</v>
      </c>
      <c r="AD38" s="17" t="s">
        <v>4251</v>
      </c>
      <c r="AE38" t="s">
        <v>4</v>
      </c>
      <c r="AF38" t="s">
        <v>1</v>
      </c>
      <c r="AG38" t="s">
        <v>1</v>
      </c>
      <c r="AH38" t="s">
        <v>5207</v>
      </c>
      <c r="AI38" t="s">
        <v>3218</v>
      </c>
      <c r="AJ38" t="s">
        <v>1</v>
      </c>
      <c r="AK38">
        <v>9141353720</v>
      </c>
      <c r="AL38" t="s">
        <v>1</v>
      </c>
      <c r="AM38" t="s">
        <v>1</v>
      </c>
      <c r="AN38" t="s">
        <v>1</v>
      </c>
      <c r="AO38" t="s">
        <v>5207</v>
      </c>
      <c r="AP38" t="s">
        <v>1</v>
      </c>
      <c r="AQ38" t="s">
        <v>2</v>
      </c>
      <c r="AR38" t="s">
        <v>1</v>
      </c>
      <c r="AS38" t="s">
        <v>1</v>
      </c>
      <c r="AT38" t="s">
        <v>1</v>
      </c>
      <c r="AU38" t="s">
        <v>1</v>
      </c>
      <c r="AV38" t="s">
        <v>1</v>
      </c>
      <c r="AW38" t="s">
        <v>11</v>
      </c>
      <c r="AX38">
        <f>Tabla1[[#This Row],[precio del paquete]]-Tabla1[[#This Row],[Saldo_Deudor]]</f>
        <v>8000</v>
      </c>
      <c r="AY38">
        <v>4900</v>
      </c>
      <c r="AZ38">
        <v>0</v>
      </c>
      <c r="BA38">
        <v>0</v>
      </c>
      <c r="BB38" s="20">
        <v>0</v>
      </c>
      <c r="BC38" t="s">
        <v>3988</v>
      </c>
      <c r="BD38" t="s">
        <v>3768</v>
      </c>
      <c r="BE38" t="s">
        <v>3</v>
      </c>
      <c r="BF38" t="s">
        <v>3</v>
      </c>
      <c r="BG38" t="s">
        <v>3</v>
      </c>
      <c r="BH38" t="s">
        <v>3</v>
      </c>
      <c r="BI38" t="s">
        <v>3</v>
      </c>
      <c r="BJ38" s="18" t="s">
        <v>6134</v>
      </c>
      <c r="BK38" t="s">
        <v>3</v>
      </c>
      <c r="BL38" t="s">
        <v>132</v>
      </c>
      <c r="BM38" t="s">
        <v>1</v>
      </c>
      <c r="BN38">
        <f>Tabla1[[#This Row],[precio del paquete]]</f>
        <v>12900</v>
      </c>
      <c r="BO38" t="s">
        <v>1</v>
      </c>
      <c r="BP38" t="s">
        <v>1</v>
      </c>
      <c r="BQ38" t="s">
        <v>1</v>
      </c>
      <c r="BR38" t="s">
        <v>1</v>
      </c>
      <c r="BS38" t="s">
        <v>1</v>
      </c>
      <c r="BT38" t="s">
        <v>1</v>
      </c>
      <c r="BU38" t="s">
        <v>1</v>
      </c>
      <c r="BV38" t="s">
        <v>1</v>
      </c>
      <c r="BW38" t="s">
        <v>0</v>
      </c>
      <c r="BX38" t="s">
        <v>1</v>
      </c>
      <c r="BY38" t="s">
        <v>1</v>
      </c>
      <c r="BZ38" t="s">
        <v>1</v>
      </c>
      <c r="CA38" t="s">
        <v>1</v>
      </c>
      <c r="CB38" t="s">
        <v>1</v>
      </c>
      <c r="CD38" t="str" cm="1">
        <f t="array" aca="1" ref="CD38" ca="1">eConcatenar(A38:CB38,"|")</f>
        <v>UAfsVwXc4v6qelAY|PAR2018-1817|3|ECONOLINE|TABASCO|PARAISO|BUANA AVENTURA|2018-09-14|12900|0|100|50|0|0|0|0|0|0|0|0|0|0|0|0|0|0|0|NARANJO|ALEJO|GERMAN|SOLTERO|X|X|BUENA AVENTURA|BUANA AVENTURA|X|9141353720|X|X|X|BUENA AVENTURA|X|LUNES|X|X|X|X|X|DOMICILIO |8000|4900|0|0|0|2022-01-15|2022-01-22|x|x|x|x|x|QWZGYSX69KVTQO|x|HOMBRE|X|12900|X|X|X|X|X|X|X|X|CARDENAS|X|X|X|X|X</v>
      </c>
    </row>
    <row r="39" spans="1:82" x14ac:dyDescent="0.25">
      <c r="A39" t="s">
        <v>173</v>
      </c>
      <c r="B39" t="s">
        <v>2164</v>
      </c>
      <c r="C39">
        <v>3</v>
      </c>
      <c r="D39" t="s">
        <v>3183</v>
      </c>
      <c r="E39" t="s">
        <v>3188</v>
      </c>
      <c r="F39" t="s">
        <v>3192</v>
      </c>
      <c r="G39" t="s">
        <v>3219</v>
      </c>
      <c r="H39" t="s">
        <v>3776</v>
      </c>
      <c r="I39">
        <v>14800</v>
      </c>
      <c r="J39">
        <v>0</v>
      </c>
      <c r="K39">
        <v>100</v>
      </c>
      <c r="L39">
        <v>50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 t="s">
        <v>4252</v>
      </c>
      <c r="AC39" t="s">
        <v>4253</v>
      </c>
      <c r="AD39" s="17" t="s">
        <v>4254</v>
      </c>
      <c r="AE39" t="s">
        <v>4</v>
      </c>
      <c r="AF39" t="s">
        <v>1</v>
      </c>
      <c r="AG39" t="s">
        <v>1</v>
      </c>
      <c r="AH39" t="s">
        <v>5208</v>
      </c>
      <c r="AI39" t="s">
        <v>3219</v>
      </c>
      <c r="AJ39" t="s">
        <v>1</v>
      </c>
      <c r="AK39">
        <v>9331392434</v>
      </c>
      <c r="AL39" t="s">
        <v>1</v>
      </c>
      <c r="AM39" t="s">
        <v>1</v>
      </c>
      <c r="AN39" t="s">
        <v>1</v>
      </c>
      <c r="AO39" t="s">
        <v>5208</v>
      </c>
      <c r="AP39" t="s">
        <v>1</v>
      </c>
      <c r="AQ39" t="s">
        <v>2</v>
      </c>
      <c r="AR39" t="s">
        <v>1</v>
      </c>
      <c r="AS39" t="s">
        <v>1</v>
      </c>
      <c r="AT39" t="s">
        <v>1</v>
      </c>
      <c r="AU39" t="s">
        <v>1</v>
      </c>
      <c r="AV39" t="s">
        <v>1</v>
      </c>
      <c r="AW39" t="s">
        <v>11</v>
      </c>
      <c r="AX39">
        <f>Tabla1[[#This Row],[precio del paquete]]-Tabla1[[#This Row],[Saldo_Deudor]]</f>
        <v>11300</v>
      </c>
      <c r="AY39">
        <v>3500</v>
      </c>
      <c r="AZ39">
        <v>0</v>
      </c>
      <c r="BA39">
        <v>0</v>
      </c>
      <c r="BB39" s="20">
        <v>0</v>
      </c>
      <c r="BC39" t="s">
        <v>4124</v>
      </c>
      <c r="BD39" t="s">
        <v>4103</v>
      </c>
      <c r="BE39" t="s">
        <v>3</v>
      </c>
      <c r="BF39" t="s">
        <v>3</v>
      </c>
      <c r="BG39" t="s">
        <v>3</v>
      </c>
      <c r="BH39" t="s">
        <v>3</v>
      </c>
      <c r="BI39" t="s">
        <v>3</v>
      </c>
      <c r="BJ39" s="19" t="s">
        <v>6138</v>
      </c>
      <c r="BK39" t="s">
        <v>3</v>
      </c>
      <c r="BL39" t="s">
        <v>132</v>
      </c>
      <c r="BM39" t="s">
        <v>1</v>
      </c>
      <c r="BN39">
        <f>Tabla1[[#This Row],[precio del paquete]]</f>
        <v>14800</v>
      </c>
      <c r="BO39" t="s">
        <v>1</v>
      </c>
      <c r="BP39" t="s">
        <v>1</v>
      </c>
      <c r="BQ39" t="s">
        <v>1</v>
      </c>
      <c r="BR39" t="s">
        <v>1</v>
      </c>
      <c r="BS39" t="s">
        <v>1</v>
      </c>
      <c r="BT39" t="s">
        <v>1</v>
      </c>
      <c r="BU39" t="s">
        <v>1</v>
      </c>
      <c r="BV39" t="s">
        <v>1</v>
      </c>
      <c r="BW39" t="s">
        <v>0</v>
      </c>
      <c r="BX39" t="s">
        <v>1</v>
      </c>
      <c r="BY39" t="s">
        <v>1</v>
      </c>
      <c r="BZ39" t="s">
        <v>1</v>
      </c>
      <c r="CA39" t="s">
        <v>1</v>
      </c>
      <c r="CB39" t="s">
        <v>1</v>
      </c>
      <c r="CD39" t="str" cm="1">
        <f t="array" aca="1" ref="CD39" ca="1">eConcatenar(A39:CB39,"|")</f>
        <v>t1j0j2nZWIDgNECs|PAR2020-0158|3|MEMORIAL|TABASCO|PARAISO|BUENA VISTA|2020-01-14|14800|0|100|50|0|0|0|0|0|0|0|0|0|0|0|0|0|0|0|CARRASCO|GAMAS|CARMEN|SOLTERO|X|X|CALLE AQUILES SERDAN|BUENA VISTA|X|9331392434|X|X|X|CALLE AQUILES SERDAN|X|LUNES|X|X|X|X|X|DOMICILIO |11300|3500|0|0|0|2022-01-21|2022-01-28|x|x|x|x|x|W5OV8PESRAEJZYS|x|HOMBRE|X|14800|X|X|X|X|X|X|X|X|CARDENAS|X|X|X|X|X</v>
      </c>
    </row>
    <row r="40" spans="1:82" x14ac:dyDescent="0.25">
      <c r="A40" t="s">
        <v>174</v>
      </c>
      <c r="B40" t="s">
        <v>2165</v>
      </c>
      <c r="C40">
        <v>3</v>
      </c>
      <c r="D40" t="s">
        <v>3183</v>
      </c>
      <c r="E40" t="s">
        <v>3188</v>
      </c>
      <c r="F40" t="s">
        <v>0</v>
      </c>
      <c r="G40" t="s">
        <v>3220</v>
      </c>
      <c r="H40" t="s">
        <v>3777</v>
      </c>
      <c r="I40">
        <v>14800</v>
      </c>
      <c r="J40">
        <v>0</v>
      </c>
      <c r="K40">
        <v>200</v>
      </c>
      <c r="L40">
        <v>50</v>
      </c>
      <c r="M40">
        <v>2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 t="s">
        <v>4221</v>
      </c>
      <c r="AC40" t="s">
        <v>4255</v>
      </c>
      <c r="AD40" s="17" t="s">
        <v>4256</v>
      </c>
      <c r="AE40" t="s">
        <v>4</v>
      </c>
      <c r="AF40" t="s">
        <v>1</v>
      </c>
      <c r="AG40" t="s">
        <v>1</v>
      </c>
      <c r="AH40" t="s">
        <v>5209</v>
      </c>
      <c r="AI40" t="s">
        <v>3220</v>
      </c>
      <c r="AJ40" t="s">
        <v>1</v>
      </c>
      <c r="AK40">
        <v>9371374472</v>
      </c>
      <c r="AL40" t="s">
        <v>1</v>
      </c>
      <c r="AM40" t="s">
        <v>1</v>
      </c>
      <c r="AN40" t="s">
        <v>1</v>
      </c>
      <c r="AO40" t="s">
        <v>5209</v>
      </c>
      <c r="AP40" t="s">
        <v>1</v>
      </c>
      <c r="AQ40" t="s">
        <v>2</v>
      </c>
      <c r="AR40" t="s">
        <v>1</v>
      </c>
      <c r="AS40" t="s">
        <v>1</v>
      </c>
      <c r="AT40" t="s">
        <v>1</v>
      </c>
      <c r="AU40" t="s">
        <v>1</v>
      </c>
      <c r="AV40" t="s">
        <v>1</v>
      </c>
      <c r="AW40" t="s">
        <v>11</v>
      </c>
      <c r="AX40">
        <f>Tabla1[[#This Row],[precio del paquete]]-Tabla1[[#This Row],[Saldo_Deudor]]</f>
        <v>200</v>
      </c>
      <c r="AY40">
        <v>14600</v>
      </c>
      <c r="AZ40">
        <v>0</v>
      </c>
      <c r="BA40">
        <v>0</v>
      </c>
      <c r="BB40" s="20">
        <v>0</v>
      </c>
      <c r="BC40" t="s">
        <v>3777</v>
      </c>
      <c r="BD40" t="s">
        <v>3955</v>
      </c>
      <c r="BE40" t="s">
        <v>3</v>
      </c>
      <c r="BF40" t="s">
        <v>3</v>
      </c>
      <c r="BG40" t="s">
        <v>3</v>
      </c>
      <c r="BH40" t="s">
        <v>3</v>
      </c>
      <c r="BI40" t="s">
        <v>3</v>
      </c>
      <c r="BJ40" s="18" t="s">
        <v>6139</v>
      </c>
      <c r="BK40" t="s">
        <v>3</v>
      </c>
      <c r="BL40" t="s">
        <v>132</v>
      </c>
      <c r="BM40" t="s">
        <v>1</v>
      </c>
      <c r="BN40">
        <f>Tabla1[[#This Row],[precio del paquete]]</f>
        <v>14800</v>
      </c>
      <c r="BO40" t="s">
        <v>1</v>
      </c>
      <c r="BP40" t="s">
        <v>1</v>
      </c>
      <c r="BQ40" t="s">
        <v>1</v>
      </c>
      <c r="BR40" t="s">
        <v>1</v>
      </c>
      <c r="BS40" t="s">
        <v>1</v>
      </c>
      <c r="BT40" t="s">
        <v>1</v>
      </c>
      <c r="BU40" t="s">
        <v>1</v>
      </c>
      <c r="BV40" t="s">
        <v>1</v>
      </c>
      <c r="BW40" t="s">
        <v>0</v>
      </c>
      <c r="BX40" t="s">
        <v>1</v>
      </c>
      <c r="BY40" t="s">
        <v>1</v>
      </c>
      <c r="BZ40" t="s">
        <v>1</v>
      </c>
      <c r="CA40" t="s">
        <v>1</v>
      </c>
      <c r="CB40" t="s">
        <v>1</v>
      </c>
      <c r="CD40" t="str" cm="1">
        <f t="array" aca="1" ref="CD40" ca="1">eConcatenar(A40:CB40,"|")</f>
        <v>xrwwEeeuyuAXDrwG|CAR2021-6628|3|MEMORIAL|TABASCO|CARDENAS|C-25 ISIDRO CORTES RUEDA|2021-03-11|14800|0|200|50|2|0|0|0|0|0|0|0|0|0|0|0|0|0|0|GONZALEZ|ALVARADO|IRMA|SOLTERO|X|X|CALLE NUMERO 2|C-25 ISIDRO CORTES RUEDA|X|9371374472|X|X|X|CALLE NUMERO 2|X|LUNES|X|X|X|X|X|DOMICILIO |200|14600|0|0|0|2021-03-11|2021-03-18|x|x|x|x|x|QWZGYT4O9KVTQO|x|HOMBRE|X|14800|X|X|X|X|X|X|X|X|CARDENAS|X|X|X|X|X</v>
      </c>
    </row>
    <row r="41" spans="1:82" x14ac:dyDescent="0.25">
      <c r="A41" t="s">
        <v>175</v>
      </c>
      <c r="B41" t="s">
        <v>2166</v>
      </c>
      <c r="C41">
        <v>3</v>
      </c>
      <c r="D41" t="s">
        <v>3183</v>
      </c>
      <c r="E41" t="s">
        <v>3188</v>
      </c>
      <c r="F41" t="s">
        <v>0</v>
      </c>
      <c r="G41" t="s">
        <v>3221</v>
      </c>
      <c r="H41" t="s">
        <v>3773</v>
      </c>
      <c r="I41">
        <v>14800</v>
      </c>
      <c r="J41">
        <v>0</v>
      </c>
      <c r="K41">
        <v>100</v>
      </c>
      <c r="L41">
        <v>50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 t="s">
        <v>4186</v>
      </c>
      <c r="AC41" t="s">
        <v>4188</v>
      </c>
      <c r="AD41" s="17" t="s">
        <v>4257</v>
      </c>
      <c r="AE41" t="s">
        <v>4</v>
      </c>
      <c r="AF41" t="s">
        <v>1</v>
      </c>
      <c r="AG41" t="s">
        <v>1</v>
      </c>
      <c r="AH41" t="s">
        <v>5210</v>
      </c>
      <c r="AI41" t="s">
        <v>3221</v>
      </c>
      <c r="AJ41" t="s">
        <v>1</v>
      </c>
      <c r="AK41">
        <v>9371620079</v>
      </c>
      <c r="AL41" t="s">
        <v>1</v>
      </c>
      <c r="AM41" t="s">
        <v>1</v>
      </c>
      <c r="AN41" t="s">
        <v>1</v>
      </c>
      <c r="AO41" t="s">
        <v>5210</v>
      </c>
      <c r="AP41" t="s">
        <v>1</v>
      </c>
      <c r="AQ41" t="s">
        <v>2</v>
      </c>
      <c r="AR41" t="s">
        <v>1</v>
      </c>
      <c r="AS41" t="s">
        <v>1</v>
      </c>
      <c r="AT41" t="s">
        <v>1</v>
      </c>
      <c r="AU41" t="s">
        <v>1</v>
      </c>
      <c r="AV41" t="s">
        <v>1</v>
      </c>
      <c r="AW41" t="s">
        <v>11</v>
      </c>
      <c r="AX41">
        <f>Tabla1[[#This Row],[precio del paquete]]-Tabla1[[#This Row],[Saldo_Deudor]]</f>
        <v>1300</v>
      </c>
      <c r="AY41">
        <v>13500</v>
      </c>
      <c r="AZ41">
        <v>0</v>
      </c>
      <c r="BA41">
        <v>0</v>
      </c>
      <c r="BB41" s="20">
        <v>0</v>
      </c>
      <c r="BC41" t="s">
        <v>3796</v>
      </c>
      <c r="BD41" t="s">
        <v>6040</v>
      </c>
      <c r="BE41" t="s">
        <v>3</v>
      </c>
      <c r="BF41" t="s">
        <v>3</v>
      </c>
      <c r="BG41" t="s">
        <v>3</v>
      </c>
      <c r="BH41" t="s">
        <v>3</v>
      </c>
      <c r="BI41" t="s">
        <v>3</v>
      </c>
      <c r="BJ41" s="19" t="s">
        <v>6129</v>
      </c>
      <c r="BK41" t="s">
        <v>3</v>
      </c>
      <c r="BL41" t="s">
        <v>132</v>
      </c>
      <c r="BM41" t="s">
        <v>1</v>
      </c>
      <c r="BN41">
        <f>Tabla1[[#This Row],[precio del paquete]]</f>
        <v>14800</v>
      </c>
      <c r="BO41" t="s">
        <v>1</v>
      </c>
      <c r="BP41" t="s">
        <v>1</v>
      </c>
      <c r="BQ41" t="s">
        <v>1</v>
      </c>
      <c r="BR41" t="s">
        <v>1</v>
      </c>
      <c r="BS41" t="s">
        <v>1</v>
      </c>
      <c r="BT41" t="s">
        <v>1</v>
      </c>
      <c r="BU41" t="s">
        <v>1</v>
      </c>
      <c r="BV41" t="s">
        <v>1</v>
      </c>
      <c r="BW41" t="s">
        <v>0</v>
      </c>
      <c r="BX41" t="s">
        <v>1</v>
      </c>
      <c r="BY41" t="s">
        <v>1</v>
      </c>
      <c r="BZ41" t="s">
        <v>1</v>
      </c>
      <c r="CA41" t="s">
        <v>1</v>
      </c>
      <c r="CB41" t="s">
        <v>1</v>
      </c>
      <c r="CD41" t="str" cm="1">
        <f t="array" aca="1" ref="CD41" ca="1">eConcatenar(A41:CB41,"|")</f>
        <v>Icm1ifcwHj2xiTSd|CAR2021-5481|3|MEMORIAL|TABASCO|CARDENAS|C-27 EDUARDO CHAVEZ|2021-09-22|14800|0|100|50|0|0|0|0|0|0|0|0|0|0|0|0|0|0|0|GARCIA|ARIAS|VICTORIANO|SOLTERO|X|X|CALLE NUMERO 8 CASA NUMERO 140 |C-27 EDUARDO CHAVEZ|X|9371620079|X|X|X|CALLE NUMERO 8 CASA NUMERO 140 |X|LUNES|X|X|X|X|X|DOMICILIO |1300|13500|0|0|0|2021-12-13|2021-12-20|x|x|x|x|x|QX002LUS9KVTQO|x|HOMBRE|X|14800|X|X|X|X|X|X|X|X|CARDENAS|X|X|X|X|X</v>
      </c>
    </row>
    <row r="42" spans="1:82" x14ac:dyDescent="0.25">
      <c r="A42" t="s">
        <v>176</v>
      </c>
      <c r="B42" t="s">
        <v>2167</v>
      </c>
      <c r="C42">
        <v>3</v>
      </c>
      <c r="D42" t="s">
        <v>3183</v>
      </c>
      <c r="E42" t="s">
        <v>3188</v>
      </c>
      <c r="F42" t="s">
        <v>0</v>
      </c>
      <c r="G42" t="s">
        <v>3221</v>
      </c>
      <c r="H42" t="s">
        <v>3778</v>
      </c>
      <c r="I42">
        <v>14800</v>
      </c>
      <c r="J42">
        <v>0</v>
      </c>
      <c r="K42">
        <v>1000</v>
      </c>
      <c r="L42">
        <v>50</v>
      </c>
      <c r="M42">
        <v>2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 t="s">
        <v>4258</v>
      </c>
      <c r="AC42" t="s">
        <v>4201</v>
      </c>
      <c r="AD42" s="17" t="s">
        <v>4259</v>
      </c>
      <c r="AE42" t="s">
        <v>4</v>
      </c>
      <c r="AF42" t="s">
        <v>1</v>
      </c>
      <c r="AG42" t="s">
        <v>1</v>
      </c>
      <c r="AH42" t="s">
        <v>5211</v>
      </c>
      <c r="AI42" t="s">
        <v>3221</v>
      </c>
      <c r="AJ42" t="s">
        <v>1</v>
      </c>
      <c r="AK42">
        <v>9371536777</v>
      </c>
      <c r="AL42" t="s">
        <v>1</v>
      </c>
      <c r="AM42" t="s">
        <v>1</v>
      </c>
      <c r="AN42" t="s">
        <v>1</v>
      </c>
      <c r="AO42" t="s">
        <v>5211</v>
      </c>
      <c r="AP42" t="s">
        <v>1</v>
      </c>
      <c r="AQ42" t="s">
        <v>2</v>
      </c>
      <c r="AR42" t="s">
        <v>1</v>
      </c>
      <c r="AS42" t="s">
        <v>1</v>
      </c>
      <c r="AT42" t="s">
        <v>1</v>
      </c>
      <c r="AU42" t="s">
        <v>1</v>
      </c>
      <c r="AV42" t="s">
        <v>1</v>
      </c>
      <c r="AW42" t="s">
        <v>11</v>
      </c>
      <c r="AX42">
        <f>Tabla1[[#This Row],[precio del paquete]]-Tabla1[[#This Row],[Saldo_Deudor]]</f>
        <v>2000</v>
      </c>
      <c r="AY42">
        <v>12800</v>
      </c>
      <c r="AZ42">
        <v>0</v>
      </c>
      <c r="BA42">
        <v>0</v>
      </c>
      <c r="BB42" s="20">
        <v>0</v>
      </c>
      <c r="BC42" t="s">
        <v>3832</v>
      </c>
      <c r="BD42" t="s">
        <v>3797</v>
      </c>
      <c r="BE42" t="s">
        <v>3</v>
      </c>
      <c r="BF42" t="s">
        <v>3</v>
      </c>
      <c r="BG42" t="s">
        <v>3</v>
      </c>
      <c r="BH42" t="s">
        <v>3</v>
      </c>
      <c r="BI42" t="s">
        <v>3</v>
      </c>
      <c r="BJ42" s="18" t="s">
        <v>6129</v>
      </c>
      <c r="BK42" t="s">
        <v>3</v>
      </c>
      <c r="BL42" t="s">
        <v>132</v>
      </c>
      <c r="BM42" t="s">
        <v>1</v>
      </c>
      <c r="BN42">
        <f>Tabla1[[#This Row],[precio del paquete]]</f>
        <v>14800</v>
      </c>
      <c r="BO42" t="s">
        <v>1</v>
      </c>
      <c r="BP42" t="s">
        <v>1</v>
      </c>
      <c r="BQ42" t="s">
        <v>1</v>
      </c>
      <c r="BR42" t="s">
        <v>1</v>
      </c>
      <c r="BS42" t="s">
        <v>1</v>
      </c>
      <c r="BT42" t="s">
        <v>1</v>
      </c>
      <c r="BU42" t="s">
        <v>1</v>
      </c>
      <c r="BV42" t="s">
        <v>1</v>
      </c>
      <c r="BW42" t="s">
        <v>0</v>
      </c>
      <c r="BX42" t="s">
        <v>1</v>
      </c>
      <c r="BY42" t="s">
        <v>1</v>
      </c>
      <c r="BZ42" t="s">
        <v>1</v>
      </c>
      <c r="CA42" t="s">
        <v>1</v>
      </c>
      <c r="CB42" t="s">
        <v>1</v>
      </c>
      <c r="CD42" t="str" cm="1">
        <f t="array" aca="1" ref="CD42" ca="1">eConcatenar(A42:CB42,"|")</f>
        <v>GhjKZangfBSiDAQ6|CAR2021-5653|3|MEMORIAL|TABASCO|CARDENAS|C-27 EDUARDO CHAVEZ|2021-09-27|14800|0|1000|50|2|0|0|0|0|0|0|0|0|0|0|0|0|0|0|MANUEL|HERNANDEZ|JOSE|SOLTERO|X|X|CALLE NUMERO 2 CASA NUMERO 102|C-27 EDUARDO CHAVEZ|X|9371536777|X|X|X|CALLE NUMERO 2 CASA NUMERO 102|X|LUNES|X|X|X|X|X|DOMICILIO |2000|12800|0|0|0|2021-09-11|2021-09-18|x|x|x|x|x|QX002LUS9KVTQO|x|HOMBRE|X|14800|X|X|X|X|X|X|X|X|CARDENAS|X|X|X|X|X</v>
      </c>
    </row>
    <row r="43" spans="1:82" x14ac:dyDescent="0.25">
      <c r="A43" t="s">
        <v>177</v>
      </c>
      <c r="B43" t="s">
        <v>2168</v>
      </c>
      <c r="C43">
        <v>3</v>
      </c>
      <c r="D43" t="s">
        <v>3183</v>
      </c>
      <c r="E43" t="s">
        <v>3188</v>
      </c>
      <c r="F43" t="s">
        <v>0</v>
      </c>
      <c r="G43" t="s">
        <v>3222</v>
      </c>
      <c r="H43" t="s">
        <v>3779</v>
      </c>
      <c r="I43">
        <v>14800</v>
      </c>
      <c r="J43">
        <v>0</v>
      </c>
      <c r="K43">
        <v>50</v>
      </c>
      <c r="L43">
        <v>50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 t="s">
        <v>4210</v>
      </c>
      <c r="AC43" t="s">
        <v>4231</v>
      </c>
      <c r="AD43" s="17" t="s">
        <v>4260</v>
      </c>
      <c r="AE43" t="s">
        <v>4</v>
      </c>
      <c r="AF43" t="s">
        <v>1</v>
      </c>
      <c r="AG43" t="s">
        <v>1</v>
      </c>
      <c r="AH43" t="s">
        <v>5212</v>
      </c>
      <c r="AI43" t="s">
        <v>3222</v>
      </c>
      <c r="AJ43" t="s">
        <v>1</v>
      </c>
      <c r="AK43">
        <v>9371296793</v>
      </c>
      <c r="AL43" t="s">
        <v>1</v>
      </c>
      <c r="AM43" t="s">
        <v>1</v>
      </c>
      <c r="AN43" t="s">
        <v>1</v>
      </c>
      <c r="AO43" t="s">
        <v>5212</v>
      </c>
      <c r="AP43" t="s">
        <v>1</v>
      </c>
      <c r="AQ43" t="s">
        <v>2</v>
      </c>
      <c r="AR43" t="s">
        <v>1</v>
      </c>
      <c r="AS43" t="s">
        <v>1</v>
      </c>
      <c r="AT43" t="s">
        <v>1</v>
      </c>
      <c r="AU43" t="s">
        <v>1</v>
      </c>
      <c r="AV43" t="s">
        <v>1</v>
      </c>
      <c r="AW43" t="s">
        <v>11</v>
      </c>
      <c r="AX43">
        <f>Tabla1[[#This Row],[precio del paquete]]-Tabla1[[#This Row],[Saldo_Deudor]]</f>
        <v>1400</v>
      </c>
      <c r="AY43">
        <v>13400</v>
      </c>
      <c r="AZ43">
        <v>0</v>
      </c>
      <c r="BA43">
        <v>0</v>
      </c>
      <c r="BB43" s="20">
        <v>0</v>
      </c>
      <c r="BC43" t="s">
        <v>3924</v>
      </c>
      <c r="BD43" t="s">
        <v>6041</v>
      </c>
      <c r="BE43" t="s">
        <v>3</v>
      </c>
      <c r="BF43" t="s">
        <v>3</v>
      </c>
      <c r="BG43" t="s">
        <v>3</v>
      </c>
      <c r="BH43" t="s">
        <v>3</v>
      </c>
      <c r="BI43" t="s">
        <v>3</v>
      </c>
      <c r="BJ43" s="19" t="s">
        <v>6129</v>
      </c>
      <c r="BK43" t="s">
        <v>3</v>
      </c>
      <c r="BL43" t="s">
        <v>132</v>
      </c>
      <c r="BM43" t="s">
        <v>1</v>
      </c>
      <c r="BN43">
        <f>Tabla1[[#This Row],[precio del paquete]]</f>
        <v>14800</v>
      </c>
      <c r="BO43" t="s">
        <v>1</v>
      </c>
      <c r="BP43" t="s">
        <v>1</v>
      </c>
      <c r="BQ43" t="s">
        <v>1</v>
      </c>
      <c r="BR43" t="s">
        <v>1</v>
      </c>
      <c r="BS43" t="s">
        <v>1</v>
      </c>
      <c r="BT43" t="s">
        <v>1</v>
      </c>
      <c r="BU43" t="s">
        <v>1</v>
      </c>
      <c r="BV43" t="s">
        <v>1</v>
      </c>
      <c r="BW43" t="s">
        <v>0</v>
      </c>
      <c r="BX43" t="s">
        <v>1</v>
      </c>
      <c r="BY43" t="s">
        <v>1</v>
      </c>
      <c r="BZ43" t="s">
        <v>1</v>
      </c>
      <c r="CA43" t="s">
        <v>1</v>
      </c>
      <c r="CB43" t="s">
        <v>1</v>
      </c>
      <c r="CD43" t="str" cm="1">
        <f t="array" aca="1" ref="CD43" ca="1">eConcatenar(A43:CB43,"|")</f>
        <v>zFrr4GSFdOPkX3ni|CAR2921-5618|3|MEMORIAL|TABASCO|CARDENAS|C-29 VICENTE GUERRERO|2021-09-24|14800|0|50|50|0|0|0|0|0|0|0|0|0|0|0|0|0|0|0|MIRANDA|MORALES|JOSE DE LOS SANTOS|SOLTERO|X|X|CALLE 2 ZONA VERDE |C-29 VICENTE GUERRERO|X|9371296793|X|X|X|CALLE 2 ZONA VERDE |X|LUNES|X|X|X|X|X|DOMICILIO |1400|13400|0|0|0|2022-08-01|2022-08-08|x|x|x|x|x|QX002LUS9KVTQO|x|HOMBRE|X|14800|X|X|X|X|X|X|X|X|CARDENAS|X|X|X|X|X</v>
      </c>
    </row>
    <row r="44" spans="1:82" x14ac:dyDescent="0.25">
      <c r="A44" t="s">
        <v>178</v>
      </c>
      <c r="B44" t="s">
        <v>2169</v>
      </c>
      <c r="C44">
        <v>3</v>
      </c>
      <c r="D44" t="s">
        <v>3183</v>
      </c>
      <c r="E44" t="s">
        <v>3188</v>
      </c>
      <c r="F44" t="s">
        <v>0</v>
      </c>
      <c r="G44" t="s">
        <v>3223</v>
      </c>
      <c r="H44" t="s">
        <v>3760</v>
      </c>
      <c r="I44">
        <v>14800</v>
      </c>
      <c r="J44">
        <v>0</v>
      </c>
      <c r="K44">
        <v>50</v>
      </c>
      <c r="L44">
        <v>50</v>
      </c>
      <c r="M44">
        <v>1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 t="s">
        <v>4186</v>
      </c>
      <c r="AC44" t="s">
        <v>4201</v>
      </c>
      <c r="AD44" s="17" t="s">
        <v>4261</v>
      </c>
      <c r="AE44" t="s">
        <v>4</v>
      </c>
      <c r="AF44" t="s">
        <v>1</v>
      </c>
      <c r="AG44" t="s">
        <v>1</v>
      </c>
      <c r="AH44" t="s">
        <v>5213</v>
      </c>
      <c r="AI44" t="s">
        <v>3223</v>
      </c>
      <c r="AJ44" t="s">
        <v>1</v>
      </c>
      <c r="AK44">
        <v>9373784755</v>
      </c>
      <c r="AL44" t="s">
        <v>1</v>
      </c>
      <c r="AM44" t="s">
        <v>1</v>
      </c>
      <c r="AN44" t="s">
        <v>1</v>
      </c>
      <c r="AO44" t="s">
        <v>5213</v>
      </c>
      <c r="AP44" t="s">
        <v>1</v>
      </c>
      <c r="AQ44" t="s">
        <v>2</v>
      </c>
      <c r="AR44" t="s">
        <v>1</v>
      </c>
      <c r="AS44" t="s">
        <v>1</v>
      </c>
      <c r="AT44" t="s">
        <v>1</v>
      </c>
      <c r="AU44" t="s">
        <v>1</v>
      </c>
      <c r="AV44" t="s">
        <v>1</v>
      </c>
      <c r="AW44" t="s">
        <v>11</v>
      </c>
      <c r="AX44">
        <f>Tabla1[[#This Row],[precio del paquete]]-Tabla1[[#This Row],[Saldo_Deudor]]</f>
        <v>250</v>
      </c>
      <c r="AY44">
        <v>14550</v>
      </c>
      <c r="AZ44">
        <v>0</v>
      </c>
      <c r="BA44">
        <v>0</v>
      </c>
      <c r="BB44" s="20">
        <v>0</v>
      </c>
      <c r="BC44" t="s">
        <v>3966</v>
      </c>
      <c r="BD44" t="s">
        <v>6036</v>
      </c>
      <c r="BE44" t="s">
        <v>3</v>
      </c>
      <c r="BF44" t="s">
        <v>3</v>
      </c>
      <c r="BG44" t="s">
        <v>3</v>
      </c>
      <c r="BH44" t="s">
        <v>3</v>
      </c>
      <c r="BI44" t="s">
        <v>3</v>
      </c>
      <c r="BJ44" s="18" t="s">
        <v>6140</v>
      </c>
      <c r="BK44" t="s">
        <v>3</v>
      </c>
      <c r="BL44" t="s">
        <v>132</v>
      </c>
      <c r="BM44" t="s">
        <v>1</v>
      </c>
      <c r="BN44">
        <f>Tabla1[[#This Row],[precio del paquete]]</f>
        <v>14800</v>
      </c>
      <c r="BO44" t="s">
        <v>1</v>
      </c>
      <c r="BP44" t="s">
        <v>1</v>
      </c>
      <c r="BQ44" t="s">
        <v>1</v>
      </c>
      <c r="BR44" t="s">
        <v>1</v>
      </c>
      <c r="BS44" t="s">
        <v>1</v>
      </c>
      <c r="BT44" t="s">
        <v>1</v>
      </c>
      <c r="BU44" t="s">
        <v>1</v>
      </c>
      <c r="BV44" t="s">
        <v>1</v>
      </c>
      <c r="BW44" t="s">
        <v>0</v>
      </c>
      <c r="BX44" t="s">
        <v>1</v>
      </c>
      <c r="BY44" t="s">
        <v>1</v>
      </c>
      <c r="BZ44" t="s">
        <v>1</v>
      </c>
      <c r="CA44" t="s">
        <v>1</v>
      </c>
      <c r="CB44" t="s">
        <v>1</v>
      </c>
      <c r="CD44" t="str" cm="1">
        <f t="array" aca="1" ref="CD44" ca="1">eConcatenar(A44:CB44,"|")</f>
        <v>LkZDHPtVWtOUFIqZ|CAR2021-6682|3|MEMORIAL|TABASCO|CARDENAS|C-29 VICENTE GUERRERO |2021-06-11|14800|0|50|50|1|0|0|0|0|0|0|0|0|0|0|0|0|0|0|GARCIA|HERNANDEZ|MAURICIO|SOLTERO|X|X|CALLE NUMERO 1 AMPLIACION SIN NUMERO|C-29 VICENTE GUERRERO |X|9373784755|X|X|X|CALLE NUMERO 1 AMPLIACION SIN NUMERO|X|LUNES|X|X|X|X|X|DOMICILIO |250|14550|0|0|0|2022-04-01|2022-04-08|x|x|x|x|x|QWZGYVYW9KVTQO|x|HOMBRE|X|14800|X|X|X|X|X|X|X|X|CARDENAS|X|X|X|X|X</v>
      </c>
    </row>
    <row r="45" spans="1:82" x14ac:dyDescent="0.25">
      <c r="A45" t="s">
        <v>179</v>
      </c>
      <c r="B45" t="s">
        <v>2170</v>
      </c>
      <c r="C45">
        <v>3</v>
      </c>
      <c r="D45" t="s">
        <v>3183</v>
      </c>
      <c r="E45" t="s">
        <v>3188</v>
      </c>
      <c r="F45" t="s">
        <v>0</v>
      </c>
      <c r="G45" t="s">
        <v>3224</v>
      </c>
      <c r="H45" t="s">
        <v>3780</v>
      </c>
      <c r="I45">
        <v>14800</v>
      </c>
      <c r="J45">
        <v>0</v>
      </c>
      <c r="K45">
        <v>50</v>
      </c>
      <c r="L45">
        <v>50</v>
      </c>
      <c r="M45">
        <v>1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 t="s">
        <v>4262</v>
      </c>
      <c r="AC45" t="s">
        <v>4246</v>
      </c>
      <c r="AD45" s="17" t="s">
        <v>4263</v>
      </c>
      <c r="AE45" t="s">
        <v>4</v>
      </c>
      <c r="AF45" t="s">
        <v>1</v>
      </c>
      <c r="AG45" t="s">
        <v>1</v>
      </c>
      <c r="AH45" t="s">
        <v>5214</v>
      </c>
      <c r="AI45" t="s">
        <v>3224</v>
      </c>
      <c r="AJ45" t="s">
        <v>1</v>
      </c>
      <c r="AK45">
        <v>9372035430</v>
      </c>
      <c r="AL45" t="s">
        <v>1</v>
      </c>
      <c r="AM45" t="s">
        <v>1</v>
      </c>
      <c r="AN45" t="s">
        <v>1</v>
      </c>
      <c r="AO45" t="s">
        <v>5214</v>
      </c>
      <c r="AP45" t="s">
        <v>1</v>
      </c>
      <c r="AQ45" t="s">
        <v>2</v>
      </c>
      <c r="AR45" t="s">
        <v>1</v>
      </c>
      <c r="AS45" t="s">
        <v>1</v>
      </c>
      <c r="AT45" t="s">
        <v>1</v>
      </c>
      <c r="AU45" t="s">
        <v>1</v>
      </c>
      <c r="AV45" t="s">
        <v>1</v>
      </c>
      <c r="AW45" t="s">
        <v>11</v>
      </c>
      <c r="AX45">
        <f>Tabla1[[#This Row],[precio del paquete]]-Tabla1[[#This Row],[Saldo_Deudor]]</f>
        <v>11100</v>
      </c>
      <c r="AY45">
        <v>3700</v>
      </c>
      <c r="AZ45">
        <v>0</v>
      </c>
      <c r="BA45">
        <v>0</v>
      </c>
      <c r="BB45" s="20">
        <v>0</v>
      </c>
      <c r="BC45" t="s">
        <v>3789</v>
      </c>
      <c r="BD45" t="s">
        <v>6042</v>
      </c>
      <c r="BE45" t="s">
        <v>3</v>
      </c>
      <c r="BF45" t="s">
        <v>3</v>
      </c>
      <c r="BG45" t="s">
        <v>3</v>
      </c>
      <c r="BH45" t="s">
        <v>3</v>
      </c>
      <c r="BI45" t="s">
        <v>3</v>
      </c>
      <c r="BJ45" s="19" t="s">
        <v>6129</v>
      </c>
      <c r="BK45" t="s">
        <v>3</v>
      </c>
      <c r="BL45" t="s">
        <v>132</v>
      </c>
      <c r="BM45" t="s">
        <v>1</v>
      </c>
      <c r="BN45">
        <f>Tabla1[[#This Row],[precio del paquete]]</f>
        <v>14800</v>
      </c>
      <c r="BO45" t="s">
        <v>1</v>
      </c>
      <c r="BP45" t="s">
        <v>1</v>
      </c>
      <c r="BQ45" t="s">
        <v>1</v>
      </c>
      <c r="BR45" t="s">
        <v>1</v>
      </c>
      <c r="BS45" t="s">
        <v>1</v>
      </c>
      <c r="BT45" t="s">
        <v>1</v>
      </c>
      <c r="BU45" t="s">
        <v>1</v>
      </c>
      <c r="BV45" t="s">
        <v>1</v>
      </c>
      <c r="BW45" t="s">
        <v>0</v>
      </c>
      <c r="BX45" t="s">
        <v>1</v>
      </c>
      <c r="BY45" t="s">
        <v>1</v>
      </c>
      <c r="BZ45" t="s">
        <v>1</v>
      </c>
      <c r="CA45" t="s">
        <v>1</v>
      </c>
      <c r="CB45" t="s">
        <v>1</v>
      </c>
      <c r="CD45" t="str" cm="1">
        <f t="array" aca="1" ref="CD45" ca="1">eConcatenar(A45:CB45,"|")</f>
        <v>knO95rUgC8YYCb4W|CAR2019-3580|3|MEMORIAL|TABASCO|CARDENAS|C-32|2019-11-30|14800|0|50|50|1|0|0|0|0|0|0|0|0|0|0|0|0|0|0|OLAN|JIMENEZ|ABENAMAR|SOLTERO|X|X|CALLE 1 CASA NUMERO 7|C-32|X|9372035430|X|X|X|CALLE 1 CASA NUMERO 7|X|LUNES|X|X|X|X|X|DOMICILIO |11100|3700|0|0|0|2022-03-01|2022-03-08|x|x|x|x|x|QX002LUS9KVTQO|x|HOMBRE|X|14800|X|X|X|X|X|X|X|X|CARDENAS|X|X|X|X|X</v>
      </c>
    </row>
    <row r="46" spans="1:82" x14ac:dyDescent="0.25">
      <c r="A46" t="s">
        <v>180</v>
      </c>
      <c r="B46" t="s">
        <v>2171</v>
      </c>
      <c r="C46">
        <v>3</v>
      </c>
      <c r="D46" t="s">
        <v>3183</v>
      </c>
      <c r="E46" t="s">
        <v>3188</v>
      </c>
      <c r="F46" t="s">
        <v>0</v>
      </c>
      <c r="G46" t="s">
        <v>3225</v>
      </c>
      <c r="H46" t="s">
        <v>3781</v>
      </c>
      <c r="I46">
        <v>14800</v>
      </c>
      <c r="J46">
        <v>0</v>
      </c>
      <c r="K46">
        <v>200</v>
      </c>
      <c r="L46">
        <v>50</v>
      </c>
      <c r="M46">
        <v>2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 t="s">
        <v>4264</v>
      </c>
      <c r="AC46" t="s">
        <v>4265</v>
      </c>
      <c r="AD46" s="17" t="s">
        <v>4266</v>
      </c>
      <c r="AE46" t="s">
        <v>4</v>
      </c>
      <c r="AF46" t="s">
        <v>1</v>
      </c>
      <c r="AG46" t="s">
        <v>1</v>
      </c>
      <c r="AH46" t="s">
        <v>5215</v>
      </c>
      <c r="AI46" t="s">
        <v>3225</v>
      </c>
      <c r="AJ46" t="s">
        <v>1</v>
      </c>
      <c r="AK46">
        <v>9372720454</v>
      </c>
      <c r="AL46" t="s">
        <v>1</v>
      </c>
      <c r="AM46" t="s">
        <v>1</v>
      </c>
      <c r="AN46" t="s">
        <v>1</v>
      </c>
      <c r="AO46" t="s">
        <v>5215</v>
      </c>
      <c r="AP46" t="s">
        <v>1</v>
      </c>
      <c r="AQ46" t="s">
        <v>2</v>
      </c>
      <c r="AR46" t="s">
        <v>1</v>
      </c>
      <c r="AS46" t="s">
        <v>1</v>
      </c>
      <c r="AT46" t="s">
        <v>1</v>
      </c>
      <c r="AU46" t="s">
        <v>1</v>
      </c>
      <c r="AV46" t="s">
        <v>1</v>
      </c>
      <c r="AW46" t="s">
        <v>11</v>
      </c>
      <c r="AX46">
        <f>Tabla1[[#This Row],[precio del paquete]]-Tabla1[[#This Row],[Saldo_Deudor]]</f>
        <v>700</v>
      </c>
      <c r="AY46">
        <v>14100</v>
      </c>
      <c r="AZ46">
        <v>0</v>
      </c>
      <c r="BA46">
        <v>0</v>
      </c>
      <c r="BB46" s="20">
        <v>0</v>
      </c>
      <c r="BC46" t="s">
        <v>3766</v>
      </c>
      <c r="BD46" t="s">
        <v>3794</v>
      </c>
      <c r="BE46" t="s">
        <v>3</v>
      </c>
      <c r="BF46" t="s">
        <v>3</v>
      </c>
      <c r="BG46" t="s">
        <v>3</v>
      </c>
      <c r="BH46" t="s">
        <v>3</v>
      </c>
      <c r="BI46" t="s">
        <v>3</v>
      </c>
      <c r="BJ46" s="18" t="s">
        <v>6129</v>
      </c>
      <c r="BK46" t="s">
        <v>3</v>
      </c>
      <c r="BL46" t="s">
        <v>132</v>
      </c>
      <c r="BM46" t="s">
        <v>1</v>
      </c>
      <c r="BN46">
        <f>Tabla1[[#This Row],[precio del paquete]]</f>
        <v>14800</v>
      </c>
      <c r="BO46" t="s">
        <v>1</v>
      </c>
      <c r="BP46" t="s">
        <v>1</v>
      </c>
      <c r="BQ46" t="s">
        <v>1</v>
      </c>
      <c r="BR46" t="s">
        <v>1</v>
      </c>
      <c r="BS46" t="s">
        <v>1</v>
      </c>
      <c r="BT46" t="s">
        <v>1</v>
      </c>
      <c r="BU46" t="s">
        <v>1</v>
      </c>
      <c r="BV46" t="s">
        <v>1</v>
      </c>
      <c r="BW46" t="s">
        <v>0</v>
      </c>
      <c r="BX46" t="s">
        <v>1</v>
      </c>
      <c r="BY46" t="s">
        <v>1</v>
      </c>
      <c r="BZ46" t="s">
        <v>1</v>
      </c>
      <c r="CA46" t="s">
        <v>1</v>
      </c>
      <c r="CB46" t="s">
        <v>1</v>
      </c>
      <c r="CD46" t="str" cm="1">
        <f t="array" aca="1" ref="CD46" ca="1">eConcatenar(A46:CB46,"|")</f>
        <v>pGOEbXVPlKY6tZFe|CAR2021-6077|3|MEMORIAL|TABASCO|CARDENAS|C-9 FRANCISCO I MADERO|2021-11-13|14800|0|200|50|2|0|0|0|0|0|0|0|0|0|0|0|0|0|0|AREVALO|LEYVA|YOLANDA|SOLTERO|X|X|CALLE ANDRES SANCHEZ MAGALLANES |C-9 FRANCISCO I MADERO|X|9372720454|X|X|X|CALLE ANDRES SANCHEZ MAGALLANES |X|LUNES|X|X|X|X|X|DOMICILIO |700|14100|0|0|0|2021-10-12|2021-10-19|x|x|x|x|x|QX002LUS9KVTQO|x|HOMBRE|X|14800|X|X|X|X|X|X|X|X|CARDENAS|X|X|X|X|X</v>
      </c>
    </row>
    <row r="47" spans="1:82" x14ac:dyDescent="0.25">
      <c r="A47" t="s">
        <v>181</v>
      </c>
      <c r="B47" t="s">
        <v>2172</v>
      </c>
      <c r="C47">
        <v>3</v>
      </c>
      <c r="D47" t="s">
        <v>3183</v>
      </c>
      <c r="E47" t="s">
        <v>3188</v>
      </c>
      <c r="F47" t="s">
        <v>0</v>
      </c>
      <c r="G47" t="s">
        <v>3226</v>
      </c>
      <c r="H47" t="s">
        <v>3782</v>
      </c>
      <c r="I47">
        <v>14800</v>
      </c>
      <c r="J47">
        <v>0</v>
      </c>
      <c r="K47">
        <v>100</v>
      </c>
      <c r="L47">
        <v>50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 t="s">
        <v>4183</v>
      </c>
      <c r="AC47" t="s">
        <v>4267</v>
      </c>
      <c r="AD47" s="17" t="s">
        <v>4268</v>
      </c>
      <c r="AE47" t="s">
        <v>4</v>
      </c>
      <c r="AF47" t="s">
        <v>1</v>
      </c>
      <c r="AG47" t="s">
        <v>1</v>
      </c>
      <c r="AH47" t="s">
        <v>3226</v>
      </c>
      <c r="AI47" t="s">
        <v>3226</v>
      </c>
      <c r="AJ47" t="s">
        <v>1</v>
      </c>
      <c r="AK47">
        <v>9371278915</v>
      </c>
      <c r="AL47" t="s">
        <v>1</v>
      </c>
      <c r="AM47" t="s">
        <v>1</v>
      </c>
      <c r="AN47" t="s">
        <v>1</v>
      </c>
      <c r="AO47" t="s">
        <v>3226</v>
      </c>
      <c r="AP47" t="s">
        <v>1</v>
      </c>
      <c r="AQ47" t="s">
        <v>2</v>
      </c>
      <c r="AR47" t="s">
        <v>1</v>
      </c>
      <c r="AS47" t="s">
        <v>1</v>
      </c>
      <c r="AT47" t="s">
        <v>1</v>
      </c>
      <c r="AU47" t="s">
        <v>1</v>
      </c>
      <c r="AV47" t="s">
        <v>1</v>
      </c>
      <c r="AW47" t="s">
        <v>11</v>
      </c>
      <c r="AX47">
        <f>Tabla1[[#This Row],[precio del paquete]]-Tabla1[[#This Row],[Saldo_Deudor]]</f>
        <v>13600</v>
      </c>
      <c r="AY47">
        <v>1200</v>
      </c>
      <c r="AZ47">
        <v>0</v>
      </c>
      <c r="BA47">
        <v>0</v>
      </c>
      <c r="BB47" s="20">
        <v>0</v>
      </c>
      <c r="BC47" t="s">
        <v>3768</v>
      </c>
      <c r="BD47" t="s">
        <v>3769</v>
      </c>
      <c r="BE47" t="s">
        <v>3</v>
      </c>
      <c r="BF47" t="s">
        <v>3</v>
      </c>
      <c r="BG47" t="s">
        <v>3</v>
      </c>
      <c r="BH47" t="s">
        <v>3</v>
      </c>
      <c r="BI47" t="s">
        <v>3</v>
      </c>
      <c r="BJ47" s="19" t="s">
        <v>6128</v>
      </c>
      <c r="BK47" t="s">
        <v>3</v>
      </c>
      <c r="BL47" t="s">
        <v>132</v>
      </c>
      <c r="BM47" t="s">
        <v>1</v>
      </c>
      <c r="BN47">
        <f>Tabla1[[#This Row],[precio del paquete]]</f>
        <v>14800</v>
      </c>
      <c r="BO47" t="s">
        <v>1</v>
      </c>
      <c r="BP47" t="s">
        <v>1</v>
      </c>
      <c r="BQ47" t="s">
        <v>1</v>
      </c>
      <c r="BR47" t="s">
        <v>1</v>
      </c>
      <c r="BS47" t="s">
        <v>1</v>
      </c>
      <c r="BT47" t="s">
        <v>1</v>
      </c>
      <c r="BU47" t="s">
        <v>1</v>
      </c>
      <c r="BV47" t="s">
        <v>1</v>
      </c>
      <c r="BW47" t="s">
        <v>0</v>
      </c>
      <c r="BX47" t="s">
        <v>1</v>
      </c>
      <c r="BY47" t="s">
        <v>1</v>
      </c>
      <c r="BZ47" t="s">
        <v>1</v>
      </c>
      <c r="CA47" t="s">
        <v>1</v>
      </c>
      <c r="CB47" t="s">
        <v>1</v>
      </c>
      <c r="CD47" t="str" cm="1">
        <f t="array" aca="1" ref="CD47" ca="1">eConcatenar(A47:CB47,"|")</f>
        <v>YyZ8TRJvOnWIP81F|CAR2017-2704|3|MEMORIAL|TABASCO|CARDENAS|CALLE FRANCISCO J SANTA MARIA |2017-07-02|14800|0|100|50|0|0|0|0|0|0|0|0|0|0|0|0|0|0|0|DE LA CRUZ|ENRIQUE|VIRIDIANA|SOLTERO|X|X|CALLE FRANCISCO J SANTA MARIA |CALLE FRANCISCO J SANTA MARIA |X|9371278915|X|X|X|CALLE FRANCISCO J SANTA MARIA |X|LUNES|X|X|X|X|X|DOMICILIO |13600|1200|0|0|0|2022-01-22|2022-01-29|x|x|x|x|x|EJCRE545VMMBBOQ|x|HOMBRE|X|14800|X|X|X|X|X|X|X|X|CARDENAS|X|X|X|X|X</v>
      </c>
    </row>
    <row r="48" spans="1:82" x14ac:dyDescent="0.25">
      <c r="A48" t="s">
        <v>182</v>
      </c>
      <c r="B48" t="s">
        <v>2173</v>
      </c>
      <c r="C48">
        <v>3</v>
      </c>
      <c r="D48" t="s">
        <v>3183</v>
      </c>
      <c r="E48" t="s">
        <v>3188</v>
      </c>
      <c r="F48" t="s">
        <v>0</v>
      </c>
      <c r="G48" t="s">
        <v>3227</v>
      </c>
      <c r="H48" t="s">
        <v>3773</v>
      </c>
      <c r="I48">
        <v>14800</v>
      </c>
      <c r="J48">
        <v>0</v>
      </c>
      <c r="K48">
        <v>50</v>
      </c>
      <c r="L48">
        <v>50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 t="s">
        <v>4253</v>
      </c>
      <c r="AC48" t="s">
        <v>4246</v>
      </c>
      <c r="AD48" s="17" t="s">
        <v>4269</v>
      </c>
      <c r="AE48" t="s">
        <v>4</v>
      </c>
      <c r="AF48" t="s">
        <v>1</v>
      </c>
      <c r="AG48" t="s">
        <v>1</v>
      </c>
      <c r="AH48" t="s">
        <v>5216</v>
      </c>
      <c r="AI48" t="s">
        <v>3227</v>
      </c>
      <c r="AJ48" t="s">
        <v>1</v>
      </c>
      <c r="AK48">
        <v>9371349868</v>
      </c>
      <c r="AL48" t="s">
        <v>1</v>
      </c>
      <c r="AM48" t="s">
        <v>1</v>
      </c>
      <c r="AN48" t="s">
        <v>1</v>
      </c>
      <c r="AO48" t="s">
        <v>5216</v>
      </c>
      <c r="AP48" t="s">
        <v>1</v>
      </c>
      <c r="AQ48" t="s">
        <v>2</v>
      </c>
      <c r="AR48" t="s">
        <v>1</v>
      </c>
      <c r="AS48" t="s">
        <v>1</v>
      </c>
      <c r="AT48" t="s">
        <v>1</v>
      </c>
      <c r="AU48" t="s">
        <v>1</v>
      </c>
      <c r="AV48" t="s">
        <v>1</v>
      </c>
      <c r="AW48" t="s">
        <v>11</v>
      </c>
      <c r="AX48">
        <f>Tabla1[[#This Row],[precio del paquete]]-Tabla1[[#This Row],[Saldo_Deudor]]</f>
        <v>1650</v>
      </c>
      <c r="AY48">
        <v>13150</v>
      </c>
      <c r="AZ48">
        <v>0</v>
      </c>
      <c r="BA48">
        <v>0</v>
      </c>
      <c r="BB48" s="20">
        <v>0</v>
      </c>
      <c r="BC48" t="s">
        <v>3812</v>
      </c>
      <c r="BD48" t="s">
        <v>6043</v>
      </c>
      <c r="BE48" t="s">
        <v>3</v>
      </c>
      <c r="BF48" t="s">
        <v>3</v>
      </c>
      <c r="BG48" t="s">
        <v>3</v>
      </c>
      <c r="BH48" t="s">
        <v>3</v>
      </c>
      <c r="BI48" t="s">
        <v>3</v>
      </c>
      <c r="BJ48" s="18" t="s">
        <v>6135</v>
      </c>
      <c r="BK48" t="s">
        <v>3</v>
      </c>
      <c r="BL48" t="s">
        <v>132</v>
      </c>
      <c r="BM48" t="s">
        <v>1</v>
      </c>
      <c r="BN48">
        <f>Tabla1[[#This Row],[precio del paquete]]</f>
        <v>14800</v>
      </c>
      <c r="BO48" t="s">
        <v>1</v>
      </c>
      <c r="BP48" t="s">
        <v>1</v>
      </c>
      <c r="BQ48" t="s">
        <v>1</v>
      </c>
      <c r="BR48" t="s">
        <v>1</v>
      </c>
      <c r="BS48" t="s">
        <v>1</v>
      </c>
      <c r="BT48" t="s">
        <v>1</v>
      </c>
      <c r="BU48" t="s">
        <v>1</v>
      </c>
      <c r="BV48" t="s">
        <v>1</v>
      </c>
      <c r="BW48" t="s">
        <v>0</v>
      </c>
      <c r="BX48" t="s">
        <v>1</v>
      </c>
      <c r="BY48" t="s">
        <v>1</v>
      </c>
      <c r="BZ48" t="s">
        <v>1</v>
      </c>
      <c r="CA48" t="s">
        <v>1</v>
      </c>
      <c r="CB48" t="s">
        <v>1</v>
      </c>
      <c r="CD48" t="str" cm="1">
        <f t="array" aca="1" ref="CD48" ca="1">eConcatenar(A48:CB48,"|")</f>
        <v>yTBy6FEurUFx4btM|CAR2021-5484|3|MEMORIAL|TABASCO|CARDENAS|CALLE NUMERO 9 CASA NUMERO 17 |2021-09-22|14800|0|50|50|0|0|0|0|0|0|0|0|0|0|0|0|0|0|0|GAMAS|JIMENEZ|ELOY|SOLTERO|X|X|C-27 EDUARDO CHAVEZ RAMIREZ|CALLE NUMERO 9 CASA NUMERO 17 |X|9371349868|X|X|X|C-27 EDUARDO CHAVEZ RAMIREZ|X|LUNES|X|X|X|X|X|DOMICILIO |1650|13150|0|0|0|2022-10-01|2022-10-08|x|x|x|x|x|MYEDVABVTAZ4TPF|x|HOMBRE|X|14800|X|X|X|X|X|X|X|X|CARDENAS|X|X|X|X|X</v>
      </c>
    </row>
    <row r="49" spans="1:82" x14ac:dyDescent="0.25">
      <c r="A49" t="s">
        <v>183</v>
      </c>
      <c r="B49" t="s">
        <v>2174</v>
      </c>
      <c r="C49">
        <v>3</v>
      </c>
      <c r="D49" t="s">
        <v>3183</v>
      </c>
      <c r="E49" t="s">
        <v>3188</v>
      </c>
      <c r="F49" t="s">
        <v>0</v>
      </c>
      <c r="G49" t="s">
        <v>3228</v>
      </c>
      <c r="H49" t="s">
        <v>3781</v>
      </c>
      <c r="I49">
        <v>14800</v>
      </c>
      <c r="J49">
        <v>0</v>
      </c>
      <c r="K49">
        <v>200</v>
      </c>
      <c r="L49">
        <v>50</v>
      </c>
      <c r="M49">
        <v>1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 t="s">
        <v>4186</v>
      </c>
      <c r="AC49" t="s">
        <v>4188</v>
      </c>
      <c r="AD49" s="17" t="s">
        <v>4270</v>
      </c>
      <c r="AE49" t="s">
        <v>4</v>
      </c>
      <c r="AF49" t="s">
        <v>1</v>
      </c>
      <c r="AG49" t="s">
        <v>1</v>
      </c>
      <c r="AH49" t="s">
        <v>5217</v>
      </c>
      <c r="AI49" t="s">
        <v>3228</v>
      </c>
      <c r="AJ49" t="s">
        <v>1</v>
      </c>
      <c r="AK49">
        <v>9371395826</v>
      </c>
      <c r="AL49" t="s">
        <v>1</v>
      </c>
      <c r="AM49" t="s">
        <v>1</v>
      </c>
      <c r="AN49" t="s">
        <v>1</v>
      </c>
      <c r="AO49" t="s">
        <v>5217</v>
      </c>
      <c r="AP49" t="s">
        <v>1</v>
      </c>
      <c r="AQ49" t="s">
        <v>2</v>
      </c>
      <c r="AR49" t="s">
        <v>1</v>
      </c>
      <c r="AS49" t="s">
        <v>1</v>
      </c>
      <c r="AT49" t="s">
        <v>1</v>
      </c>
      <c r="AU49" t="s">
        <v>1</v>
      </c>
      <c r="AV49" t="s">
        <v>1</v>
      </c>
      <c r="AW49" t="s">
        <v>11</v>
      </c>
      <c r="AX49">
        <f>Tabla1[[#This Row],[precio del paquete]]-Tabla1[[#This Row],[Saldo_Deudor]]</f>
        <v>2200</v>
      </c>
      <c r="AY49">
        <v>12600</v>
      </c>
      <c r="AZ49">
        <v>0</v>
      </c>
      <c r="BA49">
        <v>0</v>
      </c>
      <c r="BB49" s="20">
        <v>0</v>
      </c>
      <c r="BC49" t="s">
        <v>3835</v>
      </c>
      <c r="BD49" t="s">
        <v>3907</v>
      </c>
      <c r="BE49" t="s">
        <v>3</v>
      </c>
      <c r="BF49" t="s">
        <v>3</v>
      </c>
      <c r="BG49" t="s">
        <v>3</v>
      </c>
      <c r="BH49" t="s">
        <v>3</v>
      </c>
      <c r="BI49" t="s">
        <v>3</v>
      </c>
      <c r="BJ49" s="19" t="s">
        <v>6129</v>
      </c>
      <c r="BK49" t="s">
        <v>3</v>
      </c>
      <c r="BL49" t="s">
        <v>132</v>
      </c>
      <c r="BM49" t="s">
        <v>1</v>
      </c>
      <c r="BN49">
        <f>Tabla1[[#This Row],[precio del paquete]]</f>
        <v>14800</v>
      </c>
      <c r="BO49" t="s">
        <v>1</v>
      </c>
      <c r="BP49" t="s">
        <v>1</v>
      </c>
      <c r="BQ49" t="s">
        <v>1</v>
      </c>
      <c r="BR49" t="s">
        <v>1</v>
      </c>
      <c r="BS49" t="s">
        <v>1</v>
      </c>
      <c r="BT49" t="s">
        <v>1</v>
      </c>
      <c r="BU49" t="s">
        <v>1</v>
      </c>
      <c r="BV49" t="s">
        <v>1</v>
      </c>
      <c r="BW49" t="s">
        <v>0</v>
      </c>
      <c r="BX49" t="s">
        <v>1</v>
      </c>
      <c r="BY49" t="s">
        <v>1</v>
      </c>
      <c r="BZ49" t="s">
        <v>1</v>
      </c>
      <c r="CA49" t="s">
        <v>1</v>
      </c>
      <c r="CB49" t="s">
        <v>1</v>
      </c>
      <c r="CD49" t="str" cm="1">
        <f t="array" aca="1" ref="CD49" ca="1">eConcatenar(A49:CB49,"|")</f>
        <v>v47RxhX0xgaPcPbd|CAR2021-6895|3|MEMORIAL|TABASCO|CARDENAS|CALZADA |2021-11-13|14800|0|200|50|1|0|0|0|0|0|0|0|0|0|0|0|0|0|0|GARCIA|ARIAS|HONORIA|SOLTERO|X|X|SAN MARCOS |CALZADA |X|9371395826|X|X|X|SAN MARCOS |X|LUNES|X|X|X|X|X|DOMICILIO |2200|12600|0|0|0|2021-12-16|2021-12-23|x|x|x|x|x|QX002LUS9KVTQO|x|HOMBRE|X|14800|X|X|X|X|X|X|X|X|CARDENAS|X|X|X|X|X</v>
      </c>
    </row>
    <row r="50" spans="1:82" x14ac:dyDescent="0.25">
      <c r="A50" t="s">
        <v>184</v>
      </c>
      <c r="B50" t="s">
        <v>2175</v>
      </c>
      <c r="C50">
        <v>3</v>
      </c>
      <c r="D50" t="s">
        <v>4174</v>
      </c>
      <c r="E50" t="s">
        <v>3188</v>
      </c>
      <c r="F50" t="s">
        <v>3192</v>
      </c>
      <c r="G50" t="s">
        <v>3229</v>
      </c>
      <c r="H50" t="s">
        <v>3783</v>
      </c>
      <c r="I50">
        <v>14800</v>
      </c>
      <c r="J50">
        <v>0</v>
      </c>
      <c r="K50">
        <v>50</v>
      </c>
      <c r="L50">
        <v>50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 t="s">
        <v>4271</v>
      </c>
      <c r="AC50" t="s">
        <v>4272</v>
      </c>
      <c r="AD50" s="17" t="s">
        <v>4273</v>
      </c>
      <c r="AE50" t="s">
        <v>4</v>
      </c>
      <c r="AF50" t="s">
        <v>1</v>
      </c>
      <c r="AG50" t="s">
        <v>1</v>
      </c>
      <c r="AH50" t="s">
        <v>5218</v>
      </c>
      <c r="AI50" t="s">
        <v>3229</v>
      </c>
      <c r="AJ50" t="s">
        <v>1</v>
      </c>
      <c r="AK50">
        <v>9371379454</v>
      </c>
      <c r="AL50" t="s">
        <v>1</v>
      </c>
      <c r="AM50" t="s">
        <v>1</v>
      </c>
      <c r="AN50" t="s">
        <v>1</v>
      </c>
      <c r="AO50" t="s">
        <v>5218</v>
      </c>
      <c r="AP50" t="s">
        <v>1</v>
      </c>
      <c r="AQ50" t="s">
        <v>2</v>
      </c>
      <c r="AR50" t="s">
        <v>1</v>
      </c>
      <c r="AS50" t="s">
        <v>1</v>
      </c>
      <c r="AT50" t="s">
        <v>1</v>
      </c>
      <c r="AU50" t="s">
        <v>1</v>
      </c>
      <c r="AV50" t="s">
        <v>1</v>
      </c>
      <c r="AW50" t="s">
        <v>11</v>
      </c>
      <c r="AX50">
        <f>Tabla1[[#This Row],[precio del paquete]]-Tabla1[[#This Row],[Saldo_Deudor]]</f>
        <v>850</v>
      </c>
      <c r="AY50">
        <v>13950</v>
      </c>
      <c r="AZ50">
        <v>0</v>
      </c>
      <c r="BA50">
        <v>0</v>
      </c>
      <c r="BB50" s="20">
        <v>0</v>
      </c>
      <c r="BC50" t="s">
        <v>3768</v>
      </c>
      <c r="BD50" t="s">
        <v>3769</v>
      </c>
      <c r="BE50" t="s">
        <v>3</v>
      </c>
      <c r="BF50" t="s">
        <v>3</v>
      </c>
      <c r="BG50" t="s">
        <v>3</v>
      </c>
      <c r="BH50" t="s">
        <v>3</v>
      </c>
      <c r="BI50" t="s">
        <v>3</v>
      </c>
      <c r="BJ50" s="18" t="s">
        <v>6124</v>
      </c>
      <c r="BK50" t="s">
        <v>3</v>
      </c>
      <c r="BL50" t="s">
        <v>132</v>
      </c>
      <c r="BM50" t="s">
        <v>1</v>
      </c>
      <c r="BN50">
        <f>Tabla1[[#This Row],[precio del paquete]]</f>
        <v>14800</v>
      </c>
      <c r="BO50" t="s">
        <v>1</v>
      </c>
      <c r="BP50" t="s">
        <v>1</v>
      </c>
      <c r="BQ50" t="s">
        <v>1</v>
      </c>
      <c r="BR50" t="s">
        <v>1</v>
      </c>
      <c r="BS50" t="s">
        <v>1</v>
      </c>
      <c r="BT50" t="s">
        <v>1</v>
      </c>
      <c r="BU50" t="s">
        <v>1</v>
      </c>
      <c r="BV50" t="s">
        <v>1</v>
      </c>
      <c r="BW50" t="s">
        <v>0</v>
      </c>
      <c r="BX50" t="s">
        <v>1</v>
      </c>
      <c r="BY50" t="s">
        <v>1</v>
      </c>
      <c r="BZ50" t="s">
        <v>1</v>
      </c>
      <c r="CA50" t="s">
        <v>1</v>
      </c>
      <c r="CB50" t="s">
        <v>1</v>
      </c>
      <c r="CD50" t="str" cm="1">
        <f t="array" aca="1" ref="CD50" ca="1">eConcatenar(A50:CB50,"|")</f>
        <v>dFnTarfxr9RBix8q|CAR2021-6418|3|SEMANAL|TABASCO|PARAISO|CALZADA 2DA SECCION|2021-10-23|14800|0|50|50|0|0|0|0|0|0|0|0|0|0|0|0|0|0|0|MONTEJO|BOLAINA|FLOR|SOLTERO|X|X|CALZADA 2DA SECCION |CALZADA 2DA SECCION|X|9371379454|X|X|X|CALZADA 2DA SECCION |X|LUNES|X|X|X|X|X|DOMICILIO |850|13950|0|0|0|2022-01-22|2022-01-29|x|x|x|x|x|QWZHGJ0U9KVTQO|x|HOMBRE|X|14800|X|X|X|X|X|X|X|X|CARDENAS|X|X|X|X|X</v>
      </c>
    </row>
    <row r="51" spans="1:82" x14ac:dyDescent="0.25">
      <c r="A51" t="s">
        <v>185</v>
      </c>
      <c r="B51" t="s">
        <v>2176</v>
      </c>
      <c r="C51">
        <v>3</v>
      </c>
      <c r="D51" t="s">
        <v>3184</v>
      </c>
      <c r="E51" t="s">
        <v>3188</v>
      </c>
      <c r="F51" t="s">
        <v>0</v>
      </c>
      <c r="G51" t="s">
        <v>3230</v>
      </c>
      <c r="H51" t="s">
        <v>3784</v>
      </c>
      <c r="I51">
        <v>24500</v>
      </c>
      <c r="J51">
        <v>0</v>
      </c>
      <c r="K51">
        <v>500</v>
      </c>
      <c r="L51">
        <v>50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 t="s">
        <v>4201</v>
      </c>
      <c r="AC51" t="s">
        <v>7</v>
      </c>
      <c r="AD51" s="17" t="s">
        <v>4274</v>
      </c>
      <c r="AE51" t="s">
        <v>4</v>
      </c>
      <c r="AF51" t="s">
        <v>1</v>
      </c>
      <c r="AG51" t="s">
        <v>1</v>
      </c>
      <c r="AH51" t="s">
        <v>5219</v>
      </c>
      <c r="AI51" t="s">
        <v>3230</v>
      </c>
      <c r="AJ51" t="s">
        <v>1</v>
      </c>
      <c r="AK51">
        <v>9372292319</v>
      </c>
      <c r="AL51" t="s">
        <v>1</v>
      </c>
      <c r="AM51" t="s">
        <v>1</v>
      </c>
      <c r="AN51" t="s">
        <v>1</v>
      </c>
      <c r="AO51" t="s">
        <v>5219</v>
      </c>
      <c r="AP51" t="s">
        <v>1</v>
      </c>
      <c r="AQ51" t="s">
        <v>2</v>
      </c>
      <c r="AR51" t="s">
        <v>1</v>
      </c>
      <c r="AS51" t="s">
        <v>1</v>
      </c>
      <c r="AT51" t="s">
        <v>1</v>
      </c>
      <c r="AU51" t="s">
        <v>1</v>
      </c>
      <c r="AV51" t="s">
        <v>1</v>
      </c>
      <c r="AW51" t="s">
        <v>11</v>
      </c>
      <c r="AX51">
        <f>Tabla1[[#This Row],[precio del paquete]]-Tabla1[[#This Row],[Saldo_Deudor]]</f>
        <v>1700</v>
      </c>
      <c r="AY51">
        <v>22800</v>
      </c>
      <c r="AZ51">
        <v>0</v>
      </c>
      <c r="BA51">
        <v>0</v>
      </c>
      <c r="BB51" s="20">
        <v>0</v>
      </c>
      <c r="BC51" t="s">
        <v>3784</v>
      </c>
      <c r="BD51" t="s">
        <v>5971</v>
      </c>
      <c r="BE51" t="s">
        <v>3</v>
      </c>
      <c r="BF51" t="s">
        <v>3</v>
      </c>
      <c r="BG51" t="s">
        <v>3</v>
      </c>
      <c r="BH51" t="s">
        <v>3</v>
      </c>
      <c r="BI51" t="s">
        <v>3</v>
      </c>
      <c r="BJ51" s="19" t="s">
        <v>6138</v>
      </c>
      <c r="BK51" t="s">
        <v>3</v>
      </c>
      <c r="BL51" t="s">
        <v>132</v>
      </c>
      <c r="BM51" t="s">
        <v>1</v>
      </c>
      <c r="BN51">
        <f>Tabla1[[#This Row],[precio del paquete]]</f>
        <v>24500</v>
      </c>
      <c r="BO51" t="s">
        <v>1</v>
      </c>
      <c r="BP51" t="s">
        <v>1</v>
      </c>
      <c r="BQ51" t="s">
        <v>1</v>
      </c>
      <c r="BR51" t="s">
        <v>1</v>
      </c>
      <c r="BS51" t="s">
        <v>1</v>
      </c>
      <c r="BT51" t="s">
        <v>1</v>
      </c>
      <c r="BU51" t="s">
        <v>1</v>
      </c>
      <c r="BV51" t="s">
        <v>1</v>
      </c>
      <c r="BW51" t="s">
        <v>0</v>
      </c>
      <c r="BX51" t="s">
        <v>1</v>
      </c>
      <c r="BY51" t="s">
        <v>1</v>
      </c>
      <c r="BZ51" t="s">
        <v>1</v>
      </c>
      <c r="CA51" t="s">
        <v>1</v>
      </c>
      <c r="CB51" t="s">
        <v>1</v>
      </c>
      <c r="CD51" t="str" cm="1">
        <f t="array" aca="1" ref="CD51" ca="1">eConcatenar(A51:CB51,"|")</f>
        <v>aoa1FCKwX90bMi1U|CAR2021-6641|3|DIGNITY|TABASCO|CARDENAS|CALZADA SEGUNDA SECCION|2021-05-11|24500|0|500|50|0|0|0|0|0|0|0|0|0|0|0|0|0|0|0|HERNANDEZ|LOPEZ|EVER|SOLTERO|X|X|CALLE 5 DE MAYO|CALZADA SEGUNDA SECCION|X|9372292319|X|X|X|CALLE 5 DE MAYO|X|LUNES|X|X|X|X|X|DOMICILIO |1700|22800|0|0|0|2021-05-11|2021-05-18|x|x|x|x|x|W5OV8PESRAEJZYS|x|HOMBRE|X|24500|X|X|X|X|X|X|X|X|CARDENAS|X|X|X|X|X</v>
      </c>
    </row>
    <row r="52" spans="1:82" x14ac:dyDescent="0.25">
      <c r="A52" t="s">
        <v>186</v>
      </c>
      <c r="B52" t="s">
        <v>2177</v>
      </c>
      <c r="C52">
        <v>3</v>
      </c>
      <c r="D52" t="s">
        <v>3183</v>
      </c>
      <c r="E52" t="s">
        <v>3188</v>
      </c>
      <c r="F52" t="s">
        <v>0</v>
      </c>
      <c r="G52" t="s">
        <v>3231</v>
      </c>
      <c r="H52" t="s">
        <v>3785</v>
      </c>
      <c r="I52">
        <v>14800</v>
      </c>
      <c r="J52">
        <v>0</v>
      </c>
      <c r="K52">
        <v>100</v>
      </c>
      <c r="L52">
        <v>50</v>
      </c>
      <c r="M52">
        <v>2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 t="s">
        <v>4247</v>
      </c>
      <c r="AC52" t="s">
        <v>4271</v>
      </c>
      <c r="AD52" s="17" t="s">
        <v>4275</v>
      </c>
      <c r="AE52" t="s">
        <v>4</v>
      </c>
      <c r="AF52" t="s">
        <v>1</v>
      </c>
      <c r="AG52" t="s">
        <v>1</v>
      </c>
      <c r="AH52" t="s">
        <v>5220</v>
      </c>
      <c r="AI52" t="s">
        <v>3231</v>
      </c>
      <c r="AJ52" t="s">
        <v>1</v>
      </c>
      <c r="AK52">
        <v>9371002679</v>
      </c>
      <c r="AL52" t="s">
        <v>1</v>
      </c>
      <c r="AM52" t="s">
        <v>1</v>
      </c>
      <c r="AN52" t="s">
        <v>1</v>
      </c>
      <c r="AO52" t="s">
        <v>5220</v>
      </c>
      <c r="AP52" t="s">
        <v>1</v>
      </c>
      <c r="AQ52" t="s">
        <v>2</v>
      </c>
      <c r="AR52" t="s">
        <v>1</v>
      </c>
      <c r="AS52" t="s">
        <v>1</v>
      </c>
      <c r="AT52" t="s">
        <v>1</v>
      </c>
      <c r="AU52" t="s">
        <v>1</v>
      </c>
      <c r="AV52" t="s">
        <v>1</v>
      </c>
      <c r="AW52" t="s">
        <v>11</v>
      </c>
      <c r="AX52">
        <f>Tabla1[[#This Row],[precio del paquete]]-Tabla1[[#This Row],[Saldo_Deudor]]</f>
        <v>1700</v>
      </c>
      <c r="AY52">
        <v>13100</v>
      </c>
      <c r="AZ52">
        <v>0</v>
      </c>
      <c r="BA52">
        <v>0</v>
      </c>
      <c r="BB52" s="20">
        <v>0</v>
      </c>
      <c r="BC52" t="s">
        <v>3966</v>
      </c>
      <c r="BD52" t="s">
        <v>6036</v>
      </c>
      <c r="BE52" t="s">
        <v>3</v>
      </c>
      <c r="BF52" t="s">
        <v>3</v>
      </c>
      <c r="BG52" t="s">
        <v>3</v>
      </c>
      <c r="BH52" t="s">
        <v>3</v>
      </c>
      <c r="BI52" t="s">
        <v>3</v>
      </c>
      <c r="BJ52" s="18" t="s">
        <v>6140</v>
      </c>
      <c r="BK52" t="s">
        <v>3</v>
      </c>
      <c r="BL52" t="s">
        <v>132</v>
      </c>
      <c r="BM52" t="s">
        <v>1</v>
      </c>
      <c r="BN52">
        <f>Tabla1[[#This Row],[precio del paquete]]</f>
        <v>14800</v>
      </c>
      <c r="BO52" t="s">
        <v>1</v>
      </c>
      <c r="BP52" t="s">
        <v>1</v>
      </c>
      <c r="BQ52" t="s">
        <v>1</v>
      </c>
      <c r="BR52" t="s">
        <v>1</v>
      </c>
      <c r="BS52" t="s">
        <v>1</v>
      </c>
      <c r="BT52" t="s">
        <v>1</v>
      </c>
      <c r="BU52" t="s">
        <v>1</v>
      </c>
      <c r="BV52" t="s">
        <v>1</v>
      </c>
      <c r="BW52" t="s">
        <v>0</v>
      </c>
      <c r="BX52" t="s">
        <v>1</v>
      </c>
      <c r="BY52" t="s">
        <v>1</v>
      </c>
      <c r="BZ52" t="s">
        <v>1</v>
      </c>
      <c r="CA52" t="s">
        <v>1</v>
      </c>
      <c r="CB52" t="s">
        <v>1</v>
      </c>
      <c r="CD52" t="str" cm="1">
        <f t="array" aca="1" ref="CD52" ca="1">eConcatenar(A52:CB52,"|")</f>
        <v>if0QFLorfTYWOiqn|CAR2021-5211|3|MEMORIAL|TABASCO|CARDENAS|CAMPAMENTO SARH|2021-07-09|14800|0|100|50|2|0|0|0|0|0|0|0|0|0|0|0|0|0|0|MENDEZ|MONTEJO|MAGNOLIA|SOLTERO|X|X|CALLE NETZAHUALCOYOLT NUMERO 10|CAMPAMENTO SARH|X|9371002679|X|X|X|CALLE NETZAHUALCOYOLT NUMERO 10|X|LUNES|X|X|X|X|X|DOMICILIO |1700|13100|0|0|0|2022-04-01|2022-04-08|x|x|x|x|x|QWZGYVYW9KVTQO|x|HOMBRE|X|14800|X|X|X|X|X|X|X|X|CARDENAS|X|X|X|X|X</v>
      </c>
    </row>
    <row r="53" spans="1:82" x14ac:dyDescent="0.25">
      <c r="A53" t="s">
        <v>187</v>
      </c>
      <c r="B53" t="s">
        <v>2178</v>
      </c>
      <c r="C53">
        <v>3</v>
      </c>
      <c r="D53" t="s">
        <v>3183</v>
      </c>
      <c r="E53" t="s">
        <v>3188</v>
      </c>
      <c r="F53" t="s">
        <v>0</v>
      </c>
      <c r="G53" t="s">
        <v>3232</v>
      </c>
      <c r="H53" t="s">
        <v>3755</v>
      </c>
      <c r="I53">
        <v>14200</v>
      </c>
      <c r="J53">
        <v>0</v>
      </c>
      <c r="K53">
        <v>200</v>
      </c>
      <c r="L53">
        <v>50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 t="s">
        <v>0</v>
      </c>
      <c r="AC53" t="s">
        <v>4186</v>
      </c>
      <c r="AD53" s="17" t="s">
        <v>4276</v>
      </c>
      <c r="AE53" t="s">
        <v>4</v>
      </c>
      <c r="AF53" t="s">
        <v>1</v>
      </c>
      <c r="AG53" t="s">
        <v>1</v>
      </c>
      <c r="AH53" t="s">
        <v>5221</v>
      </c>
      <c r="AI53" t="s">
        <v>3232</v>
      </c>
      <c r="AJ53" t="s">
        <v>1</v>
      </c>
      <c r="AK53">
        <v>9371263113</v>
      </c>
      <c r="AL53" t="s">
        <v>1</v>
      </c>
      <c r="AM53" t="s">
        <v>1</v>
      </c>
      <c r="AN53" t="s">
        <v>1</v>
      </c>
      <c r="AO53" t="s">
        <v>5221</v>
      </c>
      <c r="AP53" t="s">
        <v>1</v>
      </c>
      <c r="AQ53" t="s">
        <v>2</v>
      </c>
      <c r="AR53" t="s">
        <v>1</v>
      </c>
      <c r="AS53" t="s">
        <v>1</v>
      </c>
      <c r="AT53" t="s">
        <v>1</v>
      </c>
      <c r="AU53" t="s">
        <v>1</v>
      </c>
      <c r="AV53" t="s">
        <v>1</v>
      </c>
      <c r="AW53" t="s">
        <v>11</v>
      </c>
      <c r="AX53">
        <f>Tabla1[[#This Row],[precio del paquete]]-Tabla1[[#This Row],[Saldo_Deudor]]</f>
        <v>0</v>
      </c>
      <c r="AY53">
        <v>14200</v>
      </c>
      <c r="AZ53">
        <v>0</v>
      </c>
      <c r="BA53">
        <v>0</v>
      </c>
      <c r="BB53" s="20">
        <v>0</v>
      </c>
      <c r="BC53" t="s">
        <v>3760</v>
      </c>
      <c r="BD53" t="s">
        <v>3846</v>
      </c>
      <c r="BE53" t="s">
        <v>3</v>
      </c>
      <c r="BF53" t="s">
        <v>3</v>
      </c>
      <c r="BG53" t="s">
        <v>3</v>
      </c>
      <c r="BH53" t="s">
        <v>3</v>
      </c>
      <c r="BI53" t="s">
        <v>3</v>
      </c>
      <c r="BJ53" s="19" t="s">
        <v>6126</v>
      </c>
      <c r="BK53" t="s">
        <v>3</v>
      </c>
      <c r="BL53" t="s">
        <v>132</v>
      </c>
      <c r="BM53" t="s">
        <v>1</v>
      </c>
      <c r="BN53">
        <f>Tabla1[[#This Row],[precio del paquete]]</f>
        <v>14200</v>
      </c>
      <c r="BO53" t="s">
        <v>1</v>
      </c>
      <c r="BP53" t="s">
        <v>1</v>
      </c>
      <c r="BQ53" t="s">
        <v>1</v>
      </c>
      <c r="BR53" t="s">
        <v>1</v>
      </c>
      <c r="BS53" t="s">
        <v>1</v>
      </c>
      <c r="BT53" t="s">
        <v>1</v>
      </c>
      <c r="BU53" t="s">
        <v>1</v>
      </c>
      <c r="BV53" t="s">
        <v>1</v>
      </c>
      <c r="BW53" t="s">
        <v>0</v>
      </c>
      <c r="BX53" t="s">
        <v>1</v>
      </c>
      <c r="BY53" t="s">
        <v>1</v>
      </c>
      <c r="BZ53" t="s">
        <v>1</v>
      </c>
      <c r="CA53" t="s">
        <v>1</v>
      </c>
      <c r="CB53" t="s">
        <v>1</v>
      </c>
      <c r="CD53" t="str" cm="1">
        <f t="array" aca="1" ref="CD53" ca="1">eConcatenar(A53:CB53,"|")</f>
        <v>X37VaKNB2GqJoXeS|CAR2021-5801|3|MEMORIAL|TABASCO|CARDENAS|CAÃ‘ALES 1RA ETAPA|2021-01-10|14200|0|200|50|0|0|0|0|0|0|0|0|0|0|0|0|0|0|0|CARDENAS|GARCIA|VIVIANA CRISTELL|SOLTERO|X|X|CALLE LA MIEL |CAÃ‘ALES 1RA ETAPA|X|9371263113|X|X|X|CALLE LA MIEL |X|LUNES|X|X|X|X|X|DOMICILIO |0|14200|0|0|0|2021-06-11|2021-06-18|x|x|x|x|x|QWZBUBTG9KVTQO|x|HOMBRE|X|14200|X|X|X|X|X|X|X|X|CARDENAS|X|X|X|X|X</v>
      </c>
    </row>
    <row r="54" spans="1:82" x14ac:dyDescent="0.25">
      <c r="A54" t="s">
        <v>188</v>
      </c>
      <c r="B54" t="s">
        <v>2179</v>
      </c>
      <c r="C54">
        <v>3</v>
      </c>
      <c r="D54" t="s">
        <v>3183</v>
      </c>
      <c r="E54" t="s">
        <v>3188</v>
      </c>
      <c r="F54" t="s">
        <v>0</v>
      </c>
      <c r="G54" t="s">
        <v>3233</v>
      </c>
      <c r="H54" t="s">
        <v>3786</v>
      </c>
      <c r="I54">
        <v>14800</v>
      </c>
      <c r="J54">
        <v>0</v>
      </c>
      <c r="K54">
        <v>100</v>
      </c>
      <c r="L54">
        <v>50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 t="s">
        <v>4271</v>
      </c>
      <c r="AC54" t="s">
        <v>4277</v>
      </c>
      <c r="AD54" s="17" t="s">
        <v>4278</v>
      </c>
      <c r="AE54" t="s">
        <v>4</v>
      </c>
      <c r="AF54" t="s">
        <v>1</v>
      </c>
      <c r="AG54" t="s">
        <v>1</v>
      </c>
      <c r="AH54" t="s">
        <v>5222</v>
      </c>
      <c r="AI54" t="s">
        <v>3233</v>
      </c>
      <c r="AJ54" t="s">
        <v>1</v>
      </c>
      <c r="AK54">
        <v>9371532423</v>
      </c>
      <c r="AL54" t="s">
        <v>1</v>
      </c>
      <c r="AM54" t="s">
        <v>1</v>
      </c>
      <c r="AN54" t="s">
        <v>1</v>
      </c>
      <c r="AO54" t="s">
        <v>5222</v>
      </c>
      <c r="AP54" t="s">
        <v>1</v>
      </c>
      <c r="AQ54" t="s">
        <v>2</v>
      </c>
      <c r="AR54" t="s">
        <v>1</v>
      </c>
      <c r="AS54" t="s">
        <v>1</v>
      </c>
      <c r="AT54" t="s">
        <v>1</v>
      </c>
      <c r="AU54" t="s">
        <v>1</v>
      </c>
      <c r="AV54" t="s">
        <v>1</v>
      </c>
      <c r="AW54" t="s">
        <v>11</v>
      </c>
      <c r="AX54">
        <f>Tabla1[[#This Row],[precio del paquete]]-Tabla1[[#This Row],[Saldo_Deudor]]</f>
        <v>850</v>
      </c>
      <c r="AY54">
        <v>13950</v>
      </c>
      <c r="AZ54">
        <v>0</v>
      </c>
      <c r="BA54">
        <v>0</v>
      </c>
      <c r="BB54" s="20">
        <v>0</v>
      </c>
      <c r="BC54" t="s">
        <v>4141</v>
      </c>
      <c r="BD54" t="s">
        <v>5960</v>
      </c>
      <c r="BE54" t="s">
        <v>3</v>
      </c>
      <c r="BF54" t="s">
        <v>3</v>
      </c>
      <c r="BG54" t="s">
        <v>3</v>
      </c>
      <c r="BH54" t="s">
        <v>3</v>
      </c>
      <c r="BI54" t="s">
        <v>3</v>
      </c>
      <c r="BJ54" s="18" t="s">
        <v>6135</v>
      </c>
      <c r="BK54" t="s">
        <v>3</v>
      </c>
      <c r="BL54" t="s">
        <v>132</v>
      </c>
      <c r="BM54" t="s">
        <v>1</v>
      </c>
      <c r="BN54">
        <f>Tabla1[[#This Row],[precio del paquete]]</f>
        <v>14800</v>
      </c>
      <c r="BO54" t="s">
        <v>1</v>
      </c>
      <c r="BP54" t="s">
        <v>1</v>
      </c>
      <c r="BQ54" t="s">
        <v>1</v>
      </c>
      <c r="BR54" t="s">
        <v>1</v>
      </c>
      <c r="BS54" t="s">
        <v>1</v>
      </c>
      <c r="BT54" t="s">
        <v>1</v>
      </c>
      <c r="BU54" t="s">
        <v>1</v>
      </c>
      <c r="BV54" t="s">
        <v>1</v>
      </c>
      <c r="BW54" t="s">
        <v>0</v>
      </c>
      <c r="BX54" t="s">
        <v>1</v>
      </c>
      <c r="BY54" t="s">
        <v>1</v>
      </c>
      <c r="BZ54" t="s">
        <v>1</v>
      </c>
      <c r="CA54" t="s">
        <v>1</v>
      </c>
      <c r="CB54" t="s">
        <v>1</v>
      </c>
      <c r="CD54" t="str" cm="1">
        <f t="array" aca="1" ref="CD54" ca="1">eConcatenar(A54:CB54,"|")</f>
        <v>RFlvMZaVUfh7PXVw|CAR2021-7442|3|MEMORIAL|TABASCO|CARDENAS|CAÃ‘ALES II|2021-04-12|14800|0|100|50|0|0|0|0|0|0|0|0|0|0|0|0|0|0|0|MONTEJO|VIDAL|CORA|SOLTERO|X|X|CALLE CANAHUA ANTES DEL TANQUE DE AGUA|CAÃ‘ALES II|X|9371532423|X|X|X|CALLE CANAHUA ANTES DEL TANQUE DE AGUA|X|LUNES|X|X|X|X|X|DOMICILIO |850|13950|0|0|0|2022-01-24|2022-01-31|x|x|x|x|x|MYEDVABVTAZ4TPF|x|HOMBRE|X|14800|X|X|X|X|X|X|X|X|CARDENAS|X|X|X|X|X</v>
      </c>
    </row>
    <row r="55" spans="1:82" x14ac:dyDescent="0.25">
      <c r="A55" t="s">
        <v>189</v>
      </c>
      <c r="B55" t="s">
        <v>2180</v>
      </c>
      <c r="C55">
        <v>3</v>
      </c>
      <c r="D55" t="s">
        <v>3184</v>
      </c>
      <c r="E55" t="s">
        <v>3188</v>
      </c>
      <c r="F55" t="s">
        <v>3192</v>
      </c>
      <c r="G55" t="s">
        <v>3234</v>
      </c>
      <c r="H55" t="s">
        <v>3787</v>
      </c>
      <c r="I55">
        <v>29000</v>
      </c>
      <c r="J55">
        <v>0</v>
      </c>
      <c r="K55">
        <v>500</v>
      </c>
      <c r="L55">
        <v>50</v>
      </c>
      <c r="M55">
        <v>2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 t="s">
        <v>7</v>
      </c>
      <c r="AC55" t="s">
        <v>4226</v>
      </c>
      <c r="AD55" s="17" t="s">
        <v>4279</v>
      </c>
      <c r="AE55" t="s">
        <v>4</v>
      </c>
      <c r="AF55" t="s">
        <v>1</v>
      </c>
      <c r="AG55" t="s">
        <v>1</v>
      </c>
      <c r="AH55" t="s">
        <v>5223</v>
      </c>
      <c r="AI55" t="s">
        <v>3234</v>
      </c>
      <c r="AJ55" t="s">
        <v>1</v>
      </c>
      <c r="AK55">
        <v>9331055700</v>
      </c>
      <c r="AL55" t="s">
        <v>1</v>
      </c>
      <c r="AM55" t="s">
        <v>1</v>
      </c>
      <c r="AN55" t="s">
        <v>1</v>
      </c>
      <c r="AO55" t="s">
        <v>5223</v>
      </c>
      <c r="AP55" t="s">
        <v>1</v>
      </c>
      <c r="AQ55" t="s">
        <v>2</v>
      </c>
      <c r="AR55" t="s">
        <v>1</v>
      </c>
      <c r="AS55" t="s">
        <v>1</v>
      </c>
      <c r="AT55" t="s">
        <v>1</v>
      </c>
      <c r="AU55" t="s">
        <v>1</v>
      </c>
      <c r="AV55" t="s">
        <v>1</v>
      </c>
      <c r="AW55" t="s">
        <v>11</v>
      </c>
      <c r="AX55">
        <f>Tabla1[[#This Row],[precio del paquete]]-Tabla1[[#This Row],[Saldo_Deudor]]</f>
        <v>6200</v>
      </c>
      <c r="AY55">
        <v>22800</v>
      </c>
      <c r="AZ55">
        <v>0</v>
      </c>
      <c r="BA55">
        <v>0</v>
      </c>
      <c r="BB55" s="20">
        <v>0</v>
      </c>
      <c r="BC55" t="s">
        <v>4077</v>
      </c>
      <c r="BD55" t="s">
        <v>5965</v>
      </c>
      <c r="BE55" t="s">
        <v>3</v>
      </c>
      <c r="BF55" t="s">
        <v>3</v>
      </c>
      <c r="BG55" t="s">
        <v>3</v>
      </c>
      <c r="BH55" t="s">
        <v>3</v>
      </c>
      <c r="BI55" t="s">
        <v>3</v>
      </c>
      <c r="BJ55" s="19" t="s">
        <v>6140</v>
      </c>
      <c r="BK55" t="s">
        <v>3</v>
      </c>
      <c r="BL55" t="s">
        <v>132</v>
      </c>
      <c r="BM55" t="s">
        <v>1</v>
      </c>
      <c r="BN55">
        <f>Tabla1[[#This Row],[precio del paquete]]</f>
        <v>29000</v>
      </c>
      <c r="BO55" t="s">
        <v>1</v>
      </c>
      <c r="BP55" t="s">
        <v>1</v>
      </c>
      <c r="BQ55" t="s">
        <v>1</v>
      </c>
      <c r="BR55" t="s">
        <v>1</v>
      </c>
      <c r="BS55" t="s">
        <v>1</v>
      </c>
      <c r="BT55" t="s">
        <v>1</v>
      </c>
      <c r="BU55" t="s">
        <v>1</v>
      </c>
      <c r="BV55" t="s">
        <v>1</v>
      </c>
      <c r="BW55" t="s">
        <v>0</v>
      </c>
      <c r="BX55" t="s">
        <v>1</v>
      </c>
      <c r="BY55" t="s">
        <v>1</v>
      </c>
      <c r="BZ55" t="s">
        <v>1</v>
      </c>
      <c r="CA55" t="s">
        <v>1</v>
      </c>
      <c r="CB55" t="s">
        <v>1</v>
      </c>
      <c r="CD55" t="str" cm="1">
        <f t="array" aca="1" ref="CD55" ca="1">eConcatenar(A55:CB55,"|")</f>
        <v>LIGqkQd20QKMGlck|PAR2021-3176|3|DIGNITY|TABASCO|PARAISO|CARLOS A MADRAZO|2021-12-10|29000|0|500|50|2|0|0|0|0|0|0|0|0|0|0|0|0|0|0|LOPEZ|CRUZ|FAUSTINO|SOLTERO|X|X|CALLE EVELIO ALEJANDRO|CARLOS A MADRAZO|X|9331055700|X|X|X|CALLE EVELIO ALEJANDRO|X|LUNES|X|X|X|X|X|DOMICILIO |6200|22800|0|0|0|2022-06-01|2022-06-08|x|x|x|x|x|QWZGYVYW9KVTQO|x|HOMBRE|X|29000|X|X|X|X|X|X|X|X|CARDENAS|X|X|X|X|X</v>
      </c>
    </row>
    <row r="56" spans="1:82" x14ac:dyDescent="0.25">
      <c r="A56" t="s">
        <v>190</v>
      </c>
      <c r="B56" t="s">
        <v>2181</v>
      </c>
      <c r="C56">
        <v>3</v>
      </c>
      <c r="D56" t="s">
        <v>3187</v>
      </c>
      <c r="E56" t="s">
        <v>3188</v>
      </c>
      <c r="F56" t="s">
        <v>0</v>
      </c>
      <c r="G56" t="s">
        <v>3235</v>
      </c>
      <c r="H56" t="s">
        <v>3788</v>
      </c>
      <c r="I56">
        <v>12900</v>
      </c>
      <c r="J56">
        <v>0</v>
      </c>
      <c r="K56">
        <v>400</v>
      </c>
      <c r="L56">
        <v>50</v>
      </c>
      <c r="M56">
        <v>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 t="s">
        <v>4271</v>
      </c>
      <c r="AC56" t="s">
        <v>8</v>
      </c>
      <c r="AD56" s="17" t="s">
        <v>4280</v>
      </c>
      <c r="AE56" t="s">
        <v>4</v>
      </c>
      <c r="AF56" t="s">
        <v>1</v>
      </c>
      <c r="AG56" t="s">
        <v>1</v>
      </c>
      <c r="AH56" t="s">
        <v>5224</v>
      </c>
      <c r="AI56" t="s">
        <v>3235</v>
      </c>
      <c r="AJ56" t="s">
        <v>1</v>
      </c>
      <c r="AK56">
        <v>9141001160</v>
      </c>
      <c r="AL56" t="s">
        <v>1</v>
      </c>
      <c r="AM56" t="s">
        <v>1</v>
      </c>
      <c r="AN56" t="s">
        <v>1</v>
      </c>
      <c r="AO56" t="s">
        <v>5224</v>
      </c>
      <c r="AP56" t="s">
        <v>1</v>
      </c>
      <c r="AQ56" t="s">
        <v>2</v>
      </c>
      <c r="AR56" t="s">
        <v>1</v>
      </c>
      <c r="AS56" t="s">
        <v>1</v>
      </c>
      <c r="AT56" t="s">
        <v>1</v>
      </c>
      <c r="AU56" t="s">
        <v>1</v>
      </c>
      <c r="AV56" t="s">
        <v>1</v>
      </c>
      <c r="AW56" t="s">
        <v>11</v>
      </c>
      <c r="AX56">
        <f>Tabla1[[#This Row],[precio del paquete]]-Tabla1[[#This Row],[Saldo_Deudor]]</f>
        <v>11000</v>
      </c>
      <c r="AY56">
        <v>1900</v>
      </c>
      <c r="AZ56">
        <v>0</v>
      </c>
      <c r="BA56">
        <v>0</v>
      </c>
      <c r="BB56" s="20">
        <v>0</v>
      </c>
      <c r="BC56" t="s">
        <v>5959</v>
      </c>
      <c r="BD56" t="s">
        <v>3763</v>
      </c>
      <c r="BE56" t="s">
        <v>3</v>
      </c>
      <c r="BF56" t="s">
        <v>3</v>
      </c>
      <c r="BG56" t="s">
        <v>3</v>
      </c>
      <c r="BH56" t="s">
        <v>3</v>
      </c>
      <c r="BI56" t="s">
        <v>3</v>
      </c>
      <c r="BJ56" s="18" t="s">
        <v>6141</v>
      </c>
      <c r="BK56" t="s">
        <v>3</v>
      </c>
      <c r="BL56" t="s">
        <v>132</v>
      </c>
      <c r="BM56" t="s">
        <v>1</v>
      </c>
      <c r="BN56">
        <f>Tabla1[[#This Row],[precio del paquete]]</f>
        <v>12900</v>
      </c>
      <c r="BO56" t="s">
        <v>1</v>
      </c>
      <c r="BP56" t="s">
        <v>1</v>
      </c>
      <c r="BQ56" t="s">
        <v>1</v>
      </c>
      <c r="BR56" t="s">
        <v>1</v>
      </c>
      <c r="BS56" t="s">
        <v>1</v>
      </c>
      <c r="BT56" t="s">
        <v>1</v>
      </c>
      <c r="BU56" t="s">
        <v>1</v>
      </c>
      <c r="BV56" t="s">
        <v>1</v>
      </c>
      <c r="BW56" t="s">
        <v>0</v>
      </c>
      <c r="BX56" t="s">
        <v>1</v>
      </c>
      <c r="BY56" t="s">
        <v>1</v>
      </c>
      <c r="BZ56" t="s">
        <v>1</v>
      </c>
      <c r="CA56" t="s">
        <v>1</v>
      </c>
      <c r="CB56" t="s">
        <v>1</v>
      </c>
      <c r="CD56" t="str" cm="1">
        <f t="array" aca="1" ref="CD56" ca="1">eConcatenar(A56:CB56,"|")</f>
        <v>HRguNZiV89ICyw5w|CAR2020-1048|3|ECONOLINE|TABASCO|CARDENAS|CARRETERA CARDENAS COMALCALCO|2020-03-31|12900|0|400|50|2|0|0|0|0|0|0|0|0|0|0|0|0|0|0|MONTEJO|GOMEZ|MARIA JESUS|SOLTERO|X|X|CARRETERA FEDERAL CARDENAS - COMALCALCO|CARRETERA CARDENAS COMALCALCO|X|9141001160|X|X|X|CARRETERA FEDERAL CARDENAS - COMALCALCO|X|LUNES|X|X|X|X|X|DOMICILIO |11000|1900|0|0|0|2022-01-25|2022-02-01|x|x|x|x|x|QWZGYZFM9KVTQO|x|HOMBRE|X|12900|X|X|X|X|X|X|X|X|CARDENAS|X|X|X|X|X</v>
      </c>
    </row>
    <row r="57" spans="1:82" x14ac:dyDescent="0.25">
      <c r="A57" t="s">
        <v>191</v>
      </c>
      <c r="B57" t="s">
        <v>2182</v>
      </c>
      <c r="C57">
        <v>3</v>
      </c>
      <c r="D57" t="s">
        <v>3183</v>
      </c>
      <c r="E57" t="s">
        <v>3188</v>
      </c>
      <c r="F57" t="s">
        <v>3189</v>
      </c>
      <c r="G57" t="s">
        <v>3236</v>
      </c>
      <c r="H57" t="s">
        <v>3789</v>
      </c>
      <c r="I57">
        <v>14800</v>
      </c>
      <c r="J57">
        <v>0</v>
      </c>
      <c r="K57">
        <v>200</v>
      </c>
      <c r="L57">
        <v>50</v>
      </c>
      <c r="M57">
        <v>2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 t="s">
        <v>4237</v>
      </c>
      <c r="AC57" t="s">
        <v>4184</v>
      </c>
      <c r="AD57" s="17" t="s">
        <v>4281</v>
      </c>
      <c r="AE57" t="s">
        <v>4</v>
      </c>
      <c r="AF57" t="s">
        <v>1</v>
      </c>
      <c r="AG57" t="s">
        <v>1</v>
      </c>
      <c r="AH57" t="s">
        <v>5225</v>
      </c>
      <c r="AI57" t="s">
        <v>3236</v>
      </c>
      <c r="AJ57" t="s">
        <v>1</v>
      </c>
      <c r="AK57">
        <v>9331373949</v>
      </c>
      <c r="AL57" t="s">
        <v>1</v>
      </c>
      <c r="AM57" t="s">
        <v>1</v>
      </c>
      <c r="AN57" t="s">
        <v>1</v>
      </c>
      <c r="AO57" t="s">
        <v>5225</v>
      </c>
      <c r="AP57" t="s">
        <v>1</v>
      </c>
      <c r="AQ57" t="s">
        <v>2</v>
      </c>
      <c r="AR57" t="s">
        <v>1</v>
      </c>
      <c r="AS57" t="s">
        <v>1</v>
      </c>
      <c r="AT57" t="s">
        <v>1</v>
      </c>
      <c r="AU57" t="s">
        <v>1</v>
      </c>
      <c r="AV57" t="s">
        <v>1</v>
      </c>
      <c r="AW57" t="s">
        <v>11</v>
      </c>
      <c r="AX57">
        <f>Tabla1[[#This Row],[precio del paquete]]-Tabla1[[#This Row],[Saldo_Deudor]]</f>
        <v>200</v>
      </c>
      <c r="AY57">
        <v>14600</v>
      </c>
      <c r="AZ57">
        <v>0</v>
      </c>
      <c r="BA57">
        <v>0</v>
      </c>
      <c r="BB57" s="20">
        <v>0</v>
      </c>
      <c r="BC57" t="s">
        <v>3789</v>
      </c>
      <c r="BD57" t="s">
        <v>6042</v>
      </c>
      <c r="BE57" t="s">
        <v>3</v>
      </c>
      <c r="BF57" t="s">
        <v>3</v>
      </c>
      <c r="BG57" t="s">
        <v>3</v>
      </c>
      <c r="BH57" t="s">
        <v>3</v>
      </c>
      <c r="BI57" t="s">
        <v>3</v>
      </c>
      <c r="BJ57" s="19" t="s">
        <v>6123</v>
      </c>
      <c r="BK57" t="s">
        <v>3</v>
      </c>
      <c r="BL57" t="s">
        <v>132</v>
      </c>
      <c r="BM57" t="s">
        <v>1</v>
      </c>
      <c r="BN57">
        <f>Tabla1[[#This Row],[precio del paquete]]</f>
        <v>14800</v>
      </c>
      <c r="BO57" t="s">
        <v>1</v>
      </c>
      <c r="BP57" t="s">
        <v>1</v>
      </c>
      <c r="BQ57" t="s">
        <v>1</v>
      </c>
      <c r="BR57" t="s">
        <v>1</v>
      </c>
      <c r="BS57" t="s">
        <v>1</v>
      </c>
      <c r="BT57" t="s">
        <v>1</v>
      </c>
      <c r="BU57" t="s">
        <v>1</v>
      </c>
      <c r="BV57" t="s">
        <v>1</v>
      </c>
      <c r="BW57" t="s">
        <v>0</v>
      </c>
      <c r="BX57" t="s">
        <v>1</v>
      </c>
      <c r="BY57" t="s">
        <v>1</v>
      </c>
      <c r="BZ57" t="s">
        <v>1</v>
      </c>
      <c r="CA57" t="s">
        <v>1</v>
      </c>
      <c r="CB57" t="s">
        <v>1</v>
      </c>
      <c r="CD57" t="str" cm="1">
        <f t="array" aca="1" ref="CD57" ca="1">eConcatenar(A57:CB57,"|")</f>
        <v>RwPII3XjA7WyHf2W|COM2022-0105|3|MEMORIAL|TABASCO|COMALCALCO|CARRETERA FEDERAL PARAISO COMALCALCO|2022-03-01|14800|0|200|50|2|0|0|0|0|0|0|0|0|0|0|0|0|0|0|ALEJANDRO|PEREZ|ROSA|SOLTERO|X|X|QUINTIN ARAUZ PEREZ|CARRETERA FEDERAL PARAISO COMALCALCO|X|9331373949|X|X|X|QUINTIN ARAUZ PEREZ|X|LUNES|X|X|X|X|X|DOMICILIO |200|14600|0|0|0|2022-03-01|2022-03-08|x|x|x|x|x|VGPXMZBAHZ6IEPI|x|HOMBRE|X|14800|X|X|X|X|X|X|X|X|CARDENAS|X|X|X|X|X</v>
      </c>
    </row>
    <row r="58" spans="1:82" x14ac:dyDescent="0.25">
      <c r="A58" t="s">
        <v>192</v>
      </c>
      <c r="B58" t="s">
        <v>2183</v>
      </c>
      <c r="C58">
        <v>3</v>
      </c>
      <c r="D58" t="s">
        <v>3183</v>
      </c>
      <c r="E58" t="s">
        <v>3188</v>
      </c>
      <c r="F58" t="s">
        <v>3189</v>
      </c>
      <c r="G58" t="s">
        <v>3237</v>
      </c>
      <c r="H58" t="s">
        <v>3755</v>
      </c>
      <c r="I58">
        <v>14800</v>
      </c>
      <c r="J58">
        <v>0</v>
      </c>
      <c r="K58">
        <v>200</v>
      </c>
      <c r="L58">
        <v>50</v>
      </c>
      <c r="M58">
        <v>1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 t="s">
        <v>4282</v>
      </c>
      <c r="AC58" t="s">
        <v>4283</v>
      </c>
      <c r="AD58" s="17" t="s">
        <v>4284</v>
      </c>
      <c r="AE58" t="s">
        <v>4</v>
      </c>
      <c r="AF58" t="s">
        <v>1</v>
      </c>
      <c r="AG58" t="s">
        <v>1</v>
      </c>
      <c r="AH58" t="s">
        <v>5226</v>
      </c>
      <c r="AI58" t="s">
        <v>3237</v>
      </c>
      <c r="AJ58" t="s">
        <v>1</v>
      </c>
      <c r="AK58">
        <v>9332048027</v>
      </c>
      <c r="AL58" t="s">
        <v>1</v>
      </c>
      <c r="AM58" t="s">
        <v>1</v>
      </c>
      <c r="AN58" t="s">
        <v>1</v>
      </c>
      <c r="AO58" t="s">
        <v>5226</v>
      </c>
      <c r="AP58" t="s">
        <v>1</v>
      </c>
      <c r="AQ58" t="s">
        <v>2</v>
      </c>
      <c r="AR58" t="s">
        <v>1</v>
      </c>
      <c r="AS58" t="s">
        <v>1</v>
      </c>
      <c r="AT58" t="s">
        <v>1</v>
      </c>
      <c r="AU58" t="s">
        <v>1</v>
      </c>
      <c r="AV58" t="s">
        <v>1</v>
      </c>
      <c r="AW58" t="s">
        <v>11</v>
      </c>
      <c r="AX58">
        <f>Tabla1[[#This Row],[precio del paquete]]-Tabla1[[#This Row],[Saldo_Deudor]]</f>
        <v>1600</v>
      </c>
      <c r="AY58">
        <v>13200</v>
      </c>
      <c r="AZ58">
        <v>0</v>
      </c>
      <c r="BA58">
        <v>0</v>
      </c>
      <c r="BB58" s="20">
        <v>0</v>
      </c>
      <c r="BC58" t="s">
        <v>5963</v>
      </c>
      <c r="BD58" t="s">
        <v>6044</v>
      </c>
      <c r="BE58" t="s">
        <v>3</v>
      </c>
      <c r="BF58" t="s">
        <v>3</v>
      </c>
      <c r="BG58" t="s">
        <v>3</v>
      </c>
      <c r="BH58" t="s">
        <v>3</v>
      </c>
      <c r="BI58" t="s">
        <v>3</v>
      </c>
      <c r="BJ58" s="18" t="s">
        <v>6141</v>
      </c>
      <c r="BK58" t="s">
        <v>3</v>
      </c>
      <c r="BL58" t="s">
        <v>132</v>
      </c>
      <c r="BM58" t="s">
        <v>1</v>
      </c>
      <c r="BN58">
        <f>Tabla1[[#This Row],[precio del paquete]]</f>
        <v>14800</v>
      </c>
      <c r="BO58" t="s">
        <v>1</v>
      </c>
      <c r="BP58" t="s">
        <v>1</v>
      </c>
      <c r="BQ58" t="s">
        <v>1</v>
      </c>
      <c r="BR58" t="s">
        <v>1</v>
      </c>
      <c r="BS58" t="s">
        <v>1</v>
      </c>
      <c r="BT58" t="s">
        <v>1</v>
      </c>
      <c r="BU58" t="s">
        <v>1</v>
      </c>
      <c r="BV58" t="s">
        <v>1</v>
      </c>
      <c r="BW58" t="s">
        <v>0</v>
      </c>
      <c r="BX58" t="s">
        <v>1</v>
      </c>
      <c r="BY58" t="s">
        <v>1</v>
      </c>
      <c r="BZ58" t="s">
        <v>1</v>
      </c>
      <c r="CA58" t="s">
        <v>1</v>
      </c>
      <c r="CB58" t="s">
        <v>1</v>
      </c>
      <c r="CD58" t="str" cm="1">
        <f t="array" aca="1" ref="CD58" ca="1">eConcatenar(A58:CB58,"|")</f>
        <v>5cjHfavZy8TnVgXN|COM2021-3108|3|MEMORIAL|TABASCO|COMALCALCO|CARRETERA PRINCIPAL SIN NUMERO|2021-01-10|14800|0|200|50|1|0|0|0|0|0|0|0|0|0|0|0|0|0|0|CORDOA|CORDOVA|MADAY|SOLTERO|X|X|LEON ZARATE |CARRETERA PRINCIPAL SIN NUMERO|X|9332048027|X|X|X|LEON ZARATE |X|LUNES|X|X|X|X|X|DOMICILIO |1600|13200|0|0|0|2022-02-02|2022-02-09|x|x|x|x|x|QWZGYZFM9KVTQO|x|HOMBRE|X|14800|X|X|X|X|X|X|X|X|CARDENAS|X|X|X|X|X</v>
      </c>
    </row>
    <row r="59" spans="1:82" x14ac:dyDescent="0.25">
      <c r="A59" t="s">
        <v>193</v>
      </c>
      <c r="B59" t="s">
        <v>2184</v>
      </c>
      <c r="C59">
        <v>3</v>
      </c>
      <c r="D59" t="s">
        <v>4175</v>
      </c>
      <c r="E59" t="s">
        <v>3188</v>
      </c>
      <c r="F59" t="s">
        <v>3192</v>
      </c>
      <c r="G59" t="s">
        <v>3238</v>
      </c>
      <c r="H59" t="s">
        <v>3790</v>
      </c>
      <c r="I59">
        <v>31500</v>
      </c>
      <c r="J59">
        <v>0</v>
      </c>
      <c r="K59">
        <v>100</v>
      </c>
      <c r="L59">
        <v>50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 t="s">
        <v>4221</v>
      </c>
      <c r="AC59" t="s">
        <v>4246</v>
      </c>
      <c r="AD59" s="17" t="s">
        <v>4285</v>
      </c>
      <c r="AE59" t="s">
        <v>4</v>
      </c>
      <c r="AF59" t="s">
        <v>1</v>
      </c>
      <c r="AG59" t="s">
        <v>1</v>
      </c>
      <c r="AH59" t="s">
        <v>3238</v>
      </c>
      <c r="AI59" t="s">
        <v>3238</v>
      </c>
      <c r="AJ59" t="s">
        <v>1</v>
      </c>
      <c r="AK59" t="s">
        <v>1</v>
      </c>
      <c r="AL59" t="s">
        <v>1</v>
      </c>
      <c r="AM59" t="s">
        <v>1</v>
      </c>
      <c r="AN59" t="s">
        <v>1</v>
      </c>
      <c r="AO59" t="s">
        <v>3238</v>
      </c>
      <c r="AP59" t="s">
        <v>1</v>
      </c>
      <c r="AQ59" t="s">
        <v>2</v>
      </c>
      <c r="AR59" t="s">
        <v>1</v>
      </c>
      <c r="AS59" t="s">
        <v>1</v>
      </c>
      <c r="AT59" t="s">
        <v>1</v>
      </c>
      <c r="AU59" t="s">
        <v>1</v>
      </c>
      <c r="AV59" t="s">
        <v>1</v>
      </c>
      <c r="AW59" t="s">
        <v>11</v>
      </c>
      <c r="AX59">
        <f>Tabla1[[#This Row],[precio del paquete]]-Tabla1[[#This Row],[Saldo_Deudor]]</f>
        <v>23000</v>
      </c>
      <c r="AY59">
        <v>8500</v>
      </c>
      <c r="AZ59">
        <v>0</v>
      </c>
      <c r="BA59">
        <v>0</v>
      </c>
      <c r="BB59" s="20">
        <v>0</v>
      </c>
      <c r="BC59" t="s">
        <v>3768</v>
      </c>
      <c r="BD59" t="s">
        <v>3769</v>
      </c>
      <c r="BE59" t="s">
        <v>3</v>
      </c>
      <c r="BF59" t="s">
        <v>3</v>
      </c>
      <c r="BG59" t="s">
        <v>3</v>
      </c>
      <c r="BH59" t="s">
        <v>3</v>
      </c>
      <c r="BI59" t="s">
        <v>3</v>
      </c>
      <c r="BJ59" s="19" t="s">
        <v>6134</v>
      </c>
      <c r="BK59" t="s">
        <v>3</v>
      </c>
      <c r="BL59" t="s">
        <v>132</v>
      </c>
      <c r="BM59" t="s">
        <v>1</v>
      </c>
      <c r="BN59">
        <f>Tabla1[[#This Row],[precio del paquete]]</f>
        <v>31500</v>
      </c>
      <c r="BO59" t="s">
        <v>1</v>
      </c>
      <c r="BP59" t="s">
        <v>1</v>
      </c>
      <c r="BQ59" t="s">
        <v>1</v>
      </c>
      <c r="BR59" t="s">
        <v>1</v>
      </c>
      <c r="BS59" t="s">
        <v>1</v>
      </c>
      <c r="BT59" t="s">
        <v>1</v>
      </c>
      <c r="BU59" t="s">
        <v>1</v>
      </c>
      <c r="BV59" t="s">
        <v>1</v>
      </c>
      <c r="BW59" t="s">
        <v>0</v>
      </c>
      <c r="BX59" t="s">
        <v>1</v>
      </c>
      <c r="BY59" t="s">
        <v>1</v>
      </c>
      <c r="BZ59" t="s">
        <v>1</v>
      </c>
      <c r="CA59" t="s">
        <v>1</v>
      </c>
      <c r="CB59" t="s">
        <v>1</v>
      </c>
      <c r="CD59" t="str" cm="1">
        <f t="array" aca="1" ref="CD59" ca="1">eConcatenar(A59:CB59,"|")</f>
        <v>dNYQTigir6HcM0pu|PAR2020-3396|3|PRESIDENCIAL|TABASCO|PARAISO|CARRIZAL|2020-12-22|31500|0|100|50|0|0|0|0|0|0|0|0|0|0|0|0|0|0|0|GONZALEZ|JIMENEZ|MARIO|SOLTERO|X|X|CARRIZAL|CARRIZAL|X|X|X|X|X|CARRIZAL|X|LUNES|X|X|X|X|X|DOMICILIO |23000|8500|0|0|0|2022-01-22|2022-01-29|x|x|x|x|x|QWZGYSX69KVTQO|x|HOMBRE|X|31500|X|X|X|X|X|X|X|X|CARDENAS|X|X|X|X|X</v>
      </c>
    </row>
    <row r="60" spans="1:82" x14ac:dyDescent="0.25">
      <c r="A60" t="s">
        <v>194</v>
      </c>
      <c r="B60" t="s">
        <v>2185</v>
      </c>
      <c r="C60">
        <v>3</v>
      </c>
      <c r="D60" t="s">
        <v>3187</v>
      </c>
      <c r="E60" t="s">
        <v>3188</v>
      </c>
      <c r="F60" t="s">
        <v>3192</v>
      </c>
      <c r="G60" t="s">
        <v>3238</v>
      </c>
      <c r="H60" t="s">
        <v>3791</v>
      </c>
      <c r="I60">
        <v>12900</v>
      </c>
      <c r="J60">
        <v>0</v>
      </c>
      <c r="K60">
        <v>100</v>
      </c>
      <c r="L60">
        <v>50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 t="s">
        <v>4217</v>
      </c>
      <c r="AC60" t="s">
        <v>4286</v>
      </c>
      <c r="AD60" s="17" t="s">
        <v>4287</v>
      </c>
      <c r="AE60" t="s">
        <v>4</v>
      </c>
      <c r="AF60" t="s">
        <v>1</v>
      </c>
      <c r="AG60" t="s">
        <v>1</v>
      </c>
      <c r="AH60" t="s">
        <v>3238</v>
      </c>
      <c r="AI60" t="s">
        <v>3238</v>
      </c>
      <c r="AJ60" t="s">
        <v>1</v>
      </c>
      <c r="AK60">
        <v>9331322116</v>
      </c>
      <c r="AL60" t="s">
        <v>1</v>
      </c>
      <c r="AM60" t="s">
        <v>1</v>
      </c>
      <c r="AN60" t="s">
        <v>1</v>
      </c>
      <c r="AO60" t="s">
        <v>3238</v>
      </c>
      <c r="AP60" t="s">
        <v>1</v>
      </c>
      <c r="AQ60" t="s">
        <v>2</v>
      </c>
      <c r="AR60" t="s">
        <v>1</v>
      </c>
      <c r="AS60" t="s">
        <v>1</v>
      </c>
      <c r="AT60" t="s">
        <v>1</v>
      </c>
      <c r="AU60" t="s">
        <v>1</v>
      </c>
      <c r="AV60" t="s">
        <v>1</v>
      </c>
      <c r="AW60" t="s">
        <v>11</v>
      </c>
      <c r="AX60">
        <f>Tabla1[[#This Row],[precio del paquete]]-Tabla1[[#This Row],[Saldo_Deudor]]</f>
        <v>12300</v>
      </c>
      <c r="AY60">
        <v>600</v>
      </c>
      <c r="AZ60">
        <v>0</v>
      </c>
      <c r="BA60">
        <v>0</v>
      </c>
      <c r="BB60" s="20">
        <v>0</v>
      </c>
      <c r="BC60" t="s">
        <v>3988</v>
      </c>
      <c r="BD60" t="s">
        <v>3768</v>
      </c>
      <c r="BE60" t="s">
        <v>3</v>
      </c>
      <c r="BF60" t="s">
        <v>3</v>
      </c>
      <c r="BG60" t="s">
        <v>3</v>
      </c>
      <c r="BH60" t="s">
        <v>3</v>
      </c>
      <c r="BI60" t="s">
        <v>3</v>
      </c>
      <c r="BJ60" s="18" t="s">
        <v>6139</v>
      </c>
      <c r="BK60" t="s">
        <v>3</v>
      </c>
      <c r="BL60" t="s">
        <v>132</v>
      </c>
      <c r="BM60" t="s">
        <v>1</v>
      </c>
      <c r="BN60">
        <f>Tabla1[[#This Row],[precio del paquete]]</f>
        <v>12900</v>
      </c>
      <c r="BO60" t="s">
        <v>1</v>
      </c>
      <c r="BP60" t="s">
        <v>1</v>
      </c>
      <c r="BQ60" t="s">
        <v>1</v>
      </c>
      <c r="BR60" t="s">
        <v>1</v>
      </c>
      <c r="BS60" t="s">
        <v>1</v>
      </c>
      <c r="BT60" t="s">
        <v>1</v>
      </c>
      <c r="BU60" t="s">
        <v>1</v>
      </c>
      <c r="BV60" t="s">
        <v>1</v>
      </c>
      <c r="BW60" t="s">
        <v>0</v>
      </c>
      <c r="BX60" t="s">
        <v>1</v>
      </c>
      <c r="BY60" t="s">
        <v>1</v>
      </c>
      <c r="BZ60" t="s">
        <v>1</v>
      </c>
      <c r="CA60" t="s">
        <v>1</v>
      </c>
      <c r="CB60" t="s">
        <v>1</v>
      </c>
      <c r="CD60" t="str" cm="1">
        <f t="array" aca="1" ref="CD60" ca="1">eConcatenar(A60:CB60,"|")</f>
        <v>HwXtUrwQVHv4baqo|PAR2017-3369|3|ECONOLINE|TABASCO|PARAISO|CARRIZAL|2017-01-06|12900|0|100|50|0|0|0|0|0|0|0|0|0|0|0|0|0|0|0|RODRIGUEZ|CASTELLANO|BERTHA MARIA|SOLTERO|X|X|CARRIZAL|CARRIZAL|X|9331322116|X|X|X|CARRIZAL|X|LUNES|X|X|X|X|X|DOMICILIO |12300|600|0|0|0|2022-01-15|2022-01-22|x|x|x|x|x|QWZGYT4O9KVTQO|x|HOMBRE|X|12900|X|X|X|X|X|X|X|X|CARDENAS|X|X|X|X|X</v>
      </c>
    </row>
    <row r="61" spans="1:82" x14ac:dyDescent="0.25">
      <c r="A61" t="s">
        <v>195</v>
      </c>
      <c r="B61" t="s">
        <v>2186</v>
      </c>
      <c r="C61">
        <v>3</v>
      </c>
      <c r="D61" t="s">
        <v>3183</v>
      </c>
      <c r="E61" t="s">
        <v>3188</v>
      </c>
      <c r="F61" t="s">
        <v>3191</v>
      </c>
      <c r="G61" t="s">
        <v>3239</v>
      </c>
      <c r="H61" t="s">
        <v>3792</v>
      </c>
      <c r="I61">
        <v>14800</v>
      </c>
      <c r="J61">
        <v>0</v>
      </c>
      <c r="K61">
        <v>200</v>
      </c>
      <c r="L61">
        <v>50</v>
      </c>
      <c r="M61">
        <v>1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 t="s">
        <v>4246</v>
      </c>
      <c r="AC61" t="s">
        <v>4288</v>
      </c>
      <c r="AD61" s="17" t="s">
        <v>4289</v>
      </c>
      <c r="AE61" t="s">
        <v>4</v>
      </c>
      <c r="AF61" t="s">
        <v>1</v>
      </c>
      <c r="AG61" t="s">
        <v>1</v>
      </c>
      <c r="AH61" t="s">
        <v>5227</v>
      </c>
      <c r="AI61" t="s">
        <v>3239</v>
      </c>
      <c r="AJ61" t="s">
        <v>1</v>
      </c>
      <c r="AK61">
        <v>9141373377</v>
      </c>
      <c r="AL61" t="s">
        <v>1</v>
      </c>
      <c r="AM61" t="s">
        <v>1</v>
      </c>
      <c r="AN61" t="s">
        <v>1</v>
      </c>
      <c r="AO61" t="s">
        <v>5227</v>
      </c>
      <c r="AP61" t="s">
        <v>1</v>
      </c>
      <c r="AQ61" t="s">
        <v>2</v>
      </c>
      <c r="AR61" t="s">
        <v>1</v>
      </c>
      <c r="AS61" t="s">
        <v>1</v>
      </c>
      <c r="AT61" t="s">
        <v>1</v>
      </c>
      <c r="AU61" t="s">
        <v>1</v>
      </c>
      <c r="AV61" t="s">
        <v>1</v>
      </c>
      <c r="AW61" t="s">
        <v>11</v>
      </c>
      <c r="AX61">
        <f>Tabla1[[#This Row],[precio del paquete]]-Tabla1[[#This Row],[Saldo_Deudor]]</f>
        <v>800</v>
      </c>
      <c r="AY61">
        <v>14000</v>
      </c>
      <c r="AZ61">
        <v>0</v>
      </c>
      <c r="BA61">
        <v>0</v>
      </c>
      <c r="BB61" s="20">
        <v>0</v>
      </c>
      <c r="BC61" t="s">
        <v>4162</v>
      </c>
      <c r="BD61" t="s">
        <v>5962</v>
      </c>
      <c r="BE61" t="s">
        <v>3</v>
      </c>
      <c r="BF61" t="s">
        <v>3</v>
      </c>
      <c r="BG61" t="s">
        <v>3</v>
      </c>
      <c r="BH61" t="s">
        <v>3</v>
      </c>
      <c r="BI61" t="s">
        <v>3</v>
      </c>
      <c r="BJ61" s="19" t="s">
        <v>6139</v>
      </c>
      <c r="BK61" t="s">
        <v>3</v>
      </c>
      <c r="BL61" t="s">
        <v>132</v>
      </c>
      <c r="BM61" t="s">
        <v>1</v>
      </c>
      <c r="BN61">
        <f>Tabla1[[#This Row],[precio del paquete]]</f>
        <v>14800</v>
      </c>
      <c r="BO61" t="s">
        <v>1</v>
      </c>
      <c r="BP61" t="s">
        <v>1</v>
      </c>
      <c r="BQ61" t="s">
        <v>1</v>
      </c>
      <c r="BR61" t="s">
        <v>1</v>
      </c>
      <c r="BS61" t="s">
        <v>1</v>
      </c>
      <c r="BT61" t="s">
        <v>1</v>
      </c>
      <c r="BU61" t="s">
        <v>1</v>
      </c>
      <c r="BV61" t="s">
        <v>1</v>
      </c>
      <c r="BW61" t="s">
        <v>0</v>
      </c>
      <c r="BX61" t="s">
        <v>1</v>
      </c>
      <c r="BY61" t="s">
        <v>1</v>
      </c>
      <c r="BZ61" t="s">
        <v>1</v>
      </c>
      <c r="CA61" t="s">
        <v>1</v>
      </c>
      <c r="CB61" t="s">
        <v>1</v>
      </c>
      <c r="CD61" t="str" cm="1">
        <f t="array" aca="1" ref="CD61" ca="1">eConcatenar(A61:CB61,"|")</f>
        <v>YG1xz7EgYH1v2J9W|CAR2021-5843|3|MEMORIAL|TABASCO|CUNDUACAN|CASA BLANCA SEGUNDA|2021-05-10|14800|0|200|50|1|0|0|0|0|0|0|0|0|0|0|0|0|0|0|JIMENEZ|BAIUTISTA|PEDRO|SOLTERO|X|X|CARRETERA TULIPAN LIBERTAD|CASA BLANCA SEGUNDA|X|9141373377|X|X|X|CARRETERA TULIPAN LIBERTAD|X|LUNES|X|X|X|X|X|DOMICILIO |800|14000|0|0|0|2022-01-20|2022-01-27|x|x|x|x|x|QWZGYT4O9KVTQO|x|HOMBRE|X|14800|X|X|X|X|X|X|X|X|CARDENAS|X|X|X|X|X</v>
      </c>
    </row>
    <row r="62" spans="1:82" x14ac:dyDescent="0.25">
      <c r="A62" t="s">
        <v>196</v>
      </c>
      <c r="B62" t="s">
        <v>2187</v>
      </c>
      <c r="C62">
        <v>3</v>
      </c>
      <c r="D62" t="s">
        <v>3183</v>
      </c>
      <c r="E62" t="s">
        <v>3188</v>
      </c>
      <c r="F62" t="s">
        <v>10</v>
      </c>
      <c r="G62" t="s">
        <v>3240</v>
      </c>
      <c r="H62" t="s">
        <v>3773</v>
      </c>
      <c r="I62">
        <v>14800</v>
      </c>
      <c r="J62">
        <v>0</v>
      </c>
      <c r="K62">
        <v>50</v>
      </c>
      <c r="L62">
        <v>50</v>
      </c>
      <c r="M62">
        <v>1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 t="s">
        <v>4290</v>
      </c>
      <c r="AC62" t="s">
        <v>4206</v>
      </c>
      <c r="AD62" s="17" t="s">
        <v>4291</v>
      </c>
      <c r="AE62" t="s">
        <v>4</v>
      </c>
      <c r="AF62" t="s">
        <v>1</v>
      </c>
      <c r="AG62" t="s">
        <v>1</v>
      </c>
      <c r="AH62" t="s">
        <v>5228</v>
      </c>
      <c r="AI62" t="s">
        <v>3240</v>
      </c>
      <c r="AJ62" t="s">
        <v>1</v>
      </c>
      <c r="AK62">
        <v>9371070480</v>
      </c>
      <c r="AL62" t="s">
        <v>1</v>
      </c>
      <c r="AM62" t="s">
        <v>1</v>
      </c>
      <c r="AN62" t="s">
        <v>1</v>
      </c>
      <c r="AO62" t="s">
        <v>5228</v>
      </c>
      <c r="AP62" t="s">
        <v>1</v>
      </c>
      <c r="AQ62" t="s">
        <v>2</v>
      </c>
      <c r="AR62" t="s">
        <v>1</v>
      </c>
      <c r="AS62" t="s">
        <v>1</v>
      </c>
      <c r="AT62" t="s">
        <v>1</v>
      </c>
      <c r="AU62" t="s">
        <v>1</v>
      </c>
      <c r="AV62" t="s">
        <v>1</v>
      </c>
      <c r="AW62" t="s">
        <v>11</v>
      </c>
      <c r="AX62">
        <f>Tabla1[[#This Row],[precio del paquete]]-Tabla1[[#This Row],[Saldo_Deudor]]</f>
        <v>250</v>
      </c>
      <c r="AY62">
        <v>14550</v>
      </c>
      <c r="AZ62">
        <v>0</v>
      </c>
      <c r="BA62">
        <v>0</v>
      </c>
      <c r="BB62" s="20">
        <v>0</v>
      </c>
      <c r="BC62" t="s">
        <v>3834</v>
      </c>
      <c r="BD62" t="s">
        <v>4160</v>
      </c>
      <c r="BE62" t="s">
        <v>3</v>
      </c>
      <c r="BF62" t="s">
        <v>3</v>
      </c>
      <c r="BG62" t="s">
        <v>3</v>
      </c>
      <c r="BH62" t="s">
        <v>3</v>
      </c>
      <c r="BI62" t="s">
        <v>3</v>
      </c>
      <c r="BJ62" s="18" t="s">
        <v>6127</v>
      </c>
      <c r="BK62" t="s">
        <v>3</v>
      </c>
      <c r="BL62" t="s">
        <v>132</v>
      </c>
      <c r="BM62" t="s">
        <v>1</v>
      </c>
      <c r="BN62">
        <f>Tabla1[[#This Row],[precio del paquete]]</f>
        <v>14800</v>
      </c>
      <c r="BO62" t="s">
        <v>1</v>
      </c>
      <c r="BP62" t="s">
        <v>1</v>
      </c>
      <c r="BQ62" t="s">
        <v>1</v>
      </c>
      <c r="BR62" t="s">
        <v>1</v>
      </c>
      <c r="BS62" t="s">
        <v>1</v>
      </c>
      <c r="BT62" t="s">
        <v>1</v>
      </c>
      <c r="BU62" t="s">
        <v>1</v>
      </c>
      <c r="BV62" t="s">
        <v>1</v>
      </c>
      <c r="BW62" t="s">
        <v>0</v>
      </c>
      <c r="BX62" t="s">
        <v>1</v>
      </c>
      <c r="BY62" t="s">
        <v>1</v>
      </c>
      <c r="BZ62" t="s">
        <v>1</v>
      </c>
      <c r="CA62" t="s">
        <v>1</v>
      </c>
      <c r="CB62" t="s">
        <v>1</v>
      </c>
      <c r="CD62" t="str" cm="1">
        <f t="array" aca="1" ref="CD62" ca="1">eConcatenar(A62:CB62,"|")</f>
        <v>Xgvuu3zLd7sW2yFI|CAR2021-5485|3|MEMORIAL|TABASCO|CARDENAS |CASA BLANCA SEGUNDA |2021-09-22|14800|0|50|50|1|0|0|0|0|0|0|0|0|0|0|0|0|0|0|BROCA|MARTINEZ|ANAI|SOLTERO|X|X|CASA BALANCA SEGUNDA SECCION|CASA BLANCA SEGUNDA |X|9371070480|X|X|X|CASA BALANCA SEGUNDA SECCION|X|LUNES|X|X|X|X|X|DOMICILIO |250|14550|0|0|0|2021-07-10|2021-07-17|x|x|x|x|x|2I10NYNXIAWALFA|x|HOMBRE|X|14800|X|X|X|X|X|X|X|X|CARDENAS|X|X|X|X|X</v>
      </c>
    </row>
    <row r="63" spans="1:82" x14ac:dyDescent="0.25">
      <c r="A63" t="s">
        <v>197</v>
      </c>
      <c r="B63" t="s">
        <v>2188</v>
      </c>
      <c r="C63">
        <v>3</v>
      </c>
      <c r="D63" t="s">
        <v>3187</v>
      </c>
      <c r="E63" t="s">
        <v>3188</v>
      </c>
      <c r="F63" t="s">
        <v>0</v>
      </c>
      <c r="G63" t="s">
        <v>3241</v>
      </c>
      <c r="H63" t="s">
        <v>3793</v>
      </c>
      <c r="I63">
        <v>11500</v>
      </c>
      <c r="J63">
        <v>0</v>
      </c>
      <c r="K63">
        <v>100</v>
      </c>
      <c r="L63">
        <v>50</v>
      </c>
      <c r="M63">
        <v>1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 t="s">
        <v>4292</v>
      </c>
      <c r="AC63" t="s">
        <v>4226</v>
      </c>
      <c r="AD63" s="17" t="s">
        <v>4293</v>
      </c>
      <c r="AE63" t="s">
        <v>4</v>
      </c>
      <c r="AF63" t="s">
        <v>1</v>
      </c>
      <c r="AG63" t="s">
        <v>1</v>
      </c>
      <c r="AH63" t="s">
        <v>5229</v>
      </c>
      <c r="AI63" t="s">
        <v>3241</v>
      </c>
      <c r="AJ63" t="s">
        <v>1</v>
      </c>
      <c r="AK63" t="s">
        <v>1</v>
      </c>
      <c r="AL63" t="s">
        <v>1</v>
      </c>
      <c r="AM63" t="s">
        <v>1</v>
      </c>
      <c r="AN63" t="s">
        <v>1</v>
      </c>
      <c r="AO63" t="s">
        <v>5229</v>
      </c>
      <c r="AP63" t="s">
        <v>1</v>
      </c>
      <c r="AQ63" t="s">
        <v>2</v>
      </c>
      <c r="AR63" t="s">
        <v>1</v>
      </c>
      <c r="AS63" t="s">
        <v>1</v>
      </c>
      <c r="AT63" t="s">
        <v>1</v>
      </c>
      <c r="AU63" t="s">
        <v>1</v>
      </c>
      <c r="AV63" t="s">
        <v>1</v>
      </c>
      <c r="AW63" t="s">
        <v>11</v>
      </c>
      <c r="AX63">
        <f>Tabla1[[#This Row],[precio del paquete]]-Tabla1[[#This Row],[Saldo_Deudor]]</f>
        <v>10500</v>
      </c>
      <c r="AY63">
        <v>1000</v>
      </c>
      <c r="AZ63">
        <v>0</v>
      </c>
      <c r="BA63">
        <v>0</v>
      </c>
      <c r="BB63" s="20">
        <v>0</v>
      </c>
      <c r="BC63" t="s">
        <v>4124</v>
      </c>
      <c r="BD63" t="s">
        <v>4103</v>
      </c>
      <c r="BE63" t="s">
        <v>3</v>
      </c>
      <c r="BF63" t="s">
        <v>3</v>
      </c>
      <c r="BG63" t="s">
        <v>3</v>
      </c>
      <c r="BH63" t="s">
        <v>3</v>
      </c>
      <c r="BI63" t="s">
        <v>3</v>
      </c>
      <c r="BJ63" s="19" t="s">
        <v>6124</v>
      </c>
      <c r="BK63" t="s">
        <v>3</v>
      </c>
      <c r="BL63" t="s">
        <v>132</v>
      </c>
      <c r="BM63" t="s">
        <v>1</v>
      </c>
      <c r="BN63">
        <f>Tabla1[[#This Row],[precio del paquete]]</f>
        <v>11500</v>
      </c>
      <c r="BO63" t="s">
        <v>1</v>
      </c>
      <c r="BP63" t="s">
        <v>1</v>
      </c>
      <c r="BQ63" t="s">
        <v>1</v>
      </c>
      <c r="BR63" t="s">
        <v>1</v>
      </c>
      <c r="BS63" t="s">
        <v>1</v>
      </c>
      <c r="BT63" t="s">
        <v>1</v>
      </c>
      <c r="BU63" t="s">
        <v>1</v>
      </c>
      <c r="BV63" t="s">
        <v>1</v>
      </c>
      <c r="BW63" t="s">
        <v>0</v>
      </c>
      <c r="BX63" t="s">
        <v>1</v>
      </c>
      <c r="BY63" t="s">
        <v>1</v>
      </c>
      <c r="BZ63" t="s">
        <v>1</v>
      </c>
      <c r="CA63" t="s">
        <v>1</v>
      </c>
      <c r="CB63" t="s">
        <v>1</v>
      </c>
      <c r="CD63" t="str" cm="1">
        <f t="array" aca="1" ref="CD63" ca="1">eConcatenar(A63:CB63,"|")</f>
        <v>fmzKMqbQZPihA1Qt|CAR2017-2921|3|ECONOLINE|TABASCO|CARDENAS|CASI ESQUINA MOCTEZUMA|2017-11-03|11500|0|100|50|1|0|0|0|0|0|0|0|0|0|0|0|0|0|0|HEREDIA|CRUZ|AURORA|SOLTERO|X|X|CALLE AURELIO SOSA TORRES NUMERO 104|CASI ESQUINA MOCTEZUMA|X|X|X|X|X|CALLE AURELIO SOSA TORRES NUMERO 104|X|LUNES|X|X|X|X|X|DOMICILIO |10500|1000|0|0|0|2022-01-21|2022-01-28|x|x|x|x|x|QWZHGJ0U9KVTQO|x|HOMBRE|X|11500|X|X|X|X|X|X|X|X|CARDENAS|X|X|X|X|X</v>
      </c>
    </row>
    <row r="64" spans="1:82" x14ac:dyDescent="0.25">
      <c r="A64" t="s">
        <v>198</v>
      </c>
      <c r="B64" t="s">
        <v>2189</v>
      </c>
      <c r="C64">
        <v>3</v>
      </c>
      <c r="D64" t="s">
        <v>3184</v>
      </c>
      <c r="E64" t="s">
        <v>3188</v>
      </c>
      <c r="F64" t="s">
        <v>0</v>
      </c>
      <c r="G64" t="s">
        <v>3242</v>
      </c>
      <c r="H64" t="s">
        <v>3757</v>
      </c>
      <c r="I64">
        <v>24500</v>
      </c>
      <c r="J64">
        <v>0</v>
      </c>
      <c r="K64">
        <v>100</v>
      </c>
      <c r="L64">
        <v>50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 t="s">
        <v>4294</v>
      </c>
      <c r="AC64" t="s">
        <v>0</v>
      </c>
      <c r="AD64" s="17" t="s">
        <v>4295</v>
      </c>
      <c r="AE64" t="s">
        <v>4</v>
      </c>
      <c r="AF64" t="s">
        <v>1</v>
      </c>
      <c r="AG64" t="s">
        <v>1</v>
      </c>
      <c r="AH64" t="s">
        <v>3735</v>
      </c>
      <c r="AI64" t="s">
        <v>3242</v>
      </c>
      <c r="AJ64" t="s">
        <v>1</v>
      </c>
      <c r="AK64">
        <v>9371316293</v>
      </c>
      <c r="AL64" t="s">
        <v>1</v>
      </c>
      <c r="AM64" t="s">
        <v>1</v>
      </c>
      <c r="AN64" t="s">
        <v>1</v>
      </c>
      <c r="AO64" t="s">
        <v>3735</v>
      </c>
      <c r="AP64" t="s">
        <v>1</v>
      </c>
      <c r="AQ64" t="s">
        <v>2</v>
      </c>
      <c r="AR64" t="s">
        <v>1</v>
      </c>
      <c r="AS64" t="s">
        <v>1</v>
      </c>
      <c r="AT64" t="s">
        <v>1</v>
      </c>
      <c r="AU64" t="s">
        <v>1</v>
      </c>
      <c r="AV64" t="s">
        <v>1</v>
      </c>
      <c r="AW64" t="s">
        <v>11</v>
      </c>
      <c r="AX64">
        <f>Tabla1[[#This Row],[precio del paquete]]-Tabla1[[#This Row],[Saldo_Deudor]]</f>
        <v>500</v>
      </c>
      <c r="AY64">
        <v>24000</v>
      </c>
      <c r="AZ64">
        <v>0</v>
      </c>
      <c r="BA64">
        <v>0</v>
      </c>
      <c r="BB64" s="20">
        <v>0</v>
      </c>
      <c r="BC64" t="s">
        <v>3882</v>
      </c>
      <c r="BD64" t="s">
        <v>3858</v>
      </c>
      <c r="BE64" t="s">
        <v>3</v>
      </c>
      <c r="BF64" t="s">
        <v>3</v>
      </c>
      <c r="BG64" t="s">
        <v>3</v>
      </c>
      <c r="BH64" t="s">
        <v>3</v>
      </c>
      <c r="BI64" t="s">
        <v>3</v>
      </c>
      <c r="BJ64" s="18" t="s">
        <v>6135</v>
      </c>
      <c r="BK64" t="s">
        <v>3</v>
      </c>
      <c r="BL64" t="s">
        <v>132</v>
      </c>
      <c r="BM64" t="s">
        <v>1</v>
      </c>
      <c r="BN64">
        <f>Tabla1[[#This Row],[precio del paquete]]</f>
        <v>24500</v>
      </c>
      <c r="BO64" t="s">
        <v>1</v>
      </c>
      <c r="BP64" t="s">
        <v>1</v>
      </c>
      <c r="BQ64" t="s">
        <v>1</v>
      </c>
      <c r="BR64" t="s">
        <v>1</v>
      </c>
      <c r="BS64" t="s">
        <v>1</v>
      </c>
      <c r="BT64" t="s">
        <v>1</v>
      </c>
      <c r="BU64" t="s">
        <v>1</v>
      </c>
      <c r="BV64" t="s">
        <v>1</v>
      </c>
      <c r="BW64" t="s">
        <v>0</v>
      </c>
      <c r="BX64" t="s">
        <v>1</v>
      </c>
      <c r="BY64" t="s">
        <v>1</v>
      </c>
      <c r="BZ64" t="s">
        <v>1</v>
      </c>
      <c r="CA64" t="s">
        <v>1</v>
      </c>
      <c r="CB64" t="s">
        <v>1</v>
      </c>
      <c r="CD64" t="str" cm="1">
        <f t="array" aca="1" ref="CD64" ca="1">eConcatenar(A64:CB64,"|")</f>
        <v>JBNmwdm762cmuF7p|CAR2021-6283|3|DIGNITY|TABASCO|CARDENAS|CARDENAS CENTRO|2021-10-22|24500|0|100|50|0|0|0|0|0|0|0|0|0|0|0|0|0|0|0|LAZARO|CARDENAS|AVENIDA|SOLTERO|X|X|CENTRO |CARDENAS CENTRO|X|9371316293|X|X|X|CENTRO |X|LUNES|X|X|X|X|X|DOMICILIO |500|24000|0|0|0|2021-11-12|2021-11-19|x|x|x|x|x|MYEDVABVTAZ4TPF|x|HOMBRE|X|24500|X|X|X|X|X|X|X|X|CARDENAS|X|X|X|X|X</v>
      </c>
    </row>
    <row r="65" spans="1:82" x14ac:dyDescent="0.25">
      <c r="A65" t="s">
        <v>199</v>
      </c>
      <c r="B65" t="s">
        <v>2190</v>
      </c>
      <c r="C65">
        <v>3</v>
      </c>
      <c r="D65" t="s">
        <v>4176</v>
      </c>
      <c r="E65" t="s">
        <v>3188</v>
      </c>
      <c r="F65" t="s">
        <v>0</v>
      </c>
      <c r="G65" t="s">
        <v>3242</v>
      </c>
      <c r="H65" t="s">
        <v>3794</v>
      </c>
      <c r="I65">
        <v>35000</v>
      </c>
      <c r="J65">
        <v>0</v>
      </c>
      <c r="K65">
        <v>200</v>
      </c>
      <c r="L65">
        <v>50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 t="s">
        <v>4296</v>
      </c>
      <c r="AC65" t="s">
        <v>4297</v>
      </c>
      <c r="AD65" s="17" t="s">
        <v>4298</v>
      </c>
      <c r="AE65" t="s">
        <v>4</v>
      </c>
      <c r="AF65" t="s">
        <v>1</v>
      </c>
      <c r="AG65" t="s">
        <v>1</v>
      </c>
      <c r="AH65" t="s">
        <v>3735</v>
      </c>
      <c r="AI65" t="s">
        <v>3242</v>
      </c>
      <c r="AJ65" t="s">
        <v>1</v>
      </c>
      <c r="AK65">
        <v>9333034223</v>
      </c>
      <c r="AL65" t="s">
        <v>1</v>
      </c>
      <c r="AM65" t="s">
        <v>1</v>
      </c>
      <c r="AN65" t="s">
        <v>1</v>
      </c>
      <c r="AO65" t="s">
        <v>3735</v>
      </c>
      <c r="AP65" t="s">
        <v>1</v>
      </c>
      <c r="AQ65" t="s">
        <v>2</v>
      </c>
      <c r="AR65" t="s">
        <v>1</v>
      </c>
      <c r="AS65" t="s">
        <v>1</v>
      </c>
      <c r="AT65" t="s">
        <v>1</v>
      </c>
      <c r="AU65" t="s">
        <v>1</v>
      </c>
      <c r="AV65" t="s">
        <v>1</v>
      </c>
      <c r="AW65" t="s">
        <v>11</v>
      </c>
      <c r="AX65">
        <f>Tabla1[[#This Row],[precio del paquete]]-Tabla1[[#This Row],[Saldo_Deudor]]</f>
        <v>2400</v>
      </c>
      <c r="AY65">
        <v>32600</v>
      </c>
      <c r="AZ65">
        <v>0</v>
      </c>
      <c r="BA65">
        <v>0</v>
      </c>
      <c r="BB65" s="20">
        <v>0</v>
      </c>
      <c r="BC65" t="s">
        <v>3988</v>
      </c>
      <c r="BD65" t="s">
        <v>3768</v>
      </c>
      <c r="BE65" t="s">
        <v>3</v>
      </c>
      <c r="BF65" t="s">
        <v>3</v>
      </c>
      <c r="BG65" t="s">
        <v>3</v>
      </c>
      <c r="BH65" t="s">
        <v>3</v>
      </c>
      <c r="BI65" t="s">
        <v>3</v>
      </c>
      <c r="BJ65" s="19" t="s">
        <v>6135</v>
      </c>
      <c r="BK65" t="s">
        <v>3</v>
      </c>
      <c r="BL65" t="s">
        <v>132</v>
      </c>
      <c r="BM65" t="s">
        <v>1</v>
      </c>
      <c r="BN65">
        <f>Tabla1[[#This Row],[precio del paquete]]</f>
        <v>35000</v>
      </c>
      <c r="BO65" t="s">
        <v>1</v>
      </c>
      <c r="BP65" t="s">
        <v>1</v>
      </c>
      <c r="BQ65" t="s">
        <v>1</v>
      </c>
      <c r="BR65" t="s">
        <v>1</v>
      </c>
      <c r="BS65" t="s">
        <v>1</v>
      </c>
      <c r="BT65" t="s">
        <v>1</v>
      </c>
      <c r="BU65" t="s">
        <v>1</v>
      </c>
      <c r="BV65" t="s">
        <v>1</v>
      </c>
      <c r="BW65" t="s">
        <v>0</v>
      </c>
      <c r="BX65" t="s">
        <v>1</v>
      </c>
      <c r="BY65" t="s">
        <v>1</v>
      </c>
      <c r="BZ65" t="s">
        <v>1</v>
      </c>
      <c r="CA65" t="s">
        <v>1</v>
      </c>
      <c r="CB65" t="s">
        <v>1</v>
      </c>
      <c r="CD65" t="str" cm="1">
        <f t="array" aca="1" ref="CD65" ca="1">eConcatenar(A65:CB65,"|")</f>
        <v>h1jmzK6fRe30GzG8|PAR2021-3321|3|DELUX|TABASCO|CARDENAS|CARDENAS CENTRO|2021-10-19|35000|0|200|50|0|0|0|0|0|0|0|0|0|0|0|0|0|0|0|MENESES|DANTORI|TERECITA DE JESUS|SOLTERO|X|X|CENTRO |CARDENAS CENTRO|X|9333034223|X|X|X|CENTRO |X|LUNES|X|X|X|X|X|DOMICILIO |2400|32600|0|0|0|2022-01-15|2022-01-22|x|x|x|x|x|MYEDVABVTAZ4TPF|x|HOMBRE|X|35000|X|X|X|X|X|X|X|X|CARDENAS|X|X|X|X|X</v>
      </c>
    </row>
    <row r="66" spans="1:82" x14ac:dyDescent="0.25">
      <c r="A66" t="s">
        <v>200</v>
      </c>
      <c r="B66" t="s">
        <v>2191</v>
      </c>
      <c r="C66">
        <v>3</v>
      </c>
      <c r="D66" t="s">
        <v>3183</v>
      </c>
      <c r="E66" t="s">
        <v>3188</v>
      </c>
      <c r="F66" t="s">
        <v>0</v>
      </c>
      <c r="G66" t="s">
        <v>3242</v>
      </c>
      <c r="H66" t="s">
        <v>3795</v>
      </c>
      <c r="I66">
        <v>14800</v>
      </c>
      <c r="J66">
        <v>0</v>
      </c>
      <c r="K66">
        <v>100</v>
      </c>
      <c r="L66">
        <v>50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 t="s">
        <v>8</v>
      </c>
      <c r="AC66" t="s">
        <v>4201</v>
      </c>
      <c r="AD66" s="17" t="s">
        <v>4289</v>
      </c>
      <c r="AE66" t="s">
        <v>4</v>
      </c>
      <c r="AF66" t="s">
        <v>1</v>
      </c>
      <c r="AG66" t="s">
        <v>1</v>
      </c>
      <c r="AH66" t="s">
        <v>5230</v>
      </c>
      <c r="AI66" t="s">
        <v>3242</v>
      </c>
      <c r="AJ66" t="s">
        <v>1</v>
      </c>
      <c r="AK66">
        <v>9332079590</v>
      </c>
      <c r="AL66" t="s">
        <v>1</v>
      </c>
      <c r="AM66" t="s">
        <v>1</v>
      </c>
      <c r="AN66" t="s">
        <v>1</v>
      </c>
      <c r="AO66" t="s">
        <v>5230</v>
      </c>
      <c r="AP66" t="s">
        <v>1</v>
      </c>
      <c r="AQ66" t="s">
        <v>2</v>
      </c>
      <c r="AR66" t="s">
        <v>1</v>
      </c>
      <c r="AS66" t="s">
        <v>1</v>
      </c>
      <c r="AT66" t="s">
        <v>1</v>
      </c>
      <c r="AU66" t="s">
        <v>1</v>
      </c>
      <c r="AV66" t="s">
        <v>1</v>
      </c>
      <c r="AW66" t="s">
        <v>11</v>
      </c>
      <c r="AX66">
        <f>Tabla1[[#This Row],[precio del paquete]]-Tabla1[[#This Row],[Saldo_Deudor]]</f>
        <v>600</v>
      </c>
      <c r="AY66">
        <v>14200</v>
      </c>
      <c r="AZ66">
        <v>0</v>
      </c>
      <c r="BA66">
        <v>0</v>
      </c>
      <c r="BB66" s="20">
        <v>0</v>
      </c>
      <c r="BC66" t="s">
        <v>3924</v>
      </c>
      <c r="BD66" t="s">
        <v>6041</v>
      </c>
      <c r="BE66" t="s">
        <v>3</v>
      </c>
      <c r="BF66" t="s">
        <v>3</v>
      </c>
      <c r="BG66" t="s">
        <v>3</v>
      </c>
      <c r="BH66" t="s">
        <v>3</v>
      </c>
      <c r="BI66" t="s">
        <v>3</v>
      </c>
      <c r="BJ66" s="18" t="s">
        <v>6142</v>
      </c>
      <c r="BK66" t="s">
        <v>3</v>
      </c>
      <c r="BL66" t="s">
        <v>132</v>
      </c>
      <c r="BM66" t="s">
        <v>1</v>
      </c>
      <c r="BN66">
        <f>Tabla1[[#This Row],[precio del paquete]]</f>
        <v>14800</v>
      </c>
      <c r="BO66" t="s">
        <v>1</v>
      </c>
      <c r="BP66" t="s">
        <v>1</v>
      </c>
      <c r="BQ66" t="s">
        <v>1</v>
      </c>
      <c r="BR66" t="s">
        <v>1</v>
      </c>
      <c r="BS66" t="s">
        <v>1</v>
      </c>
      <c r="BT66" t="s">
        <v>1</v>
      </c>
      <c r="BU66" t="s">
        <v>1</v>
      </c>
      <c r="BV66" t="s">
        <v>1</v>
      </c>
      <c r="BW66" t="s">
        <v>0</v>
      </c>
      <c r="BX66" t="s">
        <v>1</v>
      </c>
      <c r="BY66" t="s">
        <v>1</v>
      </c>
      <c r="BZ66" t="s">
        <v>1</v>
      </c>
      <c r="CA66" t="s">
        <v>1</v>
      </c>
      <c r="CB66" t="s">
        <v>1</v>
      </c>
      <c r="CD66" t="str" cm="1">
        <f t="array" aca="1" ref="CD66" ca="1">eConcatenar(A66:CB66,"|")</f>
        <v>TKNVRqNN8SHgYNsg|PAR2021-3578|3|MEMORIAL|TABASCO|CARDENAS|CARDENAS CENTRO|2021-10-11|14800|0|100|50|0|0|0|0|0|0|0|0|0|0|0|0|0|0|0|GOMEZ|HERNANDEZ|PEDRO|SOLTERO|X|X|CALLE REFORMA NUMERO 508|CARDENAS CENTRO|X|9332079590|X|X|X|CALLE REFORMA NUMERO 508|X|LUNES|X|X|X|X|X|DOMICILIO |600|14200|0|0|0|2022-08-01|2022-08-08|x|x|x|x|x|UOV7KOSR3LUDMNX|x|HOMBRE|X|14800|X|X|X|X|X|X|X|X|CARDENAS|X|X|X|X|X</v>
      </c>
    </row>
    <row r="67" spans="1:82" x14ac:dyDescent="0.25">
      <c r="A67" t="s">
        <v>201</v>
      </c>
      <c r="B67" t="s">
        <v>2192</v>
      </c>
      <c r="C67">
        <v>3</v>
      </c>
      <c r="D67" t="s">
        <v>3183</v>
      </c>
      <c r="E67" t="s">
        <v>3188</v>
      </c>
      <c r="F67" t="s">
        <v>0</v>
      </c>
      <c r="G67" t="s">
        <v>3242</v>
      </c>
      <c r="H67" t="s">
        <v>3784</v>
      </c>
      <c r="I67">
        <v>14800</v>
      </c>
      <c r="J67">
        <v>0</v>
      </c>
      <c r="K67">
        <v>100</v>
      </c>
      <c r="L67">
        <v>50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 t="s">
        <v>4299</v>
      </c>
      <c r="AC67" t="s">
        <v>4184</v>
      </c>
      <c r="AD67" s="17" t="s">
        <v>4300</v>
      </c>
      <c r="AE67" t="s">
        <v>4</v>
      </c>
      <c r="AF67" t="s">
        <v>1</v>
      </c>
      <c r="AG67" t="s">
        <v>1</v>
      </c>
      <c r="AH67" t="s">
        <v>5231</v>
      </c>
      <c r="AI67" t="s">
        <v>3242</v>
      </c>
      <c r="AJ67" t="s">
        <v>1</v>
      </c>
      <c r="AK67">
        <v>9331349170</v>
      </c>
      <c r="AL67" t="s">
        <v>1</v>
      </c>
      <c r="AM67" t="s">
        <v>1</v>
      </c>
      <c r="AN67" t="s">
        <v>1</v>
      </c>
      <c r="AO67" t="s">
        <v>5231</v>
      </c>
      <c r="AP67" t="s">
        <v>1</v>
      </c>
      <c r="AQ67" t="s">
        <v>2</v>
      </c>
      <c r="AR67" t="s">
        <v>1</v>
      </c>
      <c r="AS67" t="s">
        <v>1</v>
      </c>
      <c r="AT67" t="s">
        <v>1</v>
      </c>
      <c r="AU67" t="s">
        <v>1</v>
      </c>
      <c r="AV67" t="s">
        <v>1</v>
      </c>
      <c r="AW67" t="s">
        <v>11</v>
      </c>
      <c r="AX67">
        <f>Tabla1[[#This Row],[precio del paquete]]-Tabla1[[#This Row],[Saldo_Deudor]]</f>
        <v>600</v>
      </c>
      <c r="AY67">
        <v>14200</v>
      </c>
      <c r="AZ67">
        <v>0</v>
      </c>
      <c r="BA67">
        <v>0</v>
      </c>
      <c r="BB67" s="20">
        <v>0</v>
      </c>
      <c r="BC67" t="s">
        <v>3827</v>
      </c>
      <c r="BD67" t="s">
        <v>4124</v>
      </c>
      <c r="BE67" t="s">
        <v>3</v>
      </c>
      <c r="BF67" t="s">
        <v>3</v>
      </c>
      <c r="BG67" t="s">
        <v>3</v>
      </c>
      <c r="BH67" t="s">
        <v>3</v>
      </c>
      <c r="BI67" t="s">
        <v>3</v>
      </c>
      <c r="BJ67" s="19" t="s">
        <v>6142</v>
      </c>
      <c r="BK67" t="s">
        <v>3</v>
      </c>
      <c r="BL67" t="s">
        <v>132</v>
      </c>
      <c r="BM67" t="s">
        <v>1</v>
      </c>
      <c r="BN67">
        <f>Tabla1[[#This Row],[precio del paquete]]</f>
        <v>14800</v>
      </c>
      <c r="BO67" t="s">
        <v>1</v>
      </c>
      <c r="BP67" t="s">
        <v>1</v>
      </c>
      <c r="BQ67" t="s">
        <v>1</v>
      </c>
      <c r="BR67" t="s">
        <v>1</v>
      </c>
      <c r="BS67" t="s">
        <v>1</v>
      </c>
      <c r="BT67" t="s">
        <v>1</v>
      </c>
      <c r="BU67" t="s">
        <v>1</v>
      </c>
      <c r="BV67" t="s">
        <v>1</v>
      </c>
      <c r="BW67" t="s">
        <v>0</v>
      </c>
      <c r="BX67" t="s">
        <v>1</v>
      </c>
      <c r="BY67" t="s">
        <v>1</v>
      </c>
      <c r="BZ67" t="s">
        <v>1</v>
      </c>
      <c r="CA67" t="s">
        <v>1</v>
      </c>
      <c r="CB67" t="s">
        <v>1</v>
      </c>
      <c r="CD67" t="str" cm="1">
        <f t="array" aca="1" ref="CD67" ca="1">eConcatenar(A67:CB67,"|")</f>
        <v>qk72UR3HFuuZ2aHS|PAR2021-3547|3|MEMORIAL|TABASCO|CARDENAS|CARDENAS CENTRO|2021-05-11|14800|0|100|50|0|0|0|0|0|0|0|0|0|0|0|0|0|0|0|OYOSA|PEREZ|OSCAR|SOLTERO|X|X|CALLE BUENOS AIRES|CARDENAS CENTRO|X|9331349170|X|X|X|CALLE BUENOS AIRES|X|LUNES|X|X|X|X|X|DOMICILIO |600|14200|0|0|0|2022-01-14|2022-01-21|x|x|x|x|x|UOV7KOSR3LUDMNX|x|HOMBRE|X|14800|X|X|X|X|X|X|X|X|CARDENAS|X|X|X|X|X</v>
      </c>
    </row>
    <row r="68" spans="1:82" x14ac:dyDescent="0.25">
      <c r="A68" t="s">
        <v>202</v>
      </c>
      <c r="B68" t="s">
        <v>2193</v>
      </c>
      <c r="C68">
        <v>3</v>
      </c>
      <c r="D68" t="s">
        <v>3184</v>
      </c>
      <c r="E68" t="s">
        <v>3188</v>
      </c>
      <c r="F68" t="s">
        <v>0</v>
      </c>
      <c r="G68" t="s">
        <v>3242</v>
      </c>
      <c r="H68" t="s">
        <v>3796</v>
      </c>
      <c r="I68">
        <v>14800</v>
      </c>
      <c r="J68">
        <v>0</v>
      </c>
      <c r="K68">
        <v>200</v>
      </c>
      <c r="L68">
        <v>50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 t="s">
        <v>4201</v>
      </c>
      <c r="AC68" t="s">
        <v>4301</v>
      </c>
      <c r="AD68" s="17" t="s">
        <v>4302</v>
      </c>
      <c r="AE68" t="s">
        <v>4</v>
      </c>
      <c r="AF68" t="s">
        <v>1</v>
      </c>
      <c r="AG68" t="s">
        <v>1</v>
      </c>
      <c r="AH68" t="s">
        <v>5232</v>
      </c>
      <c r="AI68" t="s">
        <v>3242</v>
      </c>
      <c r="AJ68" t="s">
        <v>1</v>
      </c>
      <c r="AK68">
        <v>9371191346</v>
      </c>
      <c r="AL68" t="s">
        <v>1</v>
      </c>
      <c r="AM68" t="s">
        <v>1</v>
      </c>
      <c r="AN68" t="s">
        <v>1</v>
      </c>
      <c r="AO68" t="s">
        <v>5232</v>
      </c>
      <c r="AP68" t="s">
        <v>1</v>
      </c>
      <c r="AQ68" t="s">
        <v>2</v>
      </c>
      <c r="AR68" t="s">
        <v>1</v>
      </c>
      <c r="AS68" t="s">
        <v>1</v>
      </c>
      <c r="AT68" t="s">
        <v>1</v>
      </c>
      <c r="AU68" t="s">
        <v>1</v>
      </c>
      <c r="AV68" t="s">
        <v>1</v>
      </c>
      <c r="AW68" t="s">
        <v>11</v>
      </c>
      <c r="AX68">
        <f>Tabla1[[#This Row],[precio del paquete]]-Tabla1[[#This Row],[Saldo_Deudor]]</f>
        <v>-8450</v>
      </c>
      <c r="AY68">
        <v>23250</v>
      </c>
      <c r="AZ68">
        <v>0</v>
      </c>
      <c r="BA68">
        <v>0</v>
      </c>
      <c r="BB68" s="20">
        <v>0</v>
      </c>
      <c r="BC68" t="s">
        <v>5959</v>
      </c>
      <c r="BD68" t="s">
        <v>3763</v>
      </c>
      <c r="BE68" t="s">
        <v>3</v>
      </c>
      <c r="BF68" t="s">
        <v>3</v>
      </c>
      <c r="BG68" t="s">
        <v>3</v>
      </c>
      <c r="BH68" t="s">
        <v>3</v>
      </c>
      <c r="BI68" t="s">
        <v>3</v>
      </c>
      <c r="BJ68" s="18" t="s">
        <v>6142</v>
      </c>
      <c r="BK68" t="s">
        <v>3</v>
      </c>
      <c r="BL68" t="s">
        <v>132</v>
      </c>
      <c r="BM68" t="s">
        <v>1</v>
      </c>
      <c r="BN68">
        <f>Tabla1[[#This Row],[precio del paquete]]</f>
        <v>14800</v>
      </c>
      <c r="BO68" t="s">
        <v>1</v>
      </c>
      <c r="BP68" t="s">
        <v>1</v>
      </c>
      <c r="BQ68" t="s">
        <v>1</v>
      </c>
      <c r="BR68" t="s">
        <v>1</v>
      </c>
      <c r="BS68" t="s">
        <v>1</v>
      </c>
      <c r="BT68" t="s">
        <v>1</v>
      </c>
      <c r="BU68" t="s">
        <v>1</v>
      </c>
      <c r="BV68" t="s">
        <v>1</v>
      </c>
      <c r="BW68" t="s">
        <v>0</v>
      </c>
      <c r="BX68" t="s">
        <v>1</v>
      </c>
      <c r="BY68" t="s">
        <v>1</v>
      </c>
      <c r="BZ68" t="s">
        <v>1</v>
      </c>
      <c r="CA68" t="s">
        <v>1</v>
      </c>
      <c r="CB68" t="s">
        <v>1</v>
      </c>
      <c r="CD68" t="str" cm="1">
        <f t="array" aca="1" ref="CD68" ca="1">eConcatenar(A68:CB68,"|")</f>
        <v>9GRC4Lz76uLaBWPT|CAR2021-7546|3|DIGNITY|TABASCO|CARDENAS|CARDENAS CENTRO|2021-12-13|14800|0|200|50|0|0|0|0|0|0|0|0|0|0|0|0|0|0|0|HERNANDEZ|ORTIZ|CLEMENTE ALONSO|SOLTERO|X|X|SANTOS DEGOLLADOS|CARDENAS CENTRO|X|9371191346|X|X|X|SANTOS DEGOLLADOS|X|LUNES|X|X|X|X|X|DOMICILIO |-8450|23250|0|0|0|2022-01-25|2022-02-01|x|x|x|x|x|UOV7KOSR3LUDMNX|x|HOMBRE|X|14800|X|X|X|X|X|X|X|X|CARDENAS|X|X|X|X|X</v>
      </c>
    </row>
    <row r="69" spans="1:82" x14ac:dyDescent="0.25">
      <c r="A69" t="s">
        <v>203</v>
      </c>
      <c r="B69" t="s">
        <v>2194</v>
      </c>
      <c r="C69">
        <v>3</v>
      </c>
      <c r="D69" t="s">
        <v>3183</v>
      </c>
      <c r="E69" t="s">
        <v>3188</v>
      </c>
      <c r="F69" t="s">
        <v>0</v>
      </c>
      <c r="G69" t="s">
        <v>3242</v>
      </c>
      <c r="H69" t="s">
        <v>3797</v>
      </c>
      <c r="I69">
        <v>14800</v>
      </c>
      <c r="J69">
        <v>0</v>
      </c>
      <c r="K69">
        <v>300</v>
      </c>
      <c r="L69">
        <v>50</v>
      </c>
      <c r="M69">
        <v>1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 t="s">
        <v>4221</v>
      </c>
      <c r="AC69" t="s">
        <v>4303</v>
      </c>
      <c r="AD69" s="17" t="s">
        <v>4304</v>
      </c>
      <c r="AE69" t="s">
        <v>4</v>
      </c>
      <c r="AF69" t="s">
        <v>1</v>
      </c>
      <c r="AG69" t="s">
        <v>1</v>
      </c>
      <c r="AH69" t="s">
        <v>5233</v>
      </c>
      <c r="AI69" t="s">
        <v>3242</v>
      </c>
      <c r="AJ69" t="s">
        <v>1</v>
      </c>
      <c r="AK69">
        <v>9371206070</v>
      </c>
      <c r="AL69" t="s">
        <v>1</v>
      </c>
      <c r="AM69" t="s">
        <v>1</v>
      </c>
      <c r="AN69" t="s">
        <v>1</v>
      </c>
      <c r="AO69" t="s">
        <v>5233</v>
      </c>
      <c r="AP69" t="s">
        <v>1</v>
      </c>
      <c r="AQ69" t="s">
        <v>2</v>
      </c>
      <c r="AR69" t="s">
        <v>1</v>
      </c>
      <c r="AS69" t="s">
        <v>1</v>
      </c>
      <c r="AT69" t="s">
        <v>1</v>
      </c>
      <c r="AU69" t="s">
        <v>1</v>
      </c>
      <c r="AV69" t="s">
        <v>1</v>
      </c>
      <c r="AW69" t="s">
        <v>11</v>
      </c>
      <c r="AX69">
        <f>Tabla1[[#This Row],[precio del paquete]]-Tabla1[[#This Row],[Saldo_Deudor]]</f>
        <v>1700</v>
      </c>
      <c r="AY69">
        <v>13100</v>
      </c>
      <c r="AZ69">
        <v>0</v>
      </c>
      <c r="BA69">
        <v>0</v>
      </c>
      <c r="BB69" s="20">
        <v>0</v>
      </c>
      <c r="BC69" t="s">
        <v>5959</v>
      </c>
      <c r="BD69" t="s">
        <v>3763</v>
      </c>
      <c r="BE69" t="s">
        <v>3</v>
      </c>
      <c r="BF69" t="s">
        <v>3</v>
      </c>
      <c r="BG69" t="s">
        <v>3</v>
      </c>
      <c r="BH69" t="s">
        <v>3</v>
      </c>
      <c r="BI69" t="s">
        <v>3</v>
      </c>
      <c r="BJ69" s="19" t="s">
        <v>6140</v>
      </c>
      <c r="BK69" t="s">
        <v>3</v>
      </c>
      <c r="BL69" t="s">
        <v>132</v>
      </c>
      <c r="BM69" t="s">
        <v>1</v>
      </c>
      <c r="BN69">
        <f>Tabla1[[#This Row],[precio del paquete]]</f>
        <v>14800</v>
      </c>
      <c r="BO69" t="s">
        <v>1</v>
      </c>
      <c r="BP69" t="s">
        <v>1</v>
      </c>
      <c r="BQ69" t="s">
        <v>1</v>
      </c>
      <c r="BR69" t="s">
        <v>1</v>
      </c>
      <c r="BS69" t="s">
        <v>1</v>
      </c>
      <c r="BT69" t="s">
        <v>1</v>
      </c>
      <c r="BU69" t="s">
        <v>1</v>
      </c>
      <c r="BV69" t="s">
        <v>1</v>
      </c>
      <c r="BW69" t="s">
        <v>0</v>
      </c>
      <c r="BX69" t="s">
        <v>1</v>
      </c>
      <c r="BY69" t="s">
        <v>1</v>
      </c>
      <c r="BZ69" t="s">
        <v>1</v>
      </c>
      <c r="CA69" t="s">
        <v>1</v>
      </c>
      <c r="CB69" t="s">
        <v>1</v>
      </c>
      <c r="CD69" t="str" cm="1">
        <f t="array" aca="1" ref="CD69" ca="1">eConcatenar(A69:CB69,"|")</f>
        <v>sOAp2Ak00FjI6QEX|CAR2021-5434|3|MEMORIAL|TABASCO|CARDENAS|CARDENAS CENTRO|2021-09-18|14800|0|300|50|1|0|0|0|0|0|0|0|0|0|0|0|0|0|0|GONZALEZ|BAÃ‘O|CARLOS ANTONIO|SOLTERO|X|X|REYES HERNANDEZ|CARDENAS CENTRO|X|9371206070|X|X|X|REYES HERNANDEZ|X|LUNES|X|X|X|X|X|DOMICILIO |1700|13100|0|0|0|2022-01-25|2022-02-01|x|x|x|x|x|QWZGYVYW9KVTQO|x|HOMBRE|X|14800|X|X|X|X|X|X|X|X|CARDENAS|X|X|X|X|X</v>
      </c>
    </row>
    <row r="70" spans="1:82" x14ac:dyDescent="0.25">
      <c r="A70" t="s">
        <v>204</v>
      </c>
      <c r="B70" t="s">
        <v>2195</v>
      </c>
      <c r="C70">
        <v>3</v>
      </c>
      <c r="D70" t="s">
        <v>3185</v>
      </c>
      <c r="E70" t="s">
        <v>3188</v>
      </c>
      <c r="F70" t="s">
        <v>3192</v>
      </c>
      <c r="G70" t="s">
        <v>3242</v>
      </c>
      <c r="H70" t="s">
        <v>3798</v>
      </c>
      <c r="I70">
        <v>12900</v>
      </c>
      <c r="J70">
        <v>0</v>
      </c>
      <c r="K70">
        <v>200</v>
      </c>
      <c r="L70">
        <v>50</v>
      </c>
      <c r="M70">
        <v>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 t="s">
        <v>4305</v>
      </c>
      <c r="AC70" t="s">
        <v>4206</v>
      </c>
      <c r="AD70" s="17" t="s">
        <v>4306</v>
      </c>
      <c r="AE70" t="s">
        <v>4</v>
      </c>
      <c r="AF70" t="s">
        <v>1</v>
      </c>
      <c r="AG70" t="s">
        <v>1</v>
      </c>
      <c r="AH70" t="s">
        <v>5234</v>
      </c>
      <c r="AI70" t="s">
        <v>3242</v>
      </c>
      <c r="AJ70" t="s">
        <v>1</v>
      </c>
      <c r="AK70">
        <v>9333297766</v>
      </c>
      <c r="AL70" t="s">
        <v>1</v>
      </c>
      <c r="AM70" t="s">
        <v>1</v>
      </c>
      <c r="AN70" t="s">
        <v>1</v>
      </c>
      <c r="AO70" t="s">
        <v>5234</v>
      </c>
      <c r="AP70" t="s">
        <v>1</v>
      </c>
      <c r="AQ70" t="s">
        <v>2</v>
      </c>
      <c r="AR70" t="s">
        <v>1</v>
      </c>
      <c r="AS70" t="s">
        <v>1</v>
      </c>
      <c r="AT70" t="s">
        <v>1</v>
      </c>
      <c r="AU70" t="s">
        <v>1</v>
      </c>
      <c r="AV70" t="s">
        <v>1</v>
      </c>
      <c r="AW70" t="s">
        <v>11</v>
      </c>
      <c r="AX70">
        <f>Tabla1[[#This Row],[precio del paquete]]-Tabla1[[#This Row],[Saldo_Deudor]]</f>
        <v>200</v>
      </c>
      <c r="AY70">
        <v>12700</v>
      </c>
      <c r="AZ70">
        <v>0</v>
      </c>
      <c r="BA70">
        <v>0</v>
      </c>
      <c r="BB70" s="20">
        <v>0</v>
      </c>
      <c r="BC70" t="s">
        <v>3798</v>
      </c>
      <c r="BD70" t="s">
        <v>3962</v>
      </c>
      <c r="BE70" t="s">
        <v>3</v>
      </c>
      <c r="BF70" t="s">
        <v>3</v>
      </c>
      <c r="BG70" t="s">
        <v>3</v>
      </c>
      <c r="BH70" t="s">
        <v>3</v>
      </c>
      <c r="BI70" t="s">
        <v>3</v>
      </c>
      <c r="BJ70" s="18" t="s">
        <v>6140</v>
      </c>
      <c r="BK70" t="s">
        <v>3</v>
      </c>
      <c r="BL70" t="s">
        <v>132</v>
      </c>
      <c r="BM70" t="s">
        <v>1</v>
      </c>
      <c r="BN70">
        <f>Tabla1[[#This Row],[precio del paquete]]</f>
        <v>12900</v>
      </c>
      <c r="BO70" t="s">
        <v>1</v>
      </c>
      <c r="BP70" t="s">
        <v>1</v>
      </c>
      <c r="BQ70" t="s">
        <v>1</v>
      </c>
      <c r="BR70" t="s">
        <v>1</v>
      </c>
      <c r="BS70" t="s">
        <v>1</v>
      </c>
      <c r="BT70" t="s">
        <v>1</v>
      </c>
      <c r="BU70" t="s">
        <v>1</v>
      </c>
      <c r="BV70" t="s">
        <v>1</v>
      </c>
      <c r="BW70" t="s">
        <v>0</v>
      </c>
      <c r="BX70" t="s">
        <v>1</v>
      </c>
      <c r="BY70" t="s">
        <v>1</v>
      </c>
      <c r="BZ70" t="s">
        <v>1</v>
      </c>
      <c r="CA70" t="s">
        <v>1</v>
      </c>
      <c r="CB70" t="s">
        <v>1</v>
      </c>
      <c r="CD70" t="str" cm="1">
        <f t="array" aca="1" ref="CD70" ca="1">eConcatenar(A70:CB70,"|")</f>
        <v>b1HZWB71chgo5tHJ|PAR2021-0707|3|IMPERIAL DE LUJO|TABASCO|PARAISO|CARDENAS CENTRO|2021-02-22|12900|0|200|50|2|0|0|0|0|0|0|0|0|0|0|0|0|0|0|SANCHEZ|MARTINEZ|GUADALUPE|SOLTERO|X|X|SANTOS DEGOLLADOS SIN NUMERO|CARDENAS CENTRO|X|9333297766|X|X|X|SANTOS DEGOLLADOS SIN NUMERO|X|LUNES|X|X|X|X|X|DOMICILIO |200|12700|0|0|0|2021-02-22|2021-03-01|x|x|x|x|x|QWZGYVYW9KVTQO|x|HOMBRE|X|12900|X|X|X|X|X|X|X|X|CARDENAS|X|X|X|X|X</v>
      </c>
    </row>
    <row r="71" spans="1:82" x14ac:dyDescent="0.25">
      <c r="A71" t="s">
        <v>205</v>
      </c>
      <c r="B71" t="s">
        <v>2196</v>
      </c>
      <c r="C71">
        <v>3</v>
      </c>
      <c r="D71" t="s">
        <v>3183</v>
      </c>
      <c r="E71" t="s">
        <v>3188</v>
      </c>
      <c r="F71" t="s">
        <v>3192</v>
      </c>
      <c r="G71" t="s">
        <v>3242</v>
      </c>
      <c r="H71" t="s">
        <v>3799</v>
      </c>
      <c r="I71">
        <v>14800</v>
      </c>
      <c r="J71">
        <v>0</v>
      </c>
      <c r="K71">
        <v>200</v>
      </c>
      <c r="L71">
        <v>50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 t="s">
        <v>4307</v>
      </c>
      <c r="AC71" t="s">
        <v>4201</v>
      </c>
      <c r="AD71" s="17" t="s">
        <v>4308</v>
      </c>
      <c r="AE71" t="s">
        <v>4</v>
      </c>
      <c r="AF71" t="s">
        <v>1</v>
      </c>
      <c r="AG71" t="s">
        <v>1</v>
      </c>
      <c r="AH71" t="s">
        <v>5235</v>
      </c>
      <c r="AI71" t="s">
        <v>3242</v>
      </c>
      <c r="AJ71" t="s">
        <v>1</v>
      </c>
      <c r="AK71">
        <v>933132900</v>
      </c>
      <c r="AL71" t="s">
        <v>1</v>
      </c>
      <c r="AM71" t="s">
        <v>1</v>
      </c>
      <c r="AN71" t="s">
        <v>1</v>
      </c>
      <c r="AO71" t="s">
        <v>5235</v>
      </c>
      <c r="AP71" t="s">
        <v>1</v>
      </c>
      <c r="AQ71" t="s">
        <v>2</v>
      </c>
      <c r="AR71" t="s">
        <v>1</v>
      </c>
      <c r="AS71" t="s">
        <v>1</v>
      </c>
      <c r="AT71" t="s">
        <v>1</v>
      </c>
      <c r="AU71" t="s">
        <v>1</v>
      </c>
      <c r="AV71" t="s">
        <v>1</v>
      </c>
      <c r="AW71" t="s">
        <v>11</v>
      </c>
      <c r="AX71">
        <f>Tabla1[[#This Row],[precio del paquete]]-Tabla1[[#This Row],[Saldo_Deudor]]</f>
        <v>400</v>
      </c>
      <c r="AY71">
        <v>14400</v>
      </c>
      <c r="AZ71">
        <v>0</v>
      </c>
      <c r="BA71">
        <v>0</v>
      </c>
      <c r="BB71" s="20">
        <v>0</v>
      </c>
      <c r="BC71" t="s">
        <v>3838</v>
      </c>
      <c r="BD71" t="s">
        <v>6045</v>
      </c>
      <c r="BE71" t="s">
        <v>3</v>
      </c>
      <c r="BF71" t="s">
        <v>3</v>
      </c>
      <c r="BG71" t="s">
        <v>3</v>
      </c>
      <c r="BH71" t="s">
        <v>3</v>
      </c>
      <c r="BI71" t="s">
        <v>3</v>
      </c>
      <c r="BJ71" s="19" t="s">
        <v>6131</v>
      </c>
      <c r="BK71" t="s">
        <v>3</v>
      </c>
      <c r="BL71" t="s">
        <v>132</v>
      </c>
      <c r="BM71" t="s">
        <v>1</v>
      </c>
      <c r="BN71">
        <f>Tabla1[[#This Row],[precio del paquete]]</f>
        <v>14800</v>
      </c>
      <c r="BO71" t="s">
        <v>1</v>
      </c>
      <c r="BP71" t="s">
        <v>1</v>
      </c>
      <c r="BQ71" t="s">
        <v>1</v>
      </c>
      <c r="BR71" t="s">
        <v>1</v>
      </c>
      <c r="BS71" t="s">
        <v>1</v>
      </c>
      <c r="BT71" t="s">
        <v>1</v>
      </c>
      <c r="BU71" t="s">
        <v>1</v>
      </c>
      <c r="BV71" t="s">
        <v>1</v>
      </c>
      <c r="BW71" t="s">
        <v>0</v>
      </c>
      <c r="BX71" t="s">
        <v>1</v>
      </c>
      <c r="BY71" t="s">
        <v>1</v>
      </c>
      <c r="BZ71" t="s">
        <v>1</v>
      </c>
      <c r="CA71" t="s">
        <v>1</v>
      </c>
      <c r="CB71" t="s">
        <v>1</v>
      </c>
      <c r="CD71" t="str" cm="1">
        <f t="array" aca="1" ref="CD71" ca="1">eConcatenar(A71:CB71,"|")</f>
        <v>al7bwK5QdTZeqt9P|PAR2021-1158|3|MEMORIAL|TABASCO|PARAISO|CARDENAS CENTRO|2021-03-26|14800|0|200|50|0|0|0|0|0|0|0|0|0|0|0|0|0|0|0|ESTRADA|HERNANDEZ|OFELIA|SOLTERO|X|X|CALLE MANUEL LERDO|CARDENAS CENTRO|X|933132900|X|X|X|CALLE MANUEL LERDO|X|LUNES|X|X|X|X|X|DOMICILIO |400|14400|0|0|0|2021-04-19|2021-04-26|x|x|x|x|x|QWZBUE029KVTQO|x|HOMBRE|X|14800|X|X|X|X|X|X|X|X|CARDENAS|X|X|X|X|X</v>
      </c>
    </row>
    <row r="72" spans="1:82" x14ac:dyDescent="0.25">
      <c r="A72" t="s">
        <v>206</v>
      </c>
      <c r="B72" t="s">
        <v>2197</v>
      </c>
      <c r="C72">
        <v>3</v>
      </c>
      <c r="D72" t="s">
        <v>3183</v>
      </c>
      <c r="E72" t="s">
        <v>3188</v>
      </c>
      <c r="F72" t="s">
        <v>3192</v>
      </c>
      <c r="G72" t="s">
        <v>3242</v>
      </c>
      <c r="H72" t="s">
        <v>3758</v>
      </c>
      <c r="I72">
        <v>14800</v>
      </c>
      <c r="J72">
        <v>0</v>
      </c>
      <c r="K72">
        <v>200</v>
      </c>
      <c r="L72">
        <v>50</v>
      </c>
      <c r="M72">
        <v>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 t="s">
        <v>4309</v>
      </c>
      <c r="AC72" t="s">
        <v>4310</v>
      </c>
      <c r="AD72" s="17" t="s">
        <v>4311</v>
      </c>
      <c r="AE72" t="s">
        <v>4</v>
      </c>
      <c r="AF72" t="s">
        <v>1</v>
      </c>
      <c r="AG72" t="s">
        <v>1</v>
      </c>
      <c r="AH72" t="s">
        <v>5236</v>
      </c>
      <c r="AI72" t="s">
        <v>3242</v>
      </c>
      <c r="AJ72" t="s">
        <v>1</v>
      </c>
      <c r="AK72">
        <v>9331158391</v>
      </c>
      <c r="AL72" t="s">
        <v>1</v>
      </c>
      <c r="AM72" t="s">
        <v>1</v>
      </c>
      <c r="AN72" t="s">
        <v>1</v>
      </c>
      <c r="AO72" t="s">
        <v>5236</v>
      </c>
      <c r="AP72" t="s">
        <v>1</v>
      </c>
      <c r="AQ72" t="s">
        <v>2</v>
      </c>
      <c r="AR72" t="s">
        <v>1</v>
      </c>
      <c r="AS72" t="s">
        <v>1</v>
      </c>
      <c r="AT72" t="s">
        <v>1</v>
      </c>
      <c r="AU72" t="s">
        <v>1</v>
      </c>
      <c r="AV72" t="s">
        <v>1</v>
      </c>
      <c r="AW72" t="s">
        <v>11</v>
      </c>
      <c r="AX72">
        <f>Tabla1[[#This Row],[precio del paquete]]-Tabla1[[#This Row],[Saldo_Deudor]]</f>
        <v>1150</v>
      </c>
      <c r="AY72">
        <v>13650</v>
      </c>
      <c r="AZ72">
        <v>0</v>
      </c>
      <c r="BA72">
        <v>0</v>
      </c>
      <c r="BB72" s="20">
        <v>0</v>
      </c>
      <c r="BC72" t="s">
        <v>4124</v>
      </c>
      <c r="BD72" t="s">
        <v>4103</v>
      </c>
      <c r="BE72" t="s">
        <v>3</v>
      </c>
      <c r="BF72" t="s">
        <v>3</v>
      </c>
      <c r="BG72" t="s">
        <v>3</v>
      </c>
      <c r="BH72" t="s">
        <v>3</v>
      </c>
      <c r="BI72" t="s">
        <v>3</v>
      </c>
      <c r="BJ72" s="18" t="s">
        <v>6131</v>
      </c>
      <c r="BK72" t="s">
        <v>3</v>
      </c>
      <c r="BL72" t="s">
        <v>132</v>
      </c>
      <c r="BM72" t="s">
        <v>1</v>
      </c>
      <c r="BN72">
        <f>Tabla1[[#This Row],[precio del paquete]]</f>
        <v>14800</v>
      </c>
      <c r="BO72" t="s">
        <v>1</v>
      </c>
      <c r="BP72" t="s">
        <v>1</v>
      </c>
      <c r="BQ72" t="s">
        <v>1</v>
      </c>
      <c r="BR72" t="s">
        <v>1</v>
      </c>
      <c r="BS72" t="s">
        <v>1</v>
      </c>
      <c r="BT72" t="s">
        <v>1</v>
      </c>
      <c r="BU72" t="s">
        <v>1</v>
      </c>
      <c r="BV72" t="s">
        <v>1</v>
      </c>
      <c r="BW72" t="s">
        <v>0</v>
      </c>
      <c r="BX72" t="s">
        <v>1</v>
      </c>
      <c r="BY72" t="s">
        <v>1</v>
      </c>
      <c r="BZ72" t="s">
        <v>1</v>
      </c>
      <c r="CA72" t="s">
        <v>1</v>
      </c>
      <c r="CB72" t="s">
        <v>1</v>
      </c>
      <c r="CD72" t="str" cm="1">
        <f t="array" aca="1" ref="CD72" ca="1">eConcatenar(A72:CB72,"|")</f>
        <v>CA2vM6lEGmo566oO|PAR2021-3383|3|MEMORIAL|TABASCO|PARAISO|CARDENAS CENTRO|2021-10-28|14800|0|200|50|2|0|0|0|0|0|0|0|0|0|0|0|0|0|0|PEREGRINO|ALVAREZ|MARVIN|SOLTERO|X|X|CALLE NICOLAS BRAVO |CARDENAS CENTRO|X|9331158391|X|X|X|CALLE NICOLAS BRAVO |X|LUNES|X|X|X|X|X|DOMICILIO |1150|13650|0|0|0|2022-01-21|2022-01-28|x|x|x|x|x|QWZBUE029KVTQO|x|HOMBRE|X|14800|X|X|X|X|X|X|X|X|CARDENAS|X|X|X|X|X</v>
      </c>
    </row>
    <row r="73" spans="1:82" x14ac:dyDescent="0.25">
      <c r="A73" t="s">
        <v>207</v>
      </c>
      <c r="B73" t="s">
        <v>2198</v>
      </c>
      <c r="C73">
        <v>3</v>
      </c>
      <c r="D73" t="s">
        <v>3184</v>
      </c>
      <c r="E73" t="s">
        <v>3188</v>
      </c>
      <c r="F73" t="s">
        <v>3192</v>
      </c>
      <c r="G73" t="s">
        <v>3242</v>
      </c>
      <c r="H73" t="s">
        <v>3758</v>
      </c>
      <c r="I73">
        <v>24500</v>
      </c>
      <c r="J73">
        <v>0</v>
      </c>
      <c r="K73">
        <v>200</v>
      </c>
      <c r="L73">
        <v>50</v>
      </c>
      <c r="M73">
        <v>1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 t="s">
        <v>4312</v>
      </c>
      <c r="AC73" t="s">
        <v>4309</v>
      </c>
      <c r="AD73" s="17" t="s">
        <v>4313</v>
      </c>
      <c r="AE73" t="s">
        <v>4</v>
      </c>
      <c r="AF73" t="s">
        <v>1</v>
      </c>
      <c r="AG73" t="s">
        <v>1</v>
      </c>
      <c r="AH73" t="s">
        <v>5237</v>
      </c>
      <c r="AI73" t="s">
        <v>3242</v>
      </c>
      <c r="AJ73" t="s">
        <v>1</v>
      </c>
      <c r="AK73">
        <v>9331250233</v>
      </c>
      <c r="AL73" t="s">
        <v>1</v>
      </c>
      <c r="AM73" t="s">
        <v>1</v>
      </c>
      <c r="AN73" t="s">
        <v>1</v>
      </c>
      <c r="AO73" t="s">
        <v>5237</v>
      </c>
      <c r="AP73" t="s">
        <v>1</v>
      </c>
      <c r="AQ73" t="s">
        <v>2</v>
      </c>
      <c r="AR73" t="s">
        <v>1</v>
      </c>
      <c r="AS73" t="s">
        <v>1</v>
      </c>
      <c r="AT73" t="s">
        <v>1</v>
      </c>
      <c r="AU73" t="s">
        <v>1</v>
      </c>
      <c r="AV73" t="s">
        <v>1</v>
      </c>
      <c r="AW73" t="s">
        <v>11</v>
      </c>
      <c r="AX73">
        <f>Tabla1[[#This Row],[precio del paquete]]-Tabla1[[#This Row],[Saldo_Deudor]]</f>
        <v>1200</v>
      </c>
      <c r="AY73">
        <v>23300</v>
      </c>
      <c r="AZ73">
        <v>0</v>
      </c>
      <c r="BA73">
        <v>0</v>
      </c>
      <c r="BB73" s="20">
        <v>0</v>
      </c>
      <c r="BC73" t="s">
        <v>4124</v>
      </c>
      <c r="BD73" t="s">
        <v>4103</v>
      </c>
      <c r="BE73" t="s">
        <v>3</v>
      </c>
      <c r="BF73" t="s">
        <v>3</v>
      </c>
      <c r="BG73" t="s">
        <v>3</v>
      </c>
      <c r="BH73" t="s">
        <v>3</v>
      </c>
      <c r="BI73" t="s">
        <v>3</v>
      </c>
      <c r="BJ73" s="19" t="s">
        <v>6142</v>
      </c>
      <c r="BK73" t="s">
        <v>3</v>
      </c>
      <c r="BL73" t="s">
        <v>132</v>
      </c>
      <c r="BM73" t="s">
        <v>1</v>
      </c>
      <c r="BN73">
        <f>Tabla1[[#This Row],[precio del paquete]]</f>
        <v>24500</v>
      </c>
      <c r="BO73" t="s">
        <v>1</v>
      </c>
      <c r="BP73" t="s">
        <v>1</v>
      </c>
      <c r="BQ73" t="s">
        <v>1</v>
      </c>
      <c r="BR73" t="s">
        <v>1</v>
      </c>
      <c r="BS73" t="s">
        <v>1</v>
      </c>
      <c r="BT73" t="s">
        <v>1</v>
      </c>
      <c r="BU73" t="s">
        <v>1</v>
      </c>
      <c r="BV73" t="s">
        <v>1</v>
      </c>
      <c r="BW73" t="s">
        <v>0</v>
      </c>
      <c r="BX73" t="s">
        <v>1</v>
      </c>
      <c r="BY73" t="s">
        <v>1</v>
      </c>
      <c r="BZ73" t="s">
        <v>1</v>
      </c>
      <c r="CA73" t="s">
        <v>1</v>
      </c>
      <c r="CB73" t="s">
        <v>1</v>
      </c>
      <c r="CD73" t="str" cm="1">
        <f t="array" aca="1" ref="CD73" ca="1">eConcatenar(A73:CB73,"|")</f>
        <v>vgFUolc92cexmthr|PAR2021-3385|3|DIGNITY|TABASCO|PARAISO|CARDENAS CENTRO|2021-10-28|24500|0|200|50|1|0|0|0|0|0|0|0|0|0|0|0|0|0|0|CASTELLANOS|PEREGRINO|MARIA DE LOS ANGELES|SOLTERO|X|X|CALLE NICOLAS BRAVO SIN NUMERO|CARDENAS CENTRO|X|9331250233|X|X|X|CALLE NICOLAS BRAVO SIN NUMERO|X|LUNES|X|X|X|X|X|DOMICILIO |1200|23300|0|0|0|2022-01-21|2022-01-28|x|x|x|x|x|UOV7KOSR3LUDMNX|x|HOMBRE|X|24500|X|X|X|X|X|X|X|X|CARDENAS|X|X|X|X|X</v>
      </c>
    </row>
    <row r="74" spans="1:82" x14ac:dyDescent="0.25">
      <c r="A74" t="s">
        <v>208</v>
      </c>
      <c r="B74" t="s">
        <v>2199</v>
      </c>
      <c r="C74">
        <v>3</v>
      </c>
      <c r="D74" t="s">
        <v>3183</v>
      </c>
      <c r="E74" t="s">
        <v>3188</v>
      </c>
      <c r="F74" t="s">
        <v>3189</v>
      </c>
      <c r="G74" t="s">
        <v>3242</v>
      </c>
      <c r="H74" t="s">
        <v>3800</v>
      </c>
      <c r="I74">
        <v>14800</v>
      </c>
      <c r="J74">
        <v>0</v>
      </c>
      <c r="K74">
        <v>100</v>
      </c>
      <c r="L74">
        <v>50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 t="s">
        <v>4314</v>
      </c>
      <c r="AC74" t="s">
        <v>4315</v>
      </c>
      <c r="AD74" s="17" t="s">
        <v>4316</v>
      </c>
      <c r="AE74" t="s">
        <v>4</v>
      </c>
      <c r="AF74" t="s">
        <v>1</v>
      </c>
      <c r="AG74" t="s">
        <v>1</v>
      </c>
      <c r="AH74" t="s">
        <v>5238</v>
      </c>
      <c r="AI74" t="s">
        <v>3242</v>
      </c>
      <c r="AJ74" t="s">
        <v>1</v>
      </c>
      <c r="AK74">
        <v>9717298780</v>
      </c>
      <c r="AL74" t="s">
        <v>1</v>
      </c>
      <c r="AM74" t="s">
        <v>1</v>
      </c>
      <c r="AN74" t="s">
        <v>1</v>
      </c>
      <c r="AO74" t="s">
        <v>5238</v>
      </c>
      <c r="AP74" t="s">
        <v>1</v>
      </c>
      <c r="AQ74" t="s">
        <v>2</v>
      </c>
      <c r="AR74" t="s">
        <v>1</v>
      </c>
      <c r="AS74" t="s">
        <v>1</v>
      </c>
      <c r="AT74" t="s">
        <v>1</v>
      </c>
      <c r="AU74" t="s">
        <v>1</v>
      </c>
      <c r="AV74" t="s">
        <v>1</v>
      </c>
      <c r="AW74" t="s">
        <v>11</v>
      </c>
      <c r="AX74">
        <f>Tabla1[[#This Row],[precio del paquete]]-Tabla1[[#This Row],[Saldo_Deudor]]</f>
        <v>2300</v>
      </c>
      <c r="AY74">
        <v>12500</v>
      </c>
      <c r="AZ74">
        <v>0</v>
      </c>
      <c r="BA74">
        <v>0</v>
      </c>
      <c r="BB74" s="20">
        <v>0</v>
      </c>
      <c r="BC74" t="s">
        <v>4153</v>
      </c>
      <c r="BD74" t="s">
        <v>3913</v>
      </c>
      <c r="BE74" t="s">
        <v>3</v>
      </c>
      <c r="BF74" t="s">
        <v>3</v>
      </c>
      <c r="BG74" t="s">
        <v>3</v>
      </c>
      <c r="BH74" t="s">
        <v>3</v>
      </c>
      <c r="BI74" t="s">
        <v>3</v>
      </c>
      <c r="BJ74" s="18" t="s">
        <v>6142</v>
      </c>
      <c r="BK74" t="s">
        <v>3</v>
      </c>
      <c r="BL74" t="s">
        <v>132</v>
      </c>
      <c r="BM74" t="s">
        <v>1</v>
      </c>
      <c r="BN74">
        <f>Tabla1[[#This Row],[precio del paquete]]</f>
        <v>14800</v>
      </c>
      <c r="BO74" t="s">
        <v>1</v>
      </c>
      <c r="BP74" t="s">
        <v>1</v>
      </c>
      <c r="BQ74" t="s">
        <v>1</v>
      </c>
      <c r="BR74" t="s">
        <v>1</v>
      </c>
      <c r="BS74" t="s">
        <v>1</v>
      </c>
      <c r="BT74" t="s">
        <v>1</v>
      </c>
      <c r="BU74" t="s">
        <v>1</v>
      </c>
      <c r="BV74" t="s">
        <v>1</v>
      </c>
      <c r="BW74" t="s">
        <v>0</v>
      </c>
      <c r="BX74" t="s">
        <v>1</v>
      </c>
      <c r="BY74" t="s">
        <v>1</v>
      </c>
      <c r="BZ74" t="s">
        <v>1</v>
      </c>
      <c r="CA74" t="s">
        <v>1</v>
      </c>
      <c r="CB74" t="s">
        <v>1</v>
      </c>
      <c r="CD74" t="str" cm="1">
        <f t="array" aca="1" ref="CD74" ca="1">eConcatenar(A74:CB74,"|")</f>
        <v>1JcLF6sFDtQFKoxO|COM2021-1136|3|MEMORIAL|TABASCO|COMALCALCO|CARDENAS CENTRO|2021-03-23|14800|0|100|50|0|0|0|0|0|0|0|0|0|0|0|0|0|0|0|CASTILLO|GALLEGOS|FERNANDO|SOLTERO|X|X| CENTRO BUENOS AIRES  SIN NUMERO|CARDENAS CENTRO|X|9717298780|X|X|X| CENTRO BUENOS AIRES  SIN NUMERO|X|LUNES|X|X|X|X|X|DOMICILIO |2300|12500|0|0|0|2021-03-08|2021-03-15|x|x|x|x|x|UOV7KOSR3LUDMNX|x|HOMBRE|X|14800|X|X|X|X|X|X|X|X|CARDENAS|X|X|X|X|X</v>
      </c>
    </row>
    <row r="75" spans="1:82" x14ac:dyDescent="0.25">
      <c r="A75" t="s">
        <v>209</v>
      </c>
      <c r="B75" t="s">
        <v>2200</v>
      </c>
      <c r="C75">
        <v>3</v>
      </c>
      <c r="D75" t="s">
        <v>3183</v>
      </c>
      <c r="E75" t="s">
        <v>3188</v>
      </c>
      <c r="F75" t="s">
        <v>0</v>
      </c>
      <c r="G75" t="s">
        <v>3242</v>
      </c>
      <c r="H75" t="s">
        <v>3767</v>
      </c>
      <c r="I75">
        <v>14800</v>
      </c>
      <c r="J75">
        <v>0</v>
      </c>
      <c r="K75">
        <v>100</v>
      </c>
      <c r="L75">
        <v>50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 t="s">
        <v>4217</v>
      </c>
      <c r="AC75" t="s">
        <v>4217</v>
      </c>
      <c r="AD75" s="17" t="s">
        <v>4266</v>
      </c>
      <c r="AE75" t="s">
        <v>4</v>
      </c>
      <c r="AF75" t="s">
        <v>1</v>
      </c>
      <c r="AG75" t="s">
        <v>1</v>
      </c>
      <c r="AH75" t="s">
        <v>5239</v>
      </c>
      <c r="AI75" t="s">
        <v>3242</v>
      </c>
      <c r="AJ75" t="s">
        <v>1</v>
      </c>
      <c r="AK75">
        <v>9331131895</v>
      </c>
      <c r="AL75" t="s">
        <v>1</v>
      </c>
      <c r="AM75" t="s">
        <v>1</v>
      </c>
      <c r="AN75" t="s">
        <v>1</v>
      </c>
      <c r="AO75" t="s">
        <v>5239</v>
      </c>
      <c r="AP75" t="s">
        <v>1</v>
      </c>
      <c r="AQ75" t="s">
        <v>2</v>
      </c>
      <c r="AR75" t="s">
        <v>1</v>
      </c>
      <c r="AS75" t="s">
        <v>1</v>
      </c>
      <c r="AT75" t="s">
        <v>1</v>
      </c>
      <c r="AU75" t="s">
        <v>1</v>
      </c>
      <c r="AV75" t="s">
        <v>1</v>
      </c>
      <c r="AW75" t="s">
        <v>11</v>
      </c>
      <c r="AX75">
        <f>Tabla1[[#This Row],[precio del paquete]]-Tabla1[[#This Row],[Saldo_Deudor]]</f>
        <v>1800</v>
      </c>
      <c r="AY75">
        <v>13000</v>
      </c>
      <c r="AZ75">
        <v>0</v>
      </c>
      <c r="BA75">
        <v>0</v>
      </c>
      <c r="BB75" s="20">
        <v>0</v>
      </c>
      <c r="BC75" t="s">
        <v>3988</v>
      </c>
      <c r="BD75" t="s">
        <v>3768</v>
      </c>
      <c r="BE75" t="s">
        <v>3</v>
      </c>
      <c r="BF75" t="s">
        <v>3</v>
      </c>
      <c r="BG75" t="s">
        <v>3</v>
      </c>
      <c r="BH75" t="s">
        <v>3</v>
      </c>
      <c r="BI75" t="s">
        <v>3</v>
      </c>
      <c r="BJ75" s="19" t="s">
        <v>6143</v>
      </c>
      <c r="BK75" t="s">
        <v>3</v>
      </c>
      <c r="BL75" t="s">
        <v>132</v>
      </c>
      <c r="BM75" t="s">
        <v>1</v>
      </c>
      <c r="BN75">
        <f>Tabla1[[#This Row],[precio del paquete]]</f>
        <v>14800</v>
      </c>
      <c r="BO75" t="s">
        <v>1</v>
      </c>
      <c r="BP75" t="s">
        <v>1</v>
      </c>
      <c r="BQ75" t="s">
        <v>1</v>
      </c>
      <c r="BR75" t="s">
        <v>1</v>
      </c>
      <c r="BS75" t="s">
        <v>1</v>
      </c>
      <c r="BT75" t="s">
        <v>1</v>
      </c>
      <c r="BU75" t="s">
        <v>1</v>
      </c>
      <c r="BV75" t="s">
        <v>1</v>
      </c>
      <c r="BW75" t="s">
        <v>0</v>
      </c>
      <c r="BX75" t="s">
        <v>1</v>
      </c>
      <c r="BY75" t="s">
        <v>1</v>
      </c>
      <c r="BZ75" t="s">
        <v>1</v>
      </c>
      <c r="CA75" t="s">
        <v>1</v>
      </c>
      <c r="CB75" t="s">
        <v>1</v>
      </c>
      <c r="CD75" t="str" cm="1">
        <f t="array" aca="1" ref="CD75" ca="1">eConcatenar(A75:CB75,"|")</f>
        <v>6Jdu7QS4ueNWVqzu|PAR2021-3334|3|MEMORIAL|TABASCO|CARDENAS|CARDENAS CENTRO|2021-10-20|14800|0|100|50|0|0|0|0|0|0|0|0|0|0|0|0|0|0|0|RODRIGUEZ|RODRIGUEZ|YOLANDA|SOLTERO|X|X|CALLE 18 DE MARZO |CARDENAS CENTRO|X|9331131895|X|X|X|CALLE 18 DE MARZO |X|LUNES|X|X|X|X|X|DOMICILIO |1800|13000|0|0|0|2022-01-15|2022-01-22|x|x|x|x|x|QWZHGIJM9KVTQO|x|HOMBRE|X|14800|X|X|X|X|X|X|X|X|CARDENAS|X|X|X|X|X</v>
      </c>
    </row>
    <row r="76" spans="1:82" x14ac:dyDescent="0.25">
      <c r="A76" t="s">
        <v>210</v>
      </c>
      <c r="B76" t="s">
        <v>2201</v>
      </c>
      <c r="C76">
        <v>3</v>
      </c>
      <c r="D76" t="s">
        <v>3183</v>
      </c>
      <c r="E76" t="s">
        <v>3188</v>
      </c>
      <c r="F76" t="s">
        <v>0</v>
      </c>
      <c r="G76" t="s">
        <v>3242</v>
      </c>
      <c r="H76" t="s">
        <v>3801</v>
      </c>
      <c r="I76">
        <v>14800</v>
      </c>
      <c r="J76">
        <v>0</v>
      </c>
      <c r="K76">
        <v>200</v>
      </c>
      <c r="L76">
        <v>50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 t="s">
        <v>4184</v>
      </c>
      <c r="AC76" t="s">
        <v>4201</v>
      </c>
      <c r="AD76" s="17" t="s">
        <v>9</v>
      </c>
      <c r="AE76" t="s">
        <v>4</v>
      </c>
      <c r="AF76" t="s">
        <v>1</v>
      </c>
      <c r="AG76" t="s">
        <v>1</v>
      </c>
      <c r="AH76" t="s">
        <v>5240</v>
      </c>
      <c r="AI76" t="s">
        <v>3242</v>
      </c>
      <c r="AJ76" t="s">
        <v>1</v>
      </c>
      <c r="AK76">
        <v>9331306487</v>
      </c>
      <c r="AL76" t="s">
        <v>1</v>
      </c>
      <c r="AM76" t="s">
        <v>1</v>
      </c>
      <c r="AN76" t="s">
        <v>1</v>
      </c>
      <c r="AO76" t="s">
        <v>5240</v>
      </c>
      <c r="AP76" t="s">
        <v>1</v>
      </c>
      <c r="AQ76" t="s">
        <v>2</v>
      </c>
      <c r="AR76" t="s">
        <v>1</v>
      </c>
      <c r="AS76" t="s">
        <v>1</v>
      </c>
      <c r="AT76" t="s">
        <v>1</v>
      </c>
      <c r="AU76" t="s">
        <v>1</v>
      </c>
      <c r="AV76" t="s">
        <v>1</v>
      </c>
      <c r="AW76" t="s">
        <v>11</v>
      </c>
      <c r="AX76">
        <f>Tabla1[[#This Row],[precio del paquete]]-Tabla1[[#This Row],[Saldo_Deudor]]</f>
        <v>0</v>
      </c>
      <c r="AY76">
        <v>14800</v>
      </c>
      <c r="AZ76">
        <v>0</v>
      </c>
      <c r="BA76">
        <v>0</v>
      </c>
      <c r="BB76" s="20">
        <v>0</v>
      </c>
      <c r="BC76" t="s">
        <v>3924</v>
      </c>
      <c r="BD76" t="s">
        <v>6041</v>
      </c>
      <c r="BE76" t="s">
        <v>3</v>
      </c>
      <c r="BF76" t="s">
        <v>3</v>
      </c>
      <c r="BG76" t="s">
        <v>3</v>
      </c>
      <c r="BH76" t="s">
        <v>3</v>
      </c>
      <c r="BI76" t="s">
        <v>3</v>
      </c>
      <c r="BJ76" s="18" t="s">
        <v>6142</v>
      </c>
      <c r="BK76" t="s">
        <v>3</v>
      </c>
      <c r="BL76" t="s">
        <v>132</v>
      </c>
      <c r="BM76" t="s">
        <v>1</v>
      </c>
      <c r="BN76">
        <f>Tabla1[[#This Row],[precio del paquete]]</f>
        <v>14800</v>
      </c>
      <c r="BO76" t="s">
        <v>1</v>
      </c>
      <c r="BP76" t="s">
        <v>1</v>
      </c>
      <c r="BQ76" t="s">
        <v>1</v>
      </c>
      <c r="BR76" t="s">
        <v>1</v>
      </c>
      <c r="BS76" t="s">
        <v>1</v>
      </c>
      <c r="BT76" t="s">
        <v>1</v>
      </c>
      <c r="BU76" t="s">
        <v>1</v>
      </c>
      <c r="BV76" t="s">
        <v>1</v>
      </c>
      <c r="BW76" t="s">
        <v>0</v>
      </c>
      <c r="BX76" t="s">
        <v>1</v>
      </c>
      <c r="BY76" t="s">
        <v>1</v>
      </c>
      <c r="BZ76" t="s">
        <v>1</v>
      </c>
      <c r="CA76" t="s">
        <v>1</v>
      </c>
      <c r="CB76" t="s">
        <v>1</v>
      </c>
      <c r="CD76" t="str" cm="1">
        <f t="array" aca="1" ref="CD76" ca="1">eConcatenar(A76:CB76,"|")</f>
        <v>ri94aHPmEkfMFxCm|PAR2021-3142|3|MEMORIAL|TABASCO|CARDENAS|CARDENAS CENTRO|2021-08-10|14800|0|200|50|0|0|0|0|0|0|0|0|0|0|0|0|0|0|0|PEREZ|HERNANDEZ|ROBERTO|SOLTERO|X|X|GUTIERREZ ZAMORA|CARDENAS CENTRO|X|9331306487|X|X|X|GUTIERREZ ZAMORA|X|LUNES|X|X|X|X|X|DOMICILIO |0|14800|0|0|0|2022-08-01|2022-08-08|x|x|x|x|x|UOV7KOSR3LUDMNX|x|HOMBRE|X|14800|X|X|X|X|X|X|X|X|CARDENAS|X|X|X|X|X</v>
      </c>
    </row>
    <row r="77" spans="1:82" x14ac:dyDescent="0.25">
      <c r="A77" t="s">
        <v>211</v>
      </c>
      <c r="B77" t="s">
        <v>2202</v>
      </c>
      <c r="C77">
        <v>3</v>
      </c>
      <c r="D77" t="s">
        <v>4175</v>
      </c>
      <c r="E77" t="s">
        <v>3188</v>
      </c>
      <c r="F77" t="s">
        <v>3192</v>
      </c>
      <c r="G77" t="s">
        <v>3243</v>
      </c>
      <c r="H77" t="s">
        <v>3802</v>
      </c>
      <c r="I77">
        <v>35000</v>
      </c>
      <c r="J77">
        <v>0</v>
      </c>
      <c r="K77">
        <v>100</v>
      </c>
      <c r="L77">
        <v>50</v>
      </c>
      <c r="M77">
        <v>1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 t="s">
        <v>4247</v>
      </c>
      <c r="AC77" t="s">
        <v>4237</v>
      </c>
      <c r="AD77" s="17" t="s">
        <v>4317</v>
      </c>
      <c r="AE77" t="s">
        <v>4</v>
      </c>
      <c r="AF77" t="s">
        <v>1</v>
      </c>
      <c r="AG77" t="s">
        <v>1</v>
      </c>
      <c r="AH77" t="s">
        <v>5241</v>
      </c>
      <c r="AI77" t="s">
        <v>3243</v>
      </c>
      <c r="AJ77" t="s">
        <v>1</v>
      </c>
      <c r="AK77">
        <v>9331349821</v>
      </c>
      <c r="AL77" t="s">
        <v>1</v>
      </c>
      <c r="AM77" t="s">
        <v>1</v>
      </c>
      <c r="AN77" t="s">
        <v>1</v>
      </c>
      <c r="AO77" t="s">
        <v>5241</v>
      </c>
      <c r="AP77" t="s">
        <v>1</v>
      </c>
      <c r="AQ77" t="s">
        <v>2</v>
      </c>
      <c r="AR77" t="s">
        <v>1</v>
      </c>
      <c r="AS77" t="s">
        <v>1</v>
      </c>
      <c r="AT77" t="s">
        <v>1</v>
      </c>
      <c r="AU77" t="s">
        <v>1</v>
      </c>
      <c r="AV77" t="s">
        <v>1</v>
      </c>
      <c r="AW77" t="s">
        <v>11</v>
      </c>
      <c r="AX77">
        <f>Tabla1[[#This Row],[precio del paquete]]-Tabla1[[#This Row],[Saldo_Deudor]]</f>
        <v>900</v>
      </c>
      <c r="AY77">
        <v>34100</v>
      </c>
      <c r="AZ77">
        <v>0</v>
      </c>
      <c r="BA77">
        <v>0</v>
      </c>
      <c r="BB77" s="20">
        <v>0</v>
      </c>
      <c r="BC77" t="s">
        <v>3965</v>
      </c>
      <c r="BD77" t="s">
        <v>4085</v>
      </c>
      <c r="BE77" t="s">
        <v>3</v>
      </c>
      <c r="BF77" t="s">
        <v>3</v>
      </c>
      <c r="BG77" t="s">
        <v>3</v>
      </c>
      <c r="BH77" t="s">
        <v>3</v>
      </c>
      <c r="BI77" t="s">
        <v>3</v>
      </c>
      <c r="BJ77" s="19" t="s">
        <v>6142</v>
      </c>
      <c r="BK77" t="s">
        <v>3</v>
      </c>
      <c r="BL77" t="s">
        <v>132</v>
      </c>
      <c r="BM77" t="s">
        <v>1</v>
      </c>
      <c r="BN77">
        <f>Tabla1[[#This Row],[precio del paquete]]</f>
        <v>35000</v>
      </c>
      <c r="BO77" t="s">
        <v>1</v>
      </c>
      <c r="BP77" t="s">
        <v>1</v>
      </c>
      <c r="BQ77" t="s">
        <v>1</v>
      </c>
      <c r="BR77" t="s">
        <v>1</v>
      </c>
      <c r="BS77" t="s">
        <v>1</v>
      </c>
      <c r="BT77" t="s">
        <v>1</v>
      </c>
      <c r="BU77" t="s">
        <v>1</v>
      </c>
      <c r="BV77" t="s">
        <v>1</v>
      </c>
      <c r="BW77" t="s">
        <v>0</v>
      </c>
      <c r="BX77" t="s">
        <v>1</v>
      </c>
      <c r="BY77" t="s">
        <v>1</v>
      </c>
      <c r="BZ77" t="s">
        <v>1</v>
      </c>
      <c r="CA77" t="s">
        <v>1</v>
      </c>
      <c r="CB77" t="s">
        <v>1</v>
      </c>
      <c r="CD77" t="str" cm="1">
        <f t="array" aca="1" ref="CD77" ca="1">eConcatenar(A77:CB77,"|")</f>
        <v>VRdzDwwN4ZrFTohD|PAR2021-3573|3|PRESIDENCIAL|TABASCO|PARAISO|CENTRO PARAISO|2021-11-10|35000|0|100|50|1|0|0|0|0|0|0|0|0|0|0|0|0|0|0|MENDEZ|ALEJANDRO|PAULO CESAR|SOLTERO|X|X|CALLE MELCHOR OCAMPO 211|CENTRO PARAISO|X|9331349821|X|X|X|CALLE MELCHOR OCAMPO 211|X|LUNES|X|X|X|X|X|DOMICILIO |900|34100|0|0|0|2022-01-19|2022-01-26|x|x|x|x|x|UOV7KOSR3LUDMNX|x|HOMBRE|X|35000|X|X|X|X|X|X|X|X|CARDENAS|X|X|X|X|X</v>
      </c>
    </row>
    <row r="78" spans="1:82" x14ac:dyDescent="0.25">
      <c r="A78" t="s">
        <v>212</v>
      </c>
      <c r="B78" t="s">
        <v>2203</v>
      </c>
      <c r="C78">
        <v>3</v>
      </c>
      <c r="D78" t="s">
        <v>3183</v>
      </c>
      <c r="E78" t="s">
        <v>3188</v>
      </c>
      <c r="F78" t="s">
        <v>3192</v>
      </c>
      <c r="G78" t="s">
        <v>3243</v>
      </c>
      <c r="H78" t="s">
        <v>3759</v>
      </c>
      <c r="I78">
        <v>14800</v>
      </c>
      <c r="J78">
        <v>0</v>
      </c>
      <c r="K78">
        <v>100</v>
      </c>
      <c r="L78">
        <v>50</v>
      </c>
      <c r="M78">
        <v>1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 t="s">
        <v>4318</v>
      </c>
      <c r="AC78" t="s">
        <v>4314</v>
      </c>
      <c r="AD78" s="17" t="s">
        <v>4319</v>
      </c>
      <c r="AE78" t="s">
        <v>4</v>
      </c>
      <c r="AF78" t="s">
        <v>1</v>
      </c>
      <c r="AG78" t="s">
        <v>1</v>
      </c>
      <c r="AH78" t="s">
        <v>5242</v>
      </c>
      <c r="AI78" t="s">
        <v>3243</v>
      </c>
      <c r="AJ78" t="s">
        <v>1</v>
      </c>
      <c r="AK78">
        <v>9331033201</v>
      </c>
      <c r="AL78" t="s">
        <v>1</v>
      </c>
      <c r="AM78" t="s">
        <v>1</v>
      </c>
      <c r="AN78" t="s">
        <v>1</v>
      </c>
      <c r="AO78" t="s">
        <v>5242</v>
      </c>
      <c r="AP78" t="s">
        <v>1</v>
      </c>
      <c r="AQ78" t="s">
        <v>2</v>
      </c>
      <c r="AR78" t="s">
        <v>1</v>
      </c>
      <c r="AS78" t="s">
        <v>1</v>
      </c>
      <c r="AT78" t="s">
        <v>1</v>
      </c>
      <c r="AU78" t="s">
        <v>1</v>
      </c>
      <c r="AV78" t="s">
        <v>1</v>
      </c>
      <c r="AW78" t="s">
        <v>11</v>
      </c>
      <c r="AX78">
        <f>Tabla1[[#This Row],[precio del paquete]]-Tabla1[[#This Row],[Saldo_Deudor]]</f>
        <v>1400</v>
      </c>
      <c r="AY78">
        <v>13400</v>
      </c>
      <c r="AZ78">
        <v>0</v>
      </c>
      <c r="BA78">
        <v>0</v>
      </c>
      <c r="BB78" s="20">
        <v>0</v>
      </c>
      <c r="BC78" t="s">
        <v>3976</v>
      </c>
      <c r="BD78" t="s">
        <v>6034</v>
      </c>
      <c r="BE78" t="s">
        <v>3</v>
      </c>
      <c r="BF78" t="s">
        <v>3</v>
      </c>
      <c r="BG78" t="s">
        <v>3</v>
      </c>
      <c r="BH78" t="s">
        <v>3</v>
      </c>
      <c r="BI78" t="s">
        <v>3</v>
      </c>
      <c r="BJ78" s="18" t="s">
        <v>6141</v>
      </c>
      <c r="BK78" t="s">
        <v>3</v>
      </c>
      <c r="BL78" t="s">
        <v>132</v>
      </c>
      <c r="BM78" t="s">
        <v>1</v>
      </c>
      <c r="BN78">
        <f>Tabla1[[#This Row],[precio del paquete]]</f>
        <v>14800</v>
      </c>
      <c r="BO78" t="s">
        <v>1</v>
      </c>
      <c r="BP78" t="s">
        <v>1</v>
      </c>
      <c r="BQ78" t="s">
        <v>1</v>
      </c>
      <c r="BR78" t="s">
        <v>1</v>
      </c>
      <c r="BS78" t="s">
        <v>1</v>
      </c>
      <c r="BT78" t="s">
        <v>1</v>
      </c>
      <c r="BU78" t="s">
        <v>1</v>
      </c>
      <c r="BV78" t="s">
        <v>1</v>
      </c>
      <c r="BW78" t="s">
        <v>0</v>
      </c>
      <c r="BX78" t="s">
        <v>1</v>
      </c>
      <c r="BY78" t="s">
        <v>1</v>
      </c>
      <c r="BZ78" t="s">
        <v>1</v>
      </c>
      <c r="CA78" t="s">
        <v>1</v>
      </c>
      <c r="CB78" t="s">
        <v>1</v>
      </c>
      <c r="CD78" t="str" cm="1">
        <f t="array" aca="1" ref="CD78" ca="1">eConcatenar(A78:CB78,"|")</f>
        <v>9u9ijktCNKpRrvYV|PAR2021-3500|3|MEMORIAL|TABASCO|PARAISO|CENTRO PARAISO|2021-10-29|14800|0|100|50|1|0|0|0|0|0|0|0|0|0|0|0|0|0|0|GALMICHE|CASTILLO|RUTH|SOLTERO|X|X|CALLE REGINO HERNANDEZ|CENTRO PARAISO|X|9331033201|X|X|X|CALLE REGINO HERNANDEZ|X|LUNES|X|X|X|X|X|DOMICILIO |1400|13400|0|0|0|2022-05-01|2022-05-08|x|x|x|x|x|QWZGYZFM9KVTQO|x|HOMBRE|X|14800|X|X|X|X|X|X|X|X|CARDENAS|X|X|X|X|X</v>
      </c>
    </row>
    <row r="79" spans="1:82" x14ac:dyDescent="0.25">
      <c r="A79" t="s">
        <v>213</v>
      </c>
      <c r="B79" t="s">
        <v>2204</v>
      </c>
      <c r="C79">
        <v>3</v>
      </c>
      <c r="D79" t="s">
        <v>3183</v>
      </c>
      <c r="E79" t="s">
        <v>3188</v>
      </c>
      <c r="F79" t="s">
        <v>3189</v>
      </c>
      <c r="G79" t="s">
        <v>3244</v>
      </c>
      <c r="H79" t="s">
        <v>3787</v>
      </c>
      <c r="I79">
        <v>14800</v>
      </c>
      <c r="J79">
        <v>0</v>
      </c>
      <c r="K79">
        <v>100</v>
      </c>
      <c r="L79">
        <v>50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 t="s">
        <v>4283</v>
      </c>
      <c r="AC79" t="s">
        <v>8</v>
      </c>
      <c r="AD79" s="17" t="s">
        <v>4320</v>
      </c>
      <c r="AE79" t="s">
        <v>4</v>
      </c>
      <c r="AF79" t="s">
        <v>1</v>
      </c>
      <c r="AG79" t="s">
        <v>1</v>
      </c>
      <c r="AH79" t="s">
        <v>5243</v>
      </c>
      <c r="AI79" t="s">
        <v>3244</v>
      </c>
      <c r="AJ79" t="s">
        <v>1</v>
      </c>
      <c r="AK79">
        <v>9331596893</v>
      </c>
      <c r="AL79" t="s">
        <v>1</v>
      </c>
      <c r="AM79" t="s">
        <v>1</v>
      </c>
      <c r="AN79" t="s">
        <v>1</v>
      </c>
      <c r="AO79" t="s">
        <v>5243</v>
      </c>
      <c r="AP79" t="s">
        <v>1</v>
      </c>
      <c r="AQ79" t="s">
        <v>2</v>
      </c>
      <c r="AR79" t="s">
        <v>1</v>
      </c>
      <c r="AS79" t="s">
        <v>1</v>
      </c>
      <c r="AT79" t="s">
        <v>1</v>
      </c>
      <c r="AU79" t="s">
        <v>1</v>
      </c>
      <c r="AV79" t="s">
        <v>1</v>
      </c>
      <c r="AW79" t="s">
        <v>11</v>
      </c>
      <c r="AX79">
        <f>Tabla1[[#This Row],[precio del paquete]]-Tabla1[[#This Row],[Saldo_Deudor]]</f>
        <v>400</v>
      </c>
      <c r="AY79">
        <v>14400</v>
      </c>
      <c r="AZ79">
        <v>0</v>
      </c>
      <c r="BA79">
        <v>0</v>
      </c>
      <c r="BB79" s="20">
        <v>0</v>
      </c>
      <c r="BC79" t="s">
        <v>3761</v>
      </c>
      <c r="BD79" t="s">
        <v>3928</v>
      </c>
      <c r="BE79" t="s">
        <v>3</v>
      </c>
      <c r="BF79" t="s">
        <v>3</v>
      </c>
      <c r="BG79" t="s">
        <v>3</v>
      </c>
      <c r="BH79" t="s">
        <v>3</v>
      </c>
      <c r="BI79" t="s">
        <v>3</v>
      </c>
      <c r="BJ79" s="19" t="s">
        <v>6141</v>
      </c>
      <c r="BK79" t="s">
        <v>3</v>
      </c>
      <c r="BL79" t="s">
        <v>132</v>
      </c>
      <c r="BM79" t="s">
        <v>1</v>
      </c>
      <c r="BN79">
        <f>Tabla1[[#This Row],[precio del paquete]]</f>
        <v>14800</v>
      </c>
      <c r="BO79" t="s">
        <v>1</v>
      </c>
      <c r="BP79" t="s">
        <v>1</v>
      </c>
      <c r="BQ79" t="s">
        <v>1</v>
      </c>
      <c r="BR79" t="s">
        <v>1</v>
      </c>
      <c r="BS79" t="s">
        <v>1</v>
      </c>
      <c r="BT79" t="s">
        <v>1</v>
      </c>
      <c r="BU79" t="s">
        <v>1</v>
      </c>
      <c r="BV79" t="s">
        <v>1</v>
      </c>
      <c r="BW79" t="s">
        <v>0</v>
      </c>
      <c r="BX79" t="s">
        <v>1</v>
      </c>
      <c r="BY79" t="s">
        <v>1</v>
      </c>
      <c r="BZ79" t="s">
        <v>1</v>
      </c>
      <c r="CA79" t="s">
        <v>1</v>
      </c>
      <c r="CB79" t="s">
        <v>1</v>
      </c>
      <c r="CD79" t="str" cm="1">
        <f t="array" aca="1" ref="CD79" ca="1">eConcatenar(A79:CB79,"|")</f>
        <v>TcF2DUx9CAsKzhhM|COM2021-3168|3|MEMORIAL|TABASCO|COMALCALCO|CHICOZAPOTE|2021-12-10|14800|0|100|50|0|0|0|0|0|0|0|0|0|0|0|0|0|0|0|CORDOVA|GOMEZ|CARLOS|SOLTERO|X|X|CARRETERA A COCOHITAL|CHICOZAPOTE|X|9331596893|X|X|X|CARRETERA A COCOHITAL|X|LUNES|X|X|X|X|X|DOMICILIO |400|14400|0|0|0|2021-11-30|2021-12-07|x|x|x|x|x|QWZGYZFM9KVTQO|x|HOMBRE|X|14800|X|X|X|X|X|X|X|X|CARDENAS|X|X|X|X|X</v>
      </c>
    </row>
    <row r="80" spans="1:82" x14ac:dyDescent="0.25">
      <c r="A80" t="s">
        <v>214</v>
      </c>
      <c r="B80" t="s">
        <v>2205</v>
      </c>
      <c r="C80">
        <v>3</v>
      </c>
      <c r="D80" t="s">
        <v>3183</v>
      </c>
      <c r="E80" t="s">
        <v>3188</v>
      </c>
      <c r="F80" t="s">
        <v>3192</v>
      </c>
      <c r="G80" t="s">
        <v>3245</v>
      </c>
      <c r="H80" t="s">
        <v>3783</v>
      </c>
      <c r="I80">
        <v>14800</v>
      </c>
      <c r="J80">
        <v>0</v>
      </c>
      <c r="K80">
        <v>300</v>
      </c>
      <c r="L80">
        <v>50</v>
      </c>
      <c r="M80">
        <v>1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">
        <v>4183</v>
      </c>
      <c r="AC80" t="s">
        <v>4217</v>
      </c>
      <c r="AD80" s="17" t="s">
        <v>4321</v>
      </c>
      <c r="AE80" t="s">
        <v>4</v>
      </c>
      <c r="AF80" t="s">
        <v>1</v>
      </c>
      <c r="AG80" t="s">
        <v>1</v>
      </c>
      <c r="AH80" t="s">
        <v>5244</v>
      </c>
      <c r="AI80" t="s">
        <v>3245</v>
      </c>
      <c r="AJ80" t="s">
        <v>1</v>
      </c>
      <c r="AK80">
        <v>9331218168</v>
      </c>
      <c r="AL80" t="s">
        <v>1</v>
      </c>
      <c r="AM80" t="s">
        <v>1</v>
      </c>
      <c r="AN80" t="s">
        <v>1</v>
      </c>
      <c r="AO80" t="s">
        <v>5244</v>
      </c>
      <c r="AP80" t="s">
        <v>1</v>
      </c>
      <c r="AQ80" t="s">
        <v>2</v>
      </c>
      <c r="AR80" t="s">
        <v>1</v>
      </c>
      <c r="AS80" t="s">
        <v>1</v>
      </c>
      <c r="AT80" t="s">
        <v>1</v>
      </c>
      <c r="AU80" t="s">
        <v>1</v>
      </c>
      <c r="AV80" t="s">
        <v>1</v>
      </c>
      <c r="AW80" t="s">
        <v>11</v>
      </c>
      <c r="AX80">
        <f>Tabla1[[#This Row],[precio del paquete]]-Tabla1[[#This Row],[Saldo_Deudor]]</f>
        <v>1600</v>
      </c>
      <c r="AY80">
        <v>13200</v>
      </c>
      <c r="AZ80">
        <v>0</v>
      </c>
      <c r="BA80">
        <v>0</v>
      </c>
      <c r="BB80" s="20">
        <v>0</v>
      </c>
      <c r="BC80" t="s">
        <v>3924</v>
      </c>
      <c r="BD80" t="s">
        <v>6041</v>
      </c>
      <c r="BE80" t="s">
        <v>3</v>
      </c>
      <c r="BF80" t="s">
        <v>3</v>
      </c>
      <c r="BG80" t="s">
        <v>3</v>
      </c>
      <c r="BH80" t="s">
        <v>3</v>
      </c>
      <c r="BI80" t="s">
        <v>3</v>
      </c>
      <c r="BJ80" s="18" t="s">
        <v>6134</v>
      </c>
      <c r="BK80" t="s">
        <v>3</v>
      </c>
      <c r="BL80" t="s">
        <v>132</v>
      </c>
      <c r="BM80" t="s">
        <v>1</v>
      </c>
      <c r="BN80">
        <f>Tabla1[[#This Row],[precio del paquete]]</f>
        <v>14800</v>
      </c>
      <c r="BO80" t="s">
        <v>1</v>
      </c>
      <c r="BP80" t="s">
        <v>1</v>
      </c>
      <c r="BQ80" t="s">
        <v>1</v>
      </c>
      <c r="BR80" t="s">
        <v>1</v>
      </c>
      <c r="BS80" t="s">
        <v>1</v>
      </c>
      <c r="BT80" t="s">
        <v>1</v>
      </c>
      <c r="BU80" t="s">
        <v>1</v>
      </c>
      <c r="BV80" t="s">
        <v>1</v>
      </c>
      <c r="BW80" t="s">
        <v>0</v>
      </c>
      <c r="BX80" t="s">
        <v>1</v>
      </c>
      <c r="BY80" t="s">
        <v>1</v>
      </c>
      <c r="BZ80" t="s">
        <v>1</v>
      </c>
      <c r="CA80" t="s">
        <v>1</v>
      </c>
      <c r="CB80" t="s">
        <v>1</v>
      </c>
      <c r="CD80" t="str" cm="1">
        <f t="array" aca="1" ref="CD80" ca="1">eConcatenar(A80:CB80,"|")</f>
        <v>8X7xqdMlhHpyUhMO|PAR2021-3359|3|MEMORIAL|TABASCO|PARAISO|CHILTEPEC|2021-10-23|14800|0|300|50|1|0|0|0|0|0|0|0|0|0|0|0|0|0|0|DE LA CRUZ|RODRIGUEZ|PABLO|SOLTERO|X|X|ENTRADA DEL RESTAURANT EL PULPO|CHILTEPEC|X|9331218168|X|X|X|ENTRADA DEL RESTAURANT EL PULPO|X|LUNES|X|X|X|X|X|DOMICILIO |1600|13200|0|0|0|2022-08-01|2022-08-08|x|x|x|x|x|QWZGYSX69KVTQO|x|HOMBRE|X|14800|X|X|X|X|X|X|X|X|CARDENAS|X|X|X|X|X</v>
      </c>
    </row>
    <row r="81" spans="1:82" x14ac:dyDescent="0.25">
      <c r="A81" t="s">
        <v>215</v>
      </c>
      <c r="B81" t="s">
        <v>2206</v>
      </c>
      <c r="C81">
        <v>3</v>
      </c>
      <c r="D81" t="s">
        <v>3185</v>
      </c>
      <c r="E81" t="s">
        <v>3188</v>
      </c>
      <c r="F81" t="s">
        <v>0</v>
      </c>
      <c r="G81" t="s">
        <v>3245</v>
      </c>
      <c r="H81" t="s">
        <v>3763</v>
      </c>
      <c r="I81">
        <v>12900</v>
      </c>
      <c r="J81">
        <v>0</v>
      </c>
      <c r="K81">
        <v>100</v>
      </c>
      <c r="L81">
        <v>50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t="s">
        <v>4224</v>
      </c>
      <c r="AC81" t="s">
        <v>4201</v>
      </c>
      <c r="AD81" s="17" t="s">
        <v>4259</v>
      </c>
      <c r="AE81" t="s">
        <v>4</v>
      </c>
      <c r="AF81" t="s">
        <v>1</v>
      </c>
      <c r="AG81" t="s">
        <v>1</v>
      </c>
      <c r="AH81" t="s">
        <v>3245</v>
      </c>
      <c r="AI81" t="s">
        <v>3245</v>
      </c>
      <c r="AJ81" t="s">
        <v>1</v>
      </c>
      <c r="AK81">
        <v>9331185948</v>
      </c>
      <c r="AL81" t="s">
        <v>1</v>
      </c>
      <c r="AM81" t="s">
        <v>1</v>
      </c>
      <c r="AN81" t="s">
        <v>1</v>
      </c>
      <c r="AO81" t="s">
        <v>3245</v>
      </c>
      <c r="AP81" t="s">
        <v>1</v>
      </c>
      <c r="AQ81" t="s">
        <v>2</v>
      </c>
      <c r="AR81" t="s">
        <v>1</v>
      </c>
      <c r="AS81" t="s">
        <v>1</v>
      </c>
      <c r="AT81" t="s">
        <v>1</v>
      </c>
      <c r="AU81" t="s">
        <v>1</v>
      </c>
      <c r="AV81" t="s">
        <v>1</v>
      </c>
      <c r="AW81" t="s">
        <v>11</v>
      </c>
      <c r="AX81">
        <f>Tabla1[[#This Row],[precio del paquete]]-Tabla1[[#This Row],[Saldo_Deudor]]</f>
        <v>7200</v>
      </c>
      <c r="AY81">
        <v>5700</v>
      </c>
      <c r="AZ81">
        <v>0</v>
      </c>
      <c r="BA81">
        <v>0</v>
      </c>
      <c r="BB81" s="20">
        <v>0</v>
      </c>
      <c r="BC81" t="s">
        <v>4141</v>
      </c>
      <c r="BD81" t="s">
        <v>5960</v>
      </c>
      <c r="BE81" t="s">
        <v>3</v>
      </c>
      <c r="BF81" t="s">
        <v>3</v>
      </c>
      <c r="BG81" t="s">
        <v>3</v>
      </c>
      <c r="BH81" t="s">
        <v>3</v>
      </c>
      <c r="BI81" t="s">
        <v>3</v>
      </c>
      <c r="BJ81" s="19" t="s">
        <v>6139</v>
      </c>
      <c r="BK81" t="s">
        <v>3</v>
      </c>
      <c r="BL81" t="s">
        <v>132</v>
      </c>
      <c r="BM81" t="s">
        <v>1</v>
      </c>
      <c r="BN81">
        <f>Tabla1[[#This Row],[precio del paquete]]</f>
        <v>12900</v>
      </c>
      <c r="BO81" t="s">
        <v>1</v>
      </c>
      <c r="BP81" t="s">
        <v>1</v>
      </c>
      <c r="BQ81" t="s">
        <v>1</v>
      </c>
      <c r="BR81" t="s">
        <v>1</v>
      </c>
      <c r="BS81" t="s">
        <v>1</v>
      </c>
      <c r="BT81" t="s">
        <v>1</v>
      </c>
      <c r="BU81" t="s">
        <v>1</v>
      </c>
      <c r="BV81" t="s">
        <v>1</v>
      </c>
      <c r="BW81" t="s">
        <v>0</v>
      </c>
      <c r="BX81" t="s">
        <v>1</v>
      </c>
      <c r="BY81" t="s">
        <v>1</v>
      </c>
      <c r="BZ81" t="s">
        <v>1</v>
      </c>
      <c r="CA81" t="s">
        <v>1</v>
      </c>
      <c r="CB81" t="s">
        <v>1</v>
      </c>
      <c r="CD81" t="str" cm="1">
        <f t="array" aca="1" ref="CD81" ca="1">eConcatenar(A81:CB81,"|")</f>
        <v>Aceng3xFqQXD8MhL|COM2020-3531|3|IMPERIAL DE LUJO|TABASCO|CARDENAS|CHILTEPEC|2022-02-01|12900|0|100|50|0|0|0|0|0|0|0|0|0|0|0|0|0|0|0|DOMINGUEZ|HERNANDEZ|JOSE|SOLTERO|X|X|CHILTEPEC|CHILTEPEC|X|9331185948|X|X|X|CHILTEPEC|X|LUNES|X|X|X|X|X|DOMICILIO |7200|5700|0|0|0|2022-01-24|2022-01-31|x|x|x|x|x|QWZGYT4O9KVTQO|x|HOMBRE|X|12900|X|X|X|X|X|X|X|X|CARDENAS|X|X|X|X|X</v>
      </c>
    </row>
    <row r="82" spans="1:82" x14ac:dyDescent="0.25">
      <c r="A82" t="s">
        <v>216</v>
      </c>
      <c r="B82" t="s">
        <v>2207</v>
      </c>
      <c r="C82">
        <v>3</v>
      </c>
      <c r="D82" t="s">
        <v>3183</v>
      </c>
      <c r="E82" t="s">
        <v>3188</v>
      </c>
      <c r="F82" t="s">
        <v>3192</v>
      </c>
      <c r="G82" t="s">
        <v>3245</v>
      </c>
      <c r="H82" t="s">
        <v>3803</v>
      </c>
      <c r="I82">
        <v>14900</v>
      </c>
      <c r="J82">
        <v>0</v>
      </c>
      <c r="K82">
        <v>100</v>
      </c>
      <c r="L82">
        <v>50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 t="s">
        <v>4322</v>
      </c>
      <c r="AC82" t="s">
        <v>4323</v>
      </c>
      <c r="AD82" s="17" t="s">
        <v>4324</v>
      </c>
      <c r="AE82" t="s">
        <v>4</v>
      </c>
      <c r="AF82" t="s">
        <v>1</v>
      </c>
      <c r="AG82" t="s">
        <v>1</v>
      </c>
      <c r="AH82" t="s">
        <v>3245</v>
      </c>
      <c r="AI82" t="s">
        <v>3245</v>
      </c>
      <c r="AJ82" t="s">
        <v>1</v>
      </c>
      <c r="AK82">
        <v>9331372314</v>
      </c>
      <c r="AL82" t="s">
        <v>1</v>
      </c>
      <c r="AM82" t="s">
        <v>1</v>
      </c>
      <c r="AN82" t="s">
        <v>1</v>
      </c>
      <c r="AO82" t="s">
        <v>3245</v>
      </c>
      <c r="AP82" t="s">
        <v>1</v>
      </c>
      <c r="AQ82" t="s">
        <v>2</v>
      </c>
      <c r="AR82" t="s">
        <v>1</v>
      </c>
      <c r="AS82" t="s">
        <v>1</v>
      </c>
      <c r="AT82" t="s">
        <v>1</v>
      </c>
      <c r="AU82" t="s">
        <v>1</v>
      </c>
      <c r="AV82" t="s">
        <v>1</v>
      </c>
      <c r="AW82" t="s">
        <v>11</v>
      </c>
      <c r="AX82">
        <f>Tabla1[[#This Row],[precio del paquete]]-Tabla1[[#This Row],[Saldo_Deudor]]</f>
        <v>2700</v>
      </c>
      <c r="AY82">
        <v>12200</v>
      </c>
      <c r="AZ82">
        <v>0</v>
      </c>
      <c r="BA82">
        <v>0</v>
      </c>
      <c r="BB82" s="20">
        <v>0</v>
      </c>
      <c r="BC82" t="s">
        <v>5964</v>
      </c>
      <c r="BD82" t="s">
        <v>6046</v>
      </c>
      <c r="BE82" t="s">
        <v>3</v>
      </c>
      <c r="BF82" t="s">
        <v>3</v>
      </c>
      <c r="BG82" t="s">
        <v>3</v>
      </c>
      <c r="BH82" t="s">
        <v>3</v>
      </c>
      <c r="BI82" t="s">
        <v>3</v>
      </c>
      <c r="BJ82" s="18" t="s">
        <v>6130</v>
      </c>
      <c r="BK82" t="s">
        <v>3</v>
      </c>
      <c r="BL82" t="s">
        <v>132</v>
      </c>
      <c r="BM82" t="s">
        <v>1</v>
      </c>
      <c r="BN82">
        <f>Tabla1[[#This Row],[precio del paquete]]</f>
        <v>14900</v>
      </c>
      <c r="BO82" t="s">
        <v>1</v>
      </c>
      <c r="BP82" t="s">
        <v>1</v>
      </c>
      <c r="BQ82" t="s">
        <v>1</v>
      </c>
      <c r="BR82" t="s">
        <v>1</v>
      </c>
      <c r="BS82" t="s">
        <v>1</v>
      </c>
      <c r="BT82" t="s">
        <v>1</v>
      </c>
      <c r="BU82" t="s">
        <v>1</v>
      </c>
      <c r="BV82" t="s">
        <v>1</v>
      </c>
      <c r="BW82" t="s">
        <v>0</v>
      </c>
      <c r="BX82" t="s">
        <v>1</v>
      </c>
      <c r="BY82" t="s">
        <v>1</v>
      </c>
      <c r="BZ82" t="s">
        <v>1</v>
      </c>
      <c r="CA82" t="s">
        <v>1</v>
      </c>
      <c r="CB82" t="s">
        <v>1</v>
      </c>
      <c r="CD82" t="str" cm="1">
        <f t="array" aca="1" ref="CD82" ca="1">eConcatenar(A82:CB82,"|")</f>
        <v>ILjI04pBGUBVo7HA|PAR2021-1171|3|MEMORIAL|TABASCO|PARAISO|CHILTEPEC|2021-03-30|14900|0|100|50|0|0|0|0|0|0|0|0|0|0|0|0|0|0|0|GUILLEN|ARAYO|HERMINIA FIDELMA|SOLTERO|X|X|CHILTEPEC|CHILTEPEC|X|9331372314|X|X|X|CHILTEPEC|X|LUNES|X|X|X|X|X|DOMICILIO |2700|12200|0|0|0|2021-10-17|2021-10-24|x|x|x|x|x|LM6I5BLUSKQS1VM|x|HOMBRE|X|14900|X|X|X|X|X|X|X|X|CARDENAS|X|X|X|X|X</v>
      </c>
    </row>
    <row r="83" spans="1:82" x14ac:dyDescent="0.25">
      <c r="A83" t="s">
        <v>217</v>
      </c>
      <c r="B83" t="s">
        <v>2208</v>
      </c>
      <c r="C83">
        <v>3</v>
      </c>
      <c r="D83" t="s">
        <v>3183</v>
      </c>
      <c r="E83" t="s">
        <v>3188</v>
      </c>
      <c r="F83" t="s">
        <v>3192</v>
      </c>
      <c r="G83" t="s">
        <v>3245</v>
      </c>
      <c r="H83" t="s">
        <v>3800</v>
      </c>
      <c r="I83">
        <v>14800</v>
      </c>
      <c r="J83">
        <v>0</v>
      </c>
      <c r="K83">
        <v>100</v>
      </c>
      <c r="L83">
        <v>50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t="s">
        <v>4325</v>
      </c>
      <c r="AC83" t="s">
        <v>4283</v>
      </c>
      <c r="AD83" s="17" t="s">
        <v>4326</v>
      </c>
      <c r="AE83" t="s">
        <v>4</v>
      </c>
      <c r="AF83" t="s">
        <v>1</v>
      </c>
      <c r="AG83" t="s">
        <v>1</v>
      </c>
      <c r="AH83" t="s">
        <v>5245</v>
      </c>
      <c r="AI83" t="s">
        <v>3245</v>
      </c>
      <c r="AJ83" t="s">
        <v>1</v>
      </c>
      <c r="AK83">
        <v>9331382510</v>
      </c>
      <c r="AL83" t="s">
        <v>1</v>
      </c>
      <c r="AM83" t="s">
        <v>1</v>
      </c>
      <c r="AN83" t="s">
        <v>1</v>
      </c>
      <c r="AO83" t="s">
        <v>5245</v>
      </c>
      <c r="AP83" t="s">
        <v>1</v>
      </c>
      <c r="AQ83" t="s">
        <v>2</v>
      </c>
      <c r="AR83" t="s">
        <v>1</v>
      </c>
      <c r="AS83" t="s">
        <v>1</v>
      </c>
      <c r="AT83" t="s">
        <v>1</v>
      </c>
      <c r="AU83" t="s">
        <v>1</v>
      </c>
      <c r="AV83" t="s">
        <v>1</v>
      </c>
      <c r="AW83" t="s">
        <v>11</v>
      </c>
      <c r="AX83">
        <f>Tabla1[[#This Row],[precio del paquete]]-Tabla1[[#This Row],[Saldo_Deudor]]</f>
        <v>850</v>
      </c>
      <c r="AY83">
        <v>13950</v>
      </c>
      <c r="AZ83">
        <v>0</v>
      </c>
      <c r="BA83">
        <v>0</v>
      </c>
      <c r="BB83" s="20">
        <v>0</v>
      </c>
      <c r="BC83" t="s">
        <v>4144</v>
      </c>
      <c r="BD83" t="s">
        <v>6047</v>
      </c>
      <c r="BE83" t="s">
        <v>3</v>
      </c>
      <c r="BF83" t="s">
        <v>3</v>
      </c>
      <c r="BG83" t="s">
        <v>3</v>
      </c>
      <c r="BH83" t="s">
        <v>3</v>
      </c>
      <c r="BI83" t="s">
        <v>3</v>
      </c>
      <c r="BJ83" s="19" t="s">
        <v>6131</v>
      </c>
      <c r="BK83" t="s">
        <v>3</v>
      </c>
      <c r="BL83" t="s">
        <v>132</v>
      </c>
      <c r="BM83" t="s">
        <v>1</v>
      </c>
      <c r="BN83">
        <f>Tabla1[[#This Row],[precio del paquete]]</f>
        <v>14800</v>
      </c>
      <c r="BO83" t="s">
        <v>1</v>
      </c>
      <c r="BP83" t="s">
        <v>1</v>
      </c>
      <c r="BQ83" t="s">
        <v>1</v>
      </c>
      <c r="BR83" t="s">
        <v>1</v>
      </c>
      <c r="BS83" t="s">
        <v>1</v>
      </c>
      <c r="BT83" t="s">
        <v>1</v>
      </c>
      <c r="BU83" t="s">
        <v>1</v>
      </c>
      <c r="BV83" t="s">
        <v>1</v>
      </c>
      <c r="BW83" t="s">
        <v>0</v>
      </c>
      <c r="BX83" t="s">
        <v>1</v>
      </c>
      <c r="BY83" t="s">
        <v>1</v>
      </c>
      <c r="BZ83" t="s">
        <v>1</v>
      </c>
      <c r="CA83" t="s">
        <v>1</v>
      </c>
      <c r="CB83" t="s">
        <v>1</v>
      </c>
      <c r="CD83" t="str" cm="1">
        <f t="array" aca="1" ref="CD83" ca="1">eConcatenar(A83:CB83,"|")</f>
        <v>y7EtKrpZsUqhGvTl|PAR2021-1133|3|MEMORIAL|TABASCO|PARAISO|CHILTEPEC|2021-03-23|14800|0|100|50|0|0|0|0|0|0|0|0|0|0|0|0|0|0|0|SEGURA|CORDOVA|ANTONIO|SOLTERO|X|X|CALLE BENITO JUAREZ SIN NUMERO|CHILTEPEC|X|9331382510|X|X|X|CALLE BENITO JUAREZ SIN NUMERO|X|LUNES|X|X|X|X|X|DOMICILIO |850|13950|0|0|0|2021-07-28|2021-08-04|x|x|x|x|x|QWZBUE029KVTQO|x|HOMBRE|X|14800|X|X|X|X|X|X|X|X|CARDENAS|X|X|X|X|X</v>
      </c>
    </row>
    <row r="84" spans="1:82" x14ac:dyDescent="0.25">
      <c r="A84" t="s">
        <v>218</v>
      </c>
      <c r="B84" t="s">
        <v>2209</v>
      </c>
      <c r="C84">
        <v>3</v>
      </c>
      <c r="D84" t="s">
        <v>3187</v>
      </c>
      <c r="E84" t="s">
        <v>3188</v>
      </c>
      <c r="F84" t="s">
        <v>3192</v>
      </c>
      <c r="G84" t="s">
        <v>3245</v>
      </c>
      <c r="H84" t="s">
        <v>3804</v>
      </c>
      <c r="I84">
        <v>12900</v>
      </c>
      <c r="J84">
        <v>0</v>
      </c>
      <c r="K84">
        <v>100</v>
      </c>
      <c r="L84">
        <v>50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">
        <v>4325</v>
      </c>
      <c r="AC84" t="s">
        <v>4283</v>
      </c>
      <c r="AD84" s="17" t="s">
        <v>4327</v>
      </c>
      <c r="AE84" t="s">
        <v>4</v>
      </c>
      <c r="AF84" t="s">
        <v>1</v>
      </c>
      <c r="AG84" t="s">
        <v>1</v>
      </c>
      <c r="AH84" t="s">
        <v>3245</v>
      </c>
      <c r="AI84" t="s">
        <v>3245</v>
      </c>
      <c r="AJ84" t="s">
        <v>1</v>
      </c>
      <c r="AK84" t="s">
        <v>1</v>
      </c>
      <c r="AL84" t="s">
        <v>1</v>
      </c>
      <c r="AM84" t="s">
        <v>1</v>
      </c>
      <c r="AN84" t="s">
        <v>1</v>
      </c>
      <c r="AO84" t="s">
        <v>3245</v>
      </c>
      <c r="AP84" t="s">
        <v>1</v>
      </c>
      <c r="AQ84" t="s">
        <v>2</v>
      </c>
      <c r="AR84" t="s">
        <v>1</v>
      </c>
      <c r="AS84" t="s">
        <v>1</v>
      </c>
      <c r="AT84" t="s">
        <v>1</v>
      </c>
      <c r="AU84" t="s">
        <v>1</v>
      </c>
      <c r="AV84" t="s">
        <v>1</v>
      </c>
      <c r="AW84" t="s">
        <v>11</v>
      </c>
      <c r="AX84">
        <f>Tabla1[[#This Row],[precio del paquete]]-Tabla1[[#This Row],[Saldo_Deudor]]</f>
        <v>10700</v>
      </c>
      <c r="AY84">
        <v>2200</v>
      </c>
      <c r="AZ84">
        <v>0</v>
      </c>
      <c r="BA84">
        <v>0</v>
      </c>
      <c r="BB84" s="20">
        <v>0</v>
      </c>
      <c r="BC84" t="s">
        <v>3789</v>
      </c>
      <c r="BD84" t="s">
        <v>6042</v>
      </c>
      <c r="BE84" t="s">
        <v>3</v>
      </c>
      <c r="BF84" t="s">
        <v>3</v>
      </c>
      <c r="BG84" t="s">
        <v>3</v>
      </c>
      <c r="BH84" t="s">
        <v>3</v>
      </c>
      <c r="BI84" t="s">
        <v>3</v>
      </c>
      <c r="BJ84" s="18" t="s">
        <v>6131</v>
      </c>
      <c r="BK84" t="s">
        <v>3</v>
      </c>
      <c r="BL84" t="s">
        <v>132</v>
      </c>
      <c r="BM84" t="s">
        <v>1</v>
      </c>
      <c r="BN84">
        <f>Tabla1[[#This Row],[precio del paquete]]</f>
        <v>12900</v>
      </c>
      <c r="BO84" t="s">
        <v>1</v>
      </c>
      <c r="BP84" t="s">
        <v>1</v>
      </c>
      <c r="BQ84" t="s">
        <v>1</v>
      </c>
      <c r="BR84" t="s">
        <v>1</v>
      </c>
      <c r="BS84" t="s">
        <v>1</v>
      </c>
      <c r="BT84" t="s">
        <v>1</v>
      </c>
      <c r="BU84" t="s">
        <v>1</v>
      </c>
      <c r="BV84" t="s">
        <v>1</v>
      </c>
      <c r="BW84" t="s">
        <v>0</v>
      </c>
      <c r="BX84" t="s">
        <v>1</v>
      </c>
      <c r="BY84" t="s">
        <v>1</v>
      </c>
      <c r="BZ84" t="s">
        <v>1</v>
      </c>
      <c r="CA84" t="s">
        <v>1</v>
      </c>
      <c r="CB84" t="s">
        <v>1</v>
      </c>
      <c r="CD84" t="str" cm="1">
        <f t="array" aca="1" ref="CD84" ca="1">eConcatenar(A84:CB84,"|")</f>
        <v>41yetwhfc6IQejU4|PAR2019-1418|3|ECONOLINE|TABASCO|PARAISO|CHILTEPEC|2019-05-29|12900|0|100|50|0|0|0|0|0|0|0|0|0|0|0|0|0|0|0|SEGURA|CORDOVA|CONSUELO|SOLTERO|X|X|CHILTEPEC|CHILTEPEC|X|X|X|X|X|CHILTEPEC|X|LUNES|X|X|X|X|X|DOMICILIO |10700|2200|0|0|0|2022-03-01|2022-03-08|x|x|x|x|x|QWZBUE029KVTQO|x|HOMBRE|X|12900|X|X|X|X|X|X|X|X|CARDENAS|X|X|X|X|X</v>
      </c>
    </row>
    <row r="85" spans="1:82" x14ac:dyDescent="0.25">
      <c r="A85" t="s">
        <v>219</v>
      </c>
      <c r="B85" t="s">
        <v>2210</v>
      </c>
      <c r="C85">
        <v>3</v>
      </c>
      <c r="D85" t="s">
        <v>3183</v>
      </c>
      <c r="E85" t="s">
        <v>3188</v>
      </c>
      <c r="F85" t="s">
        <v>3192</v>
      </c>
      <c r="G85" t="s">
        <v>3245</v>
      </c>
      <c r="H85" t="s">
        <v>3805</v>
      </c>
      <c r="I85">
        <v>14800</v>
      </c>
      <c r="J85">
        <v>0</v>
      </c>
      <c r="K85">
        <v>100</v>
      </c>
      <c r="L85">
        <v>50</v>
      </c>
      <c r="M85">
        <v>1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 t="s">
        <v>4328</v>
      </c>
      <c r="AC85" t="s">
        <v>4329</v>
      </c>
      <c r="AD85" s="17" t="s">
        <v>4330</v>
      </c>
      <c r="AE85" t="s">
        <v>4</v>
      </c>
      <c r="AF85" t="s">
        <v>1</v>
      </c>
      <c r="AG85" t="s">
        <v>1</v>
      </c>
      <c r="AH85" t="s">
        <v>5246</v>
      </c>
      <c r="AI85" t="s">
        <v>3245</v>
      </c>
      <c r="AJ85" t="s">
        <v>1</v>
      </c>
      <c r="AK85">
        <v>9333033061</v>
      </c>
      <c r="AL85" t="s">
        <v>1</v>
      </c>
      <c r="AM85" t="s">
        <v>1</v>
      </c>
      <c r="AN85" t="s">
        <v>1</v>
      </c>
      <c r="AO85" t="s">
        <v>5246</v>
      </c>
      <c r="AP85" t="s">
        <v>1</v>
      </c>
      <c r="AQ85" t="s">
        <v>2</v>
      </c>
      <c r="AR85" t="s">
        <v>1</v>
      </c>
      <c r="AS85" t="s">
        <v>1</v>
      </c>
      <c r="AT85" t="s">
        <v>1</v>
      </c>
      <c r="AU85" t="s">
        <v>1</v>
      </c>
      <c r="AV85" t="s">
        <v>1</v>
      </c>
      <c r="AW85" t="s">
        <v>11</v>
      </c>
      <c r="AX85">
        <f>Tabla1[[#This Row],[precio del paquete]]-Tabla1[[#This Row],[Saldo_Deudor]]</f>
        <v>5450</v>
      </c>
      <c r="AY85">
        <v>9350</v>
      </c>
      <c r="AZ85">
        <v>0</v>
      </c>
      <c r="BA85">
        <v>0</v>
      </c>
      <c r="BB85" s="20">
        <v>0</v>
      </c>
      <c r="BC85" t="s">
        <v>3983</v>
      </c>
      <c r="BD85" t="s">
        <v>6048</v>
      </c>
      <c r="BE85" t="s">
        <v>3</v>
      </c>
      <c r="BF85" t="s">
        <v>3</v>
      </c>
      <c r="BG85" t="s">
        <v>3</v>
      </c>
      <c r="BH85" t="s">
        <v>3</v>
      </c>
      <c r="BI85" t="s">
        <v>3</v>
      </c>
      <c r="BJ85" s="19" t="s">
        <v>6139</v>
      </c>
      <c r="BK85" t="s">
        <v>3</v>
      </c>
      <c r="BL85" t="s">
        <v>132</v>
      </c>
      <c r="BM85" t="s">
        <v>1</v>
      </c>
      <c r="BN85">
        <f>Tabla1[[#This Row],[precio del paquete]]</f>
        <v>14800</v>
      </c>
      <c r="BO85" t="s">
        <v>1</v>
      </c>
      <c r="BP85" t="s">
        <v>1</v>
      </c>
      <c r="BQ85" t="s">
        <v>1</v>
      </c>
      <c r="BR85" t="s">
        <v>1</v>
      </c>
      <c r="BS85" t="s">
        <v>1</v>
      </c>
      <c r="BT85" t="s">
        <v>1</v>
      </c>
      <c r="BU85" t="s">
        <v>1</v>
      </c>
      <c r="BV85" t="s">
        <v>1</v>
      </c>
      <c r="BW85" t="s">
        <v>0</v>
      </c>
      <c r="BX85" t="s">
        <v>1</v>
      </c>
      <c r="BY85" t="s">
        <v>1</v>
      </c>
      <c r="BZ85" t="s">
        <v>1</v>
      </c>
      <c r="CA85" t="s">
        <v>1</v>
      </c>
      <c r="CB85" t="s">
        <v>1</v>
      </c>
      <c r="CD85" t="str" cm="1">
        <f t="array" aca="1" ref="CD85" ca="1">eConcatenar(A85:CB85,"|")</f>
        <v>EI7xMp89CKMbbtdq|PAR2020-3162|3|MEMORIAL|TABASCO|PARAISO|CHILTEPEC|2020-01-12|14800|0|100|50|1|0|0|0|0|0|0|0|0|0|0|0|0|0|0|CUPIL|OVANDO|NURI|SOLTERO|X|X|CHILTEPEC SECCION BANCO|CHILTEPEC|X|9333033061|X|X|X|CHILTEPEC SECCION BANCO|X|LUNES|X|X|X|X|X|DOMICILIO |5450|9350|0|0|0|2022-07-01|2022-07-08|x|x|x|x|x|QWZGYT4O9KVTQO|x|HOMBRE|X|14800|X|X|X|X|X|X|X|X|CARDENAS|X|X|X|X|X</v>
      </c>
    </row>
    <row r="86" spans="1:82" x14ac:dyDescent="0.25">
      <c r="A86" t="s">
        <v>220</v>
      </c>
      <c r="B86" t="s">
        <v>2211</v>
      </c>
      <c r="C86">
        <v>3</v>
      </c>
      <c r="D86" t="s">
        <v>3183</v>
      </c>
      <c r="E86" t="s">
        <v>3188</v>
      </c>
      <c r="F86" t="s">
        <v>3192</v>
      </c>
      <c r="G86" t="s">
        <v>3245</v>
      </c>
      <c r="H86" t="s">
        <v>3806</v>
      </c>
      <c r="I86">
        <v>14800</v>
      </c>
      <c r="J86">
        <v>0</v>
      </c>
      <c r="K86">
        <v>50</v>
      </c>
      <c r="L86">
        <v>50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t="s">
        <v>4331</v>
      </c>
      <c r="AC86" t="s">
        <v>4332</v>
      </c>
      <c r="AD86" s="17" t="s">
        <v>4333</v>
      </c>
      <c r="AE86" t="s">
        <v>4</v>
      </c>
      <c r="AF86" t="s">
        <v>1</v>
      </c>
      <c r="AG86" t="s">
        <v>1</v>
      </c>
      <c r="AH86" t="s">
        <v>3245</v>
      </c>
      <c r="AI86" t="s">
        <v>3245</v>
      </c>
      <c r="AJ86" t="s">
        <v>1</v>
      </c>
      <c r="AK86">
        <v>9331128399</v>
      </c>
      <c r="AL86" t="s">
        <v>1</v>
      </c>
      <c r="AM86" t="s">
        <v>1</v>
      </c>
      <c r="AN86" t="s">
        <v>1</v>
      </c>
      <c r="AO86" t="s">
        <v>3245</v>
      </c>
      <c r="AP86" t="s">
        <v>1</v>
      </c>
      <c r="AQ86" t="s">
        <v>2</v>
      </c>
      <c r="AR86" t="s">
        <v>1</v>
      </c>
      <c r="AS86" t="s">
        <v>1</v>
      </c>
      <c r="AT86" t="s">
        <v>1</v>
      </c>
      <c r="AU86" t="s">
        <v>1</v>
      </c>
      <c r="AV86" t="s">
        <v>1</v>
      </c>
      <c r="AW86" t="s">
        <v>11</v>
      </c>
      <c r="AX86">
        <f>Tabla1[[#This Row],[precio del paquete]]-Tabla1[[#This Row],[Saldo_Deudor]]</f>
        <v>930</v>
      </c>
      <c r="AY86">
        <v>13870</v>
      </c>
      <c r="AZ86">
        <v>0</v>
      </c>
      <c r="BA86">
        <v>0</v>
      </c>
      <c r="BB86" s="20">
        <v>0</v>
      </c>
      <c r="BC86" t="s">
        <v>4066</v>
      </c>
      <c r="BD86" t="s">
        <v>3970</v>
      </c>
      <c r="BE86" t="s">
        <v>3</v>
      </c>
      <c r="BF86" t="s">
        <v>3</v>
      </c>
      <c r="BG86" t="s">
        <v>3</v>
      </c>
      <c r="BH86" t="s">
        <v>3</v>
      </c>
      <c r="BI86" t="s">
        <v>3</v>
      </c>
      <c r="BJ86" s="18" t="s">
        <v>6139</v>
      </c>
      <c r="BK86" t="s">
        <v>3</v>
      </c>
      <c r="BL86" t="s">
        <v>132</v>
      </c>
      <c r="BM86" t="s">
        <v>1</v>
      </c>
      <c r="BN86">
        <f>Tabla1[[#This Row],[precio del paquete]]</f>
        <v>14800</v>
      </c>
      <c r="BO86" t="s">
        <v>1</v>
      </c>
      <c r="BP86" t="s">
        <v>1</v>
      </c>
      <c r="BQ86" t="s">
        <v>1</v>
      </c>
      <c r="BR86" t="s">
        <v>1</v>
      </c>
      <c r="BS86" t="s">
        <v>1</v>
      </c>
      <c r="BT86" t="s">
        <v>1</v>
      </c>
      <c r="BU86" t="s">
        <v>1</v>
      </c>
      <c r="BV86" t="s">
        <v>1</v>
      </c>
      <c r="BW86" t="s">
        <v>0</v>
      </c>
      <c r="BX86" t="s">
        <v>1</v>
      </c>
      <c r="BY86" t="s">
        <v>1</v>
      </c>
      <c r="BZ86" t="s">
        <v>1</v>
      </c>
      <c r="CA86" t="s">
        <v>1</v>
      </c>
      <c r="CB86" t="s">
        <v>1</v>
      </c>
      <c r="CD86" t="str" cm="1">
        <f t="array" aca="1" ref="CD86" ca="1">eConcatenar(A86:CB86,"|")</f>
        <v>5itbDmQ1zudZFs9l|PAR2021-2157|3|MEMORIAL|TABASCO|PARAISO|CHILTEPEC|2021-06-23|14800|0|50|50|0|0|0|0|0|0|0|0|0|0|0|0|0|0|0|CONTRERAS|CERINO|ESPERANZA|SOLTERO|X|X|CHILTEPEC|CHILTEPEC|X|9331128399|X|X|X|CHILTEPEC|X|LUNES|X|X|X|X|X|DOMICILIO |930|13870|0|0|0|2021-01-12|2021-01-19|x|x|x|x|x|QWZGYT4O9KVTQO|x|HOMBRE|X|14800|X|X|X|X|X|X|X|X|CARDENAS|X|X|X|X|X</v>
      </c>
    </row>
    <row r="87" spans="1:82" x14ac:dyDescent="0.25">
      <c r="A87" t="s">
        <v>221</v>
      </c>
      <c r="B87" t="s">
        <v>2212</v>
      </c>
      <c r="C87">
        <v>3</v>
      </c>
      <c r="D87" t="s">
        <v>3183</v>
      </c>
      <c r="E87" t="s">
        <v>3188</v>
      </c>
      <c r="F87" t="s">
        <v>3192</v>
      </c>
      <c r="G87" t="s">
        <v>3245</v>
      </c>
      <c r="H87" t="s">
        <v>3767</v>
      </c>
      <c r="I87">
        <v>14800</v>
      </c>
      <c r="J87">
        <v>0</v>
      </c>
      <c r="K87">
        <v>200</v>
      </c>
      <c r="L87">
        <v>50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 t="s">
        <v>4325</v>
      </c>
      <c r="AC87" t="s">
        <v>4246</v>
      </c>
      <c r="AD87" s="17" t="s">
        <v>4281</v>
      </c>
      <c r="AE87" t="s">
        <v>4</v>
      </c>
      <c r="AF87" t="s">
        <v>1</v>
      </c>
      <c r="AG87" t="s">
        <v>1</v>
      </c>
      <c r="AH87" t="s">
        <v>5247</v>
      </c>
      <c r="AI87" t="s">
        <v>3245</v>
      </c>
      <c r="AJ87" t="s">
        <v>1</v>
      </c>
      <c r="AK87">
        <v>9331531492</v>
      </c>
      <c r="AL87" t="s">
        <v>1</v>
      </c>
      <c r="AM87" t="s">
        <v>1</v>
      </c>
      <c r="AN87" t="s">
        <v>1</v>
      </c>
      <c r="AO87" t="s">
        <v>5247</v>
      </c>
      <c r="AP87" t="s">
        <v>1</v>
      </c>
      <c r="AQ87" t="s">
        <v>2</v>
      </c>
      <c r="AR87" t="s">
        <v>1</v>
      </c>
      <c r="AS87" t="s">
        <v>1</v>
      </c>
      <c r="AT87" t="s">
        <v>1</v>
      </c>
      <c r="AU87" t="s">
        <v>1</v>
      </c>
      <c r="AV87" t="s">
        <v>1</v>
      </c>
      <c r="AW87" t="s">
        <v>11</v>
      </c>
      <c r="AX87">
        <f>Tabla1[[#This Row],[precio del paquete]]-Tabla1[[#This Row],[Saldo_Deudor]]</f>
        <v>7300</v>
      </c>
      <c r="AY87">
        <v>7500</v>
      </c>
      <c r="AZ87">
        <v>0</v>
      </c>
      <c r="BA87">
        <v>0</v>
      </c>
      <c r="BB87" s="20">
        <v>0</v>
      </c>
      <c r="BC87" t="s">
        <v>3983</v>
      </c>
      <c r="BD87" t="s">
        <v>6048</v>
      </c>
      <c r="BE87" t="s">
        <v>3</v>
      </c>
      <c r="BF87" t="s">
        <v>3</v>
      </c>
      <c r="BG87" t="s">
        <v>3</v>
      </c>
      <c r="BH87" t="s">
        <v>3</v>
      </c>
      <c r="BI87" t="s">
        <v>3</v>
      </c>
      <c r="BJ87" s="19" t="s">
        <v>6139</v>
      </c>
      <c r="BK87" t="s">
        <v>3</v>
      </c>
      <c r="BL87" t="s">
        <v>132</v>
      </c>
      <c r="BM87" t="s">
        <v>1</v>
      </c>
      <c r="BN87">
        <f>Tabla1[[#This Row],[precio del paquete]]</f>
        <v>14800</v>
      </c>
      <c r="BO87" t="s">
        <v>1</v>
      </c>
      <c r="BP87" t="s">
        <v>1</v>
      </c>
      <c r="BQ87" t="s">
        <v>1</v>
      </c>
      <c r="BR87" t="s">
        <v>1</v>
      </c>
      <c r="BS87" t="s">
        <v>1</v>
      </c>
      <c r="BT87" t="s">
        <v>1</v>
      </c>
      <c r="BU87" t="s">
        <v>1</v>
      </c>
      <c r="BV87" t="s">
        <v>1</v>
      </c>
      <c r="BW87" t="s">
        <v>0</v>
      </c>
      <c r="BX87" t="s">
        <v>1</v>
      </c>
      <c r="BY87" t="s">
        <v>1</v>
      </c>
      <c r="BZ87" t="s">
        <v>1</v>
      </c>
      <c r="CA87" t="s">
        <v>1</v>
      </c>
      <c r="CB87" t="s">
        <v>1</v>
      </c>
      <c r="CD87" t="str" cm="1">
        <f t="array" aca="1" ref="CD87" ca="1">eConcatenar(A87:CB87,"|")</f>
        <v>ekQOHLfgGioxIEnT|PAR2021-3376|3|MEMORIAL|TABASCO|PARAISO|CHILTEPEC|2021-10-20|14800|0|200|50|0|0|0|0|0|0|0|0|0|0|0|0|0|0|0|SEGURA|JIMENEZ|ROSA|SOLTERO|X|X|CALLE JOSE MARIA PINO SUAREZ|CHILTEPEC|X|9331531492|X|X|X|CALLE JOSE MARIA PINO SUAREZ|X|LUNES|X|X|X|X|X|DOMICILIO |7300|7500|0|0|0|2022-07-01|2022-07-08|x|x|x|x|x|QWZGYT4O9KVTQO|x|HOMBRE|X|14800|X|X|X|X|X|X|X|X|CARDENAS|X|X|X|X|X</v>
      </c>
    </row>
    <row r="88" spans="1:82" x14ac:dyDescent="0.25">
      <c r="A88" t="s">
        <v>222</v>
      </c>
      <c r="B88" t="s">
        <v>2213</v>
      </c>
      <c r="C88">
        <v>3</v>
      </c>
      <c r="D88" t="s">
        <v>3183</v>
      </c>
      <c r="E88" t="s">
        <v>3188</v>
      </c>
      <c r="F88" t="s">
        <v>3192</v>
      </c>
      <c r="G88" t="s">
        <v>3245</v>
      </c>
      <c r="H88" t="s">
        <v>3807</v>
      </c>
      <c r="I88">
        <v>14800</v>
      </c>
      <c r="J88">
        <v>0</v>
      </c>
      <c r="K88">
        <v>200</v>
      </c>
      <c r="L88">
        <v>50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">
        <v>4334</v>
      </c>
      <c r="AC88" t="s">
        <v>4201</v>
      </c>
      <c r="AD88" s="17" t="s">
        <v>4335</v>
      </c>
      <c r="AE88" t="s">
        <v>4</v>
      </c>
      <c r="AF88" t="s">
        <v>1</v>
      </c>
      <c r="AG88" t="s">
        <v>1</v>
      </c>
      <c r="AH88" t="s">
        <v>3245</v>
      </c>
      <c r="AI88" t="s">
        <v>3245</v>
      </c>
      <c r="AJ88" t="s">
        <v>1</v>
      </c>
      <c r="AK88">
        <v>9331347289</v>
      </c>
      <c r="AL88" t="s">
        <v>1</v>
      </c>
      <c r="AM88" t="s">
        <v>1</v>
      </c>
      <c r="AN88" t="s">
        <v>1</v>
      </c>
      <c r="AO88" t="s">
        <v>3245</v>
      </c>
      <c r="AP88" t="s">
        <v>1</v>
      </c>
      <c r="AQ88" t="s">
        <v>2</v>
      </c>
      <c r="AR88" t="s">
        <v>1</v>
      </c>
      <c r="AS88" t="s">
        <v>1</v>
      </c>
      <c r="AT88" t="s">
        <v>1</v>
      </c>
      <c r="AU88" t="s">
        <v>1</v>
      </c>
      <c r="AV88" t="s">
        <v>1</v>
      </c>
      <c r="AW88" t="s">
        <v>11</v>
      </c>
      <c r="AX88">
        <f>Tabla1[[#This Row],[precio del paquete]]-Tabla1[[#This Row],[Saldo_Deudor]]</f>
        <v>8800</v>
      </c>
      <c r="AY88">
        <v>6000</v>
      </c>
      <c r="AZ88">
        <v>0</v>
      </c>
      <c r="BA88">
        <v>0</v>
      </c>
      <c r="BB88" s="20">
        <v>0</v>
      </c>
      <c r="BC88" t="s">
        <v>3983</v>
      </c>
      <c r="BD88" t="s">
        <v>6048</v>
      </c>
      <c r="BE88" t="s">
        <v>3</v>
      </c>
      <c r="BF88" t="s">
        <v>3</v>
      </c>
      <c r="BG88" t="s">
        <v>3</v>
      </c>
      <c r="BH88" t="s">
        <v>3</v>
      </c>
      <c r="BI88" t="s">
        <v>3</v>
      </c>
      <c r="BJ88" s="18" t="s">
        <v>6139</v>
      </c>
      <c r="BK88" t="s">
        <v>3</v>
      </c>
      <c r="BL88" t="s">
        <v>132</v>
      </c>
      <c r="BM88" t="s">
        <v>1</v>
      </c>
      <c r="BN88">
        <f>Tabla1[[#This Row],[precio del paquete]]</f>
        <v>14800</v>
      </c>
      <c r="BO88" t="s">
        <v>1</v>
      </c>
      <c r="BP88" t="s">
        <v>1</v>
      </c>
      <c r="BQ88" t="s">
        <v>1</v>
      </c>
      <c r="BR88" t="s">
        <v>1</v>
      </c>
      <c r="BS88" t="s">
        <v>1</v>
      </c>
      <c r="BT88" t="s">
        <v>1</v>
      </c>
      <c r="BU88" t="s">
        <v>1</v>
      </c>
      <c r="BV88" t="s">
        <v>1</v>
      </c>
      <c r="BW88" t="s">
        <v>0</v>
      </c>
      <c r="BX88" t="s">
        <v>1</v>
      </c>
      <c r="BY88" t="s">
        <v>1</v>
      </c>
      <c r="BZ88" t="s">
        <v>1</v>
      </c>
      <c r="CA88" t="s">
        <v>1</v>
      </c>
      <c r="CB88" t="s">
        <v>1</v>
      </c>
      <c r="CD88" t="str" cm="1">
        <f t="array" aca="1" ref="CD88" ca="1">eConcatenar(A88:CB88,"|")</f>
        <v>IyhgqlSV0AtpnjOE|PAR2020-1762|3|MEMORIAL|TABASCO|PARAISO|CHILTEPEC|2020-08-28|14800|0|200|50|0|0|0|0|0|0|0|0|0|0|0|0|0|0|0|DEL CARMEN|HERNANDEZ|EDIT|SOLTERO|X|X|CHILTEPEC|CHILTEPEC|X|9331347289|X|X|X|CHILTEPEC|X|LUNES|X|X|X|X|X|DOMICILIO |8800|6000|0|0|0|2022-07-01|2022-07-08|x|x|x|x|x|QWZGYT4O9KVTQO|x|HOMBRE|X|14800|X|X|X|X|X|X|X|X|CARDENAS|X|X|X|X|X</v>
      </c>
    </row>
    <row r="89" spans="1:82" x14ac:dyDescent="0.25">
      <c r="A89" t="s">
        <v>223</v>
      </c>
      <c r="B89" t="s">
        <v>2214</v>
      </c>
      <c r="C89">
        <v>3</v>
      </c>
      <c r="D89" t="s">
        <v>3187</v>
      </c>
      <c r="E89" t="s">
        <v>3188</v>
      </c>
      <c r="F89" t="s">
        <v>3192</v>
      </c>
      <c r="G89" t="s">
        <v>3246</v>
      </c>
      <c r="H89" t="s">
        <v>3808</v>
      </c>
      <c r="I89">
        <v>12900</v>
      </c>
      <c r="J89">
        <v>0</v>
      </c>
      <c r="K89">
        <v>100</v>
      </c>
      <c r="L89">
        <v>50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t="s">
        <v>4201</v>
      </c>
      <c r="AC89" t="s">
        <v>4310</v>
      </c>
      <c r="AD89" s="17" t="s">
        <v>4336</v>
      </c>
      <c r="AE89" t="s">
        <v>4</v>
      </c>
      <c r="AF89" t="s">
        <v>1</v>
      </c>
      <c r="AG89" t="s">
        <v>1</v>
      </c>
      <c r="AH89" t="s">
        <v>5248</v>
      </c>
      <c r="AI89" t="s">
        <v>3246</v>
      </c>
      <c r="AJ89" t="s">
        <v>1</v>
      </c>
      <c r="AK89" t="s">
        <v>1</v>
      </c>
      <c r="AL89" t="s">
        <v>1</v>
      </c>
      <c r="AM89" t="s">
        <v>1</v>
      </c>
      <c r="AN89" t="s">
        <v>1</v>
      </c>
      <c r="AO89" t="s">
        <v>5248</v>
      </c>
      <c r="AP89" t="s">
        <v>1</v>
      </c>
      <c r="AQ89" t="s">
        <v>2</v>
      </c>
      <c r="AR89" t="s">
        <v>1</v>
      </c>
      <c r="AS89" t="s">
        <v>1</v>
      </c>
      <c r="AT89" t="s">
        <v>1</v>
      </c>
      <c r="AU89" t="s">
        <v>1</v>
      </c>
      <c r="AV89" t="s">
        <v>1</v>
      </c>
      <c r="AW89" t="s">
        <v>11</v>
      </c>
      <c r="AX89">
        <f>Tabla1[[#This Row],[precio del paquete]]-Tabla1[[#This Row],[Saldo_Deudor]]</f>
        <v>12300</v>
      </c>
      <c r="AY89">
        <v>600</v>
      </c>
      <c r="AZ89">
        <v>0</v>
      </c>
      <c r="BA89">
        <v>0</v>
      </c>
      <c r="BB89" s="20">
        <v>0</v>
      </c>
      <c r="BC89" t="s">
        <v>4124</v>
      </c>
      <c r="BD89" t="s">
        <v>4103</v>
      </c>
      <c r="BE89" t="s">
        <v>3</v>
      </c>
      <c r="BF89" t="s">
        <v>3</v>
      </c>
      <c r="BG89" t="s">
        <v>3</v>
      </c>
      <c r="BH89" t="s">
        <v>3</v>
      </c>
      <c r="BI89" t="s">
        <v>3</v>
      </c>
      <c r="BJ89" s="19" t="s">
        <v>6139</v>
      </c>
      <c r="BK89" t="s">
        <v>3</v>
      </c>
      <c r="BL89" t="s">
        <v>132</v>
      </c>
      <c r="BM89" t="s">
        <v>1</v>
      </c>
      <c r="BN89">
        <f>Tabla1[[#This Row],[precio del paquete]]</f>
        <v>12900</v>
      </c>
      <c r="BO89" t="s">
        <v>1</v>
      </c>
      <c r="BP89" t="s">
        <v>1</v>
      </c>
      <c r="BQ89" t="s">
        <v>1</v>
      </c>
      <c r="BR89" t="s">
        <v>1</v>
      </c>
      <c r="BS89" t="s">
        <v>1</v>
      </c>
      <c r="BT89" t="s">
        <v>1</v>
      </c>
      <c r="BU89" t="s">
        <v>1</v>
      </c>
      <c r="BV89" t="s">
        <v>1</v>
      </c>
      <c r="BW89" t="s">
        <v>0</v>
      </c>
      <c r="BX89" t="s">
        <v>1</v>
      </c>
      <c r="BY89" t="s">
        <v>1</v>
      </c>
      <c r="BZ89" t="s">
        <v>1</v>
      </c>
      <c r="CA89" t="s">
        <v>1</v>
      </c>
      <c r="CB89" t="s">
        <v>1</v>
      </c>
      <c r="CD89" t="str" cm="1">
        <f t="array" aca="1" ref="CD89" ca="1">eConcatenar(A89:CB89,"|")</f>
        <v>qj2eFVmxsBo6vYFx|PAR2019-2551|3|ECONOLINE|TABASCO|PARAISO|CHILTEPEC   |2019-12-09|12900|0|100|50|0|0|0|0|0|0|0|0|0|0|0|0|0|0|0|HERNANDEZ|ALVAREZ|LUCIA|SOLTERO|X|X|ENTRADA A LA PESCADERIA |CHILTEPEC   |X|X|X|X|X|ENTRADA A LA PESCADERIA |X|LUNES|X|X|X|X|X|DOMICILIO |12300|600|0|0|0|2022-01-21|2022-01-28|x|x|x|x|x|QWZGYT4O9KVTQO|x|HOMBRE|X|12900|X|X|X|X|X|X|X|X|CARDENAS|X|X|X|X|X</v>
      </c>
    </row>
    <row r="90" spans="1:82" x14ac:dyDescent="0.25">
      <c r="A90" t="s">
        <v>224</v>
      </c>
      <c r="B90" t="s">
        <v>2215</v>
      </c>
      <c r="C90">
        <v>3</v>
      </c>
      <c r="D90" t="s">
        <v>3187</v>
      </c>
      <c r="E90" t="s">
        <v>3188</v>
      </c>
      <c r="F90" t="s">
        <v>3192</v>
      </c>
      <c r="G90" t="s">
        <v>3247</v>
      </c>
      <c r="H90" t="s">
        <v>3809</v>
      </c>
      <c r="I90">
        <v>12900</v>
      </c>
      <c r="J90">
        <v>0</v>
      </c>
      <c r="K90">
        <v>100</v>
      </c>
      <c r="L90">
        <v>50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 t="s">
        <v>4183</v>
      </c>
      <c r="AC90" t="s">
        <v>4337</v>
      </c>
      <c r="AD90" s="17" t="s">
        <v>4338</v>
      </c>
      <c r="AE90" t="s">
        <v>4</v>
      </c>
      <c r="AF90" t="s">
        <v>1</v>
      </c>
      <c r="AG90" t="s">
        <v>1</v>
      </c>
      <c r="AH90" t="s">
        <v>5249</v>
      </c>
      <c r="AI90" t="s">
        <v>3247</v>
      </c>
      <c r="AJ90" t="s">
        <v>1</v>
      </c>
      <c r="AK90" t="s">
        <v>1</v>
      </c>
      <c r="AL90" t="s">
        <v>1</v>
      </c>
      <c r="AM90" t="s">
        <v>1</v>
      </c>
      <c r="AN90" t="s">
        <v>1</v>
      </c>
      <c r="AO90" t="s">
        <v>5249</v>
      </c>
      <c r="AP90" t="s">
        <v>1</v>
      </c>
      <c r="AQ90" t="s">
        <v>2</v>
      </c>
      <c r="AR90" t="s">
        <v>1</v>
      </c>
      <c r="AS90" t="s">
        <v>1</v>
      </c>
      <c r="AT90" t="s">
        <v>1</v>
      </c>
      <c r="AU90" t="s">
        <v>1</v>
      </c>
      <c r="AV90" t="s">
        <v>1</v>
      </c>
      <c r="AW90" t="s">
        <v>11</v>
      </c>
      <c r="AX90">
        <f>Tabla1[[#This Row],[precio del paquete]]-Tabla1[[#This Row],[Saldo_Deudor]]</f>
        <v>5400</v>
      </c>
      <c r="AY90">
        <v>7500</v>
      </c>
      <c r="AZ90">
        <v>0</v>
      </c>
      <c r="BA90">
        <v>0</v>
      </c>
      <c r="BB90" s="20">
        <v>0</v>
      </c>
      <c r="BC90" t="s">
        <v>4124</v>
      </c>
      <c r="BD90" t="s">
        <v>4103</v>
      </c>
      <c r="BE90" t="s">
        <v>3</v>
      </c>
      <c r="BF90" t="s">
        <v>3</v>
      </c>
      <c r="BG90" t="s">
        <v>3</v>
      </c>
      <c r="BH90" t="s">
        <v>3</v>
      </c>
      <c r="BI90" t="s">
        <v>3</v>
      </c>
      <c r="BJ90" s="18" t="s">
        <v>6139</v>
      </c>
      <c r="BK90" t="s">
        <v>3</v>
      </c>
      <c r="BL90" t="s">
        <v>132</v>
      </c>
      <c r="BM90" t="s">
        <v>1</v>
      </c>
      <c r="BN90">
        <f>Tabla1[[#This Row],[precio del paquete]]</f>
        <v>12900</v>
      </c>
      <c r="BO90" t="s">
        <v>1</v>
      </c>
      <c r="BP90" t="s">
        <v>1</v>
      </c>
      <c r="BQ90" t="s">
        <v>1</v>
      </c>
      <c r="BR90" t="s">
        <v>1</v>
      </c>
      <c r="BS90" t="s">
        <v>1</v>
      </c>
      <c r="BT90" t="s">
        <v>1</v>
      </c>
      <c r="BU90" t="s">
        <v>1</v>
      </c>
      <c r="BV90" t="s">
        <v>1</v>
      </c>
      <c r="BW90" t="s">
        <v>0</v>
      </c>
      <c r="BX90" t="s">
        <v>1</v>
      </c>
      <c r="BY90" t="s">
        <v>1</v>
      </c>
      <c r="BZ90" t="s">
        <v>1</v>
      </c>
      <c r="CA90" t="s">
        <v>1</v>
      </c>
      <c r="CB90" t="s">
        <v>1</v>
      </c>
      <c r="CD90" t="str" cm="1">
        <f t="array" aca="1" ref="CD90" ca="1">eConcatenar(A90:CB90,"|")</f>
        <v>aTzaaKRThqBLOqVT|PAR2020-3528|3|ECONOLINE|TABASCO|PARAISO|CHILTEPEC SECCION TANQUE|2020-12-28|12900|0|100|50|0|0|0|0|0|0|0|0|0|0|0|0|0|0|0|DE LA CRUZ|LIGARIO|MARIA DEL CARMEN|SOLTERO|X|X|PASANDO SAN ANTONIO POR LA IGLESIA|CHILTEPEC SECCION TANQUE|X|X|X|X|X|PASANDO SAN ANTONIO POR LA IGLESIA|X|LUNES|X|X|X|X|X|DOMICILIO |5400|7500|0|0|0|2022-01-21|2022-01-28|x|x|x|x|x|QWZGYT4O9KVTQO|x|HOMBRE|X|12900|X|X|X|X|X|X|X|X|CARDENAS|X|X|X|X|X</v>
      </c>
    </row>
    <row r="91" spans="1:82" x14ac:dyDescent="0.25">
      <c r="A91" t="s">
        <v>225</v>
      </c>
      <c r="B91" t="s">
        <v>2216</v>
      </c>
      <c r="C91">
        <v>3</v>
      </c>
      <c r="D91" t="s">
        <v>3183</v>
      </c>
      <c r="E91" t="s">
        <v>3188</v>
      </c>
      <c r="F91" t="s">
        <v>3192</v>
      </c>
      <c r="G91" t="s">
        <v>3247</v>
      </c>
      <c r="H91" t="s">
        <v>3810</v>
      </c>
      <c r="I91">
        <v>14800</v>
      </c>
      <c r="J91">
        <v>0</v>
      </c>
      <c r="K91">
        <v>300</v>
      </c>
      <c r="L91">
        <v>50</v>
      </c>
      <c r="M91">
        <v>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t="s">
        <v>4339</v>
      </c>
      <c r="AC91" t="s">
        <v>4294</v>
      </c>
      <c r="AD91" s="17" t="s">
        <v>4340</v>
      </c>
      <c r="AE91" t="s">
        <v>4</v>
      </c>
      <c r="AF91" t="s">
        <v>1</v>
      </c>
      <c r="AG91" t="s">
        <v>1</v>
      </c>
      <c r="AH91" t="s">
        <v>5250</v>
      </c>
      <c r="AI91" t="s">
        <v>3247</v>
      </c>
      <c r="AJ91" t="s">
        <v>1</v>
      </c>
      <c r="AK91">
        <v>9383865915</v>
      </c>
      <c r="AL91" t="s">
        <v>1</v>
      </c>
      <c r="AM91" t="s">
        <v>1</v>
      </c>
      <c r="AN91" t="s">
        <v>1</v>
      </c>
      <c r="AO91" t="s">
        <v>5250</v>
      </c>
      <c r="AP91" t="s">
        <v>1</v>
      </c>
      <c r="AQ91" t="s">
        <v>2</v>
      </c>
      <c r="AR91" t="s">
        <v>1</v>
      </c>
      <c r="AS91" t="s">
        <v>1</v>
      </c>
      <c r="AT91" t="s">
        <v>1</v>
      </c>
      <c r="AU91" t="s">
        <v>1</v>
      </c>
      <c r="AV91" t="s">
        <v>1</v>
      </c>
      <c r="AW91" t="s">
        <v>11</v>
      </c>
      <c r="AX91">
        <f>Tabla1[[#This Row],[precio del paquete]]-Tabla1[[#This Row],[Saldo_Deudor]]</f>
        <v>800</v>
      </c>
      <c r="AY91">
        <v>14000</v>
      </c>
      <c r="AZ91">
        <v>0</v>
      </c>
      <c r="BA91">
        <v>0</v>
      </c>
      <c r="BB91" s="20">
        <v>0</v>
      </c>
      <c r="BC91" t="s">
        <v>5965</v>
      </c>
      <c r="BD91" t="s">
        <v>6049</v>
      </c>
      <c r="BE91" t="s">
        <v>3</v>
      </c>
      <c r="BF91" t="s">
        <v>3</v>
      </c>
      <c r="BG91" t="s">
        <v>3</v>
      </c>
      <c r="BH91" t="s">
        <v>3</v>
      </c>
      <c r="BI91" t="s">
        <v>3</v>
      </c>
      <c r="BJ91" s="19" t="s">
        <v>6139</v>
      </c>
      <c r="BK91" t="s">
        <v>3</v>
      </c>
      <c r="BL91" t="s">
        <v>132</v>
      </c>
      <c r="BM91" t="s">
        <v>1</v>
      </c>
      <c r="BN91">
        <f>Tabla1[[#This Row],[precio del paquete]]</f>
        <v>14800</v>
      </c>
      <c r="BO91" t="s">
        <v>1</v>
      </c>
      <c r="BP91" t="s">
        <v>1</v>
      </c>
      <c r="BQ91" t="s">
        <v>1</v>
      </c>
      <c r="BR91" t="s">
        <v>1</v>
      </c>
      <c r="BS91" t="s">
        <v>1</v>
      </c>
      <c r="BT91" t="s">
        <v>1</v>
      </c>
      <c r="BU91" t="s">
        <v>1</v>
      </c>
      <c r="BV91" t="s">
        <v>1</v>
      </c>
      <c r="BW91" t="s">
        <v>0</v>
      </c>
      <c r="BX91" t="s">
        <v>1</v>
      </c>
      <c r="BY91" t="s">
        <v>1</v>
      </c>
      <c r="BZ91" t="s">
        <v>1</v>
      </c>
      <c r="CA91" t="s">
        <v>1</v>
      </c>
      <c r="CB91" t="s">
        <v>1</v>
      </c>
      <c r="CD91" t="str" cm="1">
        <f t="array" aca="1" ref="CD91" ca="1">eConcatenar(A91:CB91,"|")</f>
        <v>FysPDJ5KJyLAEt6d|PAR2021-1142|3|MEMORIAL|TABASCO|PARAISO|CHILTEPEC SECCION TANQUE|2021-03-25|14800|0|300|50|2|0|0|0|0|0|0|0|0|0|0|0|0|0|0|CALDERON|LAZARO|MARTHA EDITH|SOLTERO|X|X|ENTRADA DE LOS ALMACENES|CHILTEPEC SECCION TANQUE|X|9383865915|X|X|X|ENTRADA DE LOS ALMACENES|X|LUNES|X|X|X|X|X|DOMICILIO |800|14000|0|0|0|2022-06-08|2022-06-15|x|x|x|x|x|QWZGYT4O9KVTQO|x|HOMBRE|X|14800|X|X|X|X|X|X|X|X|CARDENAS|X|X|X|X|X</v>
      </c>
    </row>
    <row r="92" spans="1:82" x14ac:dyDescent="0.25">
      <c r="A92" t="s">
        <v>226</v>
      </c>
      <c r="B92" t="s">
        <v>2217</v>
      </c>
      <c r="C92">
        <v>3</v>
      </c>
      <c r="D92" t="s">
        <v>3183</v>
      </c>
      <c r="E92" t="s">
        <v>3188</v>
      </c>
      <c r="F92" t="s">
        <v>3189</v>
      </c>
      <c r="G92" t="s">
        <v>3248</v>
      </c>
      <c r="H92" t="s">
        <v>3811</v>
      </c>
      <c r="I92">
        <v>14800</v>
      </c>
      <c r="J92">
        <v>0</v>
      </c>
      <c r="K92">
        <v>200</v>
      </c>
      <c r="L92">
        <v>50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 t="s">
        <v>4283</v>
      </c>
      <c r="AC92" t="s">
        <v>4246</v>
      </c>
      <c r="AD92" s="17" t="s">
        <v>4341</v>
      </c>
      <c r="AE92" t="s">
        <v>4</v>
      </c>
      <c r="AF92" t="s">
        <v>1</v>
      </c>
      <c r="AG92" t="s">
        <v>1</v>
      </c>
      <c r="AH92" t="s">
        <v>5251</v>
      </c>
      <c r="AI92" t="s">
        <v>3248</v>
      </c>
      <c r="AJ92" t="s">
        <v>1</v>
      </c>
      <c r="AK92">
        <v>9331189358</v>
      </c>
      <c r="AL92" t="s">
        <v>1</v>
      </c>
      <c r="AM92" t="s">
        <v>1</v>
      </c>
      <c r="AN92" t="s">
        <v>1</v>
      </c>
      <c r="AO92" t="s">
        <v>5251</v>
      </c>
      <c r="AP92" t="s">
        <v>1</v>
      </c>
      <c r="AQ92" t="s">
        <v>2</v>
      </c>
      <c r="AR92" t="s">
        <v>1</v>
      </c>
      <c r="AS92" t="s">
        <v>1</v>
      </c>
      <c r="AT92" t="s">
        <v>1</v>
      </c>
      <c r="AU92" t="s">
        <v>1</v>
      </c>
      <c r="AV92" t="s">
        <v>1</v>
      </c>
      <c r="AW92" t="s">
        <v>11</v>
      </c>
      <c r="AX92">
        <f>Tabla1[[#This Row],[precio del paquete]]-Tabla1[[#This Row],[Saldo_Deudor]]</f>
        <v>500</v>
      </c>
      <c r="AY92">
        <v>14300</v>
      </c>
      <c r="AZ92">
        <v>0</v>
      </c>
      <c r="BA92">
        <v>0</v>
      </c>
      <c r="BB92" s="20">
        <v>0</v>
      </c>
      <c r="BC92" t="s">
        <v>3985</v>
      </c>
      <c r="BD92" t="s">
        <v>4141</v>
      </c>
      <c r="BE92" t="s">
        <v>3</v>
      </c>
      <c r="BF92" t="s">
        <v>3</v>
      </c>
      <c r="BG92" t="s">
        <v>3</v>
      </c>
      <c r="BH92" t="s">
        <v>3</v>
      </c>
      <c r="BI92" t="s">
        <v>3</v>
      </c>
      <c r="BJ92" s="18" t="s">
        <v>6131</v>
      </c>
      <c r="BK92" t="s">
        <v>3</v>
      </c>
      <c r="BL92" t="s">
        <v>132</v>
      </c>
      <c r="BM92" t="s">
        <v>1</v>
      </c>
      <c r="BN92">
        <f>Tabla1[[#This Row],[precio del paquete]]</f>
        <v>14800</v>
      </c>
      <c r="BO92" t="s">
        <v>1</v>
      </c>
      <c r="BP92" t="s">
        <v>1</v>
      </c>
      <c r="BQ92" t="s">
        <v>1</v>
      </c>
      <c r="BR92" t="s">
        <v>1</v>
      </c>
      <c r="BS92" t="s">
        <v>1</v>
      </c>
      <c r="BT92" t="s">
        <v>1</v>
      </c>
      <c r="BU92" t="s">
        <v>1</v>
      </c>
      <c r="BV92" t="s">
        <v>1</v>
      </c>
      <c r="BW92" t="s">
        <v>0</v>
      </c>
      <c r="BX92" t="s">
        <v>1</v>
      </c>
      <c r="BY92" t="s">
        <v>1</v>
      </c>
      <c r="BZ92" t="s">
        <v>1</v>
      </c>
      <c r="CA92" t="s">
        <v>1</v>
      </c>
      <c r="CB92" t="s">
        <v>1</v>
      </c>
      <c r="CD92" t="str" cm="1">
        <f t="array" aca="1" ref="CD92" ca="1">eConcatenar(A92:CB92,"|")</f>
        <v>jwcIx3lb6C344egx|COM2021-3917|3|MEMORIAL|TABASCO|COMALCALCO|CIUDAD TECOLUTILLA|2022-01-12|14800|0|200|50|0|0|0|0|0|0|0|0|0|0|0|0|0|0|0|CORDOVA|JIMENEZ|ASUNCION|SOLTERO|X|X|CARRETERA A VILLA ALDAMA|CIUDAD TECOLUTILLA|X|9331189358|X|X|X|CARRETERA A VILLA ALDAMA|X|LUNES|X|X|X|X|X|DOMICILIO |500|14300|0|0|0|2022-01-17|2022-01-24|x|x|x|x|x|QWZBUE029KVTQO|x|HOMBRE|X|14800|X|X|X|X|X|X|X|X|CARDENAS|X|X|X|X|X</v>
      </c>
    </row>
    <row r="93" spans="1:82" x14ac:dyDescent="0.25">
      <c r="A93" t="s">
        <v>227</v>
      </c>
      <c r="B93" t="s">
        <v>2218</v>
      </c>
      <c r="C93">
        <v>3</v>
      </c>
      <c r="D93" t="s">
        <v>3183</v>
      </c>
      <c r="E93" t="s">
        <v>3188</v>
      </c>
      <c r="F93" t="s">
        <v>3189</v>
      </c>
      <c r="G93" t="s">
        <v>3249</v>
      </c>
      <c r="H93" t="s">
        <v>3812</v>
      </c>
      <c r="I93">
        <v>14800</v>
      </c>
      <c r="J93">
        <v>0</v>
      </c>
      <c r="K93">
        <v>100</v>
      </c>
      <c r="L93">
        <v>50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 t="s">
        <v>4184</v>
      </c>
      <c r="AC93" t="s">
        <v>4342</v>
      </c>
      <c r="AD93" s="17" t="s">
        <v>4343</v>
      </c>
      <c r="AE93" t="s">
        <v>4</v>
      </c>
      <c r="AF93" t="s">
        <v>1</v>
      </c>
      <c r="AG93" t="s">
        <v>1</v>
      </c>
      <c r="AH93" t="s">
        <v>5252</v>
      </c>
      <c r="AI93" t="s">
        <v>3249</v>
      </c>
      <c r="AJ93" t="s">
        <v>1</v>
      </c>
      <c r="AK93">
        <v>9331213603</v>
      </c>
      <c r="AL93" t="s">
        <v>1</v>
      </c>
      <c r="AM93" t="s">
        <v>1</v>
      </c>
      <c r="AN93" t="s">
        <v>1</v>
      </c>
      <c r="AO93" t="s">
        <v>5252</v>
      </c>
      <c r="AP93" t="s">
        <v>1</v>
      </c>
      <c r="AQ93" t="s">
        <v>2</v>
      </c>
      <c r="AR93" t="s">
        <v>1</v>
      </c>
      <c r="AS93" t="s">
        <v>1</v>
      </c>
      <c r="AT93" t="s">
        <v>1</v>
      </c>
      <c r="AU93" t="s">
        <v>1</v>
      </c>
      <c r="AV93" t="s">
        <v>1</v>
      </c>
      <c r="AW93" t="s">
        <v>11</v>
      </c>
      <c r="AX93">
        <f>Tabla1[[#This Row],[precio del paquete]]-Tabla1[[#This Row],[Saldo_Deudor]]</f>
        <v>300</v>
      </c>
      <c r="AY93">
        <v>14500</v>
      </c>
      <c r="AZ93">
        <v>0</v>
      </c>
      <c r="BA93">
        <v>0</v>
      </c>
      <c r="BB93" s="20">
        <v>0</v>
      </c>
      <c r="BC93" t="s">
        <v>4141</v>
      </c>
      <c r="BD93" t="s">
        <v>5960</v>
      </c>
      <c r="BE93" t="s">
        <v>3</v>
      </c>
      <c r="BF93" t="s">
        <v>3</v>
      </c>
      <c r="BG93" t="s">
        <v>3</v>
      </c>
      <c r="BH93" t="s">
        <v>3</v>
      </c>
      <c r="BI93" t="s">
        <v>3</v>
      </c>
      <c r="BJ93" s="19" t="s">
        <v>6134</v>
      </c>
      <c r="BK93" t="s">
        <v>3</v>
      </c>
      <c r="BL93" t="s">
        <v>132</v>
      </c>
      <c r="BM93" t="s">
        <v>1</v>
      </c>
      <c r="BN93">
        <f>Tabla1[[#This Row],[precio del paquete]]</f>
        <v>14800</v>
      </c>
      <c r="BO93" t="s">
        <v>1</v>
      </c>
      <c r="BP93" t="s">
        <v>1</v>
      </c>
      <c r="BQ93" t="s">
        <v>1</v>
      </c>
      <c r="BR93" t="s">
        <v>1</v>
      </c>
      <c r="BS93" t="s">
        <v>1</v>
      </c>
      <c r="BT93" t="s">
        <v>1</v>
      </c>
      <c r="BU93" t="s">
        <v>1</v>
      </c>
      <c r="BV93" t="s">
        <v>1</v>
      </c>
      <c r="BW93" t="s">
        <v>0</v>
      </c>
      <c r="BX93" t="s">
        <v>1</v>
      </c>
      <c r="BY93" t="s">
        <v>1</v>
      </c>
      <c r="BZ93" t="s">
        <v>1</v>
      </c>
      <c r="CA93" t="s">
        <v>1</v>
      </c>
      <c r="CB93" t="s">
        <v>1</v>
      </c>
      <c r="CD93" t="str" cm="1">
        <f t="array" aca="1" ref="CD93" ca="1">eConcatenar(A93:CB93,"|")</f>
        <v>g4OhAGTAHcRfIRC4|COM2022-0131|3|MEMORIAL|TABASCO|COMALCALCO|COCOHITAL|2022-10-01|14800|0|100|50|0|0|0|0|0|0|0|0|0|0|0|0|0|0|0|PEREZ|RAYA|JUILIA|SOLTERO|X|X|COCOHITAL |COCOHITAL|X|9331213603|X|X|X|COCOHITAL |X|LUNES|X|X|X|X|X|DOMICILIO |300|14500|0|0|0|2022-01-24|2022-01-31|x|x|x|x|x|QWZGYSX69KVTQO|x|HOMBRE|X|14800|X|X|X|X|X|X|X|X|CARDENAS|X|X|X|X|X</v>
      </c>
    </row>
    <row r="94" spans="1:82" x14ac:dyDescent="0.25">
      <c r="A94" t="s">
        <v>228</v>
      </c>
      <c r="B94" t="s">
        <v>2219</v>
      </c>
      <c r="C94">
        <v>3</v>
      </c>
      <c r="D94" t="s">
        <v>3183</v>
      </c>
      <c r="E94" t="s">
        <v>3188</v>
      </c>
      <c r="F94" t="s">
        <v>3189</v>
      </c>
      <c r="G94" t="s">
        <v>3249</v>
      </c>
      <c r="H94" t="s">
        <v>3813</v>
      </c>
      <c r="I94">
        <v>14800</v>
      </c>
      <c r="J94">
        <v>0</v>
      </c>
      <c r="K94">
        <v>500</v>
      </c>
      <c r="L94">
        <v>50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t="s">
        <v>4204</v>
      </c>
      <c r="AC94" t="s">
        <v>4344</v>
      </c>
      <c r="AD94" s="17" t="s">
        <v>4345</v>
      </c>
      <c r="AE94" t="s">
        <v>4</v>
      </c>
      <c r="AF94" t="s">
        <v>1</v>
      </c>
      <c r="AG94" t="s">
        <v>1</v>
      </c>
      <c r="AH94" t="s">
        <v>5253</v>
      </c>
      <c r="AI94" t="s">
        <v>3249</v>
      </c>
      <c r="AJ94" t="s">
        <v>1</v>
      </c>
      <c r="AK94">
        <v>9331306583</v>
      </c>
      <c r="AL94" t="s">
        <v>1</v>
      </c>
      <c r="AM94" t="s">
        <v>1</v>
      </c>
      <c r="AN94" t="s">
        <v>1</v>
      </c>
      <c r="AO94" t="s">
        <v>5253</v>
      </c>
      <c r="AP94" t="s">
        <v>1</v>
      </c>
      <c r="AQ94" t="s">
        <v>2</v>
      </c>
      <c r="AR94" t="s">
        <v>1</v>
      </c>
      <c r="AS94" t="s">
        <v>1</v>
      </c>
      <c r="AT94" t="s">
        <v>1</v>
      </c>
      <c r="AU94" t="s">
        <v>1</v>
      </c>
      <c r="AV94" t="s">
        <v>1</v>
      </c>
      <c r="AW94" t="s">
        <v>11</v>
      </c>
      <c r="AX94">
        <f>Tabla1[[#This Row],[precio del paquete]]-Tabla1[[#This Row],[Saldo_Deudor]]</f>
        <v>1400</v>
      </c>
      <c r="AY94">
        <v>13400</v>
      </c>
      <c r="AZ94">
        <v>0</v>
      </c>
      <c r="BA94">
        <v>0</v>
      </c>
      <c r="BB94" s="20">
        <v>0</v>
      </c>
      <c r="BC94" t="s">
        <v>5959</v>
      </c>
      <c r="BD94" t="s">
        <v>3763</v>
      </c>
      <c r="BE94" t="s">
        <v>3</v>
      </c>
      <c r="BF94" t="s">
        <v>3</v>
      </c>
      <c r="BG94" t="s">
        <v>3</v>
      </c>
      <c r="BH94" t="s">
        <v>3</v>
      </c>
      <c r="BI94" t="s">
        <v>3</v>
      </c>
      <c r="BJ94" s="18" t="s">
        <v>6144</v>
      </c>
      <c r="BK94" t="s">
        <v>3</v>
      </c>
      <c r="BL94" t="s">
        <v>132</v>
      </c>
      <c r="BM94" t="s">
        <v>1</v>
      </c>
      <c r="BN94">
        <f>Tabla1[[#This Row],[precio del paquete]]</f>
        <v>14800</v>
      </c>
      <c r="BO94" t="s">
        <v>1</v>
      </c>
      <c r="BP94" t="s">
        <v>1</v>
      </c>
      <c r="BQ94" t="s">
        <v>1</v>
      </c>
      <c r="BR94" t="s">
        <v>1</v>
      </c>
      <c r="BS94" t="s">
        <v>1</v>
      </c>
      <c r="BT94" t="s">
        <v>1</v>
      </c>
      <c r="BU94" t="s">
        <v>1</v>
      </c>
      <c r="BV94" t="s">
        <v>1</v>
      </c>
      <c r="BW94" t="s">
        <v>0</v>
      </c>
      <c r="BX94" t="s">
        <v>1</v>
      </c>
      <c r="BY94" t="s">
        <v>1</v>
      </c>
      <c r="BZ94" t="s">
        <v>1</v>
      </c>
      <c r="CA94" t="s">
        <v>1</v>
      </c>
      <c r="CB94" t="s">
        <v>1</v>
      </c>
      <c r="CD94" t="str" cm="1">
        <f t="array" aca="1" ref="CD94" ca="1">eConcatenar(A94:CB94,"|")</f>
        <v>lVI2WddsW8eA9B5Y|COM2021-3541|3|MEMORIAL|TABASCO|COMALCALCO|COCOHITAL|2021-04-11|14800|0|500|50|0|0|0|0|0|0|0|0|0|0|0|0|0|0|0|AVALOS||HEROCEEDIS|SOLTERO|X|X|CARRETERA A LA UNION SIN NUMERO|COCOHITAL|X|9331306583|X|X|X|CARRETERA A LA UNION SIN NUMERO|X|LUNES|X|X|X|X|X|DOMICILIO |1400|13400|0|0|0|2022-01-25|2022-02-01|x|x|x|x|x|QX002L4E9KVTQO|x|HOMBRE|X|14800|X|X|X|X|X|X|X|X|CARDENAS|X|X|X|X|X</v>
      </c>
    </row>
    <row r="95" spans="1:82" x14ac:dyDescent="0.25">
      <c r="A95" t="s">
        <v>229</v>
      </c>
      <c r="B95" t="s">
        <v>2220</v>
      </c>
      <c r="C95">
        <v>3</v>
      </c>
      <c r="D95" t="s">
        <v>3183</v>
      </c>
      <c r="E95" t="s">
        <v>3188</v>
      </c>
      <c r="F95" t="s">
        <v>3189</v>
      </c>
      <c r="G95" t="s">
        <v>3249</v>
      </c>
      <c r="H95" t="s">
        <v>3814</v>
      </c>
      <c r="I95">
        <v>14800</v>
      </c>
      <c r="J95">
        <v>0</v>
      </c>
      <c r="K95">
        <v>100</v>
      </c>
      <c r="L95">
        <v>50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 t="s">
        <v>4346</v>
      </c>
      <c r="AC95" t="s">
        <v>4283</v>
      </c>
      <c r="AD95" s="17" t="s">
        <v>4347</v>
      </c>
      <c r="AE95" t="s">
        <v>4</v>
      </c>
      <c r="AF95" t="s">
        <v>1</v>
      </c>
      <c r="AG95" t="s">
        <v>1</v>
      </c>
      <c r="AH95" t="s">
        <v>3249</v>
      </c>
      <c r="AI95" t="s">
        <v>3249</v>
      </c>
      <c r="AJ95" t="s">
        <v>1</v>
      </c>
      <c r="AK95">
        <v>9331192893</v>
      </c>
      <c r="AL95" t="s">
        <v>1</v>
      </c>
      <c r="AM95" t="s">
        <v>1</v>
      </c>
      <c r="AN95" t="s">
        <v>1</v>
      </c>
      <c r="AO95" t="s">
        <v>3249</v>
      </c>
      <c r="AP95" t="s">
        <v>1</v>
      </c>
      <c r="AQ95" t="s">
        <v>2</v>
      </c>
      <c r="AR95" t="s">
        <v>1</v>
      </c>
      <c r="AS95" t="s">
        <v>1</v>
      </c>
      <c r="AT95" t="s">
        <v>1</v>
      </c>
      <c r="AU95" t="s">
        <v>1</v>
      </c>
      <c r="AV95" t="s">
        <v>1</v>
      </c>
      <c r="AW95" t="s">
        <v>11</v>
      </c>
      <c r="AX95">
        <f>Tabla1[[#This Row],[precio del paquete]]-Tabla1[[#This Row],[Saldo_Deudor]]</f>
        <v>1400</v>
      </c>
      <c r="AY95">
        <v>13400</v>
      </c>
      <c r="AZ95">
        <v>0</v>
      </c>
      <c r="BA95">
        <v>0</v>
      </c>
      <c r="BB95" s="20">
        <v>0</v>
      </c>
      <c r="BC95" t="s">
        <v>5959</v>
      </c>
      <c r="BD95" t="s">
        <v>3763</v>
      </c>
      <c r="BE95" t="s">
        <v>3</v>
      </c>
      <c r="BF95" t="s">
        <v>3</v>
      </c>
      <c r="BG95" t="s">
        <v>3</v>
      </c>
      <c r="BH95" t="s">
        <v>3</v>
      </c>
      <c r="BI95" t="s">
        <v>3</v>
      </c>
      <c r="BJ95" s="19" t="s">
        <v>6134</v>
      </c>
      <c r="BK95" t="s">
        <v>3</v>
      </c>
      <c r="BL95" t="s">
        <v>132</v>
      </c>
      <c r="BM95" t="s">
        <v>1</v>
      </c>
      <c r="BN95">
        <f>Tabla1[[#This Row],[precio del paquete]]</f>
        <v>14800</v>
      </c>
      <c r="BO95" t="s">
        <v>1</v>
      </c>
      <c r="BP95" t="s">
        <v>1</v>
      </c>
      <c r="BQ95" t="s">
        <v>1</v>
      </c>
      <c r="BR95" t="s">
        <v>1</v>
      </c>
      <c r="BS95" t="s">
        <v>1</v>
      </c>
      <c r="BT95" t="s">
        <v>1</v>
      </c>
      <c r="BU95" t="s">
        <v>1</v>
      </c>
      <c r="BV95" t="s">
        <v>1</v>
      </c>
      <c r="BW95" t="s">
        <v>0</v>
      </c>
      <c r="BX95" t="s">
        <v>1</v>
      </c>
      <c r="BY95" t="s">
        <v>1</v>
      </c>
      <c r="BZ95" t="s">
        <v>1</v>
      </c>
      <c r="CA95" t="s">
        <v>1</v>
      </c>
      <c r="CB95" t="s">
        <v>1</v>
      </c>
      <c r="CD95" t="str" cm="1">
        <f t="array" aca="1" ref="CD95" ca="1">eConcatenar(A95:CB95,"|")</f>
        <v>Qgm6MLGPY3stt1VB|COM2021-3522|3|MEMORIAL|TABASCO|COMALCALCO|COCOHITAL|2021-01-11|14800|0|100|50|0|0|0|0|0|0|0|0|0|0|0|0|0|0|0|FLORES|CORDOVA|ELIAS|SOLTERO|X|X|COCOHITAL|COCOHITAL|X|9331192893|X|X|X|COCOHITAL|X|LUNES|X|X|X|X|X|DOMICILIO |1400|13400|0|0|0|2022-01-25|2022-02-01|x|x|x|x|x|QWZGYSX69KVTQO|x|HOMBRE|X|14800|X|X|X|X|X|X|X|X|CARDENAS|X|X|X|X|X</v>
      </c>
    </row>
    <row r="96" spans="1:82" x14ac:dyDescent="0.25">
      <c r="A96" t="s">
        <v>230</v>
      </c>
      <c r="B96" t="s">
        <v>2221</v>
      </c>
      <c r="C96">
        <v>3</v>
      </c>
      <c r="D96" t="s">
        <v>3185</v>
      </c>
      <c r="E96" t="s">
        <v>3188</v>
      </c>
      <c r="F96" t="s">
        <v>0</v>
      </c>
      <c r="G96" t="s">
        <v>3250</v>
      </c>
      <c r="H96" t="s">
        <v>3815</v>
      </c>
      <c r="I96">
        <v>12900</v>
      </c>
      <c r="J96">
        <v>0</v>
      </c>
      <c r="K96">
        <v>200</v>
      </c>
      <c r="L96">
        <v>50</v>
      </c>
      <c r="M96">
        <v>1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">
        <v>4348</v>
      </c>
      <c r="AC96" t="s">
        <v>4186</v>
      </c>
      <c r="AD96" s="17" t="s">
        <v>4349</v>
      </c>
      <c r="AE96" t="s">
        <v>4</v>
      </c>
      <c r="AF96" t="s">
        <v>1</v>
      </c>
      <c r="AG96" t="s">
        <v>1</v>
      </c>
      <c r="AH96" t="s">
        <v>5254</v>
      </c>
      <c r="AI96" t="s">
        <v>3250</v>
      </c>
      <c r="AJ96" t="s">
        <v>1</v>
      </c>
      <c r="AK96">
        <v>9371707785</v>
      </c>
      <c r="AL96" t="s">
        <v>1</v>
      </c>
      <c r="AM96" t="s">
        <v>1</v>
      </c>
      <c r="AN96" t="s">
        <v>1</v>
      </c>
      <c r="AO96" t="s">
        <v>5254</v>
      </c>
      <c r="AP96" t="s">
        <v>1</v>
      </c>
      <c r="AQ96" t="s">
        <v>2</v>
      </c>
      <c r="AR96" t="s">
        <v>1</v>
      </c>
      <c r="AS96" t="s">
        <v>1</v>
      </c>
      <c r="AT96" t="s">
        <v>1</v>
      </c>
      <c r="AU96" t="s">
        <v>1</v>
      </c>
      <c r="AV96" t="s">
        <v>1</v>
      </c>
      <c r="AW96" t="s">
        <v>11</v>
      </c>
      <c r="AX96">
        <f>Tabla1[[#This Row],[precio del paquete]]-Tabla1[[#This Row],[Saldo_Deudor]]</f>
        <v>3800</v>
      </c>
      <c r="AY96">
        <v>9100</v>
      </c>
      <c r="AZ96">
        <v>0</v>
      </c>
      <c r="BA96">
        <v>0</v>
      </c>
      <c r="BB96" s="20">
        <v>0</v>
      </c>
      <c r="BC96" t="s">
        <v>3934</v>
      </c>
      <c r="BD96" t="s">
        <v>6050</v>
      </c>
      <c r="BE96" t="s">
        <v>3</v>
      </c>
      <c r="BF96" t="s">
        <v>3</v>
      </c>
      <c r="BG96" t="s">
        <v>3</v>
      </c>
      <c r="BH96" t="s">
        <v>3</v>
      </c>
      <c r="BI96" t="s">
        <v>3</v>
      </c>
      <c r="BJ96" s="18" t="s">
        <v>6134</v>
      </c>
      <c r="BK96" t="s">
        <v>3</v>
      </c>
      <c r="BL96" t="s">
        <v>132</v>
      </c>
      <c r="BM96" t="s">
        <v>1</v>
      </c>
      <c r="BN96">
        <f>Tabla1[[#This Row],[precio del paquete]]</f>
        <v>12900</v>
      </c>
      <c r="BO96" t="s">
        <v>1</v>
      </c>
      <c r="BP96" t="s">
        <v>1</v>
      </c>
      <c r="BQ96" t="s">
        <v>1</v>
      </c>
      <c r="BR96" t="s">
        <v>1</v>
      </c>
      <c r="BS96" t="s">
        <v>1</v>
      </c>
      <c r="BT96" t="s">
        <v>1</v>
      </c>
      <c r="BU96" t="s">
        <v>1</v>
      </c>
      <c r="BV96" t="s">
        <v>1</v>
      </c>
      <c r="BW96" t="s">
        <v>0</v>
      </c>
      <c r="BX96" t="s">
        <v>1</v>
      </c>
      <c r="BY96" t="s">
        <v>1</v>
      </c>
      <c r="BZ96" t="s">
        <v>1</v>
      </c>
      <c r="CA96" t="s">
        <v>1</v>
      </c>
      <c r="CB96" t="s">
        <v>1</v>
      </c>
      <c r="CD96" t="str" cm="1">
        <f t="array" aca="1" ref="CD96" ca="1">eConcatenar(A96:CB96,"|")</f>
        <v>xmZtQpZJHmNTULoj|CAR2020-4252|3|IMPERIAL DE LUJO|TABASCO|CARDENAS|COLONIA ADA ISABEL|2020-10-23|12900|0|200|50|1|0|0|0|0|0|0|0|0|0|0|0|0|0|0|SALVADOR|GARCIA|ANDRES MANUEL|SOLTERO|X|X|CALLE GUAYACAN|COLONIA ADA ISABEL|X|9371707785|X|X|X|CALLE GUAYACAN|X|LUNES|X|X|X|X|X|DOMICILIO |3800|9100|0|0|0|2021-08-31|2021-09-07|x|x|x|x|x|QWZGYSX69KVTQO|x|HOMBRE|X|12900|X|X|X|X|X|X|X|X|CARDENAS|X|X|X|X|X</v>
      </c>
    </row>
    <row r="97" spans="1:82" x14ac:dyDescent="0.25">
      <c r="A97" t="s">
        <v>231</v>
      </c>
      <c r="B97" t="s">
        <v>2222</v>
      </c>
      <c r="C97">
        <v>3</v>
      </c>
      <c r="D97" t="s">
        <v>3183</v>
      </c>
      <c r="E97" t="s">
        <v>3188</v>
      </c>
      <c r="F97" t="s">
        <v>0</v>
      </c>
      <c r="G97" t="s">
        <v>3251</v>
      </c>
      <c r="H97" t="s">
        <v>3756</v>
      </c>
      <c r="I97">
        <v>14800</v>
      </c>
      <c r="J97">
        <v>0</v>
      </c>
      <c r="K97">
        <v>100</v>
      </c>
      <c r="L97">
        <v>50</v>
      </c>
      <c r="M97">
        <v>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 t="s">
        <v>4305</v>
      </c>
      <c r="AC97" t="s">
        <v>4350</v>
      </c>
      <c r="AD97" s="17" t="s">
        <v>4351</v>
      </c>
      <c r="AE97" t="s">
        <v>4</v>
      </c>
      <c r="AF97" t="s">
        <v>1</v>
      </c>
      <c r="AG97" t="s">
        <v>1</v>
      </c>
      <c r="AH97" t="s">
        <v>5255</v>
      </c>
      <c r="AI97" t="s">
        <v>3251</v>
      </c>
      <c r="AJ97" t="s">
        <v>1</v>
      </c>
      <c r="AK97">
        <v>9371677762</v>
      </c>
      <c r="AL97" t="s">
        <v>1</v>
      </c>
      <c r="AM97" t="s">
        <v>1</v>
      </c>
      <c r="AN97" t="s">
        <v>1</v>
      </c>
      <c r="AO97" t="s">
        <v>5255</v>
      </c>
      <c r="AP97" t="s">
        <v>1</v>
      </c>
      <c r="AQ97" t="s">
        <v>2</v>
      </c>
      <c r="AR97" t="s">
        <v>1</v>
      </c>
      <c r="AS97" t="s">
        <v>1</v>
      </c>
      <c r="AT97" t="s">
        <v>1</v>
      </c>
      <c r="AU97" t="s">
        <v>1</v>
      </c>
      <c r="AV97" t="s">
        <v>1</v>
      </c>
      <c r="AW97" t="s">
        <v>11</v>
      </c>
      <c r="AX97">
        <f>Tabla1[[#This Row],[precio del paquete]]-Tabla1[[#This Row],[Saldo_Deudor]]</f>
        <v>500</v>
      </c>
      <c r="AY97">
        <v>14300</v>
      </c>
      <c r="AZ97">
        <v>0</v>
      </c>
      <c r="BA97">
        <v>0</v>
      </c>
      <c r="BB97" s="20">
        <v>0</v>
      </c>
      <c r="BC97" t="s">
        <v>3976</v>
      </c>
      <c r="BD97" t="s">
        <v>6034</v>
      </c>
      <c r="BE97" t="s">
        <v>3</v>
      </c>
      <c r="BF97" t="s">
        <v>3</v>
      </c>
      <c r="BG97" t="s">
        <v>3</v>
      </c>
      <c r="BH97" t="s">
        <v>3</v>
      </c>
      <c r="BI97" t="s">
        <v>3</v>
      </c>
      <c r="BJ97" s="19" t="s">
        <v>6126</v>
      </c>
      <c r="BK97" t="s">
        <v>3</v>
      </c>
      <c r="BL97" t="s">
        <v>132</v>
      </c>
      <c r="BM97" t="s">
        <v>1</v>
      </c>
      <c r="BN97">
        <f>Tabla1[[#This Row],[precio del paquete]]</f>
        <v>14800</v>
      </c>
      <c r="BO97" t="s">
        <v>1</v>
      </c>
      <c r="BP97" t="s">
        <v>1</v>
      </c>
      <c r="BQ97" t="s">
        <v>1</v>
      </c>
      <c r="BR97" t="s">
        <v>1</v>
      </c>
      <c r="BS97" t="s">
        <v>1</v>
      </c>
      <c r="BT97" t="s">
        <v>1</v>
      </c>
      <c r="BU97" t="s">
        <v>1</v>
      </c>
      <c r="BV97" t="s">
        <v>1</v>
      </c>
      <c r="BW97" t="s">
        <v>0</v>
      </c>
      <c r="BX97" t="s">
        <v>1</v>
      </c>
      <c r="BY97" t="s">
        <v>1</v>
      </c>
      <c r="BZ97" t="s">
        <v>1</v>
      </c>
      <c r="CA97" t="s">
        <v>1</v>
      </c>
      <c r="CB97" t="s">
        <v>1</v>
      </c>
      <c r="CD97" t="str" cm="1">
        <f t="array" aca="1" ref="CD97" ca="1">eConcatenar(A97:CB97,"|")</f>
        <v>q80gJubIdZNV0231|CAR2021-7604|3|MEMORIAL|TABASCO|CARDENAS|COLONIA ARBOLEDA|2021-12-17|14800|0|100|50|2|0|0|0|0|0|0|0|0|0|0|0|0|0|0|SANCHEZ|LEON|PETRONA|SOLTERO|X|X|CALLE FRAMBOYAN SON NUMERO|COLONIA ARBOLEDA|X|9371677762|X|X|X|CALLE FRAMBOYAN SON NUMERO|X|LUNES|X|X|X|X|X|DOMICILIO |500|14300|0|0|0|2022-05-01|2022-05-08|x|x|x|x|x|QWZBUBTG9KVTQO|x|HOMBRE|X|14800|X|X|X|X|X|X|X|X|CARDENAS|X|X|X|X|X</v>
      </c>
    </row>
    <row r="98" spans="1:82" x14ac:dyDescent="0.25">
      <c r="A98" t="s">
        <v>232</v>
      </c>
      <c r="B98" t="s">
        <v>2223</v>
      </c>
      <c r="C98">
        <v>3</v>
      </c>
      <c r="D98" t="s">
        <v>3183</v>
      </c>
      <c r="E98" t="s">
        <v>3188</v>
      </c>
      <c r="F98" t="s">
        <v>0</v>
      </c>
      <c r="G98" t="s">
        <v>3252</v>
      </c>
      <c r="H98" t="s">
        <v>3756</v>
      </c>
      <c r="I98">
        <v>14800</v>
      </c>
      <c r="J98">
        <v>0</v>
      </c>
      <c r="K98">
        <v>50</v>
      </c>
      <c r="L98">
        <v>50</v>
      </c>
      <c r="M98">
        <v>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 t="s">
        <v>4184</v>
      </c>
      <c r="AC98" t="s">
        <v>4183</v>
      </c>
      <c r="AD98" s="17" t="s">
        <v>4352</v>
      </c>
      <c r="AE98" t="s">
        <v>4</v>
      </c>
      <c r="AF98" t="s">
        <v>1</v>
      </c>
      <c r="AG98" t="s">
        <v>1</v>
      </c>
      <c r="AH98" t="s">
        <v>5256</v>
      </c>
      <c r="AI98" t="s">
        <v>3252</v>
      </c>
      <c r="AJ98" t="s">
        <v>1</v>
      </c>
      <c r="AK98">
        <v>9371328299</v>
      </c>
      <c r="AL98" t="s">
        <v>1</v>
      </c>
      <c r="AM98" t="s">
        <v>1</v>
      </c>
      <c r="AN98" t="s">
        <v>1</v>
      </c>
      <c r="AO98" t="s">
        <v>5256</v>
      </c>
      <c r="AP98" t="s">
        <v>1</v>
      </c>
      <c r="AQ98" t="s">
        <v>2</v>
      </c>
      <c r="AR98" t="s">
        <v>1</v>
      </c>
      <c r="AS98" t="s">
        <v>1</v>
      </c>
      <c r="AT98" t="s">
        <v>1</v>
      </c>
      <c r="AU98" t="s">
        <v>1</v>
      </c>
      <c r="AV98" t="s">
        <v>1</v>
      </c>
      <c r="AW98" t="s">
        <v>11</v>
      </c>
      <c r="AX98">
        <f>Tabla1[[#This Row],[precio del paquete]]-Tabla1[[#This Row],[Saldo_Deudor]]</f>
        <v>50</v>
      </c>
      <c r="AY98">
        <v>14750</v>
      </c>
      <c r="AZ98">
        <v>0</v>
      </c>
      <c r="BA98">
        <v>0</v>
      </c>
      <c r="BB98" s="20">
        <v>0</v>
      </c>
      <c r="BC98" t="s">
        <v>3756</v>
      </c>
      <c r="BD98" t="s">
        <v>5987</v>
      </c>
      <c r="BE98" t="s">
        <v>3</v>
      </c>
      <c r="BF98" t="s">
        <v>3</v>
      </c>
      <c r="BG98" t="s">
        <v>3</v>
      </c>
      <c r="BH98" t="s">
        <v>3</v>
      </c>
      <c r="BI98" t="s">
        <v>3</v>
      </c>
      <c r="BJ98" s="18" t="s">
        <v>6126</v>
      </c>
      <c r="BK98" t="s">
        <v>3</v>
      </c>
      <c r="BL98" t="s">
        <v>132</v>
      </c>
      <c r="BM98" t="s">
        <v>1</v>
      </c>
      <c r="BN98">
        <f>Tabla1[[#This Row],[precio del paquete]]</f>
        <v>14800</v>
      </c>
      <c r="BO98" t="s">
        <v>1</v>
      </c>
      <c r="BP98" t="s">
        <v>1</v>
      </c>
      <c r="BQ98" t="s">
        <v>1</v>
      </c>
      <c r="BR98" t="s">
        <v>1</v>
      </c>
      <c r="BS98" t="s">
        <v>1</v>
      </c>
      <c r="BT98" t="s">
        <v>1</v>
      </c>
      <c r="BU98" t="s">
        <v>1</v>
      </c>
      <c r="BV98" t="s">
        <v>1</v>
      </c>
      <c r="BW98" t="s">
        <v>0</v>
      </c>
      <c r="BX98" t="s">
        <v>1</v>
      </c>
      <c r="BY98" t="s">
        <v>1</v>
      </c>
      <c r="BZ98" t="s">
        <v>1</v>
      </c>
      <c r="CA98" t="s">
        <v>1</v>
      </c>
      <c r="CB98" t="s">
        <v>1</v>
      </c>
      <c r="CD98" t="str" cm="1">
        <f t="array" aca="1" ref="CD98" ca="1">eConcatenar(A98:CB98,"|")</f>
        <v>V06lX9HGfDPUBtDh|CAR2021-7610|3|MEMORIAL|TABASCO|CARDENAS|COLONIA ARBOLEDAS|2021-12-17|14800|0|50|50|2|0|0|0|0|0|0|0|0|0|0|0|0|0|0|PEREZ|DE LA CRUZ|AMADILDA|SOLTERO|X|X|CALLE EL MANGO SIN NUMERO|COLONIA ARBOLEDAS|X|9371328299|X|X|X|CALLE EL MANGO SIN NUMERO|X|LUNES|X|X|X|X|X|DOMICILIO |50|14750|0|0|0|2021-12-17|2021-12-24|x|x|x|x|x|QWZBUBTG9KVTQO|x|HOMBRE|X|14800|X|X|X|X|X|X|X|X|CARDENAS|X|X|X|X|X</v>
      </c>
    </row>
    <row r="99" spans="1:82" x14ac:dyDescent="0.25">
      <c r="A99" t="s">
        <v>233</v>
      </c>
      <c r="B99" t="s">
        <v>2224</v>
      </c>
      <c r="C99">
        <v>3</v>
      </c>
      <c r="D99" t="s">
        <v>3187</v>
      </c>
      <c r="E99" t="s">
        <v>3188</v>
      </c>
      <c r="F99" t="s">
        <v>0</v>
      </c>
      <c r="G99" t="s">
        <v>3253</v>
      </c>
      <c r="H99" t="s">
        <v>3763</v>
      </c>
      <c r="I99">
        <v>12900</v>
      </c>
      <c r="J99">
        <v>0</v>
      </c>
      <c r="K99">
        <v>50</v>
      </c>
      <c r="L99">
        <v>50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 t="s">
        <v>4186</v>
      </c>
      <c r="AC99" t="s">
        <v>4210</v>
      </c>
      <c r="AD99" s="17" t="s">
        <v>4353</v>
      </c>
      <c r="AE99" t="s">
        <v>4</v>
      </c>
      <c r="AF99" t="s">
        <v>1</v>
      </c>
      <c r="AG99" t="s">
        <v>1</v>
      </c>
      <c r="AH99" t="s">
        <v>5196</v>
      </c>
      <c r="AI99" t="s">
        <v>3253</v>
      </c>
      <c r="AJ99" t="s">
        <v>1</v>
      </c>
      <c r="AK99" t="s">
        <v>1</v>
      </c>
      <c r="AL99" t="s">
        <v>1</v>
      </c>
      <c r="AM99" t="s">
        <v>1</v>
      </c>
      <c r="AN99" t="s">
        <v>1</v>
      </c>
      <c r="AO99" t="s">
        <v>5196</v>
      </c>
      <c r="AP99" t="s">
        <v>1</v>
      </c>
      <c r="AQ99" t="s">
        <v>2</v>
      </c>
      <c r="AR99" t="s">
        <v>1</v>
      </c>
      <c r="AS99" t="s">
        <v>1</v>
      </c>
      <c r="AT99" t="s">
        <v>1</v>
      </c>
      <c r="AU99" t="s">
        <v>1</v>
      </c>
      <c r="AV99" t="s">
        <v>1</v>
      </c>
      <c r="AW99" t="s">
        <v>11</v>
      </c>
      <c r="AX99">
        <f>Tabla1[[#This Row],[precio del paquete]]-Tabla1[[#This Row],[Saldo_Deudor]]</f>
        <v>7800</v>
      </c>
      <c r="AY99">
        <v>5100</v>
      </c>
      <c r="AZ99">
        <v>0</v>
      </c>
      <c r="BA99">
        <v>0</v>
      </c>
      <c r="BB99" s="20">
        <v>0</v>
      </c>
      <c r="BC99" t="s">
        <v>4124</v>
      </c>
      <c r="BD99" t="s">
        <v>4103</v>
      </c>
      <c r="BE99" t="s">
        <v>3</v>
      </c>
      <c r="BF99" t="s">
        <v>3</v>
      </c>
      <c r="BG99" t="s">
        <v>3</v>
      </c>
      <c r="BH99" t="s">
        <v>3</v>
      </c>
      <c r="BI99" t="s">
        <v>3</v>
      </c>
      <c r="BJ99" s="19" t="s">
        <v>6126</v>
      </c>
      <c r="BK99" t="s">
        <v>3</v>
      </c>
      <c r="BL99" t="s">
        <v>132</v>
      </c>
      <c r="BM99" t="s">
        <v>1</v>
      </c>
      <c r="BN99">
        <f>Tabla1[[#This Row],[precio del paquete]]</f>
        <v>12900</v>
      </c>
      <c r="BO99" t="s">
        <v>1</v>
      </c>
      <c r="BP99" t="s">
        <v>1</v>
      </c>
      <c r="BQ99" t="s">
        <v>1</v>
      </c>
      <c r="BR99" t="s">
        <v>1</v>
      </c>
      <c r="BS99" t="s">
        <v>1</v>
      </c>
      <c r="BT99" t="s">
        <v>1</v>
      </c>
      <c r="BU99" t="s">
        <v>1</v>
      </c>
      <c r="BV99" t="s">
        <v>1</v>
      </c>
      <c r="BW99" t="s">
        <v>0</v>
      </c>
      <c r="BX99" t="s">
        <v>1</v>
      </c>
      <c r="BY99" t="s">
        <v>1</v>
      </c>
      <c r="BZ99" t="s">
        <v>1</v>
      </c>
      <c r="CA99" t="s">
        <v>1</v>
      </c>
      <c r="CB99" t="s">
        <v>1</v>
      </c>
      <c r="CD99" t="str" cm="1">
        <f t="array" aca="1" ref="CD99" ca="1">eConcatenar(A99:CB99,"|")</f>
        <v>eDHHxAyJnVLb1m4F|CAR2019-1908|3|ECONOLINE|TABASCO|CARDENAS|COLONIA ARROYO HONDO|2022-02-01|12900|0|50|50|0|0|0|0|0|0|0|0|0|0|0|0|0|0|0|GARCIA|MIRANDA|BARTOLO|SOLTERO|X|X|CARRETERA PRINCIPAL|COLONIA ARROYO HONDO|X|X|X|X|X|CARRETERA PRINCIPAL|X|LUNES|X|X|X|X|X|DOMICILIO |7800|5100|0|0|0|2022-01-21|2022-01-28|x|x|x|x|x|QWZBUBTG9KVTQO|x|HOMBRE|X|12900|X|X|X|X|X|X|X|X|CARDENAS|X|X|X|X|X</v>
      </c>
    </row>
    <row r="100" spans="1:82" x14ac:dyDescent="0.25">
      <c r="A100" t="s">
        <v>234</v>
      </c>
      <c r="B100" t="s">
        <v>2225</v>
      </c>
      <c r="C100">
        <v>3</v>
      </c>
      <c r="D100" t="s">
        <v>3183</v>
      </c>
      <c r="E100" t="s">
        <v>3188</v>
      </c>
      <c r="F100" t="s">
        <v>3189</v>
      </c>
      <c r="G100" t="s">
        <v>3254</v>
      </c>
      <c r="H100" t="s">
        <v>3816</v>
      </c>
      <c r="I100">
        <v>14800</v>
      </c>
      <c r="J100">
        <v>0</v>
      </c>
      <c r="K100">
        <v>200</v>
      </c>
      <c r="L100">
        <v>50</v>
      </c>
      <c r="M100">
        <v>1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 t="s">
        <v>4354</v>
      </c>
      <c r="AC100" t="s">
        <v>4201</v>
      </c>
      <c r="AD100" s="17" t="s">
        <v>4355</v>
      </c>
      <c r="AE100" t="s">
        <v>4</v>
      </c>
      <c r="AF100" t="s">
        <v>1</v>
      </c>
      <c r="AG100" t="s">
        <v>1</v>
      </c>
      <c r="AH100" t="s">
        <v>5257</v>
      </c>
      <c r="AI100" t="s">
        <v>3254</v>
      </c>
      <c r="AJ100" t="s">
        <v>1</v>
      </c>
      <c r="AK100">
        <v>9331044253</v>
      </c>
      <c r="AL100" t="s">
        <v>1</v>
      </c>
      <c r="AM100" t="s">
        <v>1</v>
      </c>
      <c r="AN100" t="s">
        <v>1</v>
      </c>
      <c r="AO100" t="s">
        <v>5257</v>
      </c>
      <c r="AP100" t="s">
        <v>1</v>
      </c>
      <c r="AQ100" t="s">
        <v>2</v>
      </c>
      <c r="AR100" t="s">
        <v>1</v>
      </c>
      <c r="AS100" t="s">
        <v>1</v>
      </c>
      <c r="AT100" t="s">
        <v>1</v>
      </c>
      <c r="AU100" t="s">
        <v>1</v>
      </c>
      <c r="AV100" t="s">
        <v>1</v>
      </c>
      <c r="AW100" t="s">
        <v>11</v>
      </c>
      <c r="AX100">
        <f>Tabla1[[#This Row],[precio del paquete]]-Tabla1[[#This Row],[Saldo_Deudor]]</f>
        <v>8580</v>
      </c>
      <c r="AY100">
        <v>6220</v>
      </c>
      <c r="AZ100">
        <v>0</v>
      </c>
      <c r="BA100">
        <v>0</v>
      </c>
      <c r="BB100" s="20">
        <v>0</v>
      </c>
      <c r="BC100" t="s">
        <v>5966</v>
      </c>
      <c r="BD100" t="s">
        <v>6051</v>
      </c>
      <c r="BE100" t="s">
        <v>3</v>
      </c>
      <c r="BF100" t="s">
        <v>3</v>
      </c>
      <c r="BG100" t="s">
        <v>3</v>
      </c>
      <c r="BH100" t="s">
        <v>3</v>
      </c>
      <c r="BI100" t="s">
        <v>3</v>
      </c>
      <c r="BJ100" s="18" t="s">
        <v>6145</v>
      </c>
      <c r="BK100" t="s">
        <v>3</v>
      </c>
      <c r="BL100" t="s">
        <v>132</v>
      </c>
      <c r="BM100" t="s">
        <v>1</v>
      </c>
      <c r="BN100">
        <f>Tabla1[[#This Row],[precio del paquete]]</f>
        <v>14800</v>
      </c>
      <c r="BO100" t="s">
        <v>1</v>
      </c>
      <c r="BP100" t="s">
        <v>1</v>
      </c>
      <c r="BQ100" t="s">
        <v>1</v>
      </c>
      <c r="BR100" t="s">
        <v>1</v>
      </c>
      <c r="BS100" t="s">
        <v>1</v>
      </c>
      <c r="BT100" t="s">
        <v>1</v>
      </c>
      <c r="BU100" t="s">
        <v>1</v>
      </c>
      <c r="BV100" t="s">
        <v>1</v>
      </c>
      <c r="BW100" t="s">
        <v>0</v>
      </c>
      <c r="BX100" t="s">
        <v>1</v>
      </c>
      <c r="BY100" t="s">
        <v>1</v>
      </c>
      <c r="BZ100" t="s">
        <v>1</v>
      </c>
      <c r="CA100" t="s">
        <v>1</v>
      </c>
      <c r="CB100" t="s">
        <v>1</v>
      </c>
      <c r="CD100" t="str" cm="1">
        <f t="array" aca="1" ref="CD100" ca="1">eConcatenar(A100:CB100,"|")</f>
        <v>fyEX6eI5eLyBvBJl|COM2020-1716|3|MEMORIAL|TABASCO|COMALCALCO|COLONIA BELEN|2020-08-25|14800|0|200|50|1|0|0|0|0|0|0|0|0|0|0|0|0|0|0|ALAMILLA|HERNANDEZ|MARIBEL|SOLTERO|X|X|CALLE CARLOS ECHEVERRIA |COLONIA BELEN|X|9331044253|X|X|X|CALLE CARLOS ECHEVERRIA |X|LUNES|X|X|X|X|X|DOMICILIO |8580|6220|0|0|0|2022-12-23|2022-12-30|x|x|x|x|x|INFHQSH0B2NMACS|x|HOMBRE|X|14800|X|X|X|X|X|X|X|X|CARDENAS|X|X|X|X|X</v>
      </c>
    </row>
    <row r="101" spans="1:82" x14ac:dyDescent="0.25">
      <c r="A101" t="s">
        <v>235</v>
      </c>
      <c r="B101" t="s">
        <v>2226</v>
      </c>
      <c r="C101">
        <v>3</v>
      </c>
      <c r="D101" t="s">
        <v>3183</v>
      </c>
      <c r="E101" t="s">
        <v>3188</v>
      </c>
      <c r="F101" t="s">
        <v>0</v>
      </c>
      <c r="G101" t="s">
        <v>3255</v>
      </c>
      <c r="H101" t="s">
        <v>3817</v>
      </c>
      <c r="I101">
        <v>14800</v>
      </c>
      <c r="J101">
        <v>0</v>
      </c>
      <c r="K101">
        <v>100</v>
      </c>
      <c r="L101">
        <v>50</v>
      </c>
      <c r="M101">
        <v>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 t="s">
        <v>4237</v>
      </c>
      <c r="AC101" t="s">
        <v>4246</v>
      </c>
      <c r="AD101" s="17" t="s">
        <v>4356</v>
      </c>
      <c r="AE101" t="s">
        <v>4</v>
      </c>
      <c r="AF101" t="s">
        <v>1</v>
      </c>
      <c r="AG101" t="s">
        <v>1</v>
      </c>
      <c r="AH101" t="s">
        <v>5196</v>
      </c>
      <c r="AI101" t="s">
        <v>3255</v>
      </c>
      <c r="AJ101" t="s">
        <v>1</v>
      </c>
      <c r="AK101">
        <v>9933715538</v>
      </c>
      <c r="AL101" t="s">
        <v>1</v>
      </c>
      <c r="AM101" t="s">
        <v>1</v>
      </c>
      <c r="AN101" t="s">
        <v>1</v>
      </c>
      <c r="AO101" t="s">
        <v>5196</v>
      </c>
      <c r="AP101" t="s">
        <v>1</v>
      </c>
      <c r="AQ101" t="s">
        <v>2</v>
      </c>
      <c r="AR101" t="s">
        <v>1</v>
      </c>
      <c r="AS101" t="s">
        <v>1</v>
      </c>
      <c r="AT101" t="s">
        <v>1</v>
      </c>
      <c r="AU101" t="s">
        <v>1</v>
      </c>
      <c r="AV101" t="s">
        <v>1</v>
      </c>
      <c r="AW101" t="s">
        <v>11</v>
      </c>
      <c r="AX101">
        <f>Tabla1[[#This Row],[precio del paquete]]-Tabla1[[#This Row],[Saldo_Deudor]]</f>
        <v>1300</v>
      </c>
      <c r="AY101">
        <v>13500</v>
      </c>
      <c r="AZ101">
        <v>0</v>
      </c>
      <c r="BA101">
        <v>0</v>
      </c>
      <c r="BB101" s="20">
        <v>0</v>
      </c>
      <c r="BC101" t="s">
        <v>3966</v>
      </c>
      <c r="BD101" t="s">
        <v>6036</v>
      </c>
      <c r="BE101" t="s">
        <v>3</v>
      </c>
      <c r="BF101" t="s">
        <v>3</v>
      </c>
      <c r="BG101" t="s">
        <v>3</v>
      </c>
      <c r="BH101" t="s">
        <v>3</v>
      </c>
      <c r="BI101" t="s">
        <v>3</v>
      </c>
      <c r="BJ101" s="19" t="s">
        <v>6146</v>
      </c>
      <c r="BK101" t="s">
        <v>3</v>
      </c>
      <c r="BL101" t="s">
        <v>132</v>
      </c>
      <c r="BM101" t="s">
        <v>1</v>
      </c>
      <c r="BN101">
        <f>Tabla1[[#This Row],[precio del paquete]]</f>
        <v>14800</v>
      </c>
      <c r="BO101" t="s">
        <v>1</v>
      </c>
      <c r="BP101" t="s">
        <v>1</v>
      </c>
      <c r="BQ101" t="s">
        <v>1</v>
      </c>
      <c r="BR101" t="s">
        <v>1</v>
      </c>
      <c r="BS101" t="s">
        <v>1</v>
      </c>
      <c r="BT101" t="s">
        <v>1</v>
      </c>
      <c r="BU101" t="s">
        <v>1</v>
      </c>
      <c r="BV101" t="s">
        <v>1</v>
      </c>
      <c r="BW101" t="s">
        <v>0</v>
      </c>
      <c r="BX101" t="s">
        <v>1</v>
      </c>
      <c r="BY101" t="s">
        <v>1</v>
      </c>
      <c r="BZ101" t="s">
        <v>1</v>
      </c>
      <c r="CA101" t="s">
        <v>1</v>
      </c>
      <c r="CB101" t="s">
        <v>1</v>
      </c>
      <c r="CD101" t="str" cm="1">
        <f t="array" aca="1" ref="CD101" ca="1">eConcatenar(A101:CB101,"|")</f>
        <v>QluoZpiSZddw3ymN|CAR2021-6091|3|MEMORIAL|TABASCO|CARDENAS|COLONIA BENITO JUAREZ|2021-10-15|14800|0|100|50|2|0|0|0|0|0|0|0|0|0|0|0|0|0|0|ALEJANDRO|JIMENEZ|MARIA REYES|SOLTERO|X|X|CARRETERA PRINCIPAL|COLONIA BENITO JUAREZ|X|9933715538|X|X|X|CARRETERA PRINCIPAL|X|LUNES|X|X|X|X|X|DOMICILIO |1300|13500|0|0|0|2022-04-01|2022-04-08|x|x|x|x|x|ETDFHETZQDZYCPE|x|HOMBRE|X|14800|X|X|X|X|X|X|X|X|CARDENAS|X|X|X|X|X</v>
      </c>
    </row>
    <row r="102" spans="1:82" x14ac:dyDescent="0.25">
      <c r="A102" t="s">
        <v>236</v>
      </c>
      <c r="B102" t="s">
        <v>2227</v>
      </c>
      <c r="C102">
        <v>3</v>
      </c>
      <c r="D102" t="s">
        <v>3187</v>
      </c>
      <c r="E102" t="s">
        <v>3188</v>
      </c>
      <c r="F102" t="s">
        <v>3189</v>
      </c>
      <c r="G102" t="s">
        <v>3256</v>
      </c>
      <c r="H102" t="s">
        <v>3818</v>
      </c>
      <c r="I102">
        <v>12900</v>
      </c>
      <c r="J102">
        <v>0</v>
      </c>
      <c r="K102">
        <v>100</v>
      </c>
      <c r="L102">
        <v>50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t="s">
        <v>4262</v>
      </c>
      <c r="AC102" t="s">
        <v>4339</v>
      </c>
      <c r="AD102" s="17" t="s">
        <v>4357</v>
      </c>
      <c r="AE102" t="s">
        <v>4</v>
      </c>
      <c r="AF102" t="s">
        <v>1</v>
      </c>
      <c r="AG102" t="s">
        <v>1</v>
      </c>
      <c r="AH102" t="s">
        <v>5258</v>
      </c>
      <c r="AI102" t="s">
        <v>3256</v>
      </c>
      <c r="AJ102" t="s">
        <v>1</v>
      </c>
      <c r="AK102">
        <v>9332076409</v>
      </c>
      <c r="AL102" t="s">
        <v>1</v>
      </c>
      <c r="AM102" t="s">
        <v>1</v>
      </c>
      <c r="AN102" t="s">
        <v>1</v>
      </c>
      <c r="AO102" t="s">
        <v>5258</v>
      </c>
      <c r="AP102" t="s">
        <v>1</v>
      </c>
      <c r="AQ102" t="s">
        <v>2</v>
      </c>
      <c r="AR102" t="s">
        <v>1</v>
      </c>
      <c r="AS102" t="s">
        <v>1</v>
      </c>
      <c r="AT102" t="s">
        <v>1</v>
      </c>
      <c r="AU102" t="s">
        <v>1</v>
      </c>
      <c r="AV102" t="s">
        <v>1</v>
      </c>
      <c r="AW102" t="s">
        <v>11</v>
      </c>
      <c r="AX102">
        <f>Tabla1[[#This Row],[precio del paquete]]-Tabla1[[#This Row],[Saldo_Deudor]]</f>
        <v>6200</v>
      </c>
      <c r="AY102">
        <v>6700</v>
      </c>
      <c r="AZ102">
        <v>0</v>
      </c>
      <c r="BA102">
        <v>0</v>
      </c>
      <c r="BB102" s="20">
        <v>0</v>
      </c>
      <c r="BC102" t="s">
        <v>5959</v>
      </c>
      <c r="BD102" t="s">
        <v>3763</v>
      </c>
      <c r="BE102" t="s">
        <v>3</v>
      </c>
      <c r="BF102" t="s">
        <v>3</v>
      </c>
      <c r="BG102" t="s">
        <v>3</v>
      </c>
      <c r="BH102" t="s">
        <v>3</v>
      </c>
      <c r="BI102" t="s">
        <v>3</v>
      </c>
      <c r="BJ102" s="18" t="s">
        <v>6126</v>
      </c>
      <c r="BK102" t="s">
        <v>3</v>
      </c>
      <c r="BL102" t="s">
        <v>132</v>
      </c>
      <c r="BM102" t="s">
        <v>1</v>
      </c>
      <c r="BN102">
        <f>Tabla1[[#This Row],[precio del paquete]]</f>
        <v>12900</v>
      </c>
      <c r="BO102" t="s">
        <v>1</v>
      </c>
      <c r="BP102" t="s">
        <v>1</v>
      </c>
      <c r="BQ102" t="s">
        <v>1</v>
      </c>
      <c r="BR102" t="s">
        <v>1</v>
      </c>
      <c r="BS102" t="s">
        <v>1</v>
      </c>
      <c r="BT102" t="s">
        <v>1</v>
      </c>
      <c r="BU102" t="s">
        <v>1</v>
      </c>
      <c r="BV102" t="s">
        <v>1</v>
      </c>
      <c r="BW102" t="s">
        <v>0</v>
      </c>
      <c r="BX102" t="s">
        <v>1</v>
      </c>
      <c r="BY102" t="s">
        <v>1</v>
      </c>
      <c r="BZ102" t="s">
        <v>1</v>
      </c>
      <c r="CA102" t="s">
        <v>1</v>
      </c>
      <c r="CB102" t="s">
        <v>1</v>
      </c>
      <c r="CD102" t="str" cm="1">
        <f t="array" aca="1" ref="CD102" ca="1">eConcatenar(A102:CB102,"|")</f>
        <v>QFdxmSxyxHUJ7mCn|COM2020-1997|3|ECONOLINE|TABASCO|COMALCALCO|COLONIA BETANIA|2020-09-17|12900|0|100|50|0|0|0|0|0|0|0|0|0|0|0|0|0|0|0|OLAN|CALDERON|REYNA MARIA|SOLTERO|X|X|CARRETERA A TECOLUTILLA|COLONIA BETANIA|X|9332076409|X|X|X|CARRETERA A TECOLUTILLA|X|LUNES|X|X|X|X|X|DOMICILIO |6200|6700|0|0|0|2022-01-25|2022-02-01|x|x|x|x|x|QWZBUBTG9KVTQO|x|HOMBRE|X|12900|X|X|X|X|X|X|X|X|CARDENAS|X|X|X|X|X</v>
      </c>
    </row>
    <row r="103" spans="1:82" x14ac:dyDescent="0.25">
      <c r="A103" t="s">
        <v>237</v>
      </c>
      <c r="B103" t="s">
        <v>2228</v>
      </c>
      <c r="C103">
        <v>3</v>
      </c>
      <c r="D103" t="s">
        <v>3187</v>
      </c>
      <c r="E103" t="s">
        <v>3188</v>
      </c>
      <c r="F103" t="s">
        <v>0</v>
      </c>
      <c r="G103" t="s">
        <v>3257</v>
      </c>
      <c r="H103" t="s">
        <v>3819</v>
      </c>
      <c r="I103">
        <v>12900</v>
      </c>
      <c r="J103">
        <v>0</v>
      </c>
      <c r="K103">
        <v>100</v>
      </c>
      <c r="L103">
        <v>50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 t="s">
        <v>4358</v>
      </c>
      <c r="AC103" t="s">
        <v>4186</v>
      </c>
      <c r="AD103" s="17" t="s">
        <v>4359</v>
      </c>
      <c r="AE103" t="s">
        <v>4</v>
      </c>
      <c r="AF103" t="s">
        <v>1</v>
      </c>
      <c r="AG103" t="s">
        <v>1</v>
      </c>
      <c r="AH103" t="s">
        <v>5259</v>
      </c>
      <c r="AI103" t="s">
        <v>3257</v>
      </c>
      <c r="AJ103" t="s">
        <v>1</v>
      </c>
      <c r="AK103" t="s">
        <v>1</v>
      </c>
      <c r="AL103" t="s">
        <v>1</v>
      </c>
      <c r="AM103" t="s">
        <v>1</v>
      </c>
      <c r="AN103" t="s">
        <v>1</v>
      </c>
      <c r="AO103" t="s">
        <v>5259</v>
      </c>
      <c r="AP103" t="s">
        <v>1</v>
      </c>
      <c r="AQ103" t="s">
        <v>2</v>
      </c>
      <c r="AR103" t="s">
        <v>1</v>
      </c>
      <c r="AS103" t="s">
        <v>1</v>
      </c>
      <c r="AT103" t="s">
        <v>1</v>
      </c>
      <c r="AU103" t="s">
        <v>1</v>
      </c>
      <c r="AV103" t="s">
        <v>1</v>
      </c>
      <c r="AW103" t="s">
        <v>11</v>
      </c>
      <c r="AX103">
        <f>Tabla1[[#This Row],[precio del paquete]]-Tabla1[[#This Row],[Saldo_Deudor]]</f>
        <v>10000</v>
      </c>
      <c r="AY103">
        <v>2900</v>
      </c>
      <c r="AZ103">
        <v>0</v>
      </c>
      <c r="BA103">
        <v>0</v>
      </c>
      <c r="BB103" s="20">
        <v>0</v>
      </c>
      <c r="BC103" t="s">
        <v>4103</v>
      </c>
      <c r="BD103" t="s">
        <v>6052</v>
      </c>
      <c r="BE103" t="s">
        <v>3</v>
      </c>
      <c r="BF103" t="s">
        <v>3</v>
      </c>
      <c r="BG103" t="s">
        <v>3</v>
      </c>
      <c r="BH103" t="s">
        <v>3</v>
      </c>
      <c r="BI103" t="s">
        <v>3</v>
      </c>
      <c r="BJ103" s="19" t="s">
        <v>6144</v>
      </c>
      <c r="BK103" t="s">
        <v>3</v>
      </c>
      <c r="BL103" t="s">
        <v>132</v>
      </c>
      <c r="BM103" t="s">
        <v>1</v>
      </c>
      <c r="BN103">
        <f>Tabla1[[#This Row],[precio del paquete]]</f>
        <v>12900</v>
      </c>
      <c r="BO103" t="s">
        <v>1</v>
      </c>
      <c r="BP103" t="s">
        <v>1</v>
      </c>
      <c r="BQ103" t="s">
        <v>1</v>
      </c>
      <c r="BR103" t="s">
        <v>1</v>
      </c>
      <c r="BS103" t="s">
        <v>1</v>
      </c>
      <c r="BT103" t="s">
        <v>1</v>
      </c>
      <c r="BU103" t="s">
        <v>1</v>
      </c>
      <c r="BV103" t="s">
        <v>1</v>
      </c>
      <c r="BW103" t="s">
        <v>0</v>
      </c>
      <c r="BX103" t="s">
        <v>1</v>
      </c>
      <c r="BY103" t="s">
        <v>1</v>
      </c>
      <c r="BZ103" t="s">
        <v>1</v>
      </c>
      <c r="CA103" t="s">
        <v>1</v>
      </c>
      <c r="CB103" t="s">
        <v>1</v>
      </c>
      <c r="CD103" t="str" cm="1">
        <f t="array" aca="1" ref="CD103" ca="1">eConcatenar(A103:CB103,"|")</f>
        <v>F39NB9hkFLIb3XNH|CAR2019-3748|3|ECONOLINE|TABASCO|CARDENAS|COLONIA CALZADA PRIMERA SECCION|2019-12-18|12900|0|100|50|0|0|0|0|0|0|0|0|0|0|0|0|0|0|0|MARIN|GARCIA|FLORICEL|SOLTERO|X|X|PERIFERICO|COLONIA CALZADA PRIMERA SECCION|X|X|X|X|X|PERIFERICO|X|LUNES|X|X|X|X|X|DOMICILIO |10000|2900|0|0|0|2022-01-28|2022-02-04|x|x|x|x|x|QX002L4E9KVTQO|x|HOMBRE|X|12900|X|X|X|X|X|X|X|X|CARDENAS|X|X|X|X|X</v>
      </c>
    </row>
    <row r="104" spans="1:82" x14ac:dyDescent="0.25">
      <c r="A104" t="s">
        <v>238</v>
      </c>
      <c r="B104" t="s">
        <v>2229</v>
      </c>
      <c r="C104">
        <v>3</v>
      </c>
      <c r="D104" t="s">
        <v>3187</v>
      </c>
      <c r="E104" t="s">
        <v>3188</v>
      </c>
      <c r="F104" t="s">
        <v>0</v>
      </c>
      <c r="G104" t="s">
        <v>3257</v>
      </c>
      <c r="H104" t="s">
        <v>3820</v>
      </c>
      <c r="I104">
        <v>12900</v>
      </c>
      <c r="J104">
        <v>0</v>
      </c>
      <c r="K104">
        <v>100</v>
      </c>
      <c r="L104">
        <v>50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t="s">
        <v>4360</v>
      </c>
      <c r="AC104" t="s">
        <v>4361</v>
      </c>
      <c r="AD104" s="17" t="s">
        <v>4362</v>
      </c>
      <c r="AE104" t="s">
        <v>4</v>
      </c>
      <c r="AF104" t="s">
        <v>1</v>
      </c>
      <c r="AG104" t="s">
        <v>1</v>
      </c>
      <c r="AH104" t="s">
        <v>3237</v>
      </c>
      <c r="AI104" t="s">
        <v>3257</v>
      </c>
      <c r="AJ104" t="s">
        <v>1</v>
      </c>
      <c r="AK104">
        <v>9371221509</v>
      </c>
      <c r="AL104" t="s">
        <v>1</v>
      </c>
      <c r="AM104" t="s">
        <v>1</v>
      </c>
      <c r="AN104" t="s">
        <v>1</v>
      </c>
      <c r="AO104" t="s">
        <v>3237</v>
      </c>
      <c r="AP104" t="s">
        <v>1</v>
      </c>
      <c r="AQ104" t="s">
        <v>2</v>
      </c>
      <c r="AR104" t="s">
        <v>1</v>
      </c>
      <c r="AS104" t="s">
        <v>1</v>
      </c>
      <c r="AT104" t="s">
        <v>1</v>
      </c>
      <c r="AU104" t="s">
        <v>1</v>
      </c>
      <c r="AV104" t="s">
        <v>1</v>
      </c>
      <c r="AW104" t="s">
        <v>11</v>
      </c>
      <c r="AX104">
        <f>Tabla1[[#This Row],[precio del paquete]]-Tabla1[[#This Row],[Saldo_Deudor]]</f>
        <v>5200</v>
      </c>
      <c r="AY104">
        <v>7700</v>
      </c>
      <c r="AZ104">
        <v>0</v>
      </c>
      <c r="BA104">
        <v>0</v>
      </c>
      <c r="BB104" s="20">
        <v>0</v>
      </c>
      <c r="BC104" t="s">
        <v>5967</v>
      </c>
      <c r="BD104" t="s">
        <v>6053</v>
      </c>
      <c r="BE104" t="s">
        <v>3</v>
      </c>
      <c r="BF104" t="s">
        <v>3</v>
      </c>
      <c r="BG104" t="s">
        <v>3</v>
      </c>
      <c r="BH104" t="s">
        <v>3</v>
      </c>
      <c r="BI104" t="s">
        <v>3</v>
      </c>
      <c r="BJ104" s="18" t="s">
        <v>6138</v>
      </c>
      <c r="BK104" t="s">
        <v>3</v>
      </c>
      <c r="BL104" t="s">
        <v>132</v>
      </c>
      <c r="BM104" t="s">
        <v>1</v>
      </c>
      <c r="BN104">
        <f>Tabla1[[#This Row],[precio del paquete]]</f>
        <v>12900</v>
      </c>
      <c r="BO104" t="s">
        <v>1</v>
      </c>
      <c r="BP104" t="s">
        <v>1</v>
      </c>
      <c r="BQ104" t="s">
        <v>1</v>
      </c>
      <c r="BR104" t="s">
        <v>1</v>
      </c>
      <c r="BS104" t="s">
        <v>1</v>
      </c>
      <c r="BT104" t="s">
        <v>1</v>
      </c>
      <c r="BU104" t="s">
        <v>1</v>
      </c>
      <c r="BV104" t="s">
        <v>1</v>
      </c>
      <c r="BW104" t="s">
        <v>0</v>
      </c>
      <c r="BX104" t="s">
        <v>1</v>
      </c>
      <c r="BY104" t="s">
        <v>1</v>
      </c>
      <c r="BZ104" t="s">
        <v>1</v>
      </c>
      <c r="CA104" t="s">
        <v>1</v>
      </c>
      <c r="CB104" t="s">
        <v>1</v>
      </c>
      <c r="CD104" t="str" cm="1">
        <f t="array" aca="1" ref="CD104" ca="1">eConcatenar(A104:CB104,"|")</f>
        <v>6bIo3bxRQ5VKyMpU|CAR2021-0445|3|ECONOLINE|TABASCO|CARDENAS|COLONIA CALZADA PRIMERA SECCION|2021-10-02|12900|0|100|50|0|0|0|0|0|0|0|0|0|0|0|0|0|0|0|TORRES|GONGORA|EZEQUIEL|SOLTERO|X|X|CARRETERA PRINCIPAL SIN NUMERO|COLONIA CALZADA PRIMERA SECCION|X|9371221509|X|X|X|CARRETERA PRINCIPAL SIN NUMERO|X|LUNES|X|X|X|X|X|DOMICILIO |5200|7700|0|0|0|2022-05-02|2022-05-09|x|x|x|x|x|W5OV8PESRAEJZYS|x|HOMBRE|X|12900|X|X|X|X|X|X|X|X|CARDENAS|X|X|X|X|X</v>
      </c>
    </row>
    <row r="105" spans="1:82" x14ac:dyDescent="0.25">
      <c r="A105" t="s">
        <v>239</v>
      </c>
      <c r="B105" t="s">
        <v>2230</v>
      </c>
      <c r="C105">
        <v>3</v>
      </c>
      <c r="D105" t="s">
        <v>3183</v>
      </c>
      <c r="E105" t="s">
        <v>3188</v>
      </c>
      <c r="F105" t="s">
        <v>3192</v>
      </c>
      <c r="G105" t="s">
        <v>3258</v>
      </c>
      <c r="H105" t="s">
        <v>3796</v>
      </c>
      <c r="I105">
        <v>14800</v>
      </c>
      <c r="J105">
        <v>0</v>
      </c>
      <c r="K105">
        <v>100</v>
      </c>
      <c r="L105">
        <v>50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">
        <v>4201</v>
      </c>
      <c r="AC105" t="s">
        <v>4206</v>
      </c>
      <c r="AD105" s="17" t="s">
        <v>4363</v>
      </c>
      <c r="AE105" t="s">
        <v>4</v>
      </c>
      <c r="AF105" t="s">
        <v>1</v>
      </c>
      <c r="AG105" t="s">
        <v>1</v>
      </c>
      <c r="AH105" t="s">
        <v>5237</v>
      </c>
      <c r="AI105" t="s">
        <v>3258</v>
      </c>
      <c r="AJ105" t="s">
        <v>1</v>
      </c>
      <c r="AK105">
        <v>9331560915</v>
      </c>
      <c r="AL105" t="s">
        <v>1</v>
      </c>
      <c r="AM105" t="s">
        <v>1</v>
      </c>
      <c r="AN105" t="s">
        <v>1</v>
      </c>
      <c r="AO105" t="s">
        <v>5237</v>
      </c>
      <c r="AP105" t="s">
        <v>1</v>
      </c>
      <c r="AQ105" t="s">
        <v>2</v>
      </c>
      <c r="AR105" t="s">
        <v>1</v>
      </c>
      <c r="AS105" t="s">
        <v>1</v>
      </c>
      <c r="AT105" t="s">
        <v>1</v>
      </c>
      <c r="AU105" t="s">
        <v>1</v>
      </c>
      <c r="AV105" t="s">
        <v>1</v>
      </c>
      <c r="AW105" t="s">
        <v>11</v>
      </c>
      <c r="AX105">
        <f>Tabla1[[#This Row],[precio del paquete]]-Tabla1[[#This Row],[Saldo_Deudor]]</f>
        <v>400</v>
      </c>
      <c r="AY105">
        <v>14400</v>
      </c>
      <c r="AZ105">
        <v>0</v>
      </c>
      <c r="BA105">
        <v>0</v>
      </c>
      <c r="BB105" s="20">
        <v>0</v>
      </c>
      <c r="BC105" t="s">
        <v>3768</v>
      </c>
      <c r="BD105" t="s">
        <v>3769</v>
      </c>
      <c r="BE105" t="s">
        <v>3</v>
      </c>
      <c r="BF105" t="s">
        <v>3</v>
      </c>
      <c r="BG105" t="s">
        <v>3</v>
      </c>
      <c r="BH105" t="s">
        <v>3</v>
      </c>
      <c r="BI105" t="s">
        <v>3</v>
      </c>
      <c r="BJ105" s="19" t="s">
        <v>6138</v>
      </c>
      <c r="BK105" t="s">
        <v>3</v>
      </c>
      <c r="BL105" t="s">
        <v>132</v>
      </c>
      <c r="BM105" t="s">
        <v>1</v>
      </c>
      <c r="BN105">
        <f>Tabla1[[#This Row],[precio del paquete]]</f>
        <v>14800</v>
      </c>
      <c r="BO105" t="s">
        <v>1</v>
      </c>
      <c r="BP105" t="s">
        <v>1</v>
      </c>
      <c r="BQ105" t="s">
        <v>1</v>
      </c>
      <c r="BR105" t="s">
        <v>1</v>
      </c>
      <c r="BS105" t="s">
        <v>1</v>
      </c>
      <c r="BT105" t="s">
        <v>1</v>
      </c>
      <c r="BU105" t="s">
        <v>1</v>
      </c>
      <c r="BV105" t="s">
        <v>1</v>
      </c>
      <c r="BW105" t="s">
        <v>0</v>
      </c>
      <c r="BX105" t="s">
        <v>1</v>
      </c>
      <c r="BY105" t="s">
        <v>1</v>
      </c>
      <c r="BZ105" t="s">
        <v>1</v>
      </c>
      <c r="CA105" t="s">
        <v>1</v>
      </c>
      <c r="CB105" t="s">
        <v>1</v>
      </c>
      <c r="CD105" t="str" cm="1">
        <f t="array" aca="1" ref="CD105" ca="1">eConcatenar(A105:CB105,"|")</f>
        <v>DGJIBr0qHN95KDkn|PAR2021-3971|3|MEMORIAL|TABASCO|PARAISO|COLONIA CENCE |2021-12-13|14800|0|100|50|0|0|0|0|0|0|0|0|0|0|0|0|0|0|0|HERNANDEZ|MARTINEZ|CARMITA|SOLTERO|X|X|CALLE NICOLAS BRAVO SIN NUMERO|COLONIA CENCE |X|9331560915|X|X|X|CALLE NICOLAS BRAVO SIN NUMERO|X|LUNES|X|X|X|X|X|DOMICILIO |400|14400|0|0|0|2022-01-22|2022-01-29|x|x|x|x|x|W5OV8PESRAEJZYS|x|HOMBRE|X|14800|X|X|X|X|X|X|X|X|CARDENAS|X|X|X|X|X</v>
      </c>
    </row>
    <row r="106" spans="1:82" x14ac:dyDescent="0.25">
      <c r="A106" t="s">
        <v>240</v>
      </c>
      <c r="B106" t="s">
        <v>2231</v>
      </c>
      <c r="C106">
        <v>3</v>
      </c>
      <c r="D106" t="s">
        <v>3185</v>
      </c>
      <c r="E106" t="s">
        <v>3188</v>
      </c>
      <c r="F106" t="s">
        <v>3192</v>
      </c>
      <c r="G106" t="s">
        <v>3259</v>
      </c>
      <c r="H106" t="s">
        <v>3821</v>
      </c>
      <c r="I106">
        <v>12900</v>
      </c>
      <c r="J106">
        <v>0</v>
      </c>
      <c r="K106">
        <v>100</v>
      </c>
      <c r="L106">
        <v>50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 t="s">
        <v>4364</v>
      </c>
      <c r="AC106" t="s">
        <v>4365</v>
      </c>
      <c r="AD106" s="17" t="s">
        <v>4366</v>
      </c>
      <c r="AE106" t="s">
        <v>4</v>
      </c>
      <c r="AF106" t="s">
        <v>1</v>
      </c>
      <c r="AG106" t="s">
        <v>1</v>
      </c>
      <c r="AH106" t="s">
        <v>5260</v>
      </c>
      <c r="AI106" t="s">
        <v>3259</v>
      </c>
      <c r="AJ106" t="s">
        <v>1</v>
      </c>
      <c r="AK106">
        <v>9331004489</v>
      </c>
      <c r="AL106" t="s">
        <v>1</v>
      </c>
      <c r="AM106" t="s">
        <v>1</v>
      </c>
      <c r="AN106" t="s">
        <v>1</v>
      </c>
      <c r="AO106" t="s">
        <v>5260</v>
      </c>
      <c r="AP106" t="s">
        <v>1</v>
      </c>
      <c r="AQ106" t="s">
        <v>2</v>
      </c>
      <c r="AR106" t="s">
        <v>1</v>
      </c>
      <c r="AS106" t="s">
        <v>1</v>
      </c>
      <c r="AT106" t="s">
        <v>1</v>
      </c>
      <c r="AU106" t="s">
        <v>1</v>
      </c>
      <c r="AV106" t="s">
        <v>1</v>
      </c>
      <c r="AW106" t="s">
        <v>11</v>
      </c>
      <c r="AX106">
        <f>Tabla1[[#This Row],[precio del paquete]]-Tabla1[[#This Row],[Saldo_Deudor]]</f>
        <v>4350</v>
      </c>
      <c r="AY106">
        <v>8550</v>
      </c>
      <c r="AZ106">
        <v>0</v>
      </c>
      <c r="BA106">
        <v>0</v>
      </c>
      <c r="BB106" s="20">
        <v>0</v>
      </c>
      <c r="BC106" t="s">
        <v>4077</v>
      </c>
      <c r="BD106" t="s">
        <v>5965</v>
      </c>
      <c r="BE106" t="s">
        <v>3</v>
      </c>
      <c r="BF106" t="s">
        <v>3</v>
      </c>
      <c r="BG106" t="s">
        <v>3</v>
      </c>
      <c r="BH106" t="s">
        <v>3</v>
      </c>
      <c r="BI106" t="s">
        <v>3</v>
      </c>
      <c r="BJ106" s="18" t="s">
        <v>6142</v>
      </c>
      <c r="BK106" t="s">
        <v>3</v>
      </c>
      <c r="BL106" t="s">
        <v>132</v>
      </c>
      <c r="BM106" t="s">
        <v>1</v>
      </c>
      <c r="BN106">
        <f>Tabla1[[#This Row],[precio del paquete]]</f>
        <v>12900</v>
      </c>
      <c r="BO106" t="s">
        <v>1</v>
      </c>
      <c r="BP106" t="s">
        <v>1</v>
      </c>
      <c r="BQ106" t="s">
        <v>1</v>
      </c>
      <c r="BR106" t="s">
        <v>1</v>
      </c>
      <c r="BS106" t="s">
        <v>1</v>
      </c>
      <c r="BT106" t="s">
        <v>1</v>
      </c>
      <c r="BU106" t="s">
        <v>1</v>
      </c>
      <c r="BV106" t="s">
        <v>1</v>
      </c>
      <c r="BW106" t="s">
        <v>0</v>
      </c>
      <c r="BX106" t="s">
        <v>1</v>
      </c>
      <c r="BY106" t="s">
        <v>1</v>
      </c>
      <c r="BZ106" t="s">
        <v>1</v>
      </c>
      <c r="CA106" t="s">
        <v>1</v>
      </c>
      <c r="CB106" t="s">
        <v>1</v>
      </c>
      <c r="CD106" t="str" cm="1">
        <f t="array" aca="1" ref="CD106" ca="1">eConcatenar(A106:CB106,"|")</f>
        <v>qBvDgnXZmwje755d|CAR2021-0547|3|IMPERIAL DE LUJO|TABASCO|PARAISO|COLONIA CENTRO|2021-02-13|12900|0|100|50|0|0|0|0|0|0|0|0|0|0|0|0|0|0|0|CALLADO|VALENZUELA|FREDI|SOLTERO|X|X|PROLONGACION 5 DE MAYO|COLONIA CENTRO|X|9331004489|X|X|X|PROLONGACION 5 DE MAYO|X|LUNES|X|X|X|X|X|DOMICILIO |4350|8550|0|0|0|2022-06-01|2022-06-08|x|x|x|x|x|UOV7KOSR3LUDMNX|x|HOMBRE|X|12900|X|X|X|X|X|X|X|X|CARDENAS|X|X|X|X|X</v>
      </c>
    </row>
    <row r="107" spans="1:82" x14ac:dyDescent="0.25">
      <c r="A107" t="s">
        <v>241</v>
      </c>
      <c r="B107" t="s">
        <v>2232</v>
      </c>
      <c r="C107">
        <v>3</v>
      </c>
      <c r="D107" t="s">
        <v>4177</v>
      </c>
      <c r="E107" t="s">
        <v>3188</v>
      </c>
      <c r="F107" t="s">
        <v>0</v>
      </c>
      <c r="G107" t="s">
        <v>3259</v>
      </c>
      <c r="H107" t="s">
        <v>3822</v>
      </c>
      <c r="I107">
        <v>31800</v>
      </c>
      <c r="J107">
        <v>0</v>
      </c>
      <c r="K107">
        <v>200</v>
      </c>
      <c r="L107">
        <v>50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t="s">
        <v>4367</v>
      </c>
      <c r="AC107" t="s">
        <v>4368</v>
      </c>
      <c r="AD107" s="17" t="s">
        <v>4369</v>
      </c>
      <c r="AE107" t="s">
        <v>4</v>
      </c>
      <c r="AF107" t="s">
        <v>1</v>
      </c>
      <c r="AG107" t="s">
        <v>1</v>
      </c>
      <c r="AH107" t="s">
        <v>5261</v>
      </c>
      <c r="AI107" t="s">
        <v>3259</v>
      </c>
      <c r="AJ107" t="s">
        <v>1</v>
      </c>
      <c r="AK107" t="s">
        <v>1</v>
      </c>
      <c r="AL107" t="s">
        <v>1</v>
      </c>
      <c r="AM107" t="s">
        <v>1</v>
      </c>
      <c r="AN107" t="s">
        <v>1</v>
      </c>
      <c r="AO107" t="s">
        <v>5261</v>
      </c>
      <c r="AP107" t="s">
        <v>1</v>
      </c>
      <c r="AQ107" t="s">
        <v>2</v>
      </c>
      <c r="AR107" t="s">
        <v>1</v>
      </c>
      <c r="AS107" t="s">
        <v>1</v>
      </c>
      <c r="AT107" t="s">
        <v>1</v>
      </c>
      <c r="AU107" t="s">
        <v>1</v>
      </c>
      <c r="AV107" t="s">
        <v>1</v>
      </c>
      <c r="AW107" t="s">
        <v>11</v>
      </c>
      <c r="AX107">
        <f>Tabla1[[#This Row],[precio del paquete]]-Tabla1[[#This Row],[Saldo_Deudor]]</f>
        <v>11500</v>
      </c>
      <c r="AY107">
        <v>20300</v>
      </c>
      <c r="AZ107">
        <v>0</v>
      </c>
      <c r="BA107">
        <v>0</v>
      </c>
      <c r="BB107" s="20">
        <v>0</v>
      </c>
      <c r="BC107" t="s">
        <v>4166</v>
      </c>
      <c r="BD107" t="s">
        <v>6035</v>
      </c>
      <c r="BE107" t="s">
        <v>3</v>
      </c>
      <c r="BF107" t="s">
        <v>3</v>
      </c>
      <c r="BG107" t="s">
        <v>3</v>
      </c>
      <c r="BH107" t="s">
        <v>3</v>
      </c>
      <c r="BI107" t="s">
        <v>3</v>
      </c>
      <c r="BJ107" s="19" t="s">
        <v>6131</v>
      </c>
      <c r="BK107" t="s">
        <v>3</v>
      </c>
      <c r="BL107" t="s">
        <v>132</v>
      </c>
      <c r="BM107" t="s">
        <v>1</v>
      </c>
      <c r="BN107">
        <f>Tabla1[[#This Row],[precio del paquete]]</f>
        <v>31800</v>
      </c>
      <c r="BO107" t="s">
        <v>1</v>
      </c>
      <c r="BP107" t="s">
        <v>1</v>
      </c>
      <c r="BQ107" t="s">
        <v>1</v>
      </c>
      <c r="BR107" t="s">
        <v>1</v>
      </c>
      <c r="BS107" t="s">
        <v>1</v>
      </c>
      <c r="BT107" t="s">
        <v>1</v>
      </c>
      <c r="BU107" t="s">
        <v>1</v>
      </c>
      <c r="BV107" t="s">
        <v>1</v>
      </c>
      <c r="BW107" t="s">
        <v>0</v>
      </c>
      <c r="BX107" t="s">
        <v>1</v>
      </c>
      <c r="BY107" t="s">
        <v>1</v>
      </c>
      <c r="BZ107" t="s">
        <v>1</v>
      </c>
      <c r="CA107" t="s">
        <v>1</v>
      </c>
      <c r="CB107" t="s">
        <v>1</v>
      </c>
      <c r="CD107" t="str" cm="1">
        <f t="array" aca="1" ref="CD107" ca="1">eConcatenar(A107:CB107,"|")</f>
        <v>mZqXRvEa0vikqz8T|CAR2020-4620|3|CREMACION|TABASCO|CARDENAS|COLONIA CENTRO|2020-11-11|31800|0|200|50|0|0|0|0|0|0|0|0|0|0|0|0|0|0|0|SALAZAR|CHAPUZ|FERNANDO EDAURDO|SOLTERO|X|X|CALLE NOE DE LA FLOR NUMERO 26|COLONIA CENTRO|X|X|X|X|X|CALLE NOE DE LA FLOR NUMERO 26|X|LUNES|X|X|X|X|X|DOMICILIO |11500|20300|0|0|0|2022-04-02|2022-04-09|x|x|x|x|x|QWZBUE029KVTQO|x|HOMBRE|X|31800|X|X|X|X|X|X|X|X|CARDENAS|X|X|X|X|X</v>
      </c>
    </row>
    <row r="108" spans="1:82" x14ac:dyDescent="0.25">
      <c r="A108" t="s">
        <v>242</v>
      </c>
      <c r="B108" t="s">
        <v>2233</v>
      </c>
      <c r="C108">
        <v>3</v>
      </c>
      <c r="D108" t="s">
        <v>3187</v>
      </c>
      <c r="E108" t="s">
        <v>3188</v>
      </c>
      <c r="F108" t="s">
        <v>3193</v>
      </c>
      <c r="G108" t="s">
        <v>3259</v>
      </c>
      <c r="H108" t="s">
        <v>3774</v>
      </c>
      <c r="I108">
        <v>12900</v>
      </c>
      <c r="J108">
        <v>0</v>
      </c>
      <c r="K108">
        <v>200</v>
      </c>
      <c r="L108">
        <v>50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t="s">
        <v>4246</v>
      </c>
      <c r="AC108" t="s">
        <v>7</v>
      </c>
      <c r="AD108" s="17" t="s">
        <v>4370</v>
      </c>
      <c r="AE108" t="s">
        <v>4</v>
      </c>
      <c r="AF108" t="s">
        <v>1</v>
      </c>
      <c r="AG108" t="s">
        <v>1</v>
      </c>
      <c r="AH108" t="s">
        <v>5262</v>
      </c>
      <c r="AI108" t="s">
        <v>3259</v>
      </c>
      <c r="AJ108" t="s">
        <v>1</v>
      </c>
      <c r="AK108">
        <v>9934328191</v>
      </c>
      <c r="AL108" t="s">
        <v>1</v>
      </c>
      <c r="AM108" t="s">
        <v>1</v>
      </c>
      <c r="AN108" t="s">
        <v>1</v>
      </c>
      <c r="AO108" t="s">
        <v>5262</v>
      </c>
      <c r="AP108" t="s">
        <v>1</v>
      </c>
      <c r="AQ108" t="s">
        <v>2</v>
      </c>
      <c r="AR108" t="s">
        <v>1</v>
      </c>
      <c r="AS108" t="s">
        <v>1</v>
      </c>
      <c r="AT108" t="s">
        <v>1</v>
      </c>
      <c r="AU108" t="s">
        <v>1</v>
      </c>
      <c r="AV108" t="s">
        <v>1</v>
      </c>
      <c r="AW108" t="s">
        <v>11</v>
      </c>
      <c r="AX108">
        <f>Tabla1[[#This Row],[precio del paquete]]-Tabla1[[#This Row],[Saldo_Deudor]]</f>
        <v>-1500</v>
      </c>
      <c r="AY108">
        <v>14400</v>
      </c>
      <c r="AZ108">
        <v>0</v>
      </c>
      <c r="BA108">
        <v>0</v>
      </c>
      <c r="BB108" s="20">
        <v>0</v>
      </c>
      <c r="BC108" t="s">
        <v>4103</v>
      </c>
      <c r="BD108" t="s">
        <v>6052</v>
      </c>
      <c r="BE108" t="s">
        <v>3</v>
      </c>
      <c r="BF108" t="s">
        <v>3</v>
      </c>
      <c r="BG108" t="s">
        <v>3</v>
      </c>
      <c r="BH108" t="s">
        <v>3</v>
      </c>
      <c r="BI108" t="s">
        <v>3</v>
      </c>
      <c r="BJ108" s="18" t="s">
        <v>6128</v>
      </c>
      <c r="BK108" t="s">
        <v>3</v>
      </c>
      <c r="BL108" t="s">
        <v>132</v>
      </c>
      <c r="BM108" t="s">
        <v>1</v>
      </c>
      <c r="BN108">
        <f>Tabla1[[#This Row],[precio del paquete]]</f>
        <v>12900</v>
      </c>
      <c r="BO108" t="s">
        <v>1</v>
      </c>
      <c r="BP108" t="s">
        <v>1</v>
      </c>
      <c r="BQ108" t="s">
        <v>1</v>
      </c>
      <c r="BR108" t="s">
        <v>1</v>
      </c>
      <c r="BS108" t="s">
        <v>1</v>
      </c>
      <c r="BT108" t="s">
        <v>1</v>
      </c>
      <c r="BU108" t="s">
        <v>1</v>
      </c>
      <c r="BV108" t="s">
        <v>1</v>
      </c>
      <c r="BW108" t="s">
        <v>0</v>
      </c>
      <c r="BX108" t="s">
        <v>1</v>
      </c>
      <c r="BY108" t="s">
        <v>1</v>
      </c>
      <c r="BZ108" t="s">
        <v>1</v>
      </c>
      <c r="CA108" t="s">
        <v>1</v>
      </c>
      <c r="CB108" t="s">
        <v>1</v>
      </c>
      <c r="CD108" t="str" cm="1">
        <f t="array" aca="1" ref="CD108" ca="1">eConcatenar(A108:CB108,"|")</f>
        <v>UWsLNRfCHc0G2jqF|CAR2020-2017|3|ECONOLINE|TABASCO|VILLAHERMOSA|COLONIA CENTRO|2020-07-29|12900|0|200|50|0|0|0|0|0|0|0|0|0|0|0|0|0|0|0|JIMENEZ|LOPEZ|GUILLERMO|SOLTERO|X|X|ANDADOR GUARAGUAO NUMERO 19|COLONIA CENTRO|X|9934328191|X|X|X|ANDADOR GUARAGUAO NUMERO 19|X|LUNES|X|X|X|X|X|DOMICILIO |-1500|14400|0|0|0|2022-01-28|2022-02-04|x|x|x|x|x|EJCRE545VMMBBOQ|x|HOMBRE|X|12900|X|X|X|X|X|X|X|X|CARDENAS|X|X|X|X|X</v>
      </c>
    </row>
    <row r="109" spans="1:82" x14ac:dyDescent="0.25">
      <c r="A109" t="s">
        <v>243</v>
      </c>
      <c r="B109" t="s">
        <v>2234</v>
      </c>
      <c r="C109">
        <v>3</v>
      </c>
      <c r="D109" t="s">
        <v>3183</v>
      </c>
      <c r="E109" t="s">
        <v>3188</v>
      </c>
      <c r="F109" t="s">
        <v>3192</v>
      </c>
      <c r="G109" t="s">
        <v>3259</v>
      </c>
      <c r="H109" t="s">
        <v>3823</v>
      </c>
      <c r="I109">
        <v>14800</v>
      </c>
      <c r="J109">
        <v>0</v>
      </c>
      <c r="K109">
        <v>100</v>
      </c>
      <c r="L109">
        <v>50</v>
      </c>
      <c r="M109">
        <v>1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 t="s">
        <v>4371</v>
      </c>
      <c r="AC109" t="s">
        <v>4372</v>
      </c>
      <c r="AD109" s="17" t="s">
        <v>4373</v>
      </c>
      <c r="AE109" t="s">
        <v>4</v>
      </c>
      <c r="AF109" t="s">
        <v>1</v>
      </c>
      <c r="AG109" t="s">
        <v>1</v>
      </c>
      <c r="AH109" t="s">
        <v>5263</v>
      </c>
      <c r="AI109" t="s">
        <v>3259</v>
      </c>
      <c r="AJ109" t="s">
        <v>1</v>
      </c>
      <c r="AK109" t="s">
        <v>1</v>
      </c>
      <c r="AL109" t="s">
        <v>1</v>
      </c>
      <c r="AM109" t="s">
        <v>1</v>
      </c>
      <c r="AN109" t="s">
        <v>1</v>
      </c>
      <c r="AO109" t="s">
        <v>5263</v>
      </c>
      <c r="AP109" t="s">
        <v>1</v>
      </c>
      <c r="AQ109" t="s">
        <v>2</v>
      </c>
      <c r="AR109" t="s">
        <v>1</v>
      </c>
      <c r="AS109" t="s">
        <v>1</v>
      </c>
      <c r="AT109" t="s">
        <v>1</v>
      </c>
      <c r="AU109" t="s">
        <v>1</v>
      </c>
      <c r="AV109" t="s">
        <v>1</v>
      </c>
      <c r="AW109" t="s">
        <v>11</v>
      </c>
      <c r="AX109">
        <f>Tabla1[[#This Row],[precio del paquete]]-Tabla1[[#This Row],[Saldo_Deudor]]</f>
        <v>9700</v>
      </c>
      <c r="AY109">
        <v>5100</v>
      </c>
      <c r="AZ109">
        <v>0</v>
      </c>
      <c r="BA109">
        <v>0</v>
      </c>
      <c r="BB109" s="20">
        <v>0</v>
      </c>
      <c r="BC109" t="s">
        <v>4162</v>
      </c>
      <c r="BD109" t="s">
        <v>5962</v>
      </c>
      <c r="BE109" t="s">
        <v>3</v>
      </c>
      <c r="BF109" t="s">
        <v>3</v>
      </c>
      <c r="BG109" t="s">
        <v>3</v>
      </c>
      <c r="BH109" t="s">
        <v>3</v>
      </c>
      <c r="BI109" t="s">
        <v>3</v>
      </c>
      <c r="BJ109" s="19" t="s">
        <v>6128</v>
      </c>
      <c r="BK109" t="s">
        <v>3</v>
      </c>
      <c r="BL109" t="s">
        <v>132</v>
      </c>
      <c r="BM109" t="s">
        <v>1</v>
      </c>
      <c r="BN109">
        <f>Tabla1[[#This Row],[precio del paquete]]</f>
        <v>14800</v>
      </c>
      <c r="BO109" t="s">
        <v>1</v>
      </c>
      <c r="BP109" t="s">
        <v>1</v>
      </c>
      <c r="BQ109" t="s">
        <v>1</v>
      </c>
      <c r="BR109" t="s">
        <v>1</v>
      </c>
      <c r="BS109" t="s">
        <v>1</v>
      </c>
      <c r="BT109" t="s">
        <v>1</v>
      </c>
      <c r="BU109" t="s">
        <v>1</v>
      </c>
      <c r="BV109" t="s">
        <v>1</v>
      </c>
      <c r="BW109" t="s">
        <v>0</v>
      </c>
      <c r="BX109" t="s">
        <v>1</v>
      </c>
      <c r="BY109" t="s">
        <v>1</v>
      </c>
      <c r="BZ109" t="s">
        <v>1</v>
      </c>
      <c r="CA109" t="s">
        <v>1</v>
      </c>
      <c r="CB109" t="s">
        <v>1</v>
      </c>
      <c r="CD109" t="str" cm="1">
        <f t="array" aca="1" ref="CD109" ca="1">eConcatenar(A109:CB109,"|")</f>
        <v>ri1gwJUoOnmAtlXb|PAR2020-0187|3|MEMORIAL|TABASCO|PARAISO|COLONIA CENTRO|2020-08-17|14800|0|100|50|1|0|0|0|0|0|0|0|0|0|0|0|0|0|0|RICARDO|PERALTA|WILDIO|SOLTERO|X|X|CALLE BUENOS AIRES NUMERO 104|COLONIA CENTRO|X|X|X|X|X|CALLE BUENOS AIRES NUMERO 104|X|LUNES|X|X|X|X|X|DOMICILIO |9700|5100|0|0|0|2022-01-20|2022-01-27|x|x|x|x|x|EJCRE545VMMBBOQ|x|HOMBRE|X|14800|X|X|X|X|X|X|X|X|CARDENAS|X|X|X|X|X</v>
      </c>
    </row>
    <row r="110" spans="1:82" x14ac:dyDescent="0.25">
      <c r="A110" t="s">
        <v>244</v>
      </c>
      <c r="B110" t="s">
        <v>2235</v>
      </c>
      <c r="C110">
        <v>3</v>
      </c>
      <c r="D110" t="s">
        <v>3183</v>
      </c>
      <c r="E110" t="s">
        <v>3188</v>
      </c>
      <c r="F110" t="s">
        <v>3192</v>
      </c>
      <c r="G110" t="s">
        <v>3259</v>
      </c>
      <c r="H110" t="s">
        <v>3824</v>
      </c>
      <c r="I110">
        <v>14800</v>
      </c>
      <c r="J110">
        <v>0</v>
      </c>
      <c r="K110">
        <v>100</v>
      </c>
      <c r="L110">
        <v>50</v>
      </c>
      <c r="M110">
        <v>1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t="s">
        <v>4374</v>
      </c>
      <c r="AC110" t="s">
        <v>4375</v>
      </c>
      <c r="AD110" s="17" t="s">
        <v>4376</v>
      </c>
      <c r="AE110" t="s">
        <v>4</v>
      </c>
      <c r="AF110" t="s">
        <v>1</v>
      </c>
      <c r="AG110" t="s">
        <v>1</v>
      </c>
      <c r="AH110" t="s">
        <v>5264</v>
      </c>
      <c r="AI110" t="s">
        <v>3259</v>
      </c>
      <c r="AJ110" t="s">
        <v>1</v>
      </c>
      <c r="AK110">
        <v>9332071063</v>
      </c>
      <c r="AL110" t="s">
        <v>1</v>
      </c>
      <c r="AM110" t="s">
        <v>1</v>
      </c>
      <c r="AN110" t="s">
        <v>1</v>
      </c>
      <c r="AO110" t="s">
        <v>5264</v>
      </c>
      <c r="AP110" t="s">
        <v>1</v>
      </c>
      <c r="AQ110" t="s">
        <v>2</v>
      </c>
      <c r="AR110" t="s">
        <v>1</v>
      </c>
      <c r="AS110" t="s">
        <v>1</v>
      </c>
      <c r="AT110" t="s">
        <v>1</v>
      </c>
      <c r="AU110" t="s">
        <v>1</v>
      </c>
      <c r="AV110" t="s">
        <v>1</v>
      </c>
      <c r="AW110" t="s">
        <v>11</v>
      </c>
      <c r="AX110">
        <f>Tabla1[[#This Row],[precio del paquete]]-Tabla1[[#This Row],[Saldo_Deudor]]</f>
        <v>800</v>
      </c>
      <c r="AY110">
        <v>14000</v>
      </c>
      <c r="AZ110">
        <v>0</v>
      </c>
      <c r="BA110">
        <v>0</v>
      </c>
      <c r="BB110" s="20">
        <v>0</v>
      </c>
      <c r="BC110" t="s">
        <v>3768</v>
      </c>
      <c r="BD110" t="s">
        <v>3769</v>
      </c>
      <c r="BE110" t="s">
        <v>3</v>
      </c>
      <c r="BF110" t="s">
        <v>3</v>
      </c>
      <c r="BG110" t="s">
        <v>3</v>
      </c>
      <c r="BH110" t="s">
        <v>3</v>
      </c>
      <c r="BI110" t="s">
        <v>3</v>
      </c>
      <c r="BJ110" s="18" t="s">
        <v>6147</v>
      </c>
      <c r="BK110" t="s">
        <v>3</v>
      </c>
      <c r="BL110" t="s">
        <v>132</v>
      </c>
      <c r="BM110" t="s">
        <v>1</v>
      </c>
      <c r="BN110">
        <f>Tabla1[[#This Row],[precio del paquete]]</f>
        <v>14800</v>
      </c>
      <c r="BO110" t="s">
        <v>1</v>
      </c>
      <c r="BP110" t="s">
        <v>1</v>
      </c>
      <c r="BQ110" t="s">
        <v>1</v>
      </c>
      <c r="BR110" t="s">
        <v>1</v>
      </c>
      <c r="BS110" t="s">
        <v>1</v>
      </c>
      <c r="BT110" t="s">
        <v>1</v>
      </c>
      <c r="BU110" t="s">
        <v>1</v>
      </c>
      <c r="BV110" t="s">
        <v>1</v>
      </c>
      <c r="BW110" t="s">
        <v>0</v>
      </c>
      <c r="BX110" t="s">
        <v>1</v>
      </c>
      <c r="BY110" t="s">
        <v>1</v>
      </c>
      <c r="BZ110" t="s">
        <v>1</v>
      </c>
      <c r="CA110" t="s">
        <v>1</v>
      </c>
      <c r="CB110" t="s">
        <v>1</v>
      </c>
      <c r="CD110" t="str" cm="1">
        <f t="array" aca="1" ref="CD110" ca="1">eConcatenar(A110:CB110,"|")</f>
        <v>Bb0Hv9wBqlcKyIX9|PAR2021-3514|3|MEMORIAL|TABASCO|PARAISO|COLONIA CENTRO|2021-10-30|14800|0|100|50|1|0|0|0|0|0|0|0|0|0|0|0|0|0|0|MAGAÃ‘A|CHIQUITO|DALIA ESTRELLA|SOLTERO|X|X|CALLE MELCHOR OCAMPO 309|COLONIA CENTRO|X|9332071063|X|X|X|CALLE MELCHOR OCAMPO 309|X|LUNES|X|X|X|X|X|DOMICILIO |800|14000|0|0|0|2022-01-22|2022-01-29|x|x|x|x|x|QX002MIY9KVTQO|x|HOMBRE|X|14800|X|X|X|X|X|X|X|X|CARDENAS|X|X|X|X|X</v>
      </c>
    </row>
    <row r="111" spans="1:82" x14ac:dyDescent="0.25">
      <c r="A111" t="s">
        <v>245</v>
      </c>
      <c r="B111" t="s">
        <v>2236</v>
      </c>
      <c r="C111">
        <v>3</v>
      </c>
      <c r="D111" t="s">
        <v>3183</v>
      </c>
      <c r="E111" t="s">
        <v>3188</v>
      </c>
      <c r="F111" t="s">
        <v>0</v>
      </c>
      <c r="G111" t="s">
        <v>3242</v>
      </c>
      <c r="H111" t="s">
        <v>3796</v>
      </c>
      <c r="I111">
        <v>14800</v>
      </c>
      <c r="J111">
        <v>0</v>
      </c>
      <c r="K111">
        <v>200</v>
      </c>
      <c r="L111">
        <v>50</v>
      </c>
      <c r="M111">
        <v>1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 t="s">
        <v>4377</v>
      </c>
      <c r="AC111" t="s">
        <v>4378</v>
      </c>
      <c r="AD111" s="17" t="s">
        <v>4199</v>
      </c>
      <c r="AE111" t="s">
        <v>4</v>
      </c>
      <c r="AF111" t="s">
        <v>1</v>
      </c>
      <c r="AG111" t="s">
        <v>1</v>
      </c>
      <c r="AH111" t="s">
        <v>5265</v>
      </c>
      <c r="AI111" t="s">
        <v>3242</v>
      </c>
      <c r="AJ111" t="s">
        <v>1</v>
      </c>
      <c r="AK111">
        <v>9373720620</v>
      </c>
      <c r="AL111" t="s">
        <v>1</v>
      </c>
      <c r="AM111" t="s">
        <v>1</v>
      </c>
      <c r="AN111" t="s">
        <v>1</v>
      </c>
      <c r="AO111" t="s">
        <v>5265</v>
      </c>
      <c r="AP111" t="s">
        <v>1</v>
      </c>
      <c r="AQ111" t="s">
        <v>2</v>
      </c>
      <c r="AR111" t="s">
        <v>1</v>
      </c>
      <c r="AS111" t="s">
        <v>1</v>
      </c>
      <c r="AT111" t="s">
        <v>1</v>
      </c>
      <c r="AU111" t="s">
        <v>1</v>
      </c>
      <c r="AV111" t="s">
        <v>1</v>
      </c>
      <c r="AW111" t="s">
        <v>11</v>
      </c>
      <c r="AX111">
        <f>Tabla1[[#This Row],[precio del paquete]]-Tabla1[[#This Row],[Saldo_Deudor]]</f>
        <v>600</v>
      </c>
      <c r="AY111">
        <v>14200</v>
      </c>
      <c r="AZ111">
        <v>0</v>
      </c>
      <c r="BA111">
        <v>0</v>
      </c>
      <c r="BB111" s="20">
        <v>0</v>
      </c>
      <c r="BC111" t="s">
        <v>4124</v>
      </c>
      <c r="BD111" t="s">
        <v>4103</v>
      </c>
      <c r="BE111" t="s">
        <v>3</v>
      </c>
      <c r="BF111" t="s">
        <v>3</v>
      </c>
      <c r="BG111" t="s">
        <v>3</v>
      </c>
      <c r="BH111" t="s">
        <v>3</v>
      </c>
      <c r="BI111" t="s">
        <v>3</v>
      </c>
      <c r="BJ111" s="19" t="s">
        <v>6141</v>
      </c>
      <c r="BK111" t="s">
        <v>3</v>
      </c>
      <c r="BL111" t="s">
        <v>132</v>
      </c>
      <c r="BM111" t="s">
        <v>1</v>
      </c>
      <c r="BN111">
        <f>Tabla1[[#This Row],[precio del paquete]]</f>
        <v>14800</v>
      </c>
      <c r="BO111" t="s">
        <v>1</v>
      </c>
      <c r="BP111" t="s">
        <v>1</v>
      </c>
      <c r="BQ111" t="s">
        <v>1</v>
      </c>
      <c r="BR111" t="s">
        <v>1</v>
      </c>
      <c r="BS111" t="s">
        <v>1</v>
      </c>
      <c r="BT111" t="s">
        <v>1</v>
      </c>
      <c r="BU111" t="s">
        <v>1</v>
      </c>
      <c r="BV111" t="s">
        <v>1</v>
      </c>
      <c r="BW111" t="s">
        <v>0</v>
      </c>
      <c r="BX111" t="s">
        <v>1</v>
      </c>
      <c r="BY111" t="s">
        <v>1</v>
      </c>
      <c r="BZ111" t="s">
        <v>1</v>
      </c>
      <c r="CA111" t="s">
        <v>1</v>
      </c>
      <c r="CB111" t="s">
        <v>1</v>
      </c>
      <c r="CD111" t="str" cm="1">
        <f t="array" aca="1" ref="CD111" ca="1">eConcatenar(A111:CB111,"|")</f>
        <v>YHS0On4Nii3VuqWx|CAR2021-1550|3|MEMORIAL|TABASCO|CARDENAS|CARDENAS CENTRO|2021-12-13|14800|0|200|50|1|0|0|0|0|0|0|0|0|0|0|0|0|0|0|MERIDA|DELGADO|MARIA|SOLTERO|X|X|CALLE NOE DE LA FLOR CASANOVA NUMERO 302|CARDENAS CENTRO|X|9373720620|X|X|X|CALLE NOE DE LA FLOR CASANOVA NUMERO 302|X|LUNES|X|X|X|X|X|DOMICILIO |600|14200|0|0|0|2022-01-21|2022-01-28|x|x|x|x|x|QWZGYZFM9KVTQO|x|HOMBRE|X|14800|X|X|X|X|X|X|X|X|CARDENAS|X|X|X|X|X</v>
      </c>
    </row>
    <row r="112" spans="1:82" x14ac:dyDescent="0.25">
      <c r="A112" t="s">
        <v>246</v>
      </c>
      <c r="B112" t="s">
        <v>2237</v>
      </c>
      <c r="C112">
        <v>3</v>
      </c>
      <c r="D112" t="s">
        <v>3183</v>
      </c>
      <c r="E112" t="s">
        <v>3188</v>
      </c>
      <c r="F112" t="s">
        <v>0</v>
      </c>
      <c r="G112" t="s">
        <v>3242</v>
      </c>
      <c r="H112" t="s">
        <v>3825</v>
      </c>
      <c r="I112">
        <v>14800</v>
      </c>
      <c r="J112">
        <v>0</v>
      </c>
      <c r="K112">
        <v>200</v>
      </c>
      <c r="L112">
        <v>50</v>
      </c>
      <c r="M112">
        <v>1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t="s">
        <v>4201</v>
      </c>
      <c r="AC112" t="s">
        <v>4249</v>
      </c>
      <c r="AD112" s="17" t="s">
        <v>4379</v>
      </c>
      <c r="AE112" t="s">
        <v>4</v>
      </c>
      <c r="AF112" t="s">
        <v>1</v>
      </c>
      <c r="AG112" t="s">
        <v>1</v>
      </c>
      <c r="AH112" t="s">
        <v>5266</v>
      </c>
      <c r="AI112" t="s">
        <v>3242</v>
      </c>
      <c r="AJ112" t="s">
        <v>1</v>
      </c>
      <c r="AK112">
        <v>9371033570</v>
      </c>
      <c r="AL112" t="s">
        <v>1</v>
      </c>
      <c r="AM112" t="s">
        <v>1</v>
      </c>
      <c r="AN112" t="s">
        <v>1</v>
      </c>
      <c r="AO112" t="s">
        <v>5266</v>
      </c>
      <c r="AP112" t="s">
        <v>1</v>
      </c>
      <c r="AQ112" t="s">
        <v>2</v>
      </c>
      <c r="AR112" t="s">
        <v>1</v>
      </c>
      <c r="AS112" t="s">
        <v>1</v>
      </c>
      <c r="AT112" t="s">
        <v>1</v>
      </c>
      <c r="AU112" t="s">
        <v>1</v>
      </c>
      <c r="AV112" t="s">
        <v>1</v>
      </c>
      <c r="AW112" t="s">
        <v>11</v>
      </c>
      <c r="AX112">
        <f>Tabla1[[#This Row],[precio del paquete]]-Tabla1[[#This Row],[Saldo_Deudor]]</f>
        <v>2200</v>
      </c>
      <c r="AY112">
        <v>12600</v>
      </c>
      <c r="AZ112">
        <v>0</v>
      </c>
      <c r="BA112">
        <v>0</v>
      </c>
      <c r="BB112" s="20">
        <v>0</v>
      </c>
      <c r="BC112" t="s">
        <v>4124</v>
      </c>
      <c r="BD112" t="s">
        <v>4103</v>
      </c>
      <c r="BE112" t="s">
        <v>3</v>
      </c>
      <c r="BF112" t="s">
        <v>3</v>
      </c>
      <c r="BG112" t="s">
        <v>3</v>
      </c>
      <c r="BH112" t="s">
        <v>3</v>
      </c>
      <c r="BI112" t="s">
        <v>3</v>
      </c>
      <c r="BJ112" s="18" t="s">
        <v>6135</v>
      </c>
      <c r="BK112" t="s">
        <v>3</v>
      </c>
      <c r="BL112" t="s">
        <v>132</v>
      </c>
      <c r="BM112" t="s">
        <v>1</v>
      </c>
      <c r="BN112">
        <f>Tabla1[[#This Row],[precio del paquete]]</f>
        <v>14800</v>
      </c>
      <c r="BO112" t="s">
        <v>1</v>
      </c>
      <c r="BP112" t="s">
        <v>1</v>
      </c>
      <c r="BQ112" t="s">
        <v>1</v>
      </c>
      <c r="BR112" t="s">
        <v>1</v>
      </c>
      <c r="BS112" t="s">
        <v>1</v>
      </c>
      <c r="BT112" t="s">
        <v>1</v>
      </c>
      <c r="BU112" t="s">
        <v>1</v>
      </c>
      <c r="BV112" t="s">
        <v>1</v>
      </c>
      <c r="BW112" t="s">
        <v>0</v>
      </c>
      <c r="BX112" t="s">
        <v>1</v>
      </c>
      <c r="BY112" t="s">
        <v>1</v>
      </c>
      <c r="BZ112" t="s">
        <v>1</v>
      </c>
      <c r="CA112" t="s">
        <v>1</v>
      </c>
      <c r="CB112" t="s">
        <v>1</v>
      </c>
      <c r="CD112" t="str" cm="1">
        <f t="array" aca="1" ref="CD112" ca="1">eConcatenar(A112:CB112,"|")</f>
        <v>4UKxp4NzHE4FF94N|CAR2021-7580|3|MEMORIAL|TABASCO|CARDENAS|CARDENAS CENTRO|2021-12-14|14800|0|200|50|1|0|0|0|0|0|0|0|0|0|0|0|0|0|0|HERNANDEZ|NARANJO|ISIDRO|SOLTERO|X|X|CALLE AURELIO SOSA TORRES NUMERO 44 |CARDENAS CENTRO|X|9371033570|X|X|X|CALLE AURELIO SOSA TORRES NUMERO 44 |X|LUNES|X|X|X|X|X|DOMICILIO |2200|12600|0|0|0|2022-01-21|2022-01-28|x|x|x|x|x|MYEDVABVTAZ4TPF|x|HOMBRE|X|14800|X|X|X|X|X|X|X|X|CARDENAS|X|X|X|X|X</v>
      </c>
    </row>
    <row r="113" spans="1:82" x14ac:dyDescent="0.25">
      <c r="A113" t="s">
        <v>247</v>
      </c>
      <c r="B113" t="s">
        <v>2238</v>
      </c>
      <c r="C113">
        <v>3</v>
      </c>
      <c r="D113" t="s">
        <v>3183</v>
      </c>
      <c r="E113" t="s">
        <v>3188</v>
      </c>
      <c r="F113" t="s">
        <v>0</v>
      </c>
      <c r="G113" t="s">
        <v>3242</v>
      </c>
      <c r="H113" t="s">
        <v>3786</v>
      </c>
      <c r="I113">
        <v>14800</v>
      </c>
      <c r="J113">
        <v>0</v>
      </c>
      <c r="K113">
        <v>100</v>
      </c>
      <c r="L113">
        <v>50</v>
      </c>
      <c r="M113">
        <v>1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t="s">
        <v>4380</v>
      </c>
      <c r="AC113" t="s">
        <v>4381</v>
      </c>
      <c r="AD113" s="17" t="s">
        <v>4382</v>
      </c>
      <c r="AE113" t="s">
        <v>4</v>
      </c>
      <c r="AF113" t="s">
        <v>1</v>
      </c>
      <c r="AG113" t="s">
        <v>1</v>
      </c>
      <c r="AH113" t="s">
        <v>5267</v>
      </c>
      <c r="AI113" t="s">
        <v>3242</v>
      </c>
      <c r="AJ113" t="s">
        <v>1</v>
      </c>
      <c r="AK113">
        <v>9371696375</v>
      </c>
      <c r="AL113" t="s">
        <v>1</v>
      </c>
      <c r="AM113" t="s">
        <v>1</v>
      </c>
      <c r="AN113" t="s">
        <v>1</v>
      </c>
      <c r="AO113" t="s">
        <v>5267</v>
      </c>
      <c r="AP113" t="s">
        <v>1</v>
      </c>
      <c r="AQ113" t="s">
        <v>2</v>
      </c>
      <c r="AR113" t="s">
        <v>1</v>
      </c>
      <c r="AS113" t="s">
        <v>1</v>
      </c>
      <c r="AT113" t="s">
        <v>1</v>
      </c>
      <c r="AU113" t="s">
        <v>1</v>
      </c>
      <c r="AV113" t="s">
        <v>1</v>
      </c>
      <c r="AW113" t="s">
        <v>11</v>
      </c>
      <c r="AX113">
        <f>Tabla1[[#This Row],[precio del paquete]]-Tabla1[[#This Row],[Saldo_Deudor]]</f>
        <v>300</v>
      </c>
      <c r="AY113">
        <v>14500</v>
      </c>
      <c r="AZ113">
        <v>0</v>
      </c>
      <c r="BA113">
        <v>0</v>
      </c>
      <c r="BB113" s="20">
        <v>0</v>
      </c>
      <c r="BC113" t="s">
        <v>4124</v>
      </c>
      <c r="BD113" t="s">
        <v>4103</v>
      </c>
      <c r="BE113" t="s">
        <v>3</v>
      </c>
      <c r="BF113" t="s">
        <v>3</v>
      </c>
      <c r="BG113" t="s">
        <v>3</v>
      </c>
      <c r="BH113" t="s">
        <v>3</v>
      </c>
      <c r="BI113" t="s">
        <v>3</v>
      </c>
      <c r="BJ113" s="19" t="s">
        <v>6135</v>
      </c>
      <c r="BK113" t="s">
        <v>3</v>
      </c>
      <c r="BL113" t="s">
        <v>132</v>
      </c>
      <c r="BM113" t="s">
        <v>1</v>
      </c>
      <c r="BN113">
        <f>Tabla1[[#This Row],[precio del paquete]]</f>
        <v>14800</v>
      </c>
      <c r="BO113" t="s">
        <v>1</v>
      </c>
      <c r="BP113" t="s">
        <v>1</v>
      </c>
      <c r="BQ113" t="s">
        <v>1</v>
      </c>
      <c r="BR113" t="s">
        <v>1</v>
      </c>
      <c r="BS113" t="s">
        <v>1</v>
      </c>
      <c r="BT113" t="s">
        <v>1</v>
      </c>
      <c r="BU113" t="s">
        <v>1</v>
      </c>
      <c r="BV113" t="s">
        <v>1</v>
      </c>
      <c r="BW113" t="s">
        <v>0</v>
      </c>
      <c r="BX113" t="s">
        <v>1</v>
      </c>
      <c r="BY113" t="s">
        <v>1</v>
      </c>
      <c r="BZ113" t="s">
        <v>1</v>
      </c>
      <c r="CA113" t="s">
        <v>1</v>
      </c>
      <c r="CB113" t="s">
        <v>1</v>
      </c>
      <c r="CD113" t="str" cm="1">
        <f t="array" aca="1" ref="CD113" ca="1">eConcatenar(A113:CB113,"|")</f>
        <v>iI7NvRl3IVokq1mw|CAR2021-7431|3|MEMORIAL|TABASCO|CARDENAS|CARDENAS CENTRO|2021-04-12|14800|0|100|50|1|0|0|0|0|0|0|0|0|0|0|0|0|0|0|RAMOS|DE DIOS|RUBI ESMERALDA|SOLTERO|X|X|CALLE REFORMA NUMERO 103|CARDENAS CENTRO|X|9371696375|X|X|X|CALLE REFORMA NUMERO 103|X|LUNES|X|X|X|X|X|DOMICILIO |300|14500|0|0|0|2022-01-21|2022-01-28|x|x|x|x|x|MYEDVABVTAZ4TPF|x|HOMBRE|X|14800|X|X|X|X|X|X|X|X|CARDENAS|X|X|X|X|X</v>
      </c>
    </row>
    <row r="114" spans="1:82" x14ac:dyDescent="0.25">
      <c r="A114" t="s">
        <v>248</v>
      </c>
      <c r="B114" t="s">
        <v>2239</v>
      </c>
      <c r="C114">
        <v>3</v>
      </c>
      <c r="D114" t="s">
        <v>3184</v>
      </c>
      <c r="E114" t="s">
        <v>3188</v>
      </c>
      <c r="F114" t="s">
        <v>0</v>
      </c>
      <c r="G114" t="s">
        <v>3242</v>
      </c>
      <c r="H114" t="s">
        <v>3796</v>
      </c>
      <c r="I114">
        <v>24500</v>
      </c>
      <c r="J114">
        <v>0</v>
      </c>
      <c r="K114">
        <v>100</v>
      </c>
      <c r="L114">
        <v>50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 t="s">
        <v>4206</v>
      </c>
      <c r="AC114" t="s">
        <v>4383</v>
      </c>
      <c r="AD114" s="17" t="s">
        <v>4384</v>
      </c>
      <c r="AE114" t="s">
        <v>4</v>
      </c>
      <c r="AF114" t="s">
        <v>1</v>
      </c>
      <c r="AG114" t="s">
        <v>1</v>
      </c>
      <c r="AH114" t="s">
        <v>5268</v>
      </c>
      <c r="AI114" t="s">
        <v>3242</v>
      </c>
      <c r="AJ114" t="s">
        <v>1</v>
      </c>
      <c r="AK114">
        <v>9932817681</v>
      </c>
      <c r="AL114" t="s">
        <v>1</v>
      </c>
      <c r="AM114" t="s">
        <v>1</v>
      </c>
      <c r="AN114" t="s">
        <v>1</v>
      </c>
      <c r="AO114" t="s">
        <v>5268</v>
      </c>
      <c r="AP114" t="s">
        <v>1</v>
      </c>
      <c r="AQ114" t="s">
        <v>2</v>
      </c>
      <c r="AR114" t="s">
        <v>1</v>
      </c>
      <c r="AS114" t="s">
        <v>1</v>
      </c>
      <c r="AT114" t="s">
        <v>1</v>
      </c>
      <c r="AU114" t="s">
        <v>1</v>
      </c>
      <c r="AV114" t="s">
        <v>1</v>
      </c>
      <c r="AW114" t="s">
        <v>11</v>
      </c>
      <c r="AX114">
        <f>Tabla1[[#This Row],[precio del paquete]]-Tabla1[[#This Row],[Saldo_Deudor]]</f>
        <v>300</v>
      </c>
      <c r="AY114">
        <v>24200</v>
      </c>
      <c r="AZ114">
        <v>0</v>
      </c>
      <c r="BA114">
        <v>0</v>
      </c>
      <c r="BB114" s="20">
        <v>0</v>
      </c>
      <c r="BC114" t="s">
        <v>3827</v>
      </c>
      <c r="BD114" t="s">
        <v>4124</v>
      </c>
      <c r="BE114" t="s">
        <v>3</v>
      </c>
      <c r="BF114" t="s">
        <v>3</v>
      </c>
      <c r="BG114" t="s">
        <v>3</v>
      </c>
      <c r="BH114" t="s">
        <v>3</v>
      </c>
      <c r="BI114" t="s">
        <v>3</v>
      </c>
      <c r="BJ114" s="18" t="s">
        <v>6135</v>
      </c>
      <c r="BK114" t="s">
        <v>3</v>
      </c>
      <c r="BL114" t="s">
        <v>132</v>
      </c>
      <c r="BM114" t="s">
        <v>1</v>
      </c>
      <c r="BN114">
        <f>Tabla1[[#This Row],[precio del paquete]]</f>
        <v>24500</v>
      </c>
      <c r="BO114" t="s">
        <v>1</v>
      </c>
      <c r="BP114" t="s">
        <v>1</v>
      </c>
      <c r="BQ114" t="s">
        <v>1</v>
      </c>
      <c r="BR114" t="s">
        <v>1</v>
      </c>
      <c r="BS114" t="s">
        <v>1</v>
      </c>
      <c r="BT114" t="s">
        <v>1</v>
      </c>
      <c r="BU114" t="s">
        <v>1</v>
      </c>
      <c r="BV114" t="s">
        <v>1</v>
      </c>
      <c r="BW114" t="s">
        <v>0</v>
      </c>
      <c r="BX114" t="s">
        <v>1</v>
      </c>
      <c r="BY114" t="s">
        <v>1</v>
      </c>
      <c r="BZ114" t="s">
        <v>1</v>
      </c>
      <c r="CA114" t="s">
        <v>1</v>
      </c>
      <c r="CB114" t="s">
        <v>1</v>
      </c>
      <c r="CD114" t="str" cm="1">
        <f t="array" aca="1" ref="CD114" ca="1">eConcatenar(A114:CB114,"|")</f>
        <v>PnXgbArG1TrHhsR7|CAR2021-7542|3|DIGNITY|TABASCO|CARDENAS|CARDENAS CENTRO|2021-12-13|24500|0|100|50|0|0|0|0|0|0|0|0|0|0|0|0|0|0|0|MARTINEZ|ANGELES|JOYCE KRISTEL|SOLTERO|X|X|CALLE CUAHUCTEMOC NUMERO 117|CARDENAS CENTRO|X|9932817681|X|X|X|CALLE CUAHUCTEMOC NUMERO 117|X|LUNES|X|X|X|X|X|DOMICILIO |300|24200|0|0|0|2022-01-14|2022-01-21|x|x|x|x|x|MYEDVABVTAZ4TPF|x|HOMBRE|X|24500|X|X|X|X|X|X|X|X|CARDENAS|X|X|X|X|X</v>
      </c>
    </row>
    <row r="115" spans="1:82" x14ac:dyDescent="0.25">
      <c r="A115" t="s">
        <v>249</v>
      </c>
      <c r="B115" t="s">
        <v>2240</v>
      </c>
      <c r="C115">
        <v>3</v>
      </c>
      <c r="D115" t="s">
        <v>3183</v>
      </c>
      <c r="E115" t="s">
        <v>3188</v>
      </c>
      <c r="F115" t="s">
        <v>0</v>
      </c>
      <c r="G115" t="s">
        <v>3242</v>
      </c>
      <c r="H115" t="s">
        <v>3826</v>
      </c>
      <c r="I115">
        <v>14800</v>
      </c>
      <c r="J115">
        <v>0</v>
      </c>
      <c r="K115">
        <v>500</v>
      </c>
      <c r="L115">
        <v>50</v>
      </c>
      <c r="M115">
        <v>1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t="s">
        <v>4186</v>
      </c>
      <c r="AC115" t="s">
        <v>4385</v>
      </c>
      <c r="AD115" s="17" t="s">
        <v>4386</v>
      </c>
      <c r="AE115" t="s">
        <v>4</v>
      </c>
      <c r="AF115" t="s">
        <v>1</v>
      </c>
      <c r="AG115" t="s">
        <v>1</v>
      </c>
      <c r="AH115" t="s">
        <v>5269</v>
      </c>
      <c r="AI115" t="s">
        <v>3242</v>
      </c>
      <c r="AJ115" t="s">
        <v>1</v>
      </c>
      <c r="AK115">
        <v>9372702653</v>
      </c>
      <c r="AL115" t="s">
        <v>1</v>
      </c>
      <c r="AM115" t="s">
        <v>1</v>
      </c>
      <c r="AN115" t="s">
        <v>1</v>
      </c>
      <c r="AO115" t="s">
        <v>5269</v>
      </c>
      <c r="AP115" t="s">
        <v>1</v>
      </c>
      <c r="AQ115" t="s">
        <v>2</v>
      </c>
      <c r="AR115" t="s">
        <v>1</v>
      </c>
      <c r="AS115" t="s">
        <v>1</v>
      </c>
      <c r="AT115" t="s">
        <v>1</v>
      </c>
      <c r="AU115" t="s">
        <v>1</v>
      </c>
      <c r="AV115" t="s">
        <v>1</v>
      </c>
      <c r="AW115" t="s">
        <v>11</v>
      </c>
      <c r="AX115">
        <f>Tabla1[[#This Row],[precio del paquete]]-Tabla1[[#This Row],[Saldo_Deudor]]</f>
        <v>1000</v>
      </c>
      <c r="AY115">
        <v>13800</v>
      </c>
      <c r="AZ115">
        <v>0</v>
      </c>
      <c r="BA115">
        <v>0</v>
      </c>
      <c r="BB115" s="20">
        <v>0</v>
      </c>
      <c r="BC115" t="s">
        <v>3924</v>
      </c>
      <c r="BD115" t="s">
        <v>6041</v>
      </c>
      <c r="BE115" t="s">
        <v>3</v>
      </c>
      <c r="BF115" t="s">
        <v>3</v>
      </c>
      <c r="BG115" t="s">
        <v>3</v>
      </c>
      <c r="BH115" t="s">
        <v>3</v>
      </c>
      <c r="BI115" t="s">
        <v>3</v>
      </c>
      <c r="BJ115" s="19" t="s">
        <v>6135</v>
      </c>
      <c r="BK115" t="s">
        <v>3</v>
      </c>
      <c r="BL115" t="s">
        <v>132</v>
      </c>
      <c r="BM115" t="s">
        <v>1</v>
      </c>
      <c r="BN115">
        <f>Tabla1[[#This Row],[precio del paquete]]</f>
        <v>14800</v>
      </c>
      <c r="BO115" t="s">
        <v>1</v>
      </c>
      <c r="BP115" t="s">
        <v>1</v>
      </c>
      <c r="BQ115" t="s">
        <v>1</v>
      </c>
      <c r="BR115" t="s">
        <v>1</v>
      </c>
      <c r="BS115" t="s">
        <v>1</v>
      </c>
      <c r="BT115" t="s">
        <v>1</v>
      </c>
      <c r="BU115" t="s">
        <v>1</v>
      </c>
      <c r="BV115" t="s">
        <v>1</v>
      </c>
      <c r="BW115" t="s">
        <v>0</v>
      </c>
      <c r="BX115" t="s">
        <v>1</v>
      </c>
      <c r="BY115" t="s">
        <v>1</v>
      </c>
      <c r="BZ115" t="s">
        <v>1</v>
      </c>
      <c r="CA115" t="s">
        <v>1</v>
      </c>
      <c r="CB115" t="s">
        <v>1</v>
      </c>
      <c r="CD115" t="str" cm="1">
        <f t="array" aca="1" ref="CD115" ca="1">eConcatenar(A115:CB115,"|")</f>
        <v>mRsEj57DG09REFKb|CAR2021-5688|3|MEMORIAL|TABASCO|CARDENAS|CARDENAS CENTRO|2021-11-29|14800|0|500|50|1|0|0|0|0|0|0|0|0|0|0|0|0|0|0|GARCIA|SANTOS|FLOR GUADALUPE|SOLTERO|X|X|CERRADA REFORMA NUMERO 10|CARDENAS CENTRO|X|9372702653|X|X|X|CERRADA REFORMA NUMERO 10|X|LUNES|X|X|X|X|X|DOMICILIO |1000|13800|0|0|0|2022-08-01|2022-08-08|x|x|x|x|x|MYEDVABVTAZ4TPF|x|HOMBRE|X|14800|X|X|X|X|X|X|X|X|CARDENAS|X|X|X|X|X</v>
      </c>
    </row>
    <row r="116" spans="1:82" x14ac:dyDescent="0.25">
      <c r="A116" t="s">
        <v>250</v>
      </c>
      <c r="B116" t="s">
        <v>2241</v>
      </c>
      <c r="C116">
        <v>3</v>
      </c>
      <c r="D116" t="s">
        <v>3184</v>
      </c>
      <c r="E116" t="s">
        <v>3188</v>
      </c>
      <c r="F116" t="s">
        <v>3192</v>
      </c>
      <c r="G116" t="s">
        <v>3242</v>
      </c>
      <c r="H116" t="s">
        <v>3827</v>
      </c>
      <c r="I116">
        <v>24500</v>
      </c>
      <c r="J116">
        <v>0</v>
      </c>
      <c r="K116">
        <v>700</v>
      </c>
      <c r="L116">
        <v>50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t="s">
        <v>4360</v>
      </c>
      <c r="AC116" t="s">
        <v>7</v>
      </c>
      <c r="AD116" s="17" t="s">
        <v>4387</v>
      </c>
      <c r="AE116" t="s">
        <v>4</v>
      </c>
      <c r="AF116" t="s">
        <v>1</v>
      </c>
      <c r="AG116" t="s">
        <v>1</v>
      </c>
      <c r="AH116" t="s">
        <v>5270</v>
      </c>
      <c r="AI116" t="s">
        <v>3242</v>
      </c>
      <c r="AJ116" t="s">
        <v>1</v>
      </c>
      <c r="AK116">
        <v>9141215111</v>
      </c>
      <c r="AL116" t="s">
        <v>1</v>
      </c>
      <c r="AM116" t="s">
        <v>1</v>
      </c>
      <c r="AN116" t="s">
        <v>1</v>
      </c>
      <c r="AO116" t="s">
        <v>5270</v>
      </c>
      <c r="AP116" t="s">
        <v>1</v>
      </c>
      <c r="AQ116" t="s">
        <v>2</v>
      </c>
      <c r="AR116" t="s">
        <v>1</v>
      </c>
      <c r="AS116" t="s">
        <v>1</v>
      </c>
      <c r="AT116" t="s">
        <v>1</v>
      </c>
      <c r="AU116" t="s">
        <v>1</v>
      </c>
      <c r="AV116" t="s">
        <v>1</v>
      </c>
      <c r="AW116" t="s">
        <v>11</v>
      </c>
      <c r="AX116">
        <f>Tabla1[[#This Row],[precio del paquete]]-Tabla1[[#This Row],[Saldo_Deudor]]</f>
        <v>900</v>
      </c>
      <c r="AY116">
        <v>23600</v>
      </c>
      <c r="AZ116">
        <v>0</v>
      </c>
      <c r="BA116">
        <v>0</v>
      </c>
      <c r="BB116" s="20">
        <v>0</v>
      </c>
      <c r="BC116" t="s">
        <v>5962</v>
      </c>
      <c r="BD116" t="s">
        <v>6038</v>
      </c>
      <c r="BE116" t="s">
        <v>3</v>
      </c>
      <c r="BF116" t="s">
        <v>3</v>
      </c>
      <c r="BG116" t="s">
        <v>3</v>
      </c>
      <c r="BH116" t="s">
        <v>3</v>
      </c>
      <c r="BI116" t="s">
        <v>3</v>
      </c>
      <c r="BJ116" s="18" t="s">
        <v>6135</v>
      </c>
      <c r="BK116" t="s">
        <v>3</v>
      </c>
      <c r="BL116" t="s">
        <v>132</v>
      </c>
      <c r="BM116" t="s">
        <v>1</v>
      </c>
      <c r="BN116">
        <f>Tabla1[[#This Row],[precio del paquete]]</f>
        <v>24500</v>
      </c>
      <c r="BO116" t="s">
        <v>1</v>
      </c>
      <c r="BP116" t="s">
        <v>1</v>
      </c>
      <c r="BQ116" t="s">
        <v>1</v>
      </c>
      <c r="BR116" t="s">
        <v>1</v>
      </c>
      <c r="BS116" t="s">
        <v>1</v>
      </c>
      <c r="BT116" t="s">
        <v>1</v>
      </c>
      <c r="BU116" t="s">
        <v>1</v>
      </c>
      <c r="BV116" t="s">
        <v>1</v>
      </c>
      <c r="BW116" t="s">
        <v>0</v>
      </c>
      <c r="BX116" t="s">
        <v>1</v>
      </c>
      <c r="BY116" t="s">
        <v>1</v>
      </c>
      <c r="BZ116" t="s">
        <v>1</v>
      </c>
      <c r="CA116" t="s">
        <v>1</v>
      </c>
      <c r="CB116" t="s">
        <v>1</v>
      </c>
      <c r="CD116" t="str" cm="1">
        <f t="array" aca="1" ref="CD116" ca="1">eConcatenar(A116:CB116,"|")</f>
        <v>0kLJbO0nRxjCCHDR|PAR2022-0235|3|DIGNITY|TABASCO|PARAISO|CARDENAS CENTRO|2022-01-14|24500|0|700|50|0|0|0|0|0|0|0|0|0|0|0|0|0|0|0|TORRES|LOPEZ|TERESA|SOLTERO|X|X|CALLE LIC MANUEL SANCHEZ MARMOL NUMERO 128|CARDENAS CENTRO|X|9141215111|X|X|X|CALLE LIC MANUEL SANCHEZ MARMOL NUMERO 128|X|LUNES|X|X|X|X|X|DOMICILIO |900|23600|0|0|0|2022-01-27|2022-02-03|x|x|x|x|x|MYEDVABVTAZ4TPF|x|HOMBRE|X|24500|X|X|X|X|X|X|X|X|CARDENAS|X|X|X|X|X</v>
      </c>
    </row>
    <row r="117" spans="1:82" x14ac:dyDescent="0.25">
      <c r="A117" t="s">
        <v>251</v>
      </c>
      <c r="B117" t="s">
        <v>2242</v>
      </c>
      <c r="C117">
        <v>3</v>
      </c>
      <c r="D117" t="s">
        <v>3185</v>
      </c>
      <c r="E117" t="s">
        <v>3188</v>
      </c>
      <c r="F117" t="s">
        <v>0</v>
      </c>
      <c r="G117" t="s">
        <v>3242</v>
      </c>
      <c r="H117" t="s">
        <v>3828</v>
      </c>
      <c r="I117">
        <v>12900</v>
      </c>
      <c r="J117">
        <v>0</v>
      </c>
      <c r="K117">
        <v>200</v>
      </c>
      <c r="L117">
        <v>50</v>
      </c>
      <c r="M117">
        <v>1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 t="s">
        <v>7</v>
      </c>
      <c r="AC117" t="s">
        <v>4388</v>
      </c>
      <c r="AD117" s="17" t="s">
        <v>4258</v>
      </c>
      <c r="AE117" t="s">
        <v>4</v>
      </c>
      <c r="AF117" t="s">
        <v>1</v>
      </c>
      <c r="AG117" t="s">
        <v>1</v>
      </c>
      <c r="AH117" t="s">
        <v>5271</v>
      </c>
      <c r="AI117" t="s">
        <v>3242</v>
      </c>
      <c r="AJ117" t="s">
        <v>1</v>
      </c>
      <c r="AK117">
        <v>9371098926</v>
      </c>
      <c r="AL117" t="s">
        <v>1</v>
      </c>
      <c r="AM117" t="s">
        <v>1</v>
      </c>
      <c r="AN117" t="s">
        <v>1</v>
      </c>
      <c r="AO117" t="s">
        <v>5271</v>
      </c>
      <c r="AP117" t="s">
        <v>1</v>
      </c>
      <c r="AQ117" t="s">
        <v>2</v>
      </c>
      <c r="AR117" t="s">
        <v>1</v>
      </c>
      <c r="AS117" t="s">
        <v>1</v>
      </c>
      <c r="AT117" t="s">
        <v>1</v>
      </c>
      <c r="AU117" t="s">
        <v>1</v>
      </c>
      <c r="AV117" t="s">
        <v>1</v>
      </c>
      <c r="AW117" t="s">
        <v>11</v>
      </c>
      <c r="AX117">
        <f>Tabla1[[#This Row],[precio del paquete]]-Tabla1[[#This Row],[Saldo_Deudor]]</f>
        <v>1000</v>
      </c>
      <c r="AY117">
        <v>11900</v>
      </c>
      <c r="AZ117">
        <v>0</v>
      </c>
      <c r="BA117">
        <v>0</v>
      </c>
      <c r="BB117" s="20">
        <v>0</v>
      </c>
      <c r="BC117" t="s">
        <v>4022</v>
      </c>
      <c r="BD117" t="s">
        <v>6054</v>
      </c>
      <c r="BE117" t="s">
        <v>3</v>
      </c>
      <c r="BF117" t="s">
        <v>3</v>
      </c>
      <c r="BG117" t="s">
        <v>3</v>
      </c>
      <c r="BH117" t="s">
        <v>3</v>
      </c>
      <c r="BI117" t="s">
        <v>3</v>
      </c>
      <c r="BJ117" s="19" t="s">
        <v>6141</v>
      </c>
      <c r="BK117" t="s">
        <v>3</v>
      </c>
      <c r="BL117" t="s">
        <v>132</v>
      </c>
      <c r="BM117" t="s">
        <v>1</v>
      </c>
      <c r="BN117">
        <f>Tabla1[[#This Row],[precio del paquete]]</f>
        <v>12900</v>
      </c>
      <c r="BO117" t="s">
        <v>1</v>
      </c>
      <c r="BP117" t="s">
        <v>1</v>
      </c>
      <c r="BQ117" t="s">
        <v>1</v>
      </c>
      <c r="BR117" t="s">
        <v>1</v>
      </c>
      <c r="BS117" t="s">
        <v>1</v>
      </c>
      <c r="BT117" t="s">
        <v>1</v>
      </c>
      <c r="BU117" t="s">
        <v>1</v>
      </c>
      <c r="BV117" t="s">
        <v>1</v>
      </c>
      <c r="BW117" t="s">
        <v>0</v>
      </c>
      <c r="BX117" t="s">
        <v>1</v>
      </c>
      <c r="BY117" t="s">
        <v>1</v>
      </c>
      <c r="BZ117" t="s">
        <v>1</v>
      </c>
      <c r="CA117" t="s">
        <v>1</v>
      </c>
      <c r="CB117" t="s">
        <v>1</v>
      </c>
      <c r="CD117" t="str" cm="1">
        <f t="array" aca="1" ref="CD117" ca="1">eConcatenar(A117:CB117,"|")</f>
        <v>IdYz9GQBhfW5AVSb|CAR2021-0413|3|IMPERIAL DE LUJO|TABASCO|CARDENAS|CARDENAS CENTRO|2021-03-02|12900|0|200|50|1|0|0|0|0|0|0|0|0|0|0|0|0|0|0|LOPEZ|GARDUZA|MANUEL|SOLTERO|X|X|CALLE CUAHUCTEMOC NUMERO 207 INTERIOR|CARDENAS CENTRO|X|9371098926|X|X|X|CALLE CUAHUCTEMOC NUMERO 207 INTERIOR|X|LUNES|X|X|X|X|X|DOMICILIO |1000|11900|0|0|0|2021-01-06|2021-01-13|x|x|x|x|x|QWZGYZFM9KVTQO|x|HOMBRE|X|12900|X|X|X|X|X|X|X|X|CARDENAS|X|X|X|X|X</v>
      </c>
    </row>
    <row r="118" spans="1:82" x14ac:dyDescent="0.25">
      <c r="A118" t="s">
        <v>252</v>
      </c>
      <c r="B118" t="s">
        <v>2243</v>
      </c>
      <c r="C118">
        <v>3</v>
      </c>
      <c r="D118" t="s">
        <v>3184</v>
      </c>
      <c r="E118" t="s">
        <v>3188</v>
      </c>
      <c r="F118" t="s">
        <v>0</v>
      </c>
      <c r="G118" t="s">
        <v>3260</v>
      </c>
      <c r="H118" t="s">
        <v>3795</v>
      </c>
      <c r="I118">
        <v>24500</v>
      </c>
      <c r="J118">
        <v>0</v>
      </c>
      <c r="K118">
        <v>2500</v>
      </c>
      <c r="L118">
        <v>50</v>
      </c>
      <c r="M118">
        <v>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 t="s">
        <v>4389</v>
      </c>
      <c r="AC118" t="s">
        <v>4253</v>
      </c>
      <c r="AD118" s="17" t="s">
        <v>4390</v>
      </c>
      <c r="AE118" t="s">
        <v>4</v>
      </c>
      <c r="AF118" t="s">
        <v>1</v>
      </c>
      <c r="AG118" t="s">
        <v>1</v>
      </c>
      <c r="AH118" t="s">
        <v>5272</v>
      </c>
      <c r="AI118" t="s">
        <v>3260</v>
      </c>
      <c r="AJ118" t="s">
        <v>1</v>
      </c>
      <c r="AK118">
        <v>9371031101</v>
      </c>
      <c r="AL118" t="s">
        <v>1</v>
      </c>
      <c r="AM118" t="s">
        <v>1</v>
      </c>
      <c r="AN118" t="s">
        <v>1</v>
      </c>
      <c r="AO118" t="s">
        <v>5272</v>
      </c>
      <c r="AP118" t="s">
        <v>1</v>
      </c>
      <c r="AQ118" t="s">
        <v>2</v>
      </c>
      <c r="AR118" t="s">
        <v>1</v>
      </c>
      <c r="AS118" t="s">
        <v>1</v>
      </c>
      <c r="AT118" t="s">
        <v>1</v>
      </c>
      <c r="AU118" t="s">
        <v>1</v>
      </c>
      <c r="AV118" t="s">
        <v>1</v>
      </c>
      <c r="AW118" t="s">
        <v>11</v>
      </c>
      <c r="AX118">
        <f>Tabla1[[#This Row],[precio del paquete]]-Tabla1[[#This Row],[Saldo_Deudor]]</f>
        <v>3500</v>
      </c>
      <c r="AY118">
        <v>21000</v>
      </c>
      <c r="AZ118">
        <v>0</v>
      </c>
      <c r="BA118">
        <v>0</v>
      </c>
      <c r="BB118" s="20">
        <v>0</v>
      </c>
      <c r="BC118" t="s">
        <v>3966</v>
      </c>
      <c r="BD118" t="s">
        <v>6036</v>
      </c>
      <c r="BE118" t="s">
        <v>3</v>
      </c>
      <c r="BF118" t="s">
        <v>3</v>
      </c>
      <c r="BG118" t="s">
        <v>3</v>
      </c>
      <c r="BH118" t="s">
        <v>3</v>
      </c>
      <c r="BI118" t="s">
        <v>3</v>
      </c>
      <c r="BJ118" s="18" t="s">
        <v>6126</v>
      </c>
      <c r="BK118" t="s">
        <v>3</v>
      </c>
      <c r="BL118" t="s">
        <v>132</v>
      </c>
      <c r="BM118" t="s">
        <v>1</v>
      </c>
      <c r="BN118">
        <f>Tabla1[[#This Row],[precio del paquete]]</f>
        <v>24500</v>
      </c>
      <c r="BO118" t="s">
        <v>1</v>
      </c>
      <c r="BP118" t="s">
        <v>1</v>
      </c>
      <c r="BQ118" t="s">
        <v>1</v>
      </c>
      <c r="BR118" t="s">
        <v>1</v>
      </c>
      <c r="BS118" t="s">
        <v>1</v>
      </c>
      <c r="BT118" t="s">
        <v>1</v>
      </c>
      <c r="BU118" t="s">
        <v>1</v>
      </c>
      <c r="BV118" t="s">
        <v>1</v>
      </c>
      <c r="BW118" t="s">
        <v>0</v>
      </c>
      <c r="BX118" t="s">
        <v>1</v>
      </c>
      <c r="BY118" t="s">
        <v>1</v>
      </c>
      <c r="BZ118" t="s">
        <v>1</v>
      </c>
      <c r="CA118" t="s">
        <v>1</v>
      </c>
      <c r="CB118" t="s">
        <v>1</v>
      </c>
      <c r="CD118" t="str" cm="1">
        <f t="array" aca="1" ref="CD118" ca="1">eConcatenar(A118:CB118,"|")</f>
        <v>GmLZqw5ebX95cEzR|CAR2021-6828|3|DIGNITY|TABASCO|CARDENAS|EMPLEADOS DEL CSAT|2021-10-11|24500|0|2500|50|2|0|0|0|0|0|0|0|0|0|0|0|0|0|0|BRITO|GAMAS|MARCO ANTONIO|SOLTERO|X|X|CALLE PIJIJE NUMERO 48|EMPLEADOS DEL CSAT|X|9371031101|X|X|X|CALLE PIJIJE NUMERO 48|X|LUNES|X|X|X|X|X|DOMICILIO |3500|21000|0|0|0|2022-04-01|2022-04-08|x|x|x|x|x|QWZBUBTG9KVTQO|x|HOMBRE|X|24500|X|X|X|X|X|X|X|X|CARDENAS|X|X|X|X|X</v>
      </c>
    </row>
    <row r="119" spans="1:82" x14ac:dyDescent="0.25">
      <c r="A119" t="s">
        <v>253</v>
      </c>
      <c r="B119" t="s">
        <v>2244</v>
      </c>
      <c r="C119">
        <v>3</v>
      </c>
      <c r="D119" t="s">
        <v>3183</v>
      </c>
      <c r="E119" t="s">
        <v>3188</v>
      </c>
      <c r="F119" t="s">
        <v>0</v>
      </c>
      <c r="G119" t="s">
        <v>3260</v>
      </c>
      <c r="H119" t="s">
        <v>3768</v>
      </c>
      <c r="I119">
        <v>14800</v>
      </c>
      <c r="J119">
        <v>0</v>
      </c>
      <c r="K119">
        <v>500</v>
      </c>
      <c r="L119">
        <v>50</v>
      </c>
      <c r="M119">
        <v>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 t="s">
        <v>4226</v>
      </c>
      <c r="AC119" t="s">
        <v>7</v>
      </c>
      <c r="AD119" s="17" t="s">
        <v>4306</v>
      </c>
      <c r="AE119" t="s">
        <v>4</v>
      </c>
      <c r="AF119" t="s">
        <v>1</v>
      </c>
      <c r="AG119" t="s">
        <v>1</v>
      </c>
      <c r="AH119" t="s">
        <v>5273</v>
      </c>
      <c r="AI119" t="s">
        <v>3260</v>
      </c>
      <c r="AJ119" t="s">
        <v>1</v>
      </c>
      <c r="AK119">
        <v>9371639995</v>
      </c>
      <c r="AL119" t="s">
        <v>1</v>
      </c>
      <c r="AM119" t="s">
        <v>1</v>
      </c>
      <c r="AN119" t="s">
        <v>1</v>
      </c>
      <c r="AO119" t="s">
        <v>5273</v>
      </c>
      <c r="AP119" t="s">
        <v>1</v>
      </c>
      <c r="AQ119" t="s">
        <v>2</v>
      </c>
      <c r="AR119" t="s">
        <v>1</v>
      </c>
      <c r="AS119" t="s">
        <v>1</v>
      </c>
      <c r="AT119" t="s">
        <v>1</v>
      </c>
      <c r="AU119" t="s">
        <v>1</v>
      </c>
      <c r="AV119" t="s">
        <v>1</v>
      </c>
      <c r="AW119" t="s">
        <v>11</v>
      </c>
      <c r="AX119">
        <f>Tabla1[[#This Row],[precio del paquete]]-Tabla1[[#This Row],[Saldo_Deudor]]</f>
        <v>500</v>
      </c>
      <c r="AY119">
        <v>14300</v>
      </c>
      <c r="AZ119">
        <v>0</v>
      </c>
      <c r="BA119">
        <v>0</v>
      </c>
      <c r="BB119" s="20">
        <v>0</v>
      </c>
      <c r="BC119" t="s">
        <v>4162</v>
      </c>
      <c r="BD119" t="s">
        <v>5962</v>
      </c>
      <c r="BE119" t="s">
        <v>3</v>
      </c>
      <c r="BF119" t="s">
        <v>3</v>
      </c>
      <c r="BG119" t="s">
        <v>3</v>
      </c>
      <c r="BH119" t="s">
        <v>3</v>
      </c>
      <c r="BI119" t="s">
        <v>3</v>
      </c>
      <c r="BJ119" s="19" t="s">
        <v>6140</v>
      </c>
      <c r="BK119" t="s">
        <v>3</v>
      </c>
      <c r="BL119" t="s">
        <v>132</v>
      </c>
      <c r="BM119" t="s">
        <v>1</v>
      </c>
      <c r="BN119">
        <f>Tabla1[[#This Row],[precio del paquete]]</f>
        <v>14800</v>
      </c>
      <c r="BO119" t="s">
        <v>1</v>
      </c>
      <c r="BP119" t="s">
        <v>1</v>
      </c>
      <c r="BQ119" t="s">
        <v>1</v>
      </c>
      <c r="BR119" t="s">
        <v>1</v>
      </c>
      <c r="BS119" t="s">
        <v>1</v>
      </c>
      <c r="BT119" t="s">
        <v>1</v>
      </c>
      <c r="BU119" t="s">
        <v>1</v>
      </c>
      <c r="BV119" t="s">
        <v>1</v>
      </c>
      <c r="BW119" t="s">
        <v>0</v>
      </c>
      <c r="BX119" t="s">
        <v>1</v>
      </c>
      <c r="BY119" t="s">
        <v>1</v>
      </c>
      <c r="BZ119" t="s">
        <v>1</v>
      </c>
      <c r="CA119" t="s">
        <v>1</v>
      </c>
      <c r="CB119" t="s">
        <v>1</v>
      </c>
      <c r="CD119" t="str" cm="1">
        <f t="array" aca="1" ref="CD119" ca="1">eConcatenar(A119:CB119,"|")</f>
        <v>kHx1FDPYnANKZZLh|CAR2022-0422|3|MEMORIAL|TABASCO|CARDENAS|EMPLEADOS DEL CSAT|2022-01-22|14800|0|500|50|2|0|0|0|0|0|0|0|0|0|0|0|0|0|0|CRUZ|LOPEZ|GUADALUPE|SOLTERO|X|X|CALLE ARMADILLO MANZANA 18 LOTE 342|EMPLEADOS DEL CSAT|X|9371639995|X|X|X|CALLE ARMADILLO MANZANA 18 LOTE 342|X|LUNES|X|X|X|X|X|DOMICILIO |500|14300|0|0|0|2022-01-20|2022-01-27|x|x|x|x|x|QWZGYVYW9KVTQO|x|HOMBRE|X|14800|X|X|X|X|X|X|X|X|CARDENAS|X|X|X|X|X</v>
      </c>
    </row>
    <row r="120" spans="1:82" x14ac:dyDescent="0.25">
      <c r="A120" t="s">
        <v>254</v>
      </c>
      <c r="B120" t="s">
        <v>2245</v>
      </c>
      <c r="C120">
        <v>3</v>
      </c>
      <c r="D120" t="s">
        <v>3183</v>
      </c>
      <c r="E120" t="s">
        <v>3188</v>
      </c>
      <c r="F120" t="s">
        <v>0</v>
      </c>
      <c r="G120" t="s">
        <v>3260</v>
      </c>
      <c r="H120" t="s">
        <v>3829</v>
      </c>
      <c r="I120">
        <v>14800</v>
      </c>
      <c r="J120">
        <v>0</v>
      </c>
      <c r="K120">
        <v>100</v>
      </c>
      <c r="L120">
        <v>50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t="s">
        <v>4391</v>
      </c>
      <c r="AC120" t="s">
        <v>4201</v>
      </c>
      <c r="AD120" s="17" t="s">
        <v>4392</v>
      </c>
      <c r="AE120" t="s">
        <v>4</v>
      </c>
      <c r="AF120" t="s">
        <v>1</v>
      </c>
      <c r="AG120" t="s">
        <v>1</v>
      </c>
      <c r="AH120" t="s">
        <v>5274</v>
      </c>
      <c r="AI120" t="s">
        <v>3260</v>
      </c>
      <c r="AJ120" t="s">
        <v>1</v>
      </c>
      <c r="AK120">
        <v>93737826</v>
      </c>
      <c r="AL120" t="s">
        <v>1</v>
      </c>
      <c r="AM120" t="s">
        <v>1</v>
      </c>
      <c r="AN120" t="s">
        <v>1</v>
      </c>
      <c r="AO120" t="s">
        <v>5274</v>
      </c>
      <c r="AP120" t="s">
        <v>1</v>
      </c>
      <c r="AQ120" t="s">
        <v>2</v>
      </c>
      <c r="AR120" t="s">
        <v>1</v>
      </c>
      <c r="AS120" t="s">
        <v>1</v>
      </c>
      <c r="AT120" t="s">
        <v>1</v>
      </c>
      <c r="AU120" t="s">
        <v>1</v>
      </c>
      <c r="AV120" t="s">
        <v>1</v>
      </c>
      <c r="AW120" t="s">
        <v>11</v>
      </c>
      <c r="AX120">
        <f>Tabla1[[#This Row],[precio del paquete]]-Tabla1[[#This Row],[Saldo_Deudor]]</f>
        <v>3300</v>
      </c>
      <c r="AY120">
        <v>11500</v>
      </c>
      <c r="AZ120">
        <v>0</v>
      </c>
      <c r="BA120">
        <v>0</v>
      </c>
      <c r="BB120" s="20">
        <v>0</v>
      </c>
      <c r="BC120" t="s">
        <v>3829</v>
      </c>
      <c r="BD120" t="s">
        <v>6055</v>
      </c>
      <c r="BE120" t="s">
        <v>3</v>
      </c>
      <c r="BF120" t="s">
        <v>3</v>
      </c>
      <c r="BG120" t="s">
        <v>3</v>
      </c>
      <c r="BH120" t="s">
        <v>3</v>
      </c>
      <c r="BI120" t="s">
        <v>3</v>
      </c>
      <c r="BJ120" s="18" t="s">
        <v>6126</v>
      </c>
      <c r="BK120" t="s">
        <v>3</v>
      </c>
      <c r="BL120" t="s">
        <v>132</v>
      </c>
      <c r="BM120" t="s">
        <v>1</v>
      </c>
      <c r="BN120">
        <f>Tabla1[[#This Row],[precio del paquete]]</f>
        <v>14800</v>
      </c>
      <c r="BO120" t="s">
        <v>1</v>
      </c>
      <c r="BP120" t="s">
        <v>1</v>
      </c>
      <c r="BQ120" t="s">
        <v>1</v>
      </c>
      <c r="BR120" t="s">
        <v>1</v>
      </c>
      <c r="BS120" t="s">
        <v>1</v>
      </c>
      <c r="BT120" t="s">
        <v>1</v>
      </c>
      <c r="BU120" t="s">
        <v>1</v>
      </c>
      <c r="BV120" t="s">
        <v>1</v>
      </c>
      <c r="BW120" t="s">
        <v>0</v>
      </c>
      <c r="BX120" t="s">
        <v>1</v>
      </c>
      <c r="BY120" t="s">
        <v>1</v>
      </c>
      <c r="BZ120" t="s">
        <v>1</v>
      </c>
      <c r="CA120" t="s">
        <v>1</v>
      </c>
      <c r="CB120" t="s">
        <v>1</v>
      </c>
      <c r="CD120" t="str" cm="1">
        <f t="array" aca="1" ref="CD120" ca="1">eConcatenar(A120:CB120,"|")</f>
        <v>nsRoPGD6rlmADPB9|CAR2020-4448|3|MEMORIAL|TABASCO|CARDENAS|EMPLEADOS DEL CSAT|2020-10-30|14800|0|100|50|0|0|0|0|0|0|0|0|0|0|0|0|0|0|0|BAXIN|HERNANDEZ|HILARIA GUADALUPE|SOLTERO|X|X|CALLE POCHITOQUE|EMPLEADOS DEL CSAT|X|93737826|X|X|X|CALLE POCHITOQUE|X|LUNES|X|X|X|X|X|DOMICILIO |3300|11500|0|0|0|2020-10-30|2020-11-06|x|x|x|x|x|QWZBUBTG9KVTQO|x|HOMBRE|X|14800|X|X|X|X|X|X|X|X|CARDENAS|X|X|X|X|X</v>
      </c>
    </row>
    <row r="121" spans="1:82" x14ac:dyDescent="0.25">
      <c r="A121" t="s">
        <v>255</v>
      </c>
      <c r="B121" t="s">
        <v>2246</v>
      </c>
      <c r="C121">
        <v>3</v>
      </c>
      <c r="D121" t="s">
        <v>3183</v>
      </c>
      <c r="E121" t="s">
        <v>3188</v>
      </c>
      <c r="F121" t="s">
        <v>3189</v>
      </c>
      <c r="G121" t="s">
        <v>3261</v>
      </c>
      <c r="H121" t="s">
        <v>3830</v>
      </c>
      <c r="I121">
        <v>14800</v>
      </c>
      <c r="J121">
        <v>0</v>
      </c>
      <c r="K121">
        <v>200</v>
      </c>
      <c r="L121">
        <v>50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t="s">
        <v>4183</v>
      </c>
      <c r="AC121" t="s">
        <v>4393</v>
      </c>
      <c r="AD121" s="17" t="s">
        <v>4394</v>
      </c>
      <c r="AE121" t="s">
        <v>4</v>
      </c>
      <c r="AF121" t="s">
        <v>1</v>
      </c>
      <c r="AG121" t="s">
        <v>1</v>
      </c>
      <c r="AH121" t="s">
        <v>5275</v>
      </c>
      <c r="AI121" t="s">
        <v>3261</v>
      </c>
      <c r="AJ121" t="s">
        <v>1</v>
      </c>
      <c r="AK121">
        <v>9333292256</v>
      </c>
      <c r="AL121" t="s">
        <v>1</v>
      </c>
      <c r="AM121" t="s">
        <v>1</v>
      </c>
      <c r="AN121" t="s">
        <v>1</v>
      </c>
      <c r="AO121" t="s">
        <v>5275</v>
      </c>
      <c r="AP121" t="s">
        <v>1</v>
      </c>
      <c r="AQ121" t="s">
        <v>2</v>
      </c>
      <c r="AR121" t="s">
        <v>1</v>
      </c>
      <c r="AS121" t="s">
        <v>1</v>
      </c>
      <c r="AT121" t="s">
        <v>1</v>
      </c>
      <c r="AU121" t="s">
        <v>1</v>
      </c>
      <c r="AV121" t="s">
        <v>1</v>
      </c>
      <c r="AW121" t="s">
        <v>11</v>
      </c>
      <c r="AX121">
        <f>Tabla1[[#This Row],[precio del paquete]]-Tabla1[[#This Row],[Saldo_Deudor]]</f>
        <v>1950</v>
      </c>
      <c r="AY121">
        <v>12850</v>
      </c>
      <c r="AZ121">
        <v>0</v>
      </c>
      <c r="BA121">
        <v>0</v>
      </c>
      <c r="BB121" s="20">
        <v>0</v>
      </c>
      <c r="BC121" t="s">
        <v>5959</v>
      </c>
      <c r="BD121" t="s">
        <v>3763</v>
      </c>
      <c r="BE121" t="s">
        <v>3</v>
      </c>
      <c r="BF121" t="s">
        <v>3</v>
      </c>
      <c r="BG121" t="s">
        <v>3</v>
      </c>
      <c r="BH121" t="s">
        <v>3</v>
      </c>
      <c r="BI121" t="s">
        <v>3</v>
      </c>
      <c r="BJ121" s="19" t="s">
        <v>6136</v>
      </c>
      <c r="BK121" t="s">
        <v>3</v>
      </c>
      <c r="BL121" t="s">
        <v>132</v>
      </c>
      <c r="BM121" t="s">
        <v>1</v>
      </c>
      <c r="BN121">
        <f>Tabla1[[#This Row],[precio del paquete]]</f>
        <v>14800</v>
      </c>
      <c r="BO121" t="s">
        <v>1</v>
      </c>
      <c r="BP121" t="s">
        <v>1</v>
      </c>
      <c r="BQ121" t="s">
        <v>1</v>
      </c>
      <c r="BR121" t="s">
        <v>1</v>
      </c>
      <c r="BS121" t="s">
        <v>1</v>
      </c>
      <c r="BT121" t="s">
        <v>1</v>
      </c>
      <c r="BU121" t="s">
        <v>1</v>
      </c>
      <c r="BV121" t="s">
        <v>1</v>
      </c>
      <c r="BW121" t="s">
        <v>0</v>
      </c>
      <c r="BX121" t="s">
        <v>1</v>
      </c>
      <c r="BY121" t="s">
        <v>1</v>
      </c>
      <c r="BZ121" t="s">
        <v>1</v>
      </c>
      <c r="CA121" t="s">
        <v>1</v>
      </c>
      <c r="CB121" t="s">
        <v>1</v>
      </c>
      <c r="CD121" t="str" cm="1">
        <f t="array" aca="1" ref="CD121" ca="1">eConcatenar(A121:CB121,"|")</f>
        <v>KZdeWwcpm6CdRpUG|COM2021-3157|3|MEMORIAL|TABASCO|COMALCALCO|COLONIA EL COCOHITE|2021-09-10|14800|0|200|50|0|0|0|0|0|0|0|0|0|0|0|0|0|0|0|DE LA CRUZ|ALCUDIA|JUAN JOSE|SOLTERO|X|X|POBLADO MIGUEL HIDALGO |COLONIA EL COCOHITE|X|9333292256|X|X|X|POBLADO MIGUEL HIDALGO |X|LUNES|X|X|X|X|X|DOMICILIO |1950|12850|0|0|0|2022-01-25|2022-02-01|x|x|x|x|x|QWZBUES49KVTQO|x|HOMBRE|X|14800|X|X|X|X|X|X|X|X|CARDENAS|X|X|X|X|X</v>
      </c>
    </row>
    <row r="122" spans="1:82" x14ac:dyDescent="0.25">
      <c r="A122" t="s">
        <v>256</v>
      </c>
      <c r="B122" t="s">
        <v>2247</v>
      </c>
      <c r="C122">
        <v>3</v>
      </c>
      <c r="D122" t="s">
        <v>3183</v>
      </c>
      <c r="E122" t="s">
        <v>3188</v>
      </c>
      <c r="F122" t="s">
        <v>0</v>
      </c>
      <c r="G122" t="s">
        <v>3262</v>
      </c>
      <c r="H122" t="s">
        <v>3755</v>
      </c>
      <c r="I122">
        <v>14800</v>
      </c>
      <c r="J122">
        <v>0</v>
      </c>
      <c r="K122">
        <v>200</v>
      </c>
      <c r="L122">
        <v>50</v>
      </c>
      <c r="M122">
        <v>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 t="s">
        <v>4325</v>
      </c>
      <c r="AC122" t="s">
        <v>4395</v>
      </c>
      <c r="AD122" s="17" t="s">
        <v>4396</v>
      </c>
      <c r="AE122" t="s">
        <v>4</v>
      </c>
      <c r="AF122" t="s">
        <v>1</v>
      </c>
      <c r="AG122" t="s">
        <v>1</v>
      </c>
      <c r="AH122" t="s">
        <v>5276</v>
      </c>
      <c r="AI122" t="s">
        <v>3262</v>
      </c>
      <c r="AJ122" t="s">
        <v>1</v>
      </c>
      <c r="AK122">
        <v>9371251765</v>
      </c>
      <c r="AL122" t="s">
        <v>1</v>
      </c>
      <c r="AM122" t="s">
        <v>1</v>
      </c>
      <c r="AN122" t="s">
        <v>1</v>
      </c>
      <c r="AO122" t="s">
        <v>5276</v>
      </c>
      <c r="AP122" t="s">
        <v>1</v>
      </c>
      <c r="AQ122" t="s">
        <v>2</v>
      </c>
      <c r="AR122" t="s">
        <v>1</v>
      </c>
      <c r="AS122" t="s">
        <v>1</v>
      </c>
      <c r="AT122" t="s">
        <v>1</v>
      </c>
      <c r="AU122" t="s">
        <v>1</v>
      </c>
      <c r="AV122" t="s">
        <v>1</v>
      </c>
      <c r="AW122" t="s">
        <v>11</v>
      </c>
      <c r="AX122">
        <f>Tabla1[[#This Row],[precio del paquete]]-Tabla1[[#This Row],[Saldo_Deudor]]</f>
        <v>1400</v>
      </c>
      <c r="AY122">
        <v>13400</v>
      </c>
      <c r="AZ122">
        <v>0</v>
      </c>
      <c r="BA122">
        <v>0</v>
      </c>
      <c r="BB122" s="20">
        <v>0</v>
      </c>
      <c r="BC122" t="s">
        <v>3983</v>
      </c>
      <c r="BD122" t="s">
        <v>6048</v>
      </c>
      <c r="BE122" t="s">
        <v>3</v>
      </c>
      <c r="BF122" t="s">
        <v>3</v>
      </c>
      <c r="BG122" t="s">
        <v>3</v>
      </c>
      <c r="BH122" t="s">
        <v>3</v>
      </c>
      <c r="BI122" t="s">
        <v>3</v>
      </c>
      <c r="BJ122" s="18" t="s">
        <v>6144</v>
      </c>
      <c r="BK122" t="s">
        <v>3</v>
      </c>
      <c r="BL122" t="s">
        <v>132</v>
      </c>
      <c r="BM122" t="s">
        <v>1</v>
      </c>
      <c r="BN122">
        <f>Tabla1[[#This Row],[precio del paquete]]</f>
        <v>14800</v>
      </c>
      <c r="BO122" t="s">
        <v>1</v>
      </c>
      <c r="BP122" t="s">
        <v>1</v>
      </c>
      <c r="BQ122" t="s">
        <v>1</v>
      </c>
      <c r="BR122" t="s">
        <v>1</v>
      </c>
      <c r="BS122" t="s">
        <v>1</v>
      </c>
      <c r="BT122" t="s">
        <v>1</v>
      </c>
      <c r="BU122" t="s">
        <v>1</v>
      </c>
      <c r="BV122" t="s">
        <v>1</v>
      </c>
      <c r="BW122" t="s">
        <v>0</v>
      </c>
      <c r="BX122" t="s">
        <v>1</v>
      </c>
      <c r="BY122" t="s">
        <v>1</v>
      </c>
      <c r="BZ122" t="s">
        <v>1</v>
      </c>
      <c r="CA122" t="s">
        <v>1</v>
      </c>
      <c r="CB122" t="s">
        <v>1</v>
      </c>
      <c r="CD122" t="str" cm="1">
        <f t="array" aca="1" ref="CD122" ca="1">eConcatenar(A122:CB122,"|")</f>
        <v>kcpBbIzQ6V9AaTNs|CAR2021-5807|3|MEMORIAL|TABASCO|CARDENAS|COLONIA EL GRINGO|2021-01-10|14800|0|200|50|2|0|0|0|0|0|0|0|0|0|0|0|0|0|0|SEGURA|IVARRA|GABRIELA|SOLTERO|X|X|CALLE JOSE MARIA PINO SUAREZ NUMERO 6|COLONIA EL GRINGO|X|9371251765|X|X|X|CALLE JOSE MARIA PINO SUAREZ NUMERO 6|X|LUNES|X|X|X|X|X|DOMICILIO |1400|13400|0|0|0|2022-07-01|2022-07-08|x|x|x|x|x|QX002L4E9KVTQO|x|HOMBRE|X|14800|X|X|X|X|X|X|X|X|CARDENAS|X|X|X|X|X</v>
      </c>
    </row>
    <row r="123" spans="1:82" x14ac:dyDescent="0.25">
      <c r="A123" t="s">
        <v>257</v>
      </c>
      <c r="B123" t="s">
        <v>2248</v>
      </c>
      <c r="C123">
        <v>3</v>
      </c>
      <c r="D123" t="s">
        <v>3183</v>
      </c>
      <c r="E123" t="s">
        <v>3188</v>
      </c>
      <c r="F123" t="s">
        <v>3192</v>
      </c>
      <c r="G123" t="s">
        <v>3263</v>
      </c>
      <c r="H123" t="s">
        <v>3824</v>
      </c>
      <c r="I123">
        <v>14800</v>
      </c>
      <c r="J123">
        <v>0</v>
      </c>
      <c r="K123">
        <v>200</v>
      </c>
      <c r="L123">
        <v>50</v>
      </c>
      <c r="M123">
        <v>1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 t="s">
        <v>4201</v>
      </c>
      <c r="AC123" t="s">
        <v>4385</v>
      </c>
      <c r="AD123" s="17" t="s">
        <v>4397</v>
      </c>
      <c r="AE123" t="s">
        <v>4</v>
      </c>
      <c r="AF123" t="s">
        <v>1</v>
      </c>
      <c r="AG123" t="s">
        <v>1</v>
      </c>
      <c r="AH123" t="s">
        <v>5277</v>
      </c>
      <c r="AI123" t="s">
        <v>3263</v>
      </c>
      <c r="AJ123" t="s">
        <v>1</v>
      </c>
      <c r="AK123">
        <v>9331345101</v>
      </c>
      <c r="AL123" t="s">
        <v>1</v>
      </c>
      <c r="AM123" t="s">
        <v>1</v>
      </c>
      <c r="AN123" t="s">
        <v>1</v>
      </c>
      <c r="AO123" t="s">
        <v>5277</v>
      </c>
      <c r="AP123" t="s">
        <v>1</v>
      </c>
      <c r="AQ123" t="s">
        <v>2</v>
      </c>
      <c r="AR123" t="s">
        <v>1</v>
      </c>
      <c r="AS123" t="s">
        <v>1</v>
      </c>
      <c r="AT123" t="s">
        <v>1</v>
      </c>
      <c r="AU123" t="s">
        <v>1</v>
      </c>
      <c r="AV123" t="s">
        <v>1</v>
      </c>
      <c r="AW123" t="s">
        <v>11</v>
      </c>
      <c r="AX123">
        <f>Tabla1[[#This Row],[precio del paquete]]-Tabla1[[#This Row],[Saldo_Deudor]]</f>
        <v>600</v>
      </c>
      <c r="AY123">
        <v>14200</v>
      </c>
      <c r="AZ123">
        <v>0</v>
      </c>
      <c r="BA123">
        <v>0</v>
      </c>
      <c r="BB123" s="20">
        <v>0</v>
      </c>
      <c r="BC123" t="s">
        <v>5968</v>
      </c>
      <c r="BD123" t="s">
        <v>5988</v>
      </c>
      <c r="BE123" t="s">
        <v>3</v>
      </c>
      <c r="BF123" t="s">
        <v>3</v>
      </c>
      <c r="BG123" t="s">
        <v>3</v>
      </c>
      <c r="BH123" t="s">
        <v>3</v>
      </c>
      <c r="BI123" t="s">
        <v>3</v>
      </c>
      <c r="BJ123" s="19" t="s">
        <v>6136</v>
      </c>
      <c r="BK123" t="s">
        <v>3</v>
      </c>
      <c r="BL123" t="s">
        <v>132</v>
      </c>
      <c r="BM123" t="s">
        <v>1</v>
      </c>
      <c r="BN123">
        <f>Tabla1[[#This Row],[precio del paquete]]</f>
        <v>14800</v>
      </c>
      <c r="BO123" t="s">
        <v>1</v>
      </c>
      <c r="BP123" t="s">
        <v>1</v>
      </c>
      <c r="BQ123" t="s">
        <v>1</v>
      </c>
      <c r="BR123" t="s">
        <v>1</v>
      </c>
      <c r="BS123" t="s">
        <v>1</v>
      </c>
      <c r="BT123" t="s">
        <v>1</v>
      </c>
      <c r="BU123" t="s">
        <v>1</v>
      </c>
      <c r="BV123" t="s">
        <v>1</v>
      </c>
      <c r="BW123" t="s">
        <v>0</v>
      </c>
      <c r="BX123" t="s">
        <v>1</v>
      </c>
      <c r="BY123" t="s">
        <v>1</v>
      </c>
      <c r="BZ123" t="s">
        <v>1</v>
      </c>
      <c r="CA123" t="s">
        <v>1</v>
      </c>
      <c r="CB123" t="s">
        <v>1</v>
      </c>
      <c r="CD123" t="str" cm="1">
        <f t="array" aca="1" ref="CD123" ca="1">eConcatenar(A123:CB123,"|")</f>
        <v>CvMFZSHkG6w060IA|PAR2021-3515|3|MEMORIAL|TABASCO|PARAISO|COLONIA EL LIMON|2021-10-30|14800|0|200|50|1|0|0|0|0|0|0|0|0|0|0|0|0|0|0|HERNANDEZ|SANTOS|AGUSTIN|SOLTERO|X|X|CARRETERA DOS BOCAS |COLONIA EL LIMON|X|9331345101|X|X|X|CARRETERA DOS BOCAS |X|LUNES|X|X|X|X|X|DOMICILIO |600|14200|0|0|0|2022-01-01|2022-01-08|x|x|x|x|x|QWZBUES49KVTQO|x|HOMBRE|X|14800|X|X|X|X|X|X|X|X|CARDENAS|X|X|X|X|X</v>
      </c>
    </row>
    <row r="124" spans="1:82" x14ac:dyDescent="0.25">
      <c r="A124" t="s">
        <v>258</v>
      </c>
      <c r="B124" t="s">
        <v>2249</v>
      </c>
      <c r="C124">
        <v>3</v>
      </c>
      <c r="D124" t="s">
        <v>3183</v>
      </c>
      <c r="E124" t="s">
        <v>3188</v>
      </c>
      <c r="F124" t="s">
        <v>3192</v>
      </c>
      <c r="G124" t="s">
        <v>3263</v>
      </c>
      <c r="H124" t="s">
        <v>3759</v>
      </c>
      <c r="I124">
        <v>14800</v>
      </c>
      <c r="J124">
        <v>0</v>
      </c>
      <c r="K124">
        <v>100</v>
      </c>
      <c r="L124">
        <v>50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 t="s">
        <v>4201</v>
      </c>
      <c r="AC124" t="s">
        <v>4201</v>
      </c>
      <c r="AD124" s="17" t="s">
        <v>4306</v>
      </c>
      <c r="AE124" t="s">
        <v>4</v>
      </c>
      <c r="AF124" t="s">
        <v>1</v>
      </c>
      <c r="AG124" t="s">
        <v>1</v>
      </c>
      <c r="AH124" t="s">
        <v>5260</v>
      </c>
      <c r="AI124" t="s">
        <v>3263</v>
      </c>
      <c r="AJ124" t="s">
        <v>1</v>
      </c>
      <c r="AK124">
        <v>9331347269</v>
      </c>
      <c r="AL124" t="s">
        <v>1</v>
      </c>
      <c r="AM124" t="s">
        <v>1</v>
      </c>
      <c r="AN124" t="s">
        <v>1</v>
      </c>
      <c r="AO124" t="s">
        <v>5260</v>
      </c>
      <c r="AP124" t="s">
        <v>1</v>
      </c>
      <c r="AQ124" t="s">
        <v>2</v>
      </c>
      <c r="AR124" t="s">
        <v>1</v>
      </c>
      <c r="AS124" t="s">
        <v>1</v>
      </c>
      <c r="AT124" t="s">
        <v>1</v>
      </c>
      <c r="AU124" t="s">
        <v>1</v>
      </c>
      <c r="AV124" t="s">
        <v>1</v>
      </c>
      <c r="AW124" t="s">
        <v>11</v>
      </c>
      <c r="AX124">
        <f>Tabla1[[#This Row],[precio del paquete]]-Tabla1[[#This Row],[Saldo_Deudor]]</f>
        <v>1100</v>
      </c>
      <c r="AY124">
        <v>13700</v>
      </c>
      <c r="AZ124">
        <v>0</v>
      </c>
      <c r="BA124">
        <v>0</v>
      </c>
      <c r="BB124" s="20">
        <v>0</v>
      </c>
      <c r="BC124" t="s">
        <v>4005</v>
      </c>
      <c r="BD124" t="s">
        <v>6056</v>
      </c>
      <c r="BE124" t="s">
        <v>3</v>
      </c>
      <c r="BF124" t="s">
        <v>3</v>
      </c>
      <c r="BG124" t="s">
        <v>3</v>
      </c>
      <c r="BH124" t="s">
        <v>3</v>
      </c>
      <c r="BI124" t="s">
        <v>3</v>
      </c>
      <c r="BJ124" s="18" t="s">
        <v>6141</v>
      </c>
      <c r="BK124" t="s">
        <v>3</v>
      </c>
      <c r="BL124" t="s">
        <v>132</v>
      </c>
      <c r="BM124" t="s">
        <v>1</v>
      </c>
      <c r="BN124">
        <f>Tabla1[[#This Row],[precio del paquete]]</f>
        <v>14800</v>
      </c>
      <c r="BO124" t="s">
        <v>1</v>
      </c>
      <c r="BP124" t="s">
        <v>1</v>
      </c>
      <c r="BQ124" t="s">
        <v>1</v>
      </c>
      <c r="BR124" t="s">
        <v>1</v>
      </c>
      <c r="BS124" t="s">
        <v>1</v>
      </c>
      <c r="BT124" t="s">
        <v>1</v>
      </c>
      <c r="BU124" t="s">
        <v>1</v>
      </c>
      <c r="BV124" t="s">
        <v>1</v>
      </c>
      <c r="BW124" t="s">
        <v>0</v>
      </c>
      <c r="BX124" t="s">
        <v>1</v>
      </c>
      <c r="BY124" t="s">
        <v>1</v>
      </c>
      <c r="BZ124" t="s">
        <v>1</v>
      </c>
      <c r="CA124" t="s">
        <v>1</v>
      </c>
      <c r="CB124" t="s">
        <v>1</v>
      </c>
      <c r="CD124" t="str" cm="1">
        <f t="array" aca="1" ref="CD124" ca="1">eConcatenar(A124:CB124,"|")</f>
        <v>gJOgI4Sbdmk6cLMh|PAR2021-3396|3|MEMORIAL|TABASCO|PARAISO|COLONIA EL LIMON|2021-10-29|14800|0|100|50|0|0|0|0|0|0|0|0|0|0|0|0|0|0|0|HERNANDEZ|HERNANDEZ|GUADALUPE|SOLTERO|X|X|PROLONGACION 5 DE MAYO|COLONIA EL LIMON|X|9331347269|X|X|X|PROLONGACION 5 DE MAYO|X|LUNES|X|X|X|X|X|DOMICILIO |1100|13700|0|0|0|2022-12-01|2022-12-08|x|x|x|x|x|QWZGYZFM9KVTQO|x|HOMBRE|X|14800|X|X|X|X|X|X|X|X|CARDENAS|X|X|X|X|X</v>
      </c>
    </row>
    <row r="125" spans="1:82" x14ac:dyDescent="0.25">
      <c r="A125" t="s">
        <v>259</v>
      </c>
      <c r="B125" t="s">
        <v>2250</v>
      </c>
      <c r="C125">
        <v>3</v>
      </c>
      <c r="D125" t="s">
        <v>3183</v>
      </c>
      <c r="E125" t="s">
        <v>3188</v>
      </c>
      <c r="F125" t="s">
        <v>3192</v>
      </c>
      <c r="G125" t="s">
        <v>3263</v>
      </c>
      <c r="H125" t="s">
        <v>3759</v>
      </c>
      <c r="I125">
        <v>14800</v>
      </c>
      <c r="J125">
        <v>0</v>
      </c>
      <c r="K125">
        <v>100</v>
      </c>
      <c r="L125">
        <v>50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 t="s">
        <v>4398</v>
      </c>
      <c r="AC125" t="s">
        <v>4204</v>
      </c>
      <c r="AD125" s="17" t="s">
        <v>4399</v>
      </c>
      <c r="AE125" t="s">
        <v>4</v>
      </c>
      <c r="AF125" t="s">
        <v>1</v>
      </c>
      <c r="AG125" t="s">
        <v>1</v>
      </c>
      <c r="AH125" t="s">
        <v>5278</v>
      </c>
      <c r="AI125" t="s">
        <v>3263</v>
      </c>
      <c r="AJ125" t="s">
        <v>1</v>
      </c>
      <c r="AK125">
        <v>9331217974</v>
      </c>
      <c r="AL125" t="s">
        <v>1</v>
      </c>
      <c r="AM125" t="s">
        <v>1</v>
      </c>
      <c r="AN125" t="s">
        <v>1</v>
      </c>
      <c r="AO125" t="s">
        <v>5278</v>
      </c>
      <c r="AP125" t="s">
        <v>1</v>
      </c>
      <c r="AQ125" t="s">
        <v>2</v>
      </c>
      <c r="AR125" t="s">
        <v>1</v>
      </c>
      <c r="AS125" t="s">
        <v>1</v>
      </c>
      <c r="AT125" t="s">
        <v>1</v>
      </c>
      <c r="AU125" t="s">
        <v>1</v>
      </c>
      <c r="AV125" t="s">
        <v>1</v>
      </c>
      <c r="AW125" t="s">
        <v>11</v>
      </c>
      <c r="AX125">
        <f>Tabla1[[#This Row],[precio del paquete]]-Tabla1[[#This Row],[Saldo_Deudor]]</f>
        <v>950</v>
      </c>
      <c r="AY125">
        <v>13850</v>
      </c>
      <c r="AZ125">
        <v>0</v>
      </c>
      <c r="BA125">
        <v>0</v>
      </c>
      <c r="BB125" s="20">
        <v>0</v>
      </c>
      <c r="BC125" t="s">
        <v>4085</v>
      </c>
      <c r="BD125" t="s">
        <v>5963</v>
      </c>
      <c r="BE125" t="s">
        <v>3</v>
      </c>
      <c r="BF125" t="s">
        <v>3</v>
      </c>
      <c r="BG125" t="s">
        <v>3</v>
      </c>
      <c r="BH125" t="s">
        <v>3</v>
      </c>
      <c r="BI125" t="s">
        <v>3</v>
      </c>
      <c r="BJ125" s="19" t="s">
        <v>6141</v>
      </c>
      <c r="BK125" t="s">
        <v>3</v>
      </c>
      <c r="BL125" t="s">
        <v>132</v>
      </c>
      <c r="BM125" t="s">
        <v>1</v>
      </c>
      <c r="BN125">
        <f>Tabla1[[#This Row],[precio del paquete]]</f>
        <v>14800</v>
      </c>
      <c r="BO125" t="s">
        <v>1</v>
      </c>
      <c r="BP125" t="s">
        <v>1</v>
      </c>
      <c r="BQ125" t="s">
        <v>1</v>
      </c>
      <c r="BR125" t="s">
        <v>1</v>
      </c>
      <c r="BS125" t="s">
        <v>1</v>
      </c>
      <c r="BT125" t="s">
        <v>1</v>
      </c>
      <c r="BU125" t="s">
        <v>1</v>
      </c>
      <c r="BV125" t="s">
        <v>1</v>
      </c>
      <c r="BW125" t="s">
        <v>0</v>
      </c>
      <c r="BX125" t="s">
        <v>1</v>
      </c>
      <c r="BY125" t="s">
        <v>1</v>
      </c>
      <c r="BZ125" t="s">
        <v>1</v>
      </c>
      <c r="CA125" t="s">
        <v>1</v>
      </c>
      <c r="CB125" t="s">
        <v>1</v>
      </c>
      <c r="CD125" t="str" cm="1">
        <f t="array" aca="1" ref="CD125" ca="1">eConcatenar(A125:CB125,"|")</f>
        <v>m4aBDGrbzIUqzoaZ|PAR2021-3397|3|MEMORIAL|TABASCO|PARAISO|COLONIA EL LIMON|2021-10-29|14800|0|100|50|0|0|0|0|0|0|0|0|0|0|0|0|0|0|0|SUAREZ|AVALOS|LORENZA|SOLTERO|X|X|CERRADA 5 DE MAYO SIN NUMERO|COLONIA EL LIMON|X|9331217974|X|X|X|CERRADA 5 DE MAYO SIN NUMERO|X|LUNES|X|X|X|X|X|DOMICILIO |950|13850|0|0|0|2022-01-26|2022-02-02|x|x|x|x|x|QWZGYZFM9KVTQO|x|HOMBRE|X|14800|X|X|X|X|X|X|X|X|CARDENAS|X|X|X|X|X</v>
      </c>
    </row>
    <row r="126" spans="1:82" x14ac:dyDescent="0.25">
      <c r="A126" t="s">
        <v>260</v>
      </c>
      <c r="B126" t="s">
        <v>2251</v>
      </c>
      <c r="C126">
        <v>3</v>
      </c>
      <c r="D126" t="s">
        <v>3183</v>
      </c>
      <c r="E126" t="s">
        <v>3188</v>
      </c>
      <c r="F126" t="s">
        <v>3192</v>
      </c>
      <c r="G126" t="s">
        <v>3263</v>
      </c>
      <c r="H126" t="s">
        <v>3759</v>
      </c>
      <c r="I126">
        <v>14800</v>
      </c>
      <c r="J126">
        <v>0</v>
      </c>
      <c r="K126">
        <v>100</v>
      </c>
      <c r="L126">
        <v>50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">
        <v>4309</v>
      </c>
      <c r="AC126" t="s">
        <v>4201</v>
      </c>
      <c r="AD126" s="17" t="s">
        <v>4275</v>
      </c>
      <c r="AE126" t="s">
        <v>4</v>
      </c>
      <c r="AF126" t="s">
        <v>1</v>
      </c>
      <c r="AG126" t="s">
        <v>1</v>
      </c>
      <c r="AH126" t="s">
        <v>5279</v>
      </c>
      <c r="AI126" t="s">
        <v>3263</v>
      </c>
      <c r="AJ126" t="s">
        <v>1</v>
      </c>
      <c r="AK126">
        <v>9331347478</v>
      </c>
      <c r="AL126" t="s">
        <v>1</v>
      </c>
      <c r="AM126" t="s">
        <v>1</v>
      </c>
      <c r="AN126" t="s">
        <v>1</v>
      </c>
      <c r="AO126" t="s">
        <v>5279</v>
      </c>
      <c r="AP126" t="s">
        <v>1</v>
      </c>
      <c r="AQ126" t="s">
        <v>2</v>
      </c>
      <c r="AR126" t="s">
        <v>1</v>
      </c>
      <c r="AS126" t="s">
        <v>1</v>
      </c>
      <c r="AT126" t="s">
        <v>1</v>
      </c>
      <c r="AU126" t="s">
        <v>1</v>
      </c>
      <c r="AV126" t="s">
        <v>1</v>
      </c>
      <c r="AW126" t="s">
        <v>11</v>
      </c>
      <c r="AX126">
        <f>Tabla1[[#This Row],[precio del paquete]]-Tabla1[[#This Row],[Saldo_Deudor]]</f>
        <v>1700</v>
      </c>
      <c r="AY126">
        <v>13100</v>
      </c>
      <c r="AZ126">
        <v>0</v>
      </c>
      <c r="BA126">
        <v>0</v>
      </c>
      <c r="BB126" s="20">
        <v>0</v>
      </c>
      <c r="BC126" t="s">
        <v>4085</v>
      </c>
      <c r="BD126" t="s">
        <v>5963</v>
      </c>
      <c r="BE126" t="s">
        <v>3</v>
      </c>
      <c r="BF126" t="s">
        <v>3</v>
      </c>
      <c r="BG126" t="s">
        <v>3</v>
      </c>
      <c r="BH126" t="s">
        <v>3</v>
      </c>
      <c r="BI126" t="s">
        <v>3</v>
      </c>
      <c r="BJ126" s="18" t="s">
        <v>6141</v>
      </c>
      <c r="BK126" t="s">
        <v>3</v>
      </c>
      <c r="BL126" t="s">
        <v>132</v>
      </c>
      <c r="BM126" t="s">
        <v>1</v>
      </c>
      <c r="BN126">
        <f>Tabla1[[#This Row],[precio del paquete]]</f>
        <v>14800</v>
      </c>
      <c r="BO126" t="s">
        <v>1</v>
      </c>
      <c r="BP126" t="s">
        <v>1</v>
      </c>
      <c r="BQ126" t="s">
        <v>1</v>
      </c>
      <c r="BR126" t="s">
        <v>1</v>
      </c>
      <c r="BS126" t="s">
        <v>1</v>
      </c>
      <c r="BT126" t="s">
        <v>1</v>
      </c>
      <c r="BU126" t="s">
        <v>1</v>
      </c>
      <c r="BV126" t="s">
        <v>1</v>
      </c>
      <c r="BW126" t="s">
        <v>0</v>
      </c>
      <c r="BX126" t="s">
        <v>1</v>
      </c>
      <c r="BY126" t="s">
        <v>1</v>
      </c>
      <c r="BZ126" t="s">
        <v>1</v>
      </c>
      <c r="CA126" t="s">
        <v>1</v>
      </c>
      <c r="CB126" t="s">
        <v>1</v>
      </c>
      <c r="CD126" t="str" cm="1">
        <f t="array" aca="1" ref="CD126" ca="1">eConcatenar(A126:CB126,"|")</f>
        <v>olhO67ykXEQWV3D4|PAR2021-3399|3|MEMORIAL|TABASCO|PARAISO|COLONIA EL LIMON|2021-10-29|14800|0|100|50|0|0|0|0|0|0|0|0|0|0|0|0|0|0|0|PEREGRINO|HERNANDEZ|MAGNOLIA|SOLTERO|X|X|CALLE JUAN SANTO ROMERO SIN NUMERO|COLONIA EL LIMON|X|9331347478|X|X|X|CALLE JUAN SANTO ROMERO SIN NUMERO|X|LUNES|X|X|X|X|X|DOMICILIO |1700|13100|0|0|0|2022-01-26|2022-02-02|x|x|x|x|x|QWZGYZFM9KVTQO|x|HOMBRE|X|14800|X|X|X|X|X|X|X|X|CARDENAS|X|X|X|X|X</v>
      </c>
    </row>
    <row r="127" spans="1:82" x14ac:dyDescent="0.25">
      <c r="A127" t="s">
        <v>261</v>
      </c>
      <c r="B127" t="s">
        <v>2252</v>
      </c>
      <c r="C127">
        <v>3</v>
      </c>
      <c r="D127" t="s">
        <v>3185</v>
      </c>
      <c r="E127" t="s">
        <v>3188</v>
      </c>
      <c r="F127" t="s">
        <v>0</v>
      </c>
      <c r="G127" t="s">
        <v>3264</v>
      </c>
      <c r="H127" t="s">
        <v>3831</v>
      </c>
      <c r="I127">
        <v>12900</v>
      </c>
      <c r="J127">
        <v>0</v>
      </c>
      <c r="K127">
        <v>200</v>
      </c>
      <c r="L127">
        <v>50</v>
      </c>
      <c r="M127">
        <v>1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 t="s">
        <v>4400</v>
      </c>
      <c r="AC127" t="s">
        <v>4372</v>
      </c>
      <c r="AD127" s="17" t="s">
        <v>4326</v>
      </c>
      <c r="AE127" t="s">
        <v>4</v>
      </c>
      <c r="AF127" t="s">
        <v>1</v>
      </c>
      <c r="AG127" t="s">
        <v>1</v>
      </c>
      <c r="AH127" t="s">
        <v>5280</v>
      </c>
      <c r="AI127" t="s">
        <v>3264</v>
      </c>
      <c r="AJ127" t="s">
        <v>1</v>
      </c>
      <c r="AK127">
        <v>9371262210</v>
      </c>
      <c r="AL127" t="s">
        <v>1</v>
      </c>
      <c r="AM127" t="s">
        <v>1</v>
      </c>
      <c r="AN127" t="s">
        <v>1</v>
      </c>
      <c r="AO127" t="s">
        <v>5280</v>
      </c>
      <c r="AP127" t="s">
        <v>1</v>
      </c>
      <c r="AQ127" t="s">
        <v>2</v>
      </c>
      <c r="AR127" t="s">
        <v>1</v>
      </c>
      <c r="AS127" t="s">
        <v>1</v>
      </c>
      <c r="AT127" t="s">
        <v>1</v>
      </c>
      <c r="AU127" t="s">
        <v>1</v>
      </c>
      <c r="AV127" t="s">
        <v>1</v>
      </c>
      <c r="AW127" t="s">
        <v>11</v>
      </c>
      <c r="AX127">
        <f>Tabla1[[#This Row],[precio del paquete]]-Tabla1[[#This Row],[Saldo_Deudor]]</f>
        <v>200</v>
      </c>
      <c r="AY127">
        <v>12700</v>
      </c>
      <c r="AZ127">
        <v>0</v>
      </c>
      <c r="BA127">
        <v>0</v>
      </c>
      <c r="BB127" s="20">
        <v>0</v>
      </c>
      <c r="BC127" t="s">
        <v>3831</v>
      </c>
      <c r="BD127" t="s">
        <v>6057</v>
      </c>
      <c r="BE127" t="s">
        <v>3</v>
      </c>
      <c r="BF127" t="s">
        <v>3</v>
      </c>
      <c r="BG127" t="s">
        <v>3</v>
      </c>
      <c r="BH127" t="s">
        <v>3</v>
      </c>
      <c r="BI127" t="s">
        <v>3</v>
      </c>
      <c r="BJ127" s="19" t="s">
        <v>6141</v>
      </c>
      <c r="BK127" t="s">
        <v>3</v>
      </c>
      <c r="BL127" t="s">
        <v>132</v>
      </c>
      <c r="BM127" t="s">
        <v>1</v>
      </c>
      <c r="BN127">
        <f>Tabla1[[#This Row],[precio del paquete]]</f>
        <v>12900</v>
      </c>
      <c r="BO127" t="s">
        <v>1</v>
      </c>
      <c r="BP127" t="s">
        <v>1</v>
      </c>
      <c r="BQ127" t="s">
        <v>1</v>
      </c>
      <c r="BR127" t="s">
        <v>1</v>
      </c>
      <c r="BS127" t="s">
        <v>1</v>
      </c>
      <c r="BT127" t="s">
        <v>1</v>
      </c>
      <c r="BU127" t="s">
        <v>1</v>
      </c>
      <c r="BV127" t="s">
        <v>1</v>
      </c>
      <c r="BW127" t="s">
        <v>0</v>
      </c>
      <c r="BX127" t="s">
        <v>1</v>
      </c>
      <c r="BY127" t="s">
        <v>1</v>
      </c>
      <c r="BZ127" t="s">
        <v>1</v>
      </c>
      <c r="CA127" t="s">
        <v>1</v>
      </c>
      <c r="CB127" t="s">
        <v>1</v>
      </c>
      <c r="CD127" t="str" cm="1">
        <f t="array" aca="1" ref="CD127" ca="1">eConcatenar(A127:CB127,"|")</f>
        <v>SsvmiCfdcJ4QyM8Z|CAR2021-0467|3|IMPERIAL DE LUJO|TABASCO|CARDENAS|COLONIA EL TOLOQUE|2021-12-02|12900|0|200|50|1|0|0|0|0|0|0|0|0|0|0|0|0|0|0|BARRITAS|PERALTA|ANTONIO|SOLTERO|X|X|CALLE TOMAS GARRIDO CANABAL NUMERO 55|COLONIA EL TOLOQUE|X|9371262210|X|X|X|CALLE TOMAS GARRIDO CANABAL NUMERO 55|X|LUNES|X|X|X|X|X|DOMICILIO |200|12700|0|0|0|2021-12-02|2021-12-09|x|x|x|x|x|QWZGYZFM9KVTQO|x|HOMBRE|X|12900|X|X|X|X|X|X|X|X|CARDENAS|X|X|X|X|X</v>
      </c>
    </row>
    <row r="128" spans="1:82" x14ac:dyDescent="0.25">
      <c r="A128" t="s">
        <v>262</v>
      </c>
      <c r="B128" t="s">
        <v>2253</v>
      </c>
      <c r="C128">
        <v>3</v>
      </c>
      <c r="D128" t="s">
        <v>3184</v>
      </c>
      <c r="E128" t="s">
        <v>3188</v>
      </c>
      <c r="F128" t="s">
        <v>0</v>
      </c>
      <c r="G128" t="s">
        <v>3264</v>
      </c>
      <c r="H128" t="s">
        <v>3760</v>
      </c>
      <c r="I128">
        <v>24500</v>
      </c>
      <c r="J128">
        <v>0</v>
      </c>
      <c r="K128">
        <v>200</v>
      </c>
      <c r="L128">
        <v>50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t="s">
        <v>4184</v>
      </c>
      <c r="AC128" t="s">
        <v>7</v>
      </c>
      <c r="AD128" s="17" t="s">
        <v>4401</v>
      </c>
      <c r="AE128" t="s">
        <v>4</v>
      </c>
      <c r="AF128" t="s">
        <v>1</v>
      </c>
      <c r="AG128" t="s">
        <v>1</v>
      </c>
      <c r="AH128" t="s">
        <v>5281</v>
      </c>
      <c r="AI128" t="s">
        <v>3264</v>
      </c>
      <c r="AJ128" t="s">
        <v>1</v>
      </c>
      <c r="AK128">
        <v>9371108485</v>
      </c>
      <c r="AL128" t="s">
        <v>1</v>
      </c>
      <c r="AM128" t="s">
        <v>1</v>
      </c>
      <c r="AN128" t="s">
        <v>1</v>
      </c>
      <c r="AO128" t="s">
        <v>5281</v>
      </c>
      <c r="AP128" t="s">
        <v>1</v>
      </c>
      <c r="AQ128" t="s">
        <v>2</v>
      </c>
      <c r="AR128" t="s">
        <v>1</v>
      </c>
      <c r="AS128" t="s">
        <v>1</v>
      </c>
      <c r="AT128" t="s">
        <v>1</v>
      </c>
      <c r="AU128" t="s">
        <v>1</v>
      </c>
      <c r="AV128" t="s">
        <v>1</v>
      </c>
      <c r="AW128" t="s">
        <v>11</v>
      </c>
      <c r="AX128">
        <f>Tabla1[[#This Row],[precio del paquete]]-Tabla1[[#This Row],[Saldo_Deudor]]</f>
        <v>400</v>
      </c>
      <c r="AY128">
        <v>24100</v>
      </c>
      <c r="AZ128">
        <v>0</v>
      </c>
      <c r="BA128">
        <v>0</v>
      </c>
      <c r="BB128" s="20">
        <v>0</v>
      </c>
      <c r="BC128" t="s">
        <v>4124</v>
      </c>
      <c r="BD128" t="s">
        <v>4103</v>
      </c>
      <c r="BE128" t="s">
        <v>3</v>
      </c>
      <c r="BF128" t="s">
        <v>3</v>
      </c>
      <c r="BG128" t="s">
        <v>3</v>
      </c>
      <c r="BH128" t="s">
        <v>3</v>
      </c>
      <c r="BI128" t="s">
        <v>3</v>
      </c>
      <c r="BJ128" s="18" t="s">
        <v>6126</v>
      </c>
      <c r="BK128" t="s">
        <v>3</v>
      </c>
      <c r="BL128" t="s">
        <v>132</v>
      </c>
      <c r="BM128" t="s">
        <v>1</v>
      </c>
      <c r="BN128">
        <f>Tabla1[[#This Row],[precio del paquete]]</f>
        <v>24500</v>
      </c>
      <c r="BO128" t="s">
        <v>1</v>
      </c>
      <c r="BP128" t="s">
        <v>1</v>
      </c>
      <c r="BQ128" t="s">
        <v>1</v>
      </c>
      <c r="BR128" t="s">
        <v>1</v>
      </c>
      <c r="BS128" t="s">
        <v>1</v>
      </c>
      <c r="BT128" t="s">
        <v>1</v>
      </c>
      <c r="BU128" t="s">
        <v>1</v>
      </c>
      <c r="BV128" t="s">
        <v>1</v>
      </c>
      <c r="BW128" t="s">
        <v>0</v>
      </c>
      <c r="BX128" t="s">
        <v>1</v>
      </c>
      <c r="BY128" t="s">
        <v>1</v>
      </c>
      <c r="BZ128" t="s">
        <v>1</v>
      </c>
      <c r="CA128" t="s">
        <v>1</v>
      </c>
      <c r="CB128" t="s">
        <v>1</v>
      </c>
      <c r="CD128" t="str" cm="1">
        <f t="array" aca="1" ref="CD128" ca="1">eConcatenar(A128:CB128,"|")</f>
        <v>pe93gQbs8WZXGYQW|CAR2021-7475|3|DIGNITY|TABASCO|CARDENAS|COLONIA EL TOLOQUE|2021-06-11|24500|0|200|50|0|0|0|0|0|0|0|0|0|0|0|0|0|0|0|PEREZ|LOPEZ|GUSTAVO MIGUEL|SOLTERO|X|X|VICENTE GUERRERO CASA 96|COLONIA EL TOLOQUE|X|9371108485|X|X|X|VICENTE GUERRERO CASA 96|X|LUNES|X|X|X|X|X|DOMICILIO |400|24100|0|0|0|2022-01-21|2022-01-28|x|x|x|x|x|QWZBUBTG9KVTQO|x|HOMBRE|X|24500|X|X|X|X|X|X|X|X|CARDENAS|X|X|X|X|X</v>
      </c>
    </row>
    <row r="129" spans="1:82" x14ac:dyDescent="0.25">
      <c r="A129" t="s">
        <v>263</v>
      </c>
      <c r="B129" t="s">
        <v>2254</v>
      </c>
      <c r="C129">
        <v>3</v>
      </c>
      <c r="D129" t="s">
        <v>3183</v>
      </c>
      <c r="E129" t="s">
        <v>3188</v>
      </c>
      <c r="F129" t="s">
        <v>0</v>
      </c>
      <c r="G129" t="s">
        <v>3264</v>
      </c>
      <c r="H129" t="s">
        <v>3832</v>
      </c>
      <c r="I129">
        <v>14800</v>
      </c>
      <c r="J129">
        <v>0</v>
      </c>
      <c r="K129">
        <v>50</v>
      </c>
      <c r="L129">
        <v>50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t="s">
        <v>4402</v>
      </c>
      <c r="AC129" t="s">
        <v>4301</v>
      </c>
      <c r="AD129" s="17" t="s">
        <v>4403</v>
      </c>
      <c r="AE129" t="s">
        <v>4</v>
      </c>
      <c r="AF129" t="s">
        <v>1</v>
      </c>
      <c r="AG129" t="s">
        <v>1</v>
      </c>
      <c r="AH129" t="s">
        <v>5282</v>
      </c>
      <c r="AI129" t="s">
        <v>3264</v>
      </c>
      <c r="AJ129" t="s">
        <v>1</v>
      </c>
      <c r="AK129">
        <v>9371404787</v>
      </c>
      <c r="AL129" t="s">
        <v>1</v>
      </c>
      <c r="AM129" t="s">
        <v>1</v>
      </c>
      <c r="AN129" t="s">
        <v>1</v>
      </c>
      <c r="AO129" t="s">
        <v>5282</v>
      </c>
      <c r="AP129" t="s">
        <v>1</v>
      </c>
      <c r="AQ129" t="s">
        <v>2</v>
      </c>
      <c r="AR129" t="s">
        <v>1</v>
      </c>
      <c r="AS129" t="s">
        <v>1</v>
      </c>
      <c r="AT129" t="s">
        <v>1</v>
      </c>
      <c r="AU129" t="s">
        <v>1</v>
      </c>
      <c r="AV129" t="s">
        <v>1</v>
      </c>
      <c r="AW129" t="s">
        <v>11</v>
      </c>
      <c r="AX129">
        <f>Tabla1[[#This Row],[precio del paquete]]-Tabla1[[#This Row],[Saldo_Deudor]]</f>
        <v>850</v>
      </c>
      <c r="AY129">
        <v>13950</v>
      </c>
      <c r="AZ129">
        <v>0</v>
      </c>
      <c r="BA129">
        <v>0</v>
      </c>
      <c r="BB129" s="20">
        <v>0</v>
      </c>
      <c r="BC129" t="s">
        <v>5969</v>
      </c>
      <c r="BD129" t="s">
        <v>6058</v>
      </c>
      <c r="BE129" t="s">
        <v>3</v>
      </c>
      <c r="BF129" t="s">
        <v>3</v>
      </c>
      <c r="BG129" t="s">
        <v>3</v>
      </c>
      <c r="BH129" t="s">
        <v>3</v>
      </c>
      <c r="BI129" t="s">
        <v>3</v>
      </c>
      <c r="BJ129" s="19" t="s">
        <v>6135</v>
      </c>
      <c r="BK129" t="s">
        <v>3</v>
      </c>
      <c r="BL129" t="s">
        <v>132</v>
      </c>
      <c r="BM129" t="s">
        <v>1</v>
      </c>
      <c r="BN129">
        <f>Tabla1[[#This Row],[precio del paquete]]</f>
        <v>14800</v>
      </c>
      <c r="BO129" t="s">
        <v>1</v>
      </c>
      <c r="BP129" t="s">
        <v>1</v>
      </c>
      <c r="BQ129" t="s">
        <v>1</v>
      </c>
      <c r="BR129" t="s">
        <v>1</v>
      </c>
      <c r="BS129" t="s">
        <v>1</v>
      </c>
      <c r="BT129" t="s">
        <v>1</v>
      </c>
      <c r="BU129" t="s">
        <v>1</v>
      </c>
      <c r="BV129" t="s">
        <v>1</v>
      </c>
      <c r="BW129" t="s">
        <v>0</v>
      </c>
      <c r="BX129" t="s">
        <v>1</v>
      </c>
      <c r="BY129" t="s">
        <v>1</v>
      </c>
      <c r="BZ129" t="s">
        <v>1</v>
      </c>
      <c r="CA129" t="s">
        <v>1</v>
      </c>
      <c r="CB129" t="s">
        <v>1</v>
      </c>
      <c r="CD129" t="str" cm="1">
        <f t="array" aca="1" ref="CD129" ca="1">eConcatenar(A129:CB129,"|")</f>
        <v>FqSHamXmmSzTOkwO|CAR2021-6821|3|MEMORIAL|TABASCO|CARDENAS|COLONIA EL TOLOQUE|2021-09-11|14800|0|50|50|0|0|0|0|0|0|0|0|0|0|0|0|0|0|0|MONTALVO|ORTIZ|MARIANA|SOLTERO|X|X|PROLONGACION VICENTE GUERRERO CALLEJON NUMERO 6|COLONIA EL TOLOQUE|X|9371404787|X|X|X|PROLONGACION VICENTE GUERRERO CALLEJON NUMERO 6|X|LUNES|X|X|X|X|X|DOMICILIO |850|13950|0|0|0|2022-09-11|2022-09-18|x|x|x|x|x|MYEDVABVTAZ4TPF|x|HOMBRE|X|14800|X|X|X|X|X|X|X|X|CARDENAS|X|X|X|X|X</v>
      </c>
    </row>
    <row r="130" spans="1:82" x14ac:dyDescent="0.25">
      <c r="A130" t="s">
        <v>264</v>
      </c>
      <c r="B130" t="s">
        <v>2255</v>
      </c>
      <c r="C130">
        <v>3</v>
      </c>
      <c r="D130" t="s">
        <v>3183</v>
      </c>
      <c r="E130" t="s">
        <v>3188</v>
      </c>
      <c r="F130" t="s">
        <v>0</v>
      </c>
      <c r="G130" t="s">
        <v>3264</v>
      </c>
      <c r="H130" t="s">
        <v>3833</v>
      </c>
      <c r="I130">
        <v>14800</v>
      </c>
      <c r="J130">
        <v>0</v>
      </c>
      <c r="K130">
        <v>200</v>
      </c>
      <c r="L130">
        <v>50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 t="s">
        <v>4217</v>
      </c>
      <c r="AC130" t="s">
        <v>4404</v>
      </c>
      <c r="AD130" s="17" t="s">
        <v>4405</v>
      </c>
      <c r="AE130" t="s">
        <v>4</v>
      </c>
      <c r="AF130" t="s">
        <v>1</v>
      </c>
      <c r="AG130" t="s">
        <v>1</v>
      </c>
      <c r="AH130" t="s">
        <v>5283</v>
      </c>
      <c r="AI130" t="s">
        <v>3264</v>
      </c>
      <c r="AJ130" t="s">
        <v>1</v>
      </c>
      <c r="AK130">
        <v>9372278869</v>
      </c>
      <c r="AL130" t="s">
        <v>1</v>
      </c>
      <c r="AM130" t="s">
        <v>1</v>
      </c>
      <c r="AN130" t="s">
        <v>1</v>
      </c>
      <c r="AO130" t="s">
        <v>5283</v>
      </c>
      <c r="AP130" t="s">
        <v>1</v>
      </c>
      <c r="AQ130" t="s">
        <v>2</v>
      </c>
      <c r="AR130" t="s">
        <v>1</v>
      </c>
      <c r="AS130" t="s">
        <v>1</v>
      </c>
      <c r="AT130" t="s">
        <v>1</v>
      </c>
      <c r="AU130" t="s">
        <v>1</v>
      </c>
      <c r="AV130" t="s">
        <v>1</v>
      </c>
      <c r="AW130" t="s">
        <v>11</v>
      </c>
      <c r="AX130">
        <f>Tabla1[[#This Row],[precio del paquete]]-Tabla1[[#This Row],[Saldo_Deudor]]</f>
        <v>2350</v>
      </c>
      <c r="AY130">
        <v>12450</v>
      </c>
      <c r="AZ130">
        <v>0</v>
      </c>
      <c r="BA130">
        <v>0</v>
      </c>
      <c r="BB130" s="20">
        <v>0</v>
      </c>
      <c r="BC130" t="s">
        <v>4124</v>
      </c>
      <c r="BD130" t="s">
        <v>4103</v>
      </c>
      <c r="BE130" t="s">
        <v>3</v>
      </c>
      <c r="BF130" t="s">
        <v>3</v>
      </c>
      <c r="BG130" t="s">
        <v>3</v>
      </c>
      <c r="BH130" t="s">
        <v>3</v>
      </c>
      <c r="BI130" t="s">
        <v>3</v>
      </c>
      <c r="BJ130" s="18" t="s">
        <v>6135</v>
      </c>
      <c r="BK130" t="s">
        <v>3</v>
      </c>
      <c r="BL130" t="s">
        <v>132</v>
      </c>
      <c r="BM130" t="s">
        <v>1</v>
      </c>
      <c r="BN130">
        <f>Tabla1[[#This Row],[precio del paquete]]</f>
        <v>14800</v>
      </c>
      <c r="BO130" t="s">
        <v>1</v>
      </c>
      <c r="BP130" t="s">
        <v>1</v>
      </c>
      <c r="BQ130" t="s">
        <v>1</v>
      </c>
      <c r="BR130" t="s">
        <v>1</v>
      </c>
      <c r="BS130" t="s">
        <v>1</v>
      </c>
      <c r="BT130" t="s">
        <v>1</v>
      </c>
      <c r="BU130" t="s">
        <v>1</v>
      </c>
      <c r="BV130" t="s">
        <v>1</v>
      </c>
      <c r="BW130" t="s">
        <v>0</v>
      </c>
      <c r="BX130" t="s">
        <v>1</v>
      </c>
      <c r="BY130" t="s">
        <v>1</v>
      </c>
      <c r="BZ130" t="s">
        <v>1</v>
      </c>
      <c r="CA130" t="s">
        <v>1</v>
      </c>
      <c r="CB130" t="s">
        <v>1</v>
      </c>
      <c r="CD130" t="str" cm="1">
        <f t="array" aca="1" ref="CD130" ca="1">eConcatenar(A130:CB130,"|")</f>
        <v>xjCtK5HYyIk6ZApN|CAR2021-6691|3|MEMORIAL|TABASCO|CARDENAS|COLONIA EL TOLOQUE|2021-08-11|14800|0|200|50|0|0|0|0|0|0|0|0|0|0|0|0|0|0|0|RODRIGUEZ|NICOLAS|ZOET SAUL|SOLTERO|X|X|PROLONGACION VICENTE GUERRERO   |COLONIA EL TOLOQUE|X|9372278869|X|X|X|PROLONGACION VICENTE GUERRERO   |X|LUNES|X|X|X|X|X|DOMICILIO |2350|12450|0|0|0|2022-01-21|2022-01-28|x|x|x|x|x|MYEDVABVTAZ4TPF|x|HOMBRE|X|14800|X|X|X|X|X|X|X|X|CARDENAS|X|X|X|X|X</v>
      </c>
    </row>
    <row r="131" spans="1:82" x14ac:dyDescent="0.25">
      <c r="A131" t="s">
        <v>265</v>
      </c>
      <c r="B131" t="s">
        <v>2256</v>
      </c>
      <c r="C131">
        <v>3</v>
      </c>
      <c r="D131" t="s">
        <v>3183</v>
      </c>
      <c r="E131" t="s">
        <v>3188</v>
      </c>
      <c r="F131" t="s">
        <v>0</v>
      </c>
      <c r="G131" t="s">
        <v>3264</v>
      </c>
      <c r="H131" t="s">
        <v>3834</v>
      </c>
      <c r="I131">
        <v>14800</v>
      </c>
      <c r="J131">
        <v>0</v>
      </c>
      <c r="K131">
        <v>100</v>
      </c>
      <c r="L131">
        <v>50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t="s">
        <v>4183</v>
      </c>
      <c r="AC131" t="s">
        <v>4406</v>
      </c>
      <c r="AD131" s="17" t="s">
        <v>4407</v>
      </c>
      <c r="AE131" t="s">
        <v>4</v>
      </c>
      <c r="AF131" t="s">
        <v>1</v>
      </c>
      <c r="AG131" t="s">
        <v>1</v>
      </c>
      <c r="AH131" t="s">
        <v>5284</v>
      </c>
      <c r="AI131" t="s">
        <v>3264</v>
      </c>
      <c r="AJ131" t="s">
        <v>1</v>
      </c>
      <c r="AK131">
        <v>9371621651</v>
      </c>
      <c r="AL131" t="s">
        <v>1</v>
      </c>
      <c r="AM131" t="s">
        <v>1</v>
      </c>
      <c r="AN131" t="s">
        <v>1</v>
      </c>
      <c r="AO131" t="s">
        <v>5284</v>
      </c>
      <c r="AP131" t="s">
        <v>1</v>
      </c>
      <c r="AQ131" t="s">
        <v>2</v>
      </c>
      <c r="AR131" t="s">
        <v>1</v>
      </c>
      <c r="AS131" t="s">
        <v>1</v>
      </c>
      <c r="AT131" t="s">
        <v>1</v>
      </c>
      <c r="AU131" t="s">
        <v>1</v>
      </c>
      <c r="AV131" t="s">
        <v>1</v>
      </c>
      <c r="AW131" t="s">
        <v>11</v>
      </c>
      <c r="AX131">
        <f>Tabla1[[#This Row],[precio del paquete]]-Tabla1[[#This Row],[Saldo_Deudor]]</f>
        <v>900</v>
      </c>
      <c r="AY131">
        <v>13900</v>
      </c>
      <c r="AZ131">
        <v>0</v>
      </c>
      <c r="BA131">
        <v>0</v>
      </c>
      <c r="BB131" s="20">
        <v>0</v>
      </c>
      <c r="BC131" t="s">
        <v>4124</v>
      </c>
      <c r="BD131" t="s">
        <v>4103</v>
      </c>
      <c r="BE131" t="s">
        <v>3</v>
      </c>
      <c r="BF131" t="s">
        <v>3</v>
      </c>
      <c r="BG131" t="s">
        <v>3</v>
      </c>
      <c r="BH131" t="s">
        <v>3</v>
      </c>
      <c r="BI131" t="s">
        <v>3</v>
      </c>
      <c r="BJ131" s="19" t="s">
        <v>6135</v>
      </c>
      <c r="BK131" t="s">
        <v>3</v>
      </c>
      <c r="BL131" t="s">
        <v>132</v>
      </c>
      <c r="BM131" t="s">
        <v>1</v>
      </c>
      <c r="BN131">
        <f>Tabla1[[#This Row],[precio del paquete]]</f>
        <v>14800</v>
      </c>
      <c r="BO131" t="s">
        <v>1</v>
      </c>
      <c r="BP131" t="s">
        <v>1</v>
      </c>
      <c r="BQ131" t="s">
        <v>1</v>
      </c>
      <c r="BR131" t="s">
        <v>1</v>
      </c>
      <c r="BS131" t="s">
        <v>1</v>
      </c>
      <c r="BT131" t="s">
        <v>1</v>
      </c>
      <c r="BU131" t="s">
        <v>1</v>
      </c>
      <c r="BV131" t="s">
        <v>1</v>
      </c>
      <c r="BW131" t="s">
        <v>0</v>
      </c>
      <c r="BX131" t="s">
        <v>1</v>
      </c>
      <c r="BY131" t="s">
        <v>1</v>
      </c>
      <c r="BZ131" t="s">
        <v>1</v>
      </c>
      <c r="CA131" t="s">
        <v>1</v>
      </c>
      <c r="CB131" t="s">
        <v>1</v>
      </c>
      <c r="CD131" t="str" cm="1">
        <f t="array" aca="1" ref="CD131" ca="1">eConcatenar(A131:CB131,"|")</f>
        <v>94lljNYCsBAtwtWj|CAR2021-5897|3|MEMORIAL|TABASCO|CARDENAS|COLONIA EL TOLOQUE|2021-07-10|14800|0|100|50|0|0|0|0|0|0|0|0|0|0|0|0|0|0|0|DE LA CRUZ|BALCAZAR|ALFREDO|SOLTERO|X|X|CALLE RAMON LOPEZ VALVERDE 100 B|COLONIA EL TOLOQUE|X|9371621651|X|X|X|CALLE RAMON LOPEZ VALVERDE 100 B|X|LUNES|X|X|X|X|X|DOMICILIO |900|13900|0|0|0|2022-01-21|2022-01-28|x|x|x|x|x|MYEDVABVTAZ4TPF|x|HOMBRE|X|14800|X|X|X|X|X|X|X|X|CARDENAS|X|X|X|X|X</v>
      </c>
    </row>
    <row r="132" spans="1:82" x14ac:dyDescent="0.25">
      <c r="A132" t="s">
        <v>266</v>
      </c>
      <c r="B132" t="s">
        <v>2257</v>
      </c>
      <c r="C132">
        <v>3</v>
      </c>
      <c r="D132" t="s">
        <v>3184</v>
      </c>
      <c r="E132" t="s">
        <v>3188</v>
      </c>
      <c r="F132" t="s">
        <v>0</v>
      </c>
      <c r="G132" t="s">
        <v>3265</v>
      </c>
      <c r="H132" t="s">
        <v>3835</v>
      </c>
      <c r="I132">
        <v>24500</v>
      </c>
      <c r="J132">
        <v>0</v>
      </c>
      <c r="K132">
        <v>500</v>
      </c>
      <c r="L132">
        <v>50</v>
      </c>
      <c r="M132">
        <v>2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 t="s">
        <v>4408</v>
      </c>
      <c r="AC132" t="s">
        <v>4305</v>
      </c>
      <c r="AD132" s="17" t="s">
        <v>4409</v>
      </c>
      <c r="AE132" t="s">
        <v>4</v>
      </c>
      <c r="AF132" t="s">
        <v>1</v>
      </c>
      <c r="AG132" t="s">
        <v>1</v>
      </c>
      <c r="AH132" t="s">
        <v>5285</v>
      </c>
      <c r="AI132" t="s">
        <v>3265</v>
      </c>
      <c r="AJ132" t="s">
        <v>1</v>
      </c>
      <c r="AK132">
        <v>9371697933</v>
      </c>
      <c r="AL132" t="s">
        <v>1</v>
      </c>
      <c r="AM132" t="s">
        <v>1</v>
      </c>
      <c r="AN132" t="s">
        <v>1</v>
      </c>
      <c r="AO132" t="s">
        <v>5285</v>
      </c>
      <c r="AP132" t="s">
        <v>1</v>
      </c>
      <c r="AQ132" t="s">
        <v>2</v>
      </c>
      <c r="AR132" t="s">
        <v>1</v>
      </c>
      <c r="AS132" t="s">
        <v>1</v>
      </c>
      <c r="AT132" t="s">
        <v>1</v>
      </c>
      <c r="AU132" t="s">
        <v>1</v>
      </c>
      <c r="AV132" t="s">
        <v>1</v>
      </c>
      <c r="AW132" t="s">
        <v>11</v>
      </c>
      <c r="AX132">
        <f>Tabla1[[#This Row],[precio del paquete]]-Tabla1[[#This Row],[Saldo_Deudor]]</f>
        <v>1000</v>
      </c>
      <c r="AY132">
        <v>23500</v>
      </c>
      <c r="AZ132">
        <v>0</v>
      </c>
      <c r="BA132">
        <v>0</v>
      </c>
      <c r="BB132" s="20">
        <v>0</v>
      </c>
      <c r="BC132" t="s">
        <v>3835</v>
      </c>
      <c r="BD132" t="s">
        <v>3907</v>
      </c>
      <c r="BE132" t="s">
        <v>3</v>
      </c>
      <c r="BF132" t="s">
        <v>3</v>
      </c>
      <c r="BG132" t="s">
        <v>3</v>
      </c>
      <c r="BH132" t="s">
        <v>3</v>
      </c>
      <c r="BI132" t="s">
        <v>3</v>
      </c>
      <c r="BJ132" s="18" t="s">
        <v>6135</v>
      </c>
      <c r="BK132" t="s">
        <v>3</v>
      </c>
      <c r="BL132" t="s">
        <v>132</v>
      </c>
      <c r="BM132" t="s">
        <v>1</v>
      </c>
      <c r="BN132">
        <f>Tabla1[[#This Row],[precio del paquete]]</f>
        <v>24500</v>
      </c>
      <c r="BO132" t="s">
        <v>1</v>
      </c>
      <c r="BP132" t="s">
        <v>1</v>
      </c>
      <c r="BQ132" t="s">
        <v>1</v>
      </c>
      <c r="BR132" t="s">
        <v>1</v>
      </c>
      <c r="BS132" t="s">
        <v>1</v>
      </c>
      <c r="BT132" t="s">
        <v>1</v>
      </c>
      <c r="BU132" t="s">
        <v>1</v>
      </c>
      <c r="BV132" t="s">
        <v>1</v>
      </c>
      <c r="BW132" t="s">
        <v>0</v>
      </c>
      <c r="BX132" t="s">
        <v>1</v>
      </c>
      <c r="BY132" t="s">
        <v>1</v>
      </c>
      <c r="BZ132" t="s">
        <v>1</v>
      </c>
      <c r="CA132" t="s">
        <v>1</v>
      </c>
      <c r="CB132" t="s">
        <v>1</v>
      </c>
      <c r="CD132" t="str" cm="1">
        <f t="array" aca="1" ref="CD132" ca="1">eConcatenar(A132:CB132,"|")</f>
        <v>DF2gW1eV2nOve2Pq|CAR2021-7586|3|DIGNITY|TABASCO|CARDENAS|COLONIA FRANCISCO MARQUEZ|2021-12-16|24500|0|500|50|2|0|0|0|0|0|0|0|0|0|0|0|0|0|0|MAY|SANCHEZ|MARIA TRINIDAD|SOLTERO|X|X|CALLE EMILIANO ZAPATA MANZANA 2 LOTE 4|COLONIA FRANCISCO MARQUEZ|X|9371697933|X|X|X|CALLE EMILIANO ZAPATA MANZANA 2 LOTE 4|X|LUNES|X|X|X|X|X|DOMICILIO |1000|23500|0|0|0|2021-12-16|2021-12-23|x|x|x|x|x|MYEDVABVTAZ4TPF|x|HOMBRE|X|24500|X|X|X|X|X|X|X|X|CARDENAS|X|X|X|X|X</v>
      </c>
    </row>
    <row r="133" spans="1:82" x14ac:dyDescent="0.25">
      <c r="A133" t="s">
        <v>267</v>
      </c>
      <c r="B133" t="s">
        <v>2258</v>
      </c>
      <c r="C133">
        <v>3</v>
      </c>
      <c r="D133" t="s">
        <v>3183</v>
      </c>
      <c r="E133" t="s">
        <v>3188</v>
      </c>
      <c r="F133" t="s">
        <v>3189</v>
      </c>
      <c r="G133" t="s">
        <v>3266</v>
      </c>
      <c r="H133" t="s">
        <v>3836</v>
      </c>
      <c r="I133">
        <v>14800</v>
      </c>
      <c r="J133">
        <v>0</v>
      </c>
      <c r="K133">
        <v>200</v>
      </c>
      <c r="L133">
        <v>50</v>
      </c>
      <c r="M133">
        <v>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 t="s">
        <v>4201</v>
      </c>
      <c r="AC133" t="s">
        <v>4410</v>
      </c>
      <c r="AD133" s="17" t="s">
        <v>4411</v>
      </c>
      <c r="AE133" t="s">
        <v>4</v>
      </c>
      <c r="AF133" t="s">
        <v>1</v>
      </c>
      <c r="AG133" t="s">
        <v>1</v>
      </c>
      <c r="AH133" t="s">
        <v>5286</v>
      </c>
      <c r="AI133" t="s">
        <v>3266</v>
      </c>
      <c r="AJ133" t="s">
        <v>1</v>
      </c>
      <c r="AK133">
        <v>9932196058</v>
      </c>
      <c r="AL133" t="s">
        <v>1</v>
      </c>
      <c r="AM133" t="s">
        <v>1</v>
      </c>
      <c r="AN133" t="s">
        <v>1</v>
      </c>
      <c r="AO133" t="s">
        <v>5286</v>
      </c>
      <c r="AP133" t="s">
        <v>1</v>
      </c>
      <c r="AQ133" t="s">
        <v>2</v>
      </c>
      <c r="AR133" t="s">
        <v>1</v>
      </c>
      <c r="AS133" t="s">
        <v>1</v>
      </c>
      <c r="AT133" t="s">
        <v>1</v>
      </c>
      <c r="AU133" t="s">
        <v>1</v>
      </c>
      <c r="AV133" t="s">
        <v>1</v>
      </c>
      <c r="AW133" t="s">
        <v>11</v>
      </c>
      <c r="AX133">
        <f>Tabla1[[#This Row],[precio del paquete]]-Tabla1[[#This Row],[Saldo_Deudor]]</f>
        <v>800</v>
      </c>
      <c r="AY133">
        <v>14000</v>
      </c>
      <c r="AZ133">
        <v>0</v>
      </c>
      <c r="BA133">
        <v>0</v>
      </c>
      <c r="BB133" s="20">
        <v>0</v>
      </c>
      <c r="BC133" t="s">
        <v>4166</v>
      </c>
      <c r="BD133" t="s">
        <v>6035</v>
      </c>
      <c r="BE133" t="s">
        <v>3</v>
      </c>
      <c r="BF133" t="s">
        <v>3</v>
      </c>
      <c r="BG133" t="s">
        <v>3</v>
      </c>
      <c r="BH133" t="s">
        <v>3</v>
      </c>
      <c r="BI133" t="s">
        <v>3</v>
      </c>
      <c r="BJ133" s="19" t="s">
        <v>6126</v>
      </c>
      <c r="BK133" t="s">
        <v>3</v>
      </c>
      <c r="BL133" t="s">
        <v>132</v>
      </c>
      <c r="BM133" t="s">
        <v>1</v>
      </c>
      <c r="BN133">
        <f>Tabla1[[#This Row],[precio del paquete]]</f>
        <v>14800</v>
      </c>
      <c r="BO133" t="s">
        <v>1</v>
      </c>
      <c r="BP133" t="s">
        <v>1</v>
      </c>
      <c r="BQ133" t="s">
        <v>1</v>
      </c>
      <c r="BR133" t="s">
        <v>1</v>
      </c>
      <c r="BS133" t="s">
        <v>1</v>
      </c>
      <c r="BT133" t="s">
        <v>1</v>
      </c>
      <c r="BU133" t="s">
        <v>1</v>
      </c>
      <c r="BV133" t="s">
        <v>1</v>
      </c>
      <c r="BW133" t="s">
        <v>0</v>
      </c>
      <c r="BX133" t="s">
        <v>1</v>
      </c>
      <c r="BY133" t="s">
        <v>1</v>
      </c>
      <c r="BZ133" t="s">
        <v>1</v>
      </c>
      <c r="CA133" t="s">
        <v>1</v>
      </c>
      <c r="CB133" t="s">
        <v>1</v>
      </c>
      <c r="CD133" t="str" cm="1">
        <f t="array" aca="1" ref="CD133" ca="1">eConcatenar(A133:CB133,"|")</f>
        <v>txyZqT2IrOoxxGi3|COM2021-3789|3|MEMORIAL|TABASCO|COMALCALCO|GOBERNADORES|2021-11-27|14800|0|200|50|1|0|0|0|0|0|0|0|0|0|0|0|0|0|0|HERNANDEZ|DENIS|LILIANA|SOLTERO|X|X|CALLE MANUEL R MORA|GOBERNADORES|X|9932196058|X|X|X|CALLE MANUEL R MORA|X|LUNES|X|X|X|X|X|DOMICILIO |800|14000|0|0|0|2022-04-02|2022-04-09|x|x|x|x|x|QWZBUBTG9KVTQO|x|HOMBRE|X|14800|X|X|X|X|X|X|X|X|CARDENAS|X|X|X|X|X</v>
      </c>
    </row>
    <row r="134" spans="1:82" x14ac:dyDescent="0.25">
      <c r="A134" t="s">
        <v>268</v>
      </c>
      <c r="B134" t="s">
        <v>2259</v>
      </c>
      <c r="C134">
        <v>3</v>
      </c>
      <c r="D134" t="s">
        <v>3183</v>
      </c>
      <c r="E134" t="s">
        <v>3188</v>
      </c>
      <c r="F134" t="s">
        <v>3189</v>
      </c>
      <c r="G134" t="s">
        <v>3267</v>
      </c>
      <c r="H134" t="s">
        <v>3837</v>
      </c>
      <c r="I134">
        <v>14800</v>
      </c>
      <c r="J134">
        <v>0</v>
      </c>
      <c r="K134">
        <v>200</v>
      </c>
      <c r="L134">
        <v>50</v>
      </c>
      <c r="M134">
        <v>1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 t="s">
        <v>4219</v>
      </c>
      <c r="AC134" t="s">
        <v>4402</v>
      </c>
      <c r="AD134" s="17" t="s">
        <v>4412</v>
      </c>
      <c r="AE134" t="s">
        <v>4</v>
      </c>
      <c r="AF134" t="s">
        <v>1</v>
      </c>
      <c r="AG134" t="s">
        <v>1</v>
      </c>
      <c r="AH134" t="s">
        <v>5287</v>
      </c>
      <c r="AI134" t="s">
        <v>3267</v>
      </c>
      <c r="AJ134" t="s">
        <v>1</v>
      </c>
      <c r="AK134">
        <v>9931538935</v>
      </c>
      <c r="AL134" t="s">
        <v>1</v>
      </c>
      <c r="AM134" t="s">
        <v>1</v>
      </c>
      <c r="AN134" t="s">
        <v>1</v>
      </c>
      <c r="AO134" t="s">
        <v>5287</v>
      </c>
      <c r="AP134" t="s">
        <v>1</v>
      </c>
      <c r="AQ134" t="s">
        <v>2</v>
      </c>
      <c r="AR134" t="s">
        <v>1</v>
      </c>
      <c r="AS134" t="s">
        <v>1</v>
      </c>
      <c r="AT134" t="s">
        <v>1</v>
      </c>
      <c r="AU134" t="s">
        <v>1</v>
      </c>
      <c r="AV134" t="s">
        <v>1</v>
      </c>
      <c r="AW134" t="s">
        <v>11</v>
      </c>
      <c r="AX134">
        <f>Tabla1[[#This Row],[precio del paquete]]-Tabla1[[#This Row],[Saldo_Deudor]]</f>
        <v>2500</v>
      </c>
      <c r="AY134">
        <v>12300</v>
      </c>
      <c r="AZ134">
        <v>0</v>
      </c>
      <c r="BA134">
        <v>0</v>
      </c>
      <c r="BB134" s="20">
        <v>0</v>
      </c>
      <c r="BC134" t="s">
        <v>3965</v>
      </c>
      <c r="BD134" t="s">
        <v>4085</v>
      </c>
      <c r="BE134" t="s">
        <v>3</v>
      </c>
      <c r="BF134" t="s">
        <v>3</v>
      </c>
      <c r="BG134" t="s">
        <v>3</v>
      </c>
      <c r="BH134" t="s">
        <v>3</v>
      </c>
      <c r="BI134" t="s">
        <v>3</v>
      </c>
      <c r="BJ134" s="18" t="s">
        <v>6148</v>
      </c>
      <c r="BK134" t="s">
        <v>3</v>
      </c>
      <c r="BL134" t="s">
        <v>132</v>
      </c>
      <c r="BM134" t="s">
        <v>1</v>
      </c>
      <c r="BN134">
        <f>Tabla1[[#This Row],[precio del paquete]]</f>
        <v>14800</v>
      </c>
      <c r="BO134" t="s">
        <v>1</v>
      </c>
      <c r="BP134" t="s">
        <v>1</v>
      </c>
      <c r="BQ134" t="s">
        <v>1</v>
      </c>
      <c r="BR134" t="s">
        <v>1</v>
      </c>
      <c r="BS134" t="s">
        <v>1</v>
      </c>
      <c r="BT134" t="s">
        <v>1</v>
      </c>
      <c r="BU134" t="s">
        <v>1</v>
      </c>
      <c r="BV134" t="s">
        <v>1</v>
      </c>
      <c r="BW134" t="s">
        <v>0</v>
      </c>
      <c r="BX134" t="s">
        <v>1</v>
      </c>
      <c r="BY134" t="s">
        <v>1</v>
      </c>
      <c r="BZ134" t="s">
        <v>1</v>
      </c>
      <c r="CA134" t="s">
        <v>1</v>
      </c>
      <c r="CB134" t="s">
        <v>1</v>
      </c>
      <c r="CD134" t="str" cm="1">
        <f t="array" aca="1" ref="CD134" ca="1">eConcatenar(A134:CB134,"|")</f>
        <v>bLFTiLbkUta6boAj|COM2021-2512|3|MEMORIAL|TABASCO|COMALCALCO|GUSTAVO DE LA FUENTE DORANTES |2021-07-20|14800|0|200|50|1|0|0|0|0|0|0|0|0|0|0|0|0|0|0|RUIZ|MONTALVO|CECILIO|SOLTERO|X|X|CALLE 24 MANZANA 18 LOTE 5|GUSTAVO DE LA FUENTE DORANTES |X|9931538935|X|X|X|CALLE 24 MANZANA 18 LOTE 5|X|LUNES|X|X|X|X|X|DOMICILIO |2500|12300|0|0|0|2022-01-19|2022-01-26|x|x|x|x|x|PIZ5DTWQQTZRNTG|x|HOMBRE|X|14800|X|X|X|X|X|X|X|X|CARDENAS|X|X|X|X|X</v>
      </c>
    </row>
    <row r="135" spans="1:82" x14ac:dyDescent="0.25">
      <c r="A135" t="s">
        <v>269</v>
      </c>
      <c r="B135" t="s">
        <v>2260</v>
      </c>
      <c r="C135">
        <v>3</v>
      </c>
      <c r="D135" t="s">
        <v>3183</v>
      </c>
      <c r="E135" t="s">
        <v>3188</v>
      </c>
      <c r="F135" t="s">
        <v>0</v>
      </c>
      <c r="G135" t="s">
        <v>3268</v>
      </c>
      <c r="H135" t="s">
        <v>3813</v>
      </c>
      <c r="I135">
        <v>14800</v>
      </c>
      <c r="J135">
        <v>0</v>
      </c>
      <c r="K135">
        <v>200</v>
      </c>
      <c r="L135">
        <v>50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 t="s">
        <v>4413</v>
      </c>
      <c r="AC135" t="s">
        <v>4305</v>
      </c>
      <c r="AD135" s="17" t="s">
        <v>4254</v>
      </c>
      <c r="AE135" t="s">
        <v>4</v>
      </c>
      <c r="AF135" t="s">
        <v>1</v>
      </c>
      <c r="AG135" t="s">
        <v>1</v>
      </c>
      <c r="AH135" t="s">
        <v>5288</v>
      </c>
      <c r="AI135" t="s">
        <v>3268</v>
      </c>
      <c r="AJ135" t="s">
        <v>1</v>
      </c>
      <c r="AK135">
        <v>9372837677</v>
      </c>
      <c r="AL135" t="s">
        <v>1</v>
      </c>
      <c r="AM135" t="s">
        <v>1</v>
      </c>
      <c r="AN135" t="s">
        <v>1</v>
      </c>
      <c r="AO135" t="s">
        <v>5288</v>
      </c>
      <c r="AP135" t="s">
        <v>1</v>
      </c>
      <c r="AQ135" t="s">
        <v>2</v>
      </c>
      <c r="AR135" t="s">
        <v>1</v>
      </c>
      <c r="AS135" t="s">
        <v>1</v>
      </c>
      <c r="AT135" t="s">
        <v>1</v>
      </c>
      <c r="AU135" t="s">
        <v>1</v>
      </c>
      <c r="AV135" t="s">
        <v>1</v>
      </c>
      <c r="AW135" t="s">
        <v>11</v>
      </c>
      <c r="AX135">
        <f>Tabla1[[#This Row],[precio del paquete]]-Tabla1[[#This Row],[Saldo_Deudor]]</f>
        <v>1300</v>
      </c>
      <c r="AY135">
        <v>13500</v>
      </c>
      <c r="AZ135">
        <v>0</v>
      </c>
      <c r="BA135">
        <v>0</v>
      </c>
      <c r="BB135" s="20">
        <v>0</v>
      </c>
      <c r="BC135" t="s">
        <v>4141</v>
      </c>
      <c r="BD135" t="s">
        <v>5960</v>
      </c>
      <c r="BE135" t="s">
        <v>3</v>
      </c>
      <c r="BF135" t="s">
        <v>3</v>
      </c>
      <c r="BG135" t="s">
        <v>3</v>
      </c>
      <c r="BH135" t="s">
        <v>3</v>
      </c>
      <c r="BI135" t="s">
        <v>3</v>
      </c>
      <c r="BJ135" s="19" t="s">
        <v>6146</v>
      </c>
      <c r="BK135" t="s">
        <v>3</v>
      </c>
      <c r="BL135" t="s">
        <v>132</v>
      </c>
      <c r="BM135" t="s">
        <v>1</v>
      </c>
      <c r="BN135">
        <f>Tabla1[[#This Row],[precio del paquete]]</f>
        <v>14800</v>
      </c>
      <c r="BO135" t="s">
        <v>1</v>
      </c>
      <c r="BP135" t="s">
        <v>1</v>
      </c>
      <c r="BQ135" t="s">
        <v>1</v>
      </c>
      <c r="BR135" t="s">
        <v>1</v>
      </c>
      <c r="BS135" t="s">
        <v>1</v>
      </c>
      <c r="BT135" t="s">
        <v>1</v>
      </c>
      <c r="BU135" t="s">
        <v>1</v>
      </c>
      <c r="BV135" t="s">
        <v>1</v>
      </c>
      <c r="BW135" t="s">
        <v>0</v>
      </c>
      <c r="BX135" t="s">
        <v>1</v>
      </c>
      <c r="BY135" t="s">
        <v>1</v>
      </c>
      <c r="BZ135" t="s">
        <v>1</v>
      </c>
      <c r="CA135" t="s">
        <v>1</v>
      </c>
      <c r="CB135" t="s">
        <v>1</v>
      </c>
      <c r="CD135" t="str" cm="1">
        <f t="array" aca="1" ref="CD135" ca="1">eConcatenar(A135:CB135,"|")</f>
        <v>rN6EXg6ZvVuMb4md|CAR2021-6649|3|MEMORIAL|TABASCO|CARDENAS|COLONIA INFONAVIT DEPORTIVA |2021-04-11|14800|0|200|50|0|0|0|0|0|0|0|0|0|0|0|0|0|0|0|ACOPA|SANCHEZ|CARMEN|SOLTERO|X|X|ANDADOR HALCON NUMERO 231 |COLONIA INFONAVIT DEPORTIVA |X|9372837677|X|X|X|ANDADOR HALCON NUMERO 231 |X|LUNES|X|X|X|X|X|DOMICILIO |1300|13500|0|0|0|2022-01-24|2022-01-31|x|x|x|x|x|ETDFHETZQDZYCPE|x|HOMBRE|X|14800|X|X|X|X|X|X|X|X|CARDENAS|X|X|X|X|X</v>
      </c>
    </row>
    <row r="136" spans="1:82" x14ac:dyDescent="0.25">
      <c r="A136" t="s">
        <v>270</v>
      </c>
      <c r="B136" t="s">
        <v>2261</v>
      </c>
      <c r="C136">
        <v>3</v>
      </c>
      <c r="D136" t="s">
        <v>3183</v>
      </c>
      <c r="E136" t="s">
        <v>3188</v>
      </c>
      <c r="F136" t="s">
        <v>0</v>
      </c>
      <c r="G136" t="s">
        <v>3269</v>
      </c>
      <c r="H136" t="s">
        <v>3755</v>
      </c>
      <c r="I136">
        <v>14800</v>
      </c>
      <c r="J136">
        <v>0</v>
      </c>
      <c r="K136">
        <v>200</v>
      </c>
      <c r="L136">
        <v>50</v>
      </c>
      <c r="M136">
        <v>1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 t="s">
        <v>4408</v>
      </c>
      <c r="AC136" t="s">
        <v>4184</v>
      </c>
      <c r="AD136" s="17" t="s">
        <v>4414</v>
      </c>
      <c r="AE136" t="s">
        <v>4</v>
      </c>
      <c r="AF136" t="s">
        <v>1</v>
      </c>
      <c r="AG136" t="s">
        <v>1</v>
      </c>
      <c r="AH136" t="s">
        <v>5289</v>
      </c>
      <c r="AI136" t="s">
        <v>3269</v>
      </c>
      <c r="AJ136" t="s">
        <v>1</v>
      </c>
      <c r="AK136" t="s">
        <v>1</v>
      </c>
      <c r="AL136" t="s">
        <v>1</v>
      </c>
      <c r="AM136" t="s">
        <v>1</v>
      </c>
      <c r="AN136" t="s">
        <v>1</v>
      </c>
      <c r="AO136" t="s">
        <v>5289</v>
      </c>
      <c r="AP136" t="s">
        <v>1</v>
      </c>
      <c r="AQ136" t="s">
        <v>2</v>
      </c>
      <c r="AR136" t="s">
        <v>1</v>
      </c>
      <c r="AS136" t="s">
        <v>1</v>
      </c>
      <c r="AT136" t="s">
        <v>1</v>
      </c>
      <c r="AU136" t="s">
        <v>1</v>
      </c>
      <c r="AV136" t="s">
        <v>1</v>
      </c>
      <c r="AW136" t="s">
        <v>11</v>
      </c>
      <c r="AX136">
        <f>Tabla1[[#This Row],[precio del paquete]]-Tabla1[[#This Row],[Saldo_Deudor]]</f>
        <v>1900</v>
      </c>
      <c r="AY136">
        <v>12900</v>
      </c>
      <c r="AZ136">
        <v>0</v>
      </c>
      <c r="BA136">
        <v>0</v>
      </c>
      <c r="BB136" s="20">
        <v>0</v>
      </c>
      <c r="BC136" t="s">
        <v>4124</v>
      </c>
      <c r="BD136" t="s">
        <v>4103</v>
      </c>
      <c r="BE136" t="s">
        <v>3</v>
      </c>
      <c r="BF136" t="s">
        <v>3</v>
      </c>
      <c r="BG136" t="s">
        <v>3</v>
      </c>
      <c r="BH136" t="s">
        <v>3</v>
      </c>
      <c r="BI136" t="s">
        <v>3</v>
      </c>
      <c r="BJ136" s="18" t="s">
        <v>6140</v>
      </c>
      <c r="BK136" t="s">
        <v>3</v>
      </c>
      <c r="BL136" t="s">
        <v>132</v>
      </c>
      <c r="BM136" t="s">
        <v>1</v>
      </c>
      <c r="BN136">
        <f>Tabla1[[#This Row],[precio del paquete]]</f>
        <v>14800</v>
      </c>
      <c r="BO136" t="s">
        <v>1</v>
      </c>
      <c r="BP136" t="s">
        <v>1</v>
      </c>
      <c r="BQ136" t="s">
        <v>1</v>
      </c>
      <c r="BR136" t="s">
        <v>1</v>
      </c>
      <c r="BS136" t="s">
        <v>1</v>
      </c>
      <c r="BT136" t="s">
        <v>1</v>
      </c>
      <c r="BU136" t="s">
        <v>1</v>
      </c>
      <c r="BV136" t="s">
        <v>1</v>
      </c>
      <c r="BW136" t="s">
        <v>0</v>
      </c>
      <c r="BX136" t="s">
        <v>1</v>
      </c>
      <c r="BY136" t="s">
        <v>1</v>
      </c>
      <c r="BZ136" t="s">
        <v>1</v>
      </c>
      <c r="CA136" t="s">
        <v>1</v>
      </c>
      <c r="CB136" t="s">
        <v>1</v>
      </c>
      <c r="CD136" t="str" cm="1">
        <f t="array" aca="1" ref="CD136" ca="1">eConcatenar(A136:CB136,"|")</f>
        <v>5lgYVVAYMd2FQBwO|CAR2021-5802|3|MEMORIAL|TABASCO|CARDENAS|COLONIA INVITAB|2021-01-10|14800|0|200|50|1|0|0|0|0|0|0|0|0|0|0|0|0|0|0|MAY|PEREZ|XOCHITL YERENA|SOLTERO|X|X|ANDADOR COCOA MANZANA 18 LOTE 13|COLONIA INVITAB|X|X|X|X|X|ANDADOR COCOA MANZANA 18 LOTE 13|X|LUNES|X|X|X|X|X|DOMICILIO |1900|12900|0|0|0|2022-01-21|2022-01-28|x|x|x|x|x|QWZGYVYW9KVTQO|x|HOMBRE|X|14800|X|X|X|X|X|X|X|X|CARDENAS|X|X|X|X|X</v>
      </c>
    </row>
    <row r="137" spans="1:82" x14ac:dyDescent="0.25">
      <c r="A137" t="s">
        <v>271</v>
      </c>
      <c r="B137" t="s">
        <v>2262</v>
      </c>
      <c r="C137">
        <v>3</v>
      </c>
      <c r="D137" t="s">
        <v>3183</v>
      </c>
      <c r="E137" t="s">
        <v>3188</v>
      </c>
      <c r="F137" t="s">
        <v>0</v>
      </c>
      <c r="G137" t="s">
        <v>3269</v>
      </c>
      <c r="H137" t="s">
        <v>3838</v>
      </c>
      <c r="I137">
        <v>14800</v>
      </c>
      <c r="J137">
        <v>0</v>
      </c>
      <c r="K137">
        <v>200</v>
      </c>
      <c r="L137">
        <v>50</v>
      </c>
      <c r="M137">
        <v>1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 t="s">
        <v>4184</v>
      </c>
      <c r="AC137" t="s">
        <v>0</v>
      </c>
      <c r="AD137" s="17" t="s">
        <v>4415</v>
      </c>
      <c r="AE137" t="s">
        <v>4</v>
      </c>
      <c r="AF137" t="s">
        <v>1</v>
      </c>
      <c r="AG137" t="s">
        <v>1</v>
      </c>
      <c r="AH137" t="s">
        <v>5290</v>
      </c>
      <c r="AI137" t="s">
        <v>3269</v>
      </c>
      <c r="AJ137" t="s">
        <v>1</v>
      </c>
      <c r="AK137" t="s">
        <v>1</v>
      </c>
      <c r="AL137" t="s">
        <v>1</v>
      </c>
      <c r="AM137" t="s">
        <v>1</v>
      </c>
      <c r="AN137" t="s">
        <v>1</v>
      </c>
      <c r="AO137" t="s">
        <v>5290</v>
      </c>
      <c r="AP137" t="s">
        <v>1</v>
      </c>
      <c r="AQ137" t="s">
        <v>2</v>
      </c>
      <c r="AR137" t="s">
        <v>1</v>
      </c>
      <c r="AS137" t="s">
        <v>1</v>
      </c>
      <c r="AT137" t="s">
        <v>1</v>
      </c>
      <c r="AU137" t="s">
        <v>1</v>
      </c>
      <c r="AV137" t="s">
        <v>1</v>
      </c>
      <c r="AW137" t="s">
        <v>11</v>
      </c>
      <c r="AX137">
        <f>Tabla1[[#This Row],[precio del paquete]]-Tabla1[[#This Row],[Saldo_Deudor]]</f>
        <v>3800</v>
      </c>
      <c r="AY137">
        <v>11000</v>
      </c>
      <c r="AZ137">
        <v>0</v>
      </c>
      <c r="BA137">
        <v>0</v>
      </c>
      <c r="BB137" s="20">
        <v>0</v>
      </c>
      <c r="BC137" t="s">
        <v>4124</v>
      </c>
      <c r="BD137" t="s">
        <v>4103</v>
      </c>
      <c r="BE137" t="s">
        <v>3</v>
      </c>
      <c r="BF137" t="s">
        <v>3</v>
      </c>
      <c r="BG137" t="s">
        <v>3</v>
      </c>
      <c r="BH137" t="s">
        <v>3</v>
      </c>
      <c r="BI137" t="s">
        <v>3</v>
      </c>
      <c r="BJ137" s="19" t="s">
        <v>6136</v>
      </c>
      <c r="BK137" t="s">
        <v>3</v>
      </c>
      <c r="BL137" t="s">
        <v>132</v>
      </c>
      <c r="BM137" t="s">
        <v>1</v>
      </c>
      <c r="BN137">
        <f>Tabla1[[#This Row],[precio del paquete]]</f>
        <v>14800</v>
      </c>
      <c r="BO137" t="s">
        <v>1</v>
      </c>
      <c r="BP137" t="s">
        <v>1</v>
      </c>
      <c r="BQ137" t="s">
        <v>1</v>
      </c>
      <c r="BR137" t="s">
        <v>1</v>
      </c>
      <c r="BS137" t="s">
        <v>1</v>
      </c>
      <c r="BT137" t="s">
        <v>1</v>
      </c>
      <c r="BU137" t="s">
        <v>1</v>
      </c>
      <c r="BV137" t="s">
        <v>1</v>
      </c>
      <c r="BW137" t="s">
        <v>0</v>
      </c>
      <c r="BX137" t="s">
        <v>1</v>
      </c>
      <c r="BY137" t="s">
        <v>1</v>
      </c>
      <c r="BZ137" t="s">
        <v>1</v>
      </c>
      <c r="CA137" t="s">
        <v>1</v>
      </c>
      <c r="CB137" t="s">
        <v>1</v>
      </c>
      <c r="CD137" t="str" cm="1">
        <f t="array" aca="1" ref="CD137" ca="1">eConcatenar(A137:CB137,"|")</f>
        <v>etWoKKhnD7j8ge60|CAR2021-1431|3|MEMORIAL|TABASCO|CARDENAS|COLONIA INVITAB|2021-04-19|14800|0|200|50|1|0|0|0|0|0|0|0|0|0|0|0|0|0|0|PEREZ|CARDENAS|JOSE ALFREDO|SOLTERO|X|X|CALLE CACAO ORIENTE MANZANA A LOTE 14|COLONIA INVITAB|X|X|X|X|X|CALLE CACAO ORIENTE MANZANA A LOTE 14|X|LUNES|X|X|X|X|X|DOMICILIO |3800|11000|0|0|0|2022-01-21|2022-01-28|x|x|x|x|x|QWZBUES49KVTQO|x|HOMBRE|X|14800|X|X|X|X|X|X|X|X|CARDENAS|X|X|X|X|X</v>
      </c>
    </row>
    <row r="138" spans="1:82" x14ac:dyDescent="0.25">
      <c r="A138" t="s">
        <v>272</v>
      </c>
      <c r="B138" t="s">
        <v>2263</v>
      </c>
      <c r="C138">
        <v>3</v>
      </c>
      <c r="D138" t="s">
        <v>3183</v>
      </c>
      <c r="E138" t="s">
        <v>3188</v>
      </c>
      <c r="F138" t="s">
        <v>0</v>
      </c>
      <c r="G138" t="s">
        <v>3269</v>
      </c>
      <c r="H138" t="s">
        <v>3826</v>
      </c>
      <c r="I138">
        <v>14800</v>
      </c>
      <c r="J138">
        <v>0</v>
      </c>
      <c r="K138">
        <v>100</v>
      </c>
      <c r="L138">
        <v>50</v>
      </c>
      <c r="M138">
        <v>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 t="s">
        <v>4262</v>
      </c>
      <c r="AC138" t="s">
        <v>4416</v>
      </c>
      <c r="AD138" s="17" t="s">
        <v>4394</v>
      </c>
      <c r="AE138" t="s">
        <v>4</v>
      </c>
      <c r="AF138" t="s">
        <v>1</v>
      </c>
      <c r="AG138" t="s">
        <v>1</v>
      </c>
      <c r="AH138" t="s">
        <v>5291</v>
      </c>
      <c r="AI138" t="s">
        <v>3269</v>
      </c>
      <c r="AJ138" t="s">
        <v>1</v>
      </c>
      <c r="AK138">
        <v>9933786306</v>
      </c>
      <c r="AL138" t="s">
        <v>1</v>
      </c>
      <c r="AM138" t="s">
        <v>1</v>
      </c>
      <c r="AN138" t="s">
        <v>1</v>
      </c>
      <c r="AO138" t="s">
        <v>5291</v>
      </c>
      <c r="AP138" t="s">
        <v>1</v>
      </c>
      <c r="AQ138" t="s">
        <v>2</v>
      </c>
      <c r="AR138" t="s">
        <v>1</v>
      </c>
      <c r="AS138" t="s">
        <v>1</v>
      </c>
      <c r="AT138" t="s">
        <v>1</v>
      </c>
      <c r="AU138" t="s">
        <v>1</v>
      </c>
      <c r="AV138" t="s">
        <v>1</v>
      </c>
      <c r="AW138" t="s">
        <v>11</v>
      </c>
      <c r="AX138">
        <f>Tabla1[[#This Row],[precio del paquete]]-Tabla1[[#This Row],[Saldo_Deudor]]</f>
        <v>100</v>
      </c>
      <c r="AY138">
        <v>14700</v>
      </c>
      <c r="AZ138">
        <v>0</v>
      </c>
      <c r="BA138">
        <v>0</v>
      </c>
      <c r="BB138" s="20">
        <v>0</v>
      </c>
      <c r="BC138" t="s">
        <v>3769</v>
      </c>
      <c r="BD138" t="s">
        <v>6039</v>
      </c>
      <c r="BE138" t="s">
        <v>3</v>
      </c>
      <c r="BF138" t="s">
        <v>3</v>
      </c>
      <c r="BG138" t="s">
        <v>3</v>
      </c>
      <c r="BH138" t="s">
        <v>3</v>
      </c>
      <c r="BI138" t="s">
        <v>3</v>
      </c>
      <c r="BJ138" s="18" t="s">
        <v>6136</v>
      </c>
      <c r="BK138" t="s">
        <v>3</v>
      </c>
      <c r="BL138" t="s">
        <v>132</v>
      </c>
      <c r="BM138" t="s">
        <v>1</v>
      </c>
      <c r="BN138">
        <f>Tabla1[[#This Row],[precio del paquete]]</f>
        <v>14800</v>
      </c>
      <c r="BO138" t="s">
        <v>1</v>
      </c>
      <c r="BP138" t="s">
        <v>1</v>
      </c>
      <c r="BQ138" t="s">
        <v>1</v>
      </c>
      <c r="BR138" t="s">
        <v>1</v>
      </c>
      <c r="BS138" t="s">
        <v>1</v>
      </c>
      <c r="BT138" t="s">
        <v>1</v>
      </c>
      <c r="BU138" t="s">
        <v>1</v>
      </c>
      <c r="BV138" t="s">
        <v>1</v>
      </c>
      <c r="BW138" t="s">
        <v>0</v>
      </c>
      <c r="BX138" t="s">
        <v>1</v>
      </c>
      <c r="BY138" t="s">
        <v>1</v>
      </c>
      <c r="BZ138" t="s">
        <v>1</v>
      </c>
      <c r="CA138" t="s">
        <v>1</v>
      </c>
      <c r="CB138" t="s">
        <v>1</v>
      </c>
      <c r="CD138" t="str" cm="1">
        <f t="array" aca="1" ref="CD138" ca="1">eConcatenar(A138:CB138,"|")</f>
        <v>TO6fsQf1ZFt5VKRH|CAR2021-7275|3|MEMORIAL|TABASCO|CARDENAS|COLONIA INVITAB|2021-11-29|14800|0|100|50|2|0|0|0|0|0|0|0|0|0|0|0|0|0|0|OLAN|ANGLES|JUAN JOSE|SOLTERO|X|X|ANDADOR EL MAIZ|COLONIA INVITAB|X|9933786306|X|X|X|ANDADOR EL MAIZ|X|LUNES|X|X|X|X|X|DOMICILIO |100|14700|0|0|0|2022-01-29|2022-02-05|x|x|x|x|x|QWZBUES49KVTQO|x|HOMBRE|X|14800|X|X|X|X|X|X|X|X|CARDENAS|X|X|X|X|X</v>
      </c>
    </row>
    <row r="139" spans="1:82" x14ac:dyDescent="0.25">
      <c r="A139" t="s">
        <v>273</v>
      </c>
      <c r="B139" t="s">
        <v>2264</v>
      </c>
      <c r="C139">
        <v>3</v>
      </c>
      <c r="D139" t="s">
        <v>3183</v>
      </c>
      <c r="E139" t="s">
        <v>3188</v>
      </c>
      <c r="F139" t="s">
        <v>0</v>
      </c>
      <c r="G139" t="s">
        <v>3269</v>
      </c>
      <c r="H139" t="s">
        <v>3786</v>
      </c>
      <c r="I139">
        <v>14800</v>
      </c>
      <c r="J139">
        <v>0</v>
      </c>
      <c r="K139">
        <v>400</v>
      </c>
      <c r="L139">
        <v>50</v>
      </c>
      <c r="M139">
        <v>2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t="s">
        <v>4417</v>
      </c>
      <c r="AC139" t="s">
        <v>4184</v>
      </c>
      <c r="AD139" s="17" t="s">
        <v>4418</v>
      </c>
      <c r="AE139" t="s">
        <v>4</v>
      </c>
      <c r="AF139" t="s">
        <v>1</v>
      </c>
      <c r="AG139" t="s">
        <v>1</v>
      </c>
      <c r="AH139" t="s">
        <v>5292</v>
      </c>
      <c r="AI139" t="s">
        <v>3269</v>
      </c>
      <c r="AJ139" t="s">
        <v>1</v>
      </c>
      <c r="AK139">
        <v>9371080267</v>
      </c>
      <c r="AL139" t="s">
        <v>1</v>
      </c>
      <c r="AM139" t="s">
        <v>1</v>
      </c>
      <c r="AN139" t="s">
        <v>1</v>
      </c>
      <c r="AO139" t="s">
        <v>5292</v>
      </c>
      <c r="AP139" t="s">
        <v>1</v>
      </c>
      <c r="AQ139" t="s">
        <v>2</v>
      </c>
      <c r="AR139" t="s">
        <v>1</v>
      </c>
      <c r="AS139" t="s">
        <v>1</v>
      </c>
      <c r="AT139" t="s">
        <v>1</v>
      </c>
      <c r="AU139" t="s">
        <v>1</v>
      </c>
      <c r="AV139" t="s">
        <v>1</v>
      </c>
      <c r="AW139" t="s">
        <v>11</v>
      </c>
      <c r="AX139">
        <f>Tabla1[[#This Row],[precio del paquete]]-Tabla1[[#This Row],[Saldo_Deudor]]</f>
        <v>800</v>
      </c>
      <c r="AY139">
        <v>14000</v>
      </c>
      <c r="AZ139">
        <v>0</v>
      </c>
      <c r="BA139">
        <v>0</v>
      </c>
      <c r="BB139" s="20">
        <v>0</v>
      </c>
      <c r="BC139" t="s">
        <v>3966</v>
      </c>
      <c r="BD139" t="s">
        <v>6036</v>
      </c>
      <c r="BE139" t="s">
        <v>3</v>
      </c>
      <c r="BF139" t="s">
        <v>3</v>
      </c>
      <c r="BG139" t="s">
        <v>3</v>
      </c>
      <c r="BH139" t="s">
        <v>3</v>
      </c>
      <c r="BI139" t="s">
        <v>3</v>
      </c>
      <c r="BJ139" s="19" t="s">
        <v>6126</v>
      </c>
      <c r="BK139" t="s">
        <v>3</v>
      </c>
      <c r="BL139" t="s">
        <v>132</v>
      </c>
      <c r="BM139" t="s">
        <v>1</v>
      </c>
      <c r="BN139">
        <f>Tabla1[[#This Row],[precio del paquete]]</f>
        <v>14800</v>
      </c>
      <c r="BO139" t="s">
        <v>1</v>
      </c>
      <c r="BP139" t="s">
        <v>1</v>
      </c>
      <c r="BQ139" t="s">
        <v>1</v>
      </c>
      <c r="BR139" t="s">
        <v>1</v>
      </c>
      <c r="BS139" t="s">
        <v>1</v>
      </c>
      <c r="BT139" t="s">
        <v>1</v>
      </c>
      <c r="BU139" t="s">
        <v>1</v>
      </c>
      <c r="BV139" t="s">
        <v>1</v>
      </c>
      <c r="BW139" t="s">
        <v>0</v>
      </c>
      <c r="BX139" t="s">
        <v>1</v>
      </c>
      <c r="BY139" t="s">
        <v>1</v>
      </c>
      <c r="BZ139" t="s">
        <v>1</v>
      </c>
      <c r="CA139" t="s">
        <v>1</v>
      </c>
      <c r="CB139" t="s">
        <v>1</v>
      </c>
      <c r="CD139" t="str" cm="1">
        <f t="array" aca="1" ref="CD139" ca="1">eConcatenar(A139:CB139,"|")</f>
        <v>aCGXFyus8t5sac89|CAR2021-7439|3|MEMORIAL|TABASCO|CARDENAS|COLONIA INVITAB|2021-04-12|14800|0|400|50|2|0|0|0|0|0|0|0|0|0|0|0|0|0|0|PARRA|PEREZ|CALIXTO|SOLTERO|X|X|ANDADOR COCOA MANZANA 17 LOTE 1|COLONIA INVITAB|X|9371080267|X|X|X|ANDADOR COCOA MANZANA 17 LOTE 1|X|LUNES|X|X|X|X|X|DOMICILIO |800|14000|0|0|0|2022-04-01|2022-04-08|x|x|x|x|x|QWZBUBTG9KVTQO|x|HOMBRE|X|14800|X|X|X|X|X|X|X|X|CARDENAS|X|X|X|X|X</v>
      </c>
    </row>
    <row r="140" spans="1:82" x14ac:dyDescent="0.25">
      <c r="A140" t="s">
        <v>274</v>
      </c>
      <c r="B140" t="s">
        <v>2265</v>
      </c>
      <c r="C140">
        <v>3</v>
      </c>
      <c r="D140" t="s">
        <v>3187</v>
      </c>
      <c r="E140" t="s">
        <v>3188</v>
      </c>
      <c r="F140" t="s">
        <v>0</v>
      </c>
      <c r="G140" t="s">
        <v>3270</v>
      </c>
      <c r="H140" t="s">
        <v>3839</v>
      </c>
      <c r="I140">
        <v>12900</v>
      </c>
      <c r="J140">
        <v>0</v>
      </c>
      <c r="K140">
        <v>200</v>
      </c>
      <c r="L140">
        <v>50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 t="s">
        <v>4419</v>
      </c>
      <c r="AC140" t="s">
        <v>4305</v>
      </c>
      <c r="AD140" s="17" t="s">
        <v>4237</v>
      </c>
      <c r="AE140" t="s">
        <v>4</v>
      </c>
      <c r="AF140" t="s">
        <v>1</v>
      </c>
      <c r="AG140" t="s">
        <v>1</v>
      </c>
      <c r="AH140" t="s">
        <v>5293</v>
      </c>
      <c r="AI140" t="s">
        <v>3270</v>
      </c>
      <c r="AJ140" t="s">
        <v>1</v>
      </c>
      <c r="AK140">
        <v>9371413570</v>
      </c>
      <c r="AL140" t="s">
        <v>1</v>
      </c>
      <c r="AM140" t="s">
        <v>1</v>
      </c>
      <c r="AN140" t="s">
        <v>1</v>
      </c>
      <c r="AO140" t="s">
        <v>5293</v>
      </c>
      <c r="AP140" t="s">
        <v>1</v>
      </c>
      <c r="AQ140" t="s">
        <v>2</v>
      </c>
      <c r="AR140" t="s">
        <v>1</v>
      </c>
      <c r="AS140" t="s">
        <v>1</v>
      </c>
      <c r="AT140" t="s">
        <v>1</v>
      </c>
      <c r="AU140" t="s">
        <v>1</v>
      </c>
      <c r="AV140" t="s">
        <v>1</v>
      </c>
      <c r="AW140" t="s">
        <v>11</v>
      </c>
      <c r="AX140">
        <f>Tabla1[[#This Row],[precio del paquete]]-Tabla1[[#This Row],[Saldo_Deudor]]</f>
        <v>5900</v>
      </c>
      <c r="AY140">
        <v>7000</v>
      </c>
      <c r="AZ140">
        <v>0</v>
      </c>
      <c r="BA140">
        <v>0</v>
      </c>
      <c r="BB140" s="20">
        <v>0</v>
      </c>
      <c r="BC140" t="s">
        <v>3769</v>
      </c>
      <c r="BD140" t="s">
        <v>6039</v>
      </c>
      <c r="BE140" t="s">
        <v>3</v>
      </c>
      <c r="BF140" t="s">
        <v>3</v>
      </c>
      <c r="BG140" t="s">
        <v>3</v>
      </c>
      <c r="BH140" t="s">
        <v>3</v>
      </c>
      <c r="BI140" t="s">
        <v>3</v>
      </c>
      <c r="BJ140" s="18" t="s">
        <v>6140</v>
      </c>
      <c r="BK140" t="s">
        <v>3</v>
      </c>
      <c r="BL140" t="s">
        <v>132</v>
      </c>
      <c r="BM140" t="s">
        <v>1</v>
      </c>
      <c r="BN140">
        <f>Tabla1[[#This Row],[precio del paquete]]</f>
        <v>12900</v>
      </c>
      <c r="BO140" t="s">
        <v>1</v>
      </c>
      <c r="BP140" t="s">
        <v>1</v>
      </c>
      <c r="BQ140" t="s">
        <v>1</v>
      </c>
      <c r="BR140" t="s">
        <v>1</v>
      </c>
      <c r="BS140" t="s">
        <v>1</v>
      </c>
      <c r="BT140" t="s">
        <v>1</v>
      </c>
      <c r="BU140" t="s">
        <v>1</v>
      </c>
      <c r="BV140" t="s">
        <v>1</v>
      </c>
      <c r="BW140" t="s">
        <v>0</v>
      </c>
      <c r="BX140" t="s">
        <v>1</v>
      </c>
      <c r="BY140" t="s">
        <v>1</v>
      </c>
      <c r="BZ140" t="s">
        <v>1</v>
      </c>
      <c r="CA140" t="s">
        <v>1</v>
      </c>
      <c r="CB140" t="s">
        <v>1</v>
      </c>
      <c r="CD140" t="str" cm="1">
        <f t="array" aca="1" ref="CD140" ca="1">eConcatenar(A140:CB140,"|")</f>
        <v>tmmxXGvFrfhBiWie|CAR2020-1691|3|ECONOLINE|TABASCO|CARDENAS|COLONIA JACINTO LOPEZ|2020-07-20|12900|0|200|50|0|0|0|0|0|0|0|0|0|0|0|0|0|0|0|VALENCIA|SANCHEZ|ALEJANDRO|SOLTERO|X|X|CALLE ARABIA 1 MANZANA 1 LOTE 10|COLONIA JACINTO LOPEZ|X|9371413570|X|X|X|CALLE ARABIA 1 MANZANA 1 LOTE 10|X|LUNES|X|X|X|X|X|DOMICILIO |5900|7000|0|0|0|2022-01-29|2022-02-05|x|x|x|x|x|QWZGYVYW9KVTQO|x|HOMBRE|X|12900|X|X|X|X|X|X|X|X|CARDENAS|X|X|X|X|X</v>
      </c>
    </row>
    <row r="141" spans="1:82" x14ac:dyDescent="0.25">
      <c r="A141" t="s">
        <v>275</v>
      </c>
      <c r="B141" t="s">
        <v>2266</v>
      </c>
      <c r="C141">
        <v>3</v>
      </c>
      <c r="D141" t="s">
        <v>3187</v>
      </c>
      <c r="E141" t="s">
        <v>3188</v>
      </c>
      <c r="F141" t="s">
        <v>0</v>
      </c>
      <c r="G141" t="s">
        <v>3271</v>
      </c>
      <c r="H141" t="s">
        <v>3840</v>
      </c>
      <c r="I141">
        <v>12900</v>
      </c>
      <c r="J141">
        <v>0</v>
      </c>
      <c r="K141">
        <v>200</v>
      </c>
      <c r="L141">
        <v>50</v>
      </c>
      <c r="M141">
        <v>1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 t="s">
        <v>4420</v>
      </c>
      <c r="AC141" t="s">
        <v>4417</v>
      </c>
      <c r="AD141" s="17" t="s">
        <v>4421</v>
      </c>
      <c r="AE141" t="s">
        <v>4</v>
      </c>
      <c r="AF141" t="s">
        <v>1</v>
      </c>
      <c r="AG141" t="s">
        <v>1</v>
      </c>
      <c r="AH141" t="s">
        <v>5294</v>
      </c>
      <c r="AI141" t="s">
        <v>3271</v>
      </c>
      <c r="AJ141" t="s">
        <v>1</v>
      </c>
      <c r="AK141" t="s">
        <v>1</v>
      </c>
      <c r="AL141" t="s">
        <v>1</v>
      </c>
      <c r="AM141" t="s">
        <v>1</v>
      </c>
      <c r="AN141" t="s">
        <v>1</v>
      </c>
      <c r="AO141" t="s">
        <v>5294</v>
      </c>
      <c r="AP141" t="s">
        <v>1</v>
      </c>
      <c r="AQ141" t="s">
        <v>2</v>
      </c>
      <c r="AR141" t="s">
        <v>1</v>
      </c>
      <c r="AS141" t="s">
        <v>1</v>
      </c>
      <c r="AT141" t="s">
        <v>1</v>
      </c>
      <c r="AU141" t="s">
        <v>1</v>
      </c>
      <c r="AV141" t="s">
        <v>1</v>
      </c>
      <c r="AW141" t="s">
        <v>11</v>
      </c>
      <c r="AX141">
        <f>Tabla1[[#This Row],[precio del paquete]]-Tabla1[[#This Row],[Saldo_Deudor]]</f>
        <v>5200</v>
      </c>
      <c r="AY141">
        <v>7700</v>
      </c>
      <c r="AZ141">
        <v>0</v>
      </c>
      <c r="BA141">
        <v>0</v>
      </c>
      <c r="BB141" s="20">
        <v>0</v>
      </c>
      <c r="BC141" t="s">
        <v>4042</v>
      </c>
      <c r="BD141" t="s">
        <v>6005</v>
      </c>
      <c r="BE141" t="s">
        <v>3</v>
      </c>
      <c r="BF141" t="s">
        <v>3</v>
      </c>
      <c r="BG141" t="s">
        <v>3</v>
      </c>
      <c r="BH141" t="s">
        <v>3</v>
      </c>
      <c r="BI141" t="s">
        <v>3</v>
      </c>
      <c r="BJ141" s="19" t="s">
        <v>6128</v>
      </c>
      <c r="BK141" t="s">
        <v>3</v>
      </c>
      <c r="BL141" t="s">
        <v>132</v>
      </c>
      <c r="BM141" t="s">
        <v>1</v>
      </c>
      <c r="BN141">
        <f>Tabla1[[#This Row],[precio del paquete]]</f>
        <v>12900</v>
      </c>
      <c r="BO141" t="s">
        <v>1</v>
      </c>
      <c r="BP141" t="s">
        <v>1</v>
      </c>
      <c r="BQ141" t="s">
        <v>1</v>
      </c>
      <c r="BR141" t="s">
        <v>1</v>
      </c>
      <c r="BS141" t="s">
        <v>1</v>
      </c>
      <c r="BT141" t="s">
        <v>1</v>
      </c>
      <c r="BU141" t="s">
        <v>1</v>
      </c>
      <c r="BV141" t="s">
        <v>1</v>
      </c>
      <c r="BW141" t="s">
        <v>0</v>
      </c>
      <c r="BX141" t="s">
        <v>1</v>
      </c>
      <c r="BY141" t="s">
        <v>1</v>
      </c>
      <c r="BZ141" t="s">
        <v>1</v>
      </c>
      <c r="CA141" t="s">
        <v>1</v>
      </c>
      <c r="CB141" t="s">
        <v>1</v>
      </c>
      <c r="CD141" t="str" cm="1">
        <f t="array" aca="1" ref="CD141" ca="1">eConcatenar(A141:CB141,"|")</f>
        <v>rzHIHmomgv80q50u|CAR2020-3226|3|ECONOLINE|TABASCO|CARDENAS|COLONIA JOSE EDUARDO DE CARDENAS|2020-09-16|12900|0|200|50|1|0|0|0|0|0|0|0|0|0|0|0|0|0|0|QUEVEDO|PARRA|JESUS DEL CARMEN|SOLTERO|X|X|CASA COLOR ROSA ALADO DEL CAMPO DE FUTBOOL|COLONIA JOSE EDUARDO DE CARDENAS|X|X|X|X|X|CASA COLOR ROSA ALADO DEL CAMPO DE FUTBOOL|X|LUNES|X|X|X|X|X|DOMICILIO |5200|7700|0|0|0|2022-11-01|2022-11-08|x|x|x|x|x|EJCRE545VMMBBOQ|x|HOMBRE|X|12900|X|X|X|X|X|X|X|X|CARDENAS|X|X|X|X|X</v>
      </c>
    </row>
    <row r="142" spans="1:82" x14ac:dyDescent="0.25">
      <c r="A142" t="s">
        <v>276</v>
      </c>
      <c r="B142" t="s">
        <v>2267</v>
      </c>
      <c r="C142">
        <v>3</v>
      </c>
      <c r="D142" t="s">
        <v>3185</v>
      </c>
      <c r="E142" t="s">
        <v>3188</v>
      </c>
      <c r="F142" t="s">
        <v>0</v>
      </c>
      <c r="G142" t="s">
        <v>3272</v>
      </c>
      <c r="H142" t="s">
        <v>3841</v>
      </c>
      <c r="I142">
        <v>12900</v>
      </c>
      <c r="J142">
        <v>0</v>
      </c>
      <c r="K142">
        <v>200</v>
      </c>
      <c r="L142">
        <v>50</v>
      </c>
      <c r="M142">
        <v>1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 t="s">
        <v>4183</v>
      </c>
      <c r="AC142" t="s">
        <v>4305</v>
      </c>
      <c r="AD142" s="17" t="s">
        <v>4422</v>
      </c>
      <c r="AE142" t="s">
        <v>4</v>
      </c>
      <c r="AF142" t="s">
        <v>1</v>
      </c>
      <c r="AG142" t="s">
        <v>1</v>
      </c>
      <c r="AH142" t="s">
        <v>5295</v>
      </c>
      <c r="AI142" t="s">
        <v>3272</v>
      </c>
      <c r="AJ142" t="s">
        <v>1</v>
      </c>
      <c r="AK142">
        <v>9372837929</v>
      </c>
      <c r="AL142" t="s">
        <v>1</v>
      </c>
      <c r="AM142" t="s">
        <v>1</v>
      </c>
      <c r="AN142" t="s">
        <v>1</v>
      </c>
      <c r="AO142" t="s">
        <v>5295</v>
      </c>
      <c r="AP142" t="s">
        <v>1</v>
      </c>
      <c r="AQ142" t="s">
        <v>2</v>
      </c>
      <c r="AR142" t="s">
        <v>1</v>
      </c>
      <c r="AS142" t="s">
        <v>1</v>
      </c>
      <c r="AT142" t="s">
        <v>1</v>
      </c>
      <c r="AU142" t="s">
        <v>1</v>
      </c>
      <c r="AV142" t="s">
        <v>1</v>
      </c>
      <c r="AW142" t="s">
        <v>11</v>
      </c>
      <c r="AX142">
        <f>Tabla1[[#This Row],[precio del paquete]]-Tabla1[[#This Row],[Saldo_Deudor]]</f>
        <v>1450</v>
      </c>
      <c r="AY142">
        <v>11450</v>
      </c>
      <c r="AZ142">
        <v>0</v>
      </c>
      <c r="BA142">
        <v>0</v>
      </c>
      <c r="BB142" s="20">
        <v>0</v>
      </c>
      <c r="BC142" t="s">
        <v>5970</v>
      </c>
      <c r="BD142" t="s">
        <v>3848</v>
      </c>
      <c r="BE142" t="s">
        <v>3</v>
      </c>
      <c r="BF142" t="s">
        <v>3</v>
      </c>
      <c r="BG142" t="s">
        <v>3</v>
      </c>
      <c r="BH142" t="s">
        <v>3</v>
      </c>
      <c r="BI142" t="s">
        <v>3</v>
      </c>
      <c r="BJ142" s="18" t="s">
        <v>6136</v>
      </c>
      <c r="BK142" t="s">
        <v>3</v>
      </c>
      <c r="BL142" t="s">
        <v>132</v>
      </c>
      <c r="BM142" t="s">
        <v>1</v>
      </c>
      <c r="BN142">
        <f>Tabla1[[#This Row],[precio del paquete]]</f>
        <v>12900</v>
      </c>
      <c r="BO142" t="s">
        <v>1</v>
      </c>
      <c r="BP142" t="s">
        <v>1</v>
      </c>
      <c r="BQ142" t="s">
        <v>1</v>
      </c>
      <c r="BR142" t="s">
        <v>1</v>
      </c>
      <c r="BS142" t="s">
        <v>1</v>
      </c>
      <c r="BT142" t="s">
        <v>1</v>
      </c>
      <c r="BU142" t="s">
        <v>1</v>
      </c>
      <c r="BV142" t="s">
        <v>1</v>
      </c>
      <c r="BW142" t="s">
        <v>0</v>
      </c>
      <c r="BX142" t="s">
        <v>1</v>
      </c>
      <c r="BY142" t="s">
        <v>1</v>
      </c>
      <c r="BZ142" t="s">
        <v>1</v>
      </c>
      <c r="CA142" t="s">
        <v>1</v>
      </c>
      <c r="CB142" t="s">
        <v>1</v>
      </c>
      <c r="CD142" t="str" cm="1">
        <f t="array" aca="1" ref="CD142" ca="1">eConcatenar(A142:CB142,"|")</f>
        <v>rpQsCalsJEkU2OJu|CAR2020-5452|3|IMPERIAL DE LUJO|TABASCO|CARDENAS|COLONIA LA CEIBA|2020-12-18|12900|0|200|50|1|0|0|0|0|0|0|0|0|0|0|0|0|0|0|DE LA CRUZ|SANCHEZ|SORAYA|SOLTERO|X|X|CALLE 16 DE NOVIEMBRE MANZANA 6 LOTE 5|COLONIA LA CEIBA|X|9372837929|X|X|X|CALLE 16 DE NOVIEMBRE MANZANA 6 LOTE 5|X|LUNES|X|X|X|X|X|DOMICILIO |1450|11450|0|0|0|2021-02-16|2021-02-23|x|x|x|x|x|QWZBUES49KVTQO|x|HOMBRE|X|12900|X|X|X|X|X|X|X|X|CARDENAS|X|X|X|X|X</v>
      </c>
    </row>
    <row r="143" spans="1:82" x14ac:dyDescent="0.25">
      <c r="A143" t="s">
        <v>277</v>
      </c>
      <c r="B143" t="s">
        <v>2268</v>
      </c>
      <c r="C143">
        <v>3</v>
      </c>
      <c r="D143" t="s">
        <v>3183</v>
      </c>
      <c r="E143" t="s">
        <v>3188</v>
      </c>
      <c r="F143" t="s">
        <v>0</v>
      </c>
      <c r="G143" t="s">
        <v>3272</v>
      </c>
      <c r="H143" t="s">
        <v>3771</v>
      </c>
      <c r="I143">
        <v>14800</v>
      </c>
      <c r="J143">
        <v>0</v>
      </c>
      <c r="K143">
        <v>50</v>
      </c>
      <c r="L143">
        <v>50</v>
      </c>
      <c r="M143">
        <v>2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 t="s">
        <v>4196</v>
      </c>
      <c r="AC143" t="s">
        <v>4196</v>
      </c>
      <c r="AD143" s="17" t="s">
        <v>4199</v>
      </c>
      <c r="AE143" t="s">
        <v>4</v>
      </c>
      <c r="AF143" t="s">
        <v>1</v>
      </c>
      <c r="AG143" t="s">
        <v>1</v>
      </c>
      <c r="AH143" t="s">
        <v>5296</v>
      </c>
      <c r="AI143" t="s">
        <v>3272</v>
      </c>
      <c r="AJ143" t="s">
        <v>1</v>
      </c>
      <c r="AK143">
        <v>9371012958</v>
      </c>
      <c r="AL143" t="s">
        <v>1</v>
      </c>
      <c r="AM143" t="s">
        <v>1</v>
      </c>
      <c r="AN143" t="s">
        <v>1</v>
      </c>
      <c r="AO143" t="s">
        <v>5296</v>
      </c>
      <c r="AP143" t="s">
        <v>1</v>
      </c>
      <c r="AQ143" t="s">
        <v>2</v>
      </c>
      <c r="AR143" t="s">
        <v>1</v>
      </c>
      <c r="AS143" t="s">
        <v>1</v>
      </c>
      <c r="AT143" t="s">
        <v>1</v>
      </c>
      <c r="AU143" t="s">
        <v>1</v>
      </c>
      <c r="AV143" t="s">
        <v>1</v>
      </c>
      <c r="AW143" t="s">
        <v>11</v>
      </c>
      <c r="AX143">
        <f>Tabla1[[#This Row],[precio del paquete]]-Tabla1[[#This Row],[Saldo_Deudor]]</f>
        <v>1030</v>
      </c>
      <c r="AY143">
        <v>13770</v>
      </c>
      <c r="AZ143">
        <v>0</v>
      </c>
      <c r="BA143">
        <v>0</v>
      </c>
      <c r="BB143" s="20">
        <v>0</v>
      </c>
      <c r="BC143" t="s">
        <v>3966</v>
      </c>
      <c r="BD143" t="s">
        <v>6036</v>
      </c>
      <c r="BE143" t="s">
        <v>3</v>
      </c>
      <c r="BF143" t="s">
        <v>3</v>
      </c>
      <c r="BG143" t="s">
        <v>3</v>
      </c>
      <c r="BH143" t="s">
        <v>3</v>
      </c>
      <c r="BI143" t="s">
        <v>3</v>
      </c>
      <c r="BJ143" s="19" t="s">
        <v>6126</v>
      </c>
      <c r="BK143" t="s">
        <v>3</v>
      </c>
      <c r="BL143" t="s">
        <v>132</v>
      </c>
      <c r="BM143" t="s">
        <v>1</v>
      </c>
      <c r="BN143">
        <f>Tabla1[[#This Row],[precio del paquete]]</f>
        <v>14800</v>
      </c>
      <c r="BO143" t="s">
        <v>1</v>
      </c>
      <c r="BP143" t="s">
        <v>1</v>
      </c>
      <c r="BQ143" t="s">
        <v>1</v>
      </c>
      <c r="BR143" t="s">
        <v>1</v>
      </c>
      <c r="BS143" t="s">
        <v>1</v>
      </c>
      <c r="BT143" t="s">
        <v>1</v>
      </c>
      <c r="BU143" t="s">
        <v>1</v>
      </c>
      <c r="BV143" t="s">
        <v>1</v>
      </c>
      <c r="BW143" t="s">
        <v>0</v>
      </c>
      <c r="BX143" t="s">
        <v>1</v>
      </c>
      <c r="BY143" t="s">
        <v>1</v>
      </c>
      <c r="BZ143" t="s">
        <v>1</v>
      </c>
      <c r="CA143" t="s">
        <v>1</v>
      </c>
      <c r="CB143" t="s">
        <v>1</v>
      </c>
      <c r="CD143" t="str" cm="1">
        <f t="array" aca="1" ref="CD143" ca="1">eConcatenar(A143:CB143,"|")</f>
        <v>9m4n969gfSjU5fe6|CAR2021-7450|3|MEMORIAL|TABASCO|CARDENAS|COLONIA LA CEIBA|2021-06-12|14800|0|50|50|2|0|0|0|0|0|0|0|0|0|0|0|0|0|0|AGUILAR|AGUILAR|MARIA|SOLTERO|X|X|CALLE ANDADOR 8 MANZANA 5 LOTE 3|COLONIA LA CEIBA|X|9371012958|X|X|X|CALLE ANDADOR 8 MANZANA 5 LOTE 3|X|LUNES|X|X|X|X|X|DOMICILIO |1030|13770|0|0|0|2022-04-01|2022-04-08|x|x|x|x|x|QWZBUBTG9KVTQO|x|HOMBRE|X|14800|X|X|X|X|X|X|X|X|CARDENAS|X|X|X|X|X</v>
      </c>
    </row>
    <row r="144" spans="1:82" x14ac:dyDescent="0.25">
      <c r="A144" t="s">
        <v>278</v>
      </c>
      <c r="B144" t="s">
        <v>2269</v>
      </c>
      <c r="C144">
        <v>3</v>
      </c>
      <c r="D144" t="s">
        <v>4176</v>
      </c>
      <c r="E144" t="s">
        <v>3188</v>
      </c>
      <c r="F144" t="s">
        <v>3191</v>
      </c>
      <c r="G144" t="s">
        <v>3273</v>
      </c>
      <c r="H144" t="s">
        <v>3842</v>
      </c>
      <c r="I144">
        <v>35000</v>
      </c>
      <c r="J144">
        <v>0</v>
      </c>
      <c r="K144">
        <v>200</v>
      </c>
      <c r="L144">
        <v>50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 t="s">
        <v>4423</v>
      </c>
      <c r="AC144" t="s">
        <v>4271</v>
      </c>
      <c r="AD144" s="17" t="s">
        <v>4424</v>
      </c>
      <c r="AE144" t="s">
        <v>4</v>
      </c>
      <c r="AF144" t="s">
        <v>1</v>
      </c>
      <c r="AG144" t="s">
        <v>1</v>
      </c>
      <c r="AH144" t="s">
        <v>5297</v>
      </c>
      <c r="AI144" t="s">
        <v>3273</v>
      </c>
      <c r="AJ144" t="s">
        <v>1</v>
      </c>
      <c r="AK144">
        <v>9371287387</v>
      </c>
      <c r="AL144" t="s">
        <v>1</v>
      </c>
      <c r="AM144" t="s">
        <v>1</v>
      </c>
      <c r="AN144" t="s">
        <v>1</v>
      </c>
      <c r="AO144" t="s">
        <v>5297</v>
      </c>
      <c r="AP144" t="s">
        <v>1</v>
      </c>
      <c r="AQ144" t="s">
        <v>2</v>
      </c>
      <c r="AR144" t="s">
        <v>1</v>
      </c>
      <c r="AS144" t="s">
        <v>1</v>
      </c>
      <c r="AT144" t="s">
        <v>1</v>
      </c>
      <c r="AU144" t="s">
        <v>1</v>
      </c>
      <c r="AV144" t="s">
        <v>1</v>
      </c>
      <c r="AW144" t="s">
        <v>11</v>
      </c>
      <c r="AX144">
        <f>Tabla1[[#This Row],[precio del paquete]]-Tabla1[[#This Row],[Saldo_Deudor]]</f>
        <v>1400</v>
      </c>
      <c r="AY144">
        <v>33600</v>
      </c>
      <c r="AZ144">
        <v>0</v>
      </c>
      <c r="BA144">
        <v>0</v>
      </c>
      <c r="BB144" s="20">
        <v>0</v>
      </c>
      <c r="BC144" t="s">
        <v>4085</v>
      </c>
      <c r="BD144" t="s">
        <v>5963</v>
      </c>
      <c r="BE144" t="s">
        <v>3</v>
      </c>
      <c r="BF144" t="s">
        <v>3</v>
      </c>
      <c r="BG144" t="s">
        <v>3</v>
      </c>
      <c r="BH144" t="s">
        <v>3</v>
      </c>
      <c r="BI144" t="s">
        <v>3</v>
      </c>
      <c r="BJ144" s="18" t="s">
        <v>6126</v>
      </c>
      <c r="BK144" t="s">
        <v>3</v>
      </c>
      <c r="BL144" t="s">
        <v>132</v>
      </c>
      <c r="BM144" t="s">
        <v>1</v>
      </c>
      <c r="BN144">
        <f>Tabla1[[#This Row],[precio del paquete]]</f>
        <v>35000</v>
      </c>
      <c r="BO144" t="s">
        <v>1</v>
      </c>
      <c r="BP144" t="s">
        <v>1</v>
      </c>
      <c r="BQ144" t="s">
        <v>1</v>
      </c>
      <c r="BR144" t="s">
        <v>1</v>
      </c>
      <c r="BS144" t="s">
        <v>1</v>
      </c>
      <c r="BT144" t="s">
        <v>1</v>
      </c>
      <c r="BU144" t="s">
        <v>1</v>
      </c>
      <c r="BV144" t="s">
        <v>1</v>
      </c>
      <c r="BW144" t="s">
        <v>0</v>
      </c>
      <c r="BX144" t="s">
        <v>1</v>
      </c>
      <c r="BY144" t="s">
        <v>1</v>
      </c>
      <c r="BZ144" t="s">
        <v>1</v>
      </c>
      <c r="CA144" t="s">
        <v>1</v>
      </c>
      <c r="CB144" t="s">
        <v>1</v>
      </c>
      <c r="CD144" t="str" cm="1">
        <f t="array" aca="1" ref="CD144" ca="1">eConcatenar(A144:CB144,"|")</f>
        <v>KEGmtUqUxCaN3iDk|CAR2021-6072|3|DELUX|TABASCO|CUNDUACAN|COLONIA LA PLAYITA|2021-10-14|35000|0|200|50|0|0|0|0|0|0|0|0|0|0|0|0|0|0|0|DE LA ROSA|MONTEJO|OLGA LIDIA|SOLTERO|X|X|CALLE GRACILIANO NUMERO 24|COLONIA LA PLAYITA|X|9371287387|X|X|X|CALLE GRACILIANO NUMERO 24|X|LUNES|X|X|X|X|X|DOMICILIO |1400|33600|0|0|0|2022-01-26|2022-02-02|x|x|x|x|x|QWZBUBTG9KVTQO|x|HOMBRE|X|35000|X|X|X|X|X|X|X|X|CARDENAS|X|X|X|X|X</v>
      </c>
    </row>
    <row r="145" spans="1:82" x14ac:dyDescent="0.25">
      <c r="A145" t="s">
        <v>279</v>
      </c>
      <c r="B145" t="s">
        <v>2270</v>
      </c>
      <c r="C145">
        <v>3</v>
      </c>
      <c r="D145" t="s">
        <v>3187</v>
      </c>
      <c r="E145" t="s">
        <v>3188</v>
      </c>
      <c r="F145" t="s">
        <v>3191</v>
      </c>
      <c r="G145" t="s">
        <v>3273</v>
      </c>
      <c r="H145" t="s">
        <v>3843</v>
      </c>
      <c r="I145">
        <v>12900</v>
      </c>
      <c r="J145">
        <v>0</v>
      </c>
      <c r="K145">
        <v>100</v>
      </c>
      <c r="L145">
        <v>50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t="s">
        <v>4224</v>
      </c>
      <c r="AC145" t="s">
        <v>4425</v>
      </c>
      <c r="AD145" s="17" t="s">
        <v>4426</v>
      </c>
      <c r="AE145" t="s">
        <v>4</v>
      </c>
      <c r="AF145" t="s">
        <v>1</v>
      </c>
      <c r="AG145" t="s">
        <v>1</v>
      </c>
      <c r="AH145" t="s">
        <v>5298</v>
      </c>
      <c r="AI145" t="s">
        <v>3273</v>
      </c>
      <c r="AJ145" t="s">
        <v>1</v>
      </c>
      <c r="AK145" t="s">
        <v>1</v>
      </c>
      <c r="AL145" t="s">
        <v>1</v>
      </c>
      <c r="AM145" t="s">
        <v>1</v>
      </c>
      <c r="AN145" t="s">
        <v>1</v>
      </c>
      <c r="AO145" t="s">
        <v>5298</v>
      </c>
      <c r="AP145" t="s">
        <v>1</v>
      </c>
      <c r="AQ145" t="s">
        <v>2</v>
      </c>
      <c r="AR145" t="s">
        <v>1</v>
      </c>
      <c r="AS145" t="s">
        <v>1</v>
      </c>
      <c r="AT145" t="s">
        <v>1</v>
      </c>
      <c r="AU145" t="s">
        <v>1</v>
      </c>
      <c r="AV145" t="s">
        <v>1</v>
      </c>
      <c r="AW145" t="s">
        <v>11</v>
      </c>
      <c r="AX145">
        <f>Tabla1[[#This Row],[precio del paquete]]-Tabla1[[#This Row],[Saldo_Deudor]]</f>
        <v>7250</v>
      </c>
      <c r="AY145">
        <v>5650</v>
      </c>
      <c r="AZ145">
        <v>0</v>
      </c>
      <c r="BA145">
        <v>0</v>
      </c>
      <c r="BB145" s="20">
        <v>0</v>
      </c>
      <c r="BC145" t="s">
        <v>3965</v>
      </c>
      <c r="BD145" t="s">
        <v>4085</v>
      </c>
      <c r="BE145" t="s">
        <v>3</v>
      </c>
      <c r="BF145" t="s">
        <v>3</v>
      </c>
      <c r="BG145" t="s">
        <v>3</v>
      </c>
      <c r="BH145" t="s">
        <v>3</v>
      </c>
      <c r="BI145" t="s">
        <v>3</v>
      </c>
      <c r="BJ145" s="19" t="s">
        <v>6127</v>
      </c>
      <c r="BK145" t="s">
        <v>3</v>
      </c>
      <c r="BL145" t="s">
        <v>132</v>
      </c>
      <c r="BM145" t="s">
        <v>1</v>
      </c>
      <c r="BN145">
        <f>Tabla1[[#This Row],[precio del paquete]]</f>
        <v>12900</v>
      </c>
      <c r="BO145" t="s">
        <v>1</v>
      </c>
      <c r="BP145" t="s">
        <v>1</v>
      </c>
      <c r="BQ145" t="s">
        <v>1</v>
      </c>
      <c r="BR145" t="s">
        <v>1</v>
      </c>
      <c r="BS145" t="s">
        <v>1</v>
      </c>
      <c r="BT145" t="s">
        <v>1</v>
      </c>
      <c r="BU145" t="s">
        <v>1</v>
      </c>
      <c r="BV145" t="s">
        <v>1</v>
      </c>
      <c r="BW145" t="s">
        <v>0</v>
      </c>
      <c r="BX145" t="s">
        <v>1</v>
      </c>
      <c r="BY145" t="s">
        <v>1</v>
      </c>
      <c r="BZ145" t="s">
        <v>1</v>
      </c>
      <c r="CA145" t="s">
        <v>1</v>
      </c>
      <c r="CB145" t="s">
        <v>1</v>
      </c>
      <c r="CD145" t="str" cm="1">
        <f t="array" aca="1" ref="CD145" ca="1">eConcatenar(A145:CB145,"|")</f>
        <v>B07yXRkmWBUJqrIH|CAR2019-2144|3|ECONOLINE|TABASCO|CUNDUACAN|COLONIA LA PLAYITA|2019-12-08|12900|0|100|50|0|0|0|0|0|0|0|0|0|0|0|0|0|0|0|DOMINGUEZ|ESCALANTE|EDI|SOLTERO|X|X|CALLE DE LA ENTRADA IGLESIA RURAL|COLONIA LA PLAYITA|X|X|X|X|X|CALLE DE LA ENTRADA IGLESIA RURAL|X|LUNES|X|X|X|X|X|DOMICILIO |7250|5650|0|0|0|2022-01-19|2022-01-26|x|x|x|x|x|2I10NYNXIAWALFA|x|HOMBRE|X|12900|X|X|X|X|X|X|X|X|CARDENAS|X|X|X|X|X</v>
      </c>
    </row>
    <row r="146" spans="1:82" x14ac:dyDescent="0.25">
      <c r="A146" t="s">
        <v>280</v>
      </c>
      <c r="B146" t="s">
        <v>2271</v>
      </c>
      <c r="C146">
        <v>3</v>
      </c>
      <c r="D146" t="s">
        <v>3187</v>
      </c>
      <c r="E146" t="s">
        <v>3188</v>
      </c>
      <c r="F146" t="s">
        <v>3189</v>
      </c>
      <c r="G146" t="s">
        <v>3274</v>
      </c>
      <c r="H146" t="s">
        <v>3844</v>
      </c>
      <c r="I146">
        <v>12900</v>
      </c>
      <c r="J146">
        <v>0</v>
      </c>
      <c r="K146">
        <v>200</v>
      </c>
      <c r="L146">
        <v>50</v>
      </c>
      <c r="M146">
        <v>1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 t="s">
        <v>4283</v>
      </c>
      <c r="AC146" t="s">
        <v>7</v>
      </c>
      <c r="AD146" s="17" t="s">
        <v>4427</v>
      </c>
      <c r="AE146" t="s">
        <v>4</v>
      </c>
      <c r="AF146" t="s">
        <v>1</v>
      </c>
      <c r="AG146" t="s">
        <v>1</v>
      </c>
      <c r="AH146" t="s">
        <v>5299</v>
      </c>
      <c r="AI146" t="s">
        <v>3274</v>
      </c>
      <c r="AJ146" t="s">
        <v>1</v>
      </c>
      <c r="AK146">
        <v>9331352644</v>
      </c>
      <c r="AL146" t="s">
        <v>1</v>
      </c>
      <c r="AM146" t="s">
        <v>1</v>
      </c>
      <c r="AN146" t="s">
        <v>1</v>
      </c>
      <c r="AO146" t="s">
        <v>5299</v>
      </c>
      <c r="AP146" t="s">
        <v>1</v>
      </c>
      <c r="AQ146" t="s">
        <v>2</v>
      </c>
      <c r="AR146" t="s">
        <v>1</v>
      </c>
      <c r="AS146" t="s">
        <v>1</v>
      </c>
      <c r="AT146" t="s">
        <v>1</v>
      </c>
      <c r="AU146" t="s">
        <v>1</v>
      </c>
      <c r="AV146" t="s">
        <v>1</v>
      </c>
      <c r="AW146" t="s">
        <v>11</v>
      </c>
      <c r="AX146">
        <f>Tabla1[[#This Row],[precio del paquete]]-Tabla1[[#This Row],[Saldo_Deudor]]</f>
        <v>10200</v>
      </c>
      <c r="AY146">
        <v>2700</v>
      </c>
      <c r="AZ146">
        <v>0</v>
      </c>
      <c r="BA146">
        <v>0</v>
      </c>
      <c r="BB146" s="20">
        <v>0</v>
      </c>
      <c r="BC146" t="s">
        <v>3976</v>
      </c>
      <c r="BD146" t="s">
        <v>6034</v>
      </c>
      <c r="BE146" t="s">
        <v>3</v>
      </c>
      <c r="BF146" t="s">
        <v>3</v>
      </c>
      <c r="BG146" t="s">
        <v>3</v>
      </c>
      <c r="BH146" t="s">
        <v>3</v>
      </c>
      <c r="BI146" t="s">
        <v>3</v>
      </c>
      <c r="BJ146" s="18" t="s">
        <v>6127</v>
      </c>
      <c r="BK146" t="s">
        <v>3</v>
      </c>
      <c r="BL146" t="s">
        <v>132</v>
      </c>
      <c r="BM146" t="s">
        <v>1</v>
      </c>
      <c r="BN146">
        <f>Tabla1[[#This Row],[precio del paquete]]</f>
        <v>12900</v>
      </c>
      <c r="BO146" t="s">
        <v>1</v>
      </c>
      <c r="BP146" t="s">
        <v>1</v>
      </c>
      <c r="BQ146" t="s">
        <v>1</v>
      </c>
      <c r="BR146" t="s">
        <v>1</v>
      </c>
      <c r="BS146" t="s">
        <v>1</v>
      </c>
      <c r="BT146" t="s">
        <v>1</v>
      </c>
      <c r="BU146" t="s">
        <v>1</v>
      </c>
      <c r="BV146" t="s">
        <v>1</v>
      </c>
      <c r="BW146" t="s">
        <v>0</v>
      </c>
      <c r="BX146" t="s">
        <v>1</v>
      </c>
      <c r="BY146" t="s">
        <v>1</v>
      </c>
      <c r="BZ146" t="s">
        <v>1</v>
      </c>
      <c r="CA146" t="s">
        <v>1</v>
      </c>
      <c r="CB146" t="s">
        <v>1</v>
      </c>
      <c r="CD146" t="str" cm="1">
        <f t="array" aca="1" ref="CD146" ca="1">eConcatenar(A146:CB146,"|")</f>
        <v>U3ahWOfR805rmJOP|COM2019-0524|3|ECONOLINE|TABASCO|COMALCALCO|COLONIA LAS DELICIAS|2019-04-03|12900|0|200|50|1|0|0|0|0|0|0|0|0|0|0|0|0|0|0|CORDOVA|LOPEZ|DORA MARIA|SOLTERO|X|X|MANZANA 3 LOTE 6|COLONIA LAS DELICIAS|X|9331352644|X|X|X|MANZANA 3 LOTE 6|X|LUNES|X|X|X|X|X|DOMICILIO |10200|2700|0|0|0|2022-05-01|2022-05-08|x|x|x|x|x|2I10NYNXIAWALFA|x|HOMBRE|X|12900|X|X|X|X|X|X|X|X|CARDENAS|X|X|X|X|X</v>
      </c>
    </row>
    <row r="147" spans="1:82" x14ac:dyDescent="0.25">
      <c r="A147" t="s">
        <v>281</v>
      </c>
      <c r="B147" t="s">
        <v>2272</v>
      </c>
      <c r="C147">
        <v>3</v>
      </c>
      <c r="D147" t="s">
        <v>3185</v>
      </c>
      <c r="E147" t="s">
        <v>3188</v>
      </c>
      <c r="F147" t="s">
        <v>0</v>
      </c>
      <c r="G147" t="s">
        <v>3275</v>
      </c>
      <c r="H147" t="s">
        <v>3845</v>
      </c>
      <c r="I147">
        <v>12900</v>
      </c>
      <c r="J147">
        <v>0</v>
      </c>
      <c r="K147">
        <v>200</v>
      </c>
      <c r="L147">
        <v>50</v>
      </c>
      <c r="M147">
        <v>1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">
        <v>4428</v>
      </c>
      <c r="AC147" t="s">
        <v>4186</v>
      </c>
      <c r="AD147" s="17" t="s">
        <v>4237</v>
      </c>
      <c r="AE147" t="s">
        <v>4</v>
      </c>
      <c r="AF147" t="s">
        <v>1</v>
      </c>
      <c r="AG147" t="s">
        <v>1</v>
      </c>
      <c r="AH147" t="s">
        <v>5300</v>
      </c>
      <c r="AI147" t="s">
        <v>3275</v>
      </c>
      <c r="AJ147" t="s">
        <v>1</v>
      </c>
      <c r="AK147">
        <v>9371010916</v>
      </c>
      <c r="AL147" t="s">
        <v>1</v>
      </c>
      <c r="AM147" t="s">
        <v>1</v>
      </c>
      <c r="AN147" t="s">
        <v>1</v>
      </c>
      <c r="AO147" t="s">
        <v>5300</v>
      </c>
      <c r="AP147" t="s">
        <v>1</v>
      </c>
      <c r="AQ147" t="s">
        <v>2</v>
      </c>
      <c r="AR147" t="s">
        <v>1</v>
      </c>
      <c r="AS147" t="s">
        <v>1</v>
      </c>
      <c r="AT147" t="s">
        <v>1</v>
      </c>
      <c r="AU147" t="s">
        <v>1</v>
      </c>
      <c r="AV147" t="s">
        <v>1</v>
      </c>
      <c r="AW147" t="s">
        <v>11</v>
      </c>
      <c r="AX147">
        <f>Tabla1[[#This Row],[precio del paquete]]-Tabla1[[#This Row],[Saldo_Deudor]]</f>
        <v>-6200</v>
      </c>
      <c r="AY147">
        <v>19100</v>
      </c>
      <c r="AZ147">
        <v>0</v>
      </c>
      <c r="BA147">
        <v>0</v>
      </c>
      <c r="BB147" s="20">
        <v>0</v>
      </c>
      <c r="BC147" t="s">
        <v>5971</v>
      </c>
      <c r="BD147" t="s">
        <v>4076</v>
      </c>
      <c r="BE147" t="s">
        <v>3</v>
      </c>
      <c r="BF147" t="s">
        <v>3</v>
      </c>
      <c r="BG147" t="s">
        <v>3</v>
      </c>
      <c r="BH147" t="s">
        <v>3</v>
      </c>
      <c r="BI147" t="s">
        <v>3</v>
      </c>
      <c r="BJ147" s="19" t="s">
        <v>6146</v>
      </c>
      <c r="BK147" t="s">
        <v>3</v>
      </c>
      <c r="BL147" t="s">
        <v>132</v>
      </c>
      <c r="BM147" t="s">
        <v>1</v>
      </c>
      <c r="BN147">
        <f>Tabla1[[#This Row],[precio del paquete]]</f>
        <v>12900</v>
      </c>
      <c r="BO147" t="s">
        <v>1</v>
      </c>
      <c r="BP147" t="s">
        <v>1</v>
      </c>
      <c r="BQ147" t="s">
        <v>1</v>
      </c>
      <c r="BR147" t="s">
        <v>1</v>
      </c>
      <c r="BS147" t="s">
        <v>1</v>
      </c>
      <c r="BT147" t="s">
        <v>1</v>
      </c>
      <c r="BU147" t="s">
        <v>1</v>
      </c>
      <c r="BV147" t="s">
        <v>1</v>
      </c>
      <c r="BW147" t="s">
        <v>0</v>
      </c>
      <c r="BX147" t="s">
        <v>1</v>
      </c>
      <c r="BY147" t="s">
        <v>1</v>
      </c>
      <c r="BZ147" t="s">
        <v>1</v>
      </c>
      <c r="CA147" t="s">
        <v>1</v>
      </c>
      <c r="CB147" t="s">
        <v>1</v>
      </c>
      <c r="CD147" t="str" cm="1">
        <f t="array" aca="1" ref="CD147" ca="1">eConcatenar(A147:CB147,"|")</f>
        <v>3xNZRiCEmwOy0Nqv|CAR2020-3867|3|IMPERIAL DE LUJO|TABASCO|CARDENAS|COLONIA LAZARO CARDENAS|2020-12-10|12900|0|200|50|1|0|0|0|0|0|0|0|0|0|0|0|0|0|0|IZQUIERDO|GARCIA|ALEJANDRO|SOLTERO|X|X|CALLE LAS PALMAS|COLONIA LAZARO CARDENAS|X|9371010916|X|X|X|CALLE LAS PALMAS|X|LUNES|X|X|X|X|X|DOMICILIO |-6200|19100|0|0|0|2021-05-18|2021-05-25|x|x|x|x|x|ETDFHETZQDZYCPE|x|HOMBRE|X|12900|X|X|X|X|X|X|X|X|CARDENAS|X|X|X|X|X</v>
      </c>
    </row>
    <row r="148" spans="1:82" x14ac:dyDescent="0.25">
      <c r="A148" t="s">
        <v>282</v>
      </c>
      <c r="B148" t="s">
        <v>2273</v>
      </c>
      <c r="C148">
        <v>3</v>
      </c>
      <c r="D148" t="s">
        <v>3183</v>
      </c>
      <c r="E148" t="s">
        <v>3188</v>
      </c>
      <c r="F148" t="s">
        <v>3190</v>
      </c>
      <c r="G148" t="s">
        <v>3276</v>
      </c>
      <c r="H148" t="s">
        <v>3846</v>
      </c>
      <c r="I148">
        <v>14800</v>
      </c>
      <c r="J148">
        <v>0</v>
      </c>
      <c r="K148">
        <v>200</v>
      </c>
      <c r="L148">
        <v>50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 t="s">
        <v>4253</v>
      </c>
      <c r="AC148" t="s">
        <v>4246</v>
      </c>
      <c r="AD148" s="17" t="s">
        <v>4429</v>
      </c>
      <c r="AE148" t="s">
        <v>4</v>
      </c>
      <c r="AF148" t="s">
        <v>1</v>
      </c>
      <c r="AG148" t="s">
        <v>1</v>
      </c>
      <c r="AH148" t="s">
        <v>5301</v>
      </c>
      <c r="AI148" t="s">
        <v>3276</v>
      </c>
      <c r="AJ148" t="s">
        <v>1</v>
      </c>
      <c r="AK148">
        <v>9371193919</v>
      </c>
      <c r="AL148" t="s">
        <v>1</v>
      </c>
      <c r="AM148" t="s">
        <v>1</v>
      </c>
      <c r="AN148" t="s">
        <v>1</v>
      </c>
      <c r="AO148" t="s">
        <v>5301</v>
      </c>
      <c r="AP148" t="s">
        <v>1</v>
      </c>
      <c r="AQ148" t="s">
        <v>2</v>
      </c>
      <c r="AR148" t="s">
        <v>1</v>
      </c>
      <c r="AS148" t="s">
        <v>1</v>
      </c>
      <c r="AT148" t="s">
        <v>1</v>
      </c>
      <c r="AU148" t="s">
        <v>1</v>
      </c>
      <c r="AV148" t="s">
        <v>1</v>
      </c>
      <c r="AW148" t="s">
        <v>11</v>
      </c>
      <c r="AX148">
        <f>Tabla1[[#This Row],[precio del paquete]]-Tabla1[[#This Row],[Saldo_Deudor]]</f>
        <v>2600</v>
      </c>
      <c r="AY148">
        <v>12200</v>
      </c>
      <c r="AZ148">
        <v>0</v>
      </c>
      <c r="BA148">
        <v>0</v>
      </c>
      <c r="BB148" s="20">
        <v>0</v>
      </c>
      <c r="BC148" t="s">
        <v>3769</v>
      </c>
      <c r="BD148" t="s">
        <v>6039</v>
      </c>
      <c r="BE148" t="s">
        <v>3</v>
      </c>
      <c r="BF148" t="s">
        <v>3</v>
      </c>
      <c r="BG148" t="s">
        <v>3</v>
      </c>
      <c r="BH148" t="s">
        <v>3</v>
      </c>
      <c r="BI148" t="s">
        <v>3</v>
      </c>
      <c r="BJ148" s="18" t="s">
        <v>6126</v>
      </c>
      <c r="BK148" t="s">
        <v>3</v>
      </c>
      <c r="BL148" t="s">
        <v>132</v>
      </c>
      <c r="BM148" t="s">
        <v>1</v>
      </c>
      <c r="BN148">
        <f>Tabla1[[#This Row],[precio del paquete]]</f>
        <v>14800</v>
      </c>
      <c r="BO148" t="s">
        <v>1</v>
      </c>
      <c r="BP148" t="s">
        <v>1</v>
      </c>
      <c r="BQ148" t="s">
        <v>1</v>
      </c>
      <c r="BR148" t="s">
        <v>1</v>
      </c>
      <c r="BS148" t="s">
        <v>1</v>
      </c>
      <c r="BT148" t="s">
        <v>1</v>
      </c>
      <c r="BU148" t="s">
        <v>1</v>
      </c>
      <c r="BV148" t="s">
        <v>1</v>
      </c>
      <c r="BW148" t="s">
        <v>0</v>
      </c>
      <c r="BX148" t="s">
        <v>1</v>
      </c>
      <c r="BY148" t="s">
        <v>1</v>
      </c>
      <c r="BZ148" t="s">
        <v>1</v>
      </c>
      <c r="CA148" t="s">
        <v>1</v>
      </c>
      <c r="CB148" t="s">
        <v>1</v>
      </c>
      <c r="CD148" t="str" cm="1">
        <f t="array" aca="1" ref="CD148" ca="1">eConcatenar(A148:CB148,"|")</f>
        <v>YhvCZSSZPxrFYXh9|CAR2021-2673|3|MEMORIAL|TABASCO|HUIMANGUILLO|COLONIA LOS PINOS|2021-06-18|14800|0|200|50|0|0|0|0|0|0|0|0|0|0|0|0|0|0|0|GAMAS|JIMENEZ|ELADIO|SOLTERO|X|X|CALLE CARLOS A MADRAZO BECERRA|COLONIA LOS PINOS|X|9371193919|X|X|X|CALLE CARLOS A MADRAZO BECERRA|X|LUNES|X|X|X|X|X|DOMICILIO |2600|12200|0|0|0|2022-01-29|2022-02-05|x|x|x|x|x|QWZBUBTG9KVTQO|x|HOMBRE|X|14800|X|X|X|X|X|X|X|X|CARDENAS|X|X|X|X|X</v>
      </c>
    </row>
    <row r="149" spans="1:82" x14ac:dyDescent="0.25">
      <c r="A149" t="s">
        <v>283</v>
      </c>
      <c r="B149" t="s">
        <v>2274</v>
      </c>
      <c r="C149">
        <v>3</v>
      </c>
      <c r="D149" t="s">
        <v>3184</v>
      </c>
      <c r="E149" t="s">
        <v>3188</v>
      </c>
      <c r="F149" t="s">
        <v>0</v>
      </c>
      <c r="G149" t="s">
        <v>3277</v>
      </c>
      <c r="H149" t="s">
        <v>3847</v>
      </c>
      <c r="I149">
        <v>24500</v>
      </c>
      <c r="J149">
        <v>0</v>
      </c>
      <c r="K149">
        <v>300</v>
      </c>
      <c r="L149">
        <v>50</v>
      </c>
      <c r="M149">
        <v>1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 t="s">
        <v>4430</v>
      </c>
      <c r="AC149" t="s">
        <v>4431</v>
      </c>
      <c r="AD149" s="17" t="s">
        <v>4432</v>
      </c>
      <c r="AE149" t="s">
        <v>4</v>
      </c>
      <c r="AF149" t="s">
        <v>1</v>
      </c>
      <c r="AG149" t="s">
        <v>1</v>
      </c>
      <c r="AH149" t="s">
        <v>5302</v>
      </c>
      <c r="AI149" t="s">
        <v>3277</v>
      </c>
      <c r="AJ149" t="s">
        <v>1</v>
      </c>
      <c r="AK149">
        <v>9171359311</v>
      </c>
      <c r="AL149" t="s">
        <v>1</v>
      </c>
      <c r="AM149" t="s">
        <v>1</v>
      </c>
      <c r="AN149" t="s">
        <v>1</v>
      </c>
      <c r="AO149" t="s">
        <v>5302</v>
      </c>
      <c r="AP149" t="s">
        <v>1</v>
      </c>
      <c r="AQ149" t="s">
        <v>2</v>
      </c>
      <c r="AR149" t="s">
        <v>1</v>
      </c>
      <c r="AS149" t="s">
        <v>1</v>
      </c>
      <c r="AT149" t="s">
        <v>1</v>
      </c>
      <c r="AU149" t="s">
        <v>1</v>
      </c>
      <c r="AV149" t="s">
        <v>1</v>
      </c>
      <c r="AW149" t="s">
        <v>11</v>
      </c>
      <c r="AX149">
        <f>Tabla1[[#This Row],[precio del paquete]]-Tabla1[[#This Row],[Saldo_Deudor]]</f>
        <v>300</v>
      </c>
      <c r="AY149">
        <v>24200</v>
      </c>
      <c r="AZ149">
        <v>0</v>
      </c>
      <c r="BA149">
        <v>0</v>
      </c>
      <c r="BB149" s="20">
        <v>0</v>
      </c>
      <c r="BC149" t="s">
        <v>3847</v>
      </c>
      <c r="BD149" t="s">
        <v>3859</v>
      </c>
      <c r="BE149" t="s">
        <v>3</v>
      </c>
      <c r="BF149" t="s">
        <v>3</v>
      </c>
      <c r="BG149" t="s">
        <v>3</v>
      </c>
      <c r="BH149" t="s">
        <v>3</v>
      </c>
      <c r="BI149" t="s">
        <v>3</v>
      </c>
      <c r="BJ149" s="19" t="s">
        <v>6128</v>
      </c>
      <c r="BK149" t="s">
        <v>3</v>
      </c>
      <c r="BL149" t="s">
        <v>132</v>
      </c>
      <c r="BM149" t="s">
        <v>1</v>
      </c>
      <c r="BN149">
        <f>Tabla1[[#This Row],[precio del paquete]]</f>
        <v>24500</v>
      </c>
      <c r="BO149" t="s">
        <v>1</v>
      </c>
      <c r="BP149" t="s">
        <v>1</v>
      </c>
      <c r="BQ149" t="s">
        <v>1</v>
      </c>
      <c r="BR149" t="s">
        <v>1</v>
      </c>
      <c r="BS149" t="s">
        <v>1</v>
      </c>
      <c r="BT149" t="s">
        <v>1</v>
      </c>
      <c r="BU149" t="s">
        <v>1</v>
      </c>
      <c r="BV149" t="s">
        <v>1</v>
      </c>
      <c r="BW149" t="s">
        <v>0</v>
      </c>
      <c r="BX149" t="s">
        <v>1</v>
      </c>
      <c r="BY149" t="s">
        <v>1</v>
      </c>
      <c r="BZ149" t="s">
        <v>1</v>
      </c>
      <c r="CA149" t="s">
        <v>1</v>
      </c>
      <c r="CB149" t="s">
        <v>1</v>
      </c>
      <c r="CD149" t="str" cm="1">
        <f t="array" aca="1" ref="CD149" ca="1">eConcatenar(A149:CB149,"|")</f>
        <v>EjpjYhA7XcMUJBA5|CAR2021-5608|3|DIGNITY|TABASCO|CARDENAS|COLONIA MELCHOR OCAMPO|2021-09-23|24500|0|300|50|1|0|0|0|0|0|0|0|0|0|0|0|0|0|0|LUIS|LEDEZMA|LEONARDO|SOLTERO|X|X|CARRETERA CARDENAS A COMALCALCO|COLONIA MELCHOR OCAMPO|X|9171359311|X|X|X|CARRETERA CARDENAS A COMALCALCO|X|LUNES|X|X|X|X|X|DOMICILIO |300|24200|0|0|0|2021-09-23|2021-09-30|x|x|x|x|x|EJCRE545VMMBBOQ|x|HOMBRE|X|24500|X|X|X|X|X|X|X|X|CARDENAS|X|X|X|X|X</v>
      </c>
    </row>
    <row r="150" spans="1:82" x14ac:dyDescent="0.25">
      <c r="A150" t="s">
        <v>284</v>
      </c>
      <c r="B150" t="s">
        <v>2275</v>
      </c>
      <c r="C150">
        <v>3</v>
      </c>
      <c r="D150" t="s">
        <v>3187</v>
      </c>
      <c r="E150" t="s">
        <v>3188</v>
      </c>
      <c r="F150" t="s">
        <v>0</v>
      </c>
      <c r="G150" t="s">
        <v>3277</v>
      </c>
      <c r="H150" t="s">
        <v>3848</v>
      </c>
      <c r="I150">
        <v>12900</v>
      </c>
      <c r="J150">
        <v>0</v>
      </c>
      <c r="K150">
        <v>200</v>
      </c>
      <c r="L150">
        <v>50</v>
      </c>
      <c r="M150">
        <v>1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 t="s">
        <v>4433</v>
      </c>
      <c r="AC150" t="s">
        <v>4246</v>
      </c>
      <c r="AD150" s="17" t="s">
        <v>4434</v>
      </c>
      <c r="AE150" t="s">
        <v>4</v>
      </c>
      <c r="AF150" t="s">
        <v>1</v>
      </c>
      <c r="AG150" t="s">
        <v>1</v>
      </c>
      <c r="AH150" t="s">
        <v>3235</v>
      </c>
      <c r="AI150" t="s">
        <v>3277</v>
      </c>
      <c r="AJ150" t="s">
        <v>1</v>
      </c>
      <c r="AK150">
        <v>9371000645</v>
      </c>
      <c r="AL150" t="s">
        <v>1</v>
      </c>
      <c r="AM150" t="s">
        <v>1</v>
      </c>
      <c r="AN150" t="s">
        <v>1</v>
      </c>
      <c r="AO150" t="s">
        <v>3235</v>
      </c>
      <c r="AP150" t="s">
        <v>1</v>
      </c>
      <c r="AQ150" t="s">
        <v>2</v>
      </c>
      <c r="AR150" t="s">
        <v>1</v>
      </c>
      <c r="AS150" t="s">
        <v>1</v>
      </c>
      <c r="AT150" t="s">
        <v>1</v>
      </c>
      <c r="AU150" t="s">
        <v>1</v>
      </c>
      <c r="AV150" t="s">
        <v>1</v>
      </c>
      <c r="AW150" t="s">
        <v>11</v>
      </c>
      <c r="AX150">
        <f>Tabla1[[#This Row],[precio del paquete]]-Tabla1[[#This Row],[Saldo_Deudor]]</f>
        <v>600</v>
      </c>
      <c r="AY150">
        <v>12300</v>
      </c>
      <c r="AZ150">
        <v>0</v>
      </c>
      <c r="BA150">
        <v>0</v>
      </c>
      <c r="BB150" s="20">
        <v>0</v>
      </c>
      <c r="BC150" t="s">
        <v>4003</v>
      </c>
      <c r="BD150" t="s">
        <v>6059</v>
      </c>
      <c r="BE150" t="s">
        <v>3</v>
      </c>
      <c r="BF150" t="s">
        <v>3</v>
      </c>
      <c r="BG150" t="s">
        <v>3</v>
      </c>
      <c r="BH150" t="s">
        <v>3</v>
      </c>
      <c r="BI150" t="s">
        <v>3</v>
      </c>
      <c r="BJ150" s="18" t="s">
        <v>6136</v>
      </c>
      <c r="BK150" t="s">
        <v>3</v>
      </c>
      <c r="BL150" t="s">
        <v>132</v>
      </c>
      <c r="BM150" t="s">
        <v>1</v>
      </c>
      <c r="BN150">
        <f>Tabla1[[#This Row],[precio del paquete]]</f>
        <v>12900</v>
      </c>
      <c r="BO150" t="s">
        <v>1</v>
      </c>
      <c r="BP150" t="s">
        <v>1</v>
      </c>
      <c r="BQ150" t="s">
        <v>1</v>
      </c>
      <c r="BR150" t="s">
        <v>1</v>
      </c>
      <c r="BS150" t="s">
        <v>1</v>
      </c>
      <c r="BT150" t="s">
        <v>1</v>
      </c>
      <c r="BU150" t="s">
        <v>1</v>
      </c>
      <c r="BV150" t="s">
        <v>1</v>
      </c>
      <c r="BW150" t="s">
        <v>0</v>
      </c>
      <c r="BX150" t="s">
        <v>1</v>
      </c>
      <c r="BY150" t="s">
        <v>1</v>
      </c>
      <c r="BZ150" t="s">
        <v>1</v>
      </c>
      <c r="CA150" t="s">
        <v>1</v>
      </c>
      <c r="CB150" t="s">
        <v>1</v>
      </c>
      <c r="CD150" t="str" cm="1">
        <f t="array" aca="1" ref="CD150" ca="1">eConcatenar(A150:CB150,"|")</f>
        <v>Ea01l5jVo4cubR7Z|CAR2021-0632|3|ECONOLINE|TABASCO|CARDENAS|COLONIA MELCHOR OCAMPO|2021-02-23|12900|0|200|50|1|0|0|0|0|0|0|0|0|0|0|0|0|0|0|RIVERA|JIMENEZ|ALEXIS DE JESUS|SOLTERO|X|X|CARRETERA CARDENAS COMALCALCO|COLONIA MELCHOR OCAMPO|X|9371000645|X|X|X|CARRETERA CARDENAS COMALCALCO|X|LUNES|X|X|X|X|X|DOMICILIO |600|12300|0|0|0|2021-03-20|2021-03-27|x|x|x|x|x|QWZBUES49KVTQO|x|HOMBRE|X|12900|X|X|X|X|X|X|X|X|CARDENAS|X|X|X|X|X</v>
      </c>
    </row>
    <row r="151" spans="1:82" x14ac:dyDescent="0.25">
      <c r="A151" t="s">
        <v>285</v>
      </c>
      <c r="B151" t="s">
        <v>2276</v>
      </c>
      <c r="C151">
        <v>3</v>
      </c>
      <c r="D151" t="s">
        <v>3187</v>
      </c>
      <c r="E151" t="s">
        <v>3188</v>
      </c>
      <c r="F151" t="s">
        <v>0</v>
      </c>
      <c r="G151" t="s">
        <v>3277</v>
      </c>
      <c r="H151" t="s">
        <v>3849</v>
      </c>
      <c r="I151">
        <v>12900</v>
      </c>
      <c r="J151">
        <v>0</v>
      </c>
      <c r="K151">
        <v>500</v>
      </c>
      <c r="L151">
        <v>50</v>
      </c>
      <c r="M151">
        <v>1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 t="s">
        <v>4247</v>
      </c>
      <c r="AC151" t="s">
        <v>4435</v>
      </c>
      <c r="AD151" s="17" t="s">
        <v>4436</v>
      </c>
      <c r="AE151" t="s">
        <v>4</v>
      </c>
      <c r="AF151" t="s">
        <v>1</v>
      </c>
      <c r="AG151" t="s">
        <v>1</v>
      </c>
      <c r="AH151" t="s">
        <v>5303</v>
      </c>
      <c r="AI151" t="s">
        <v>3277</v>
      </c>
      <c r="AJ151" t="s">
        <v>1</v>
      </c>
      <c r="AK151">
        <v>9373788946</v>
      </c>
      <c r="AL151" t="s">
        <v>1</v>
      </c>
      <c r="AM151" t="s">
        <v>1</v>
      </c>
      <c r="AN151" t="s">
        <v>1</v>
      </c>
      <c r="AO151" t="s">
        <v>5303</v>
      </c>
      <c r="AP151" t="s">
        <v>1</v>
      </c>
      <c r="AQ151" t="s">
        <v>2</v>
      </c>
      <c r="AR151" t="s">
        <v>1</v>
      </c>
      <c r="AS151" t="s">
        <v>1</v>
      </c>
      <c r="AT151" t="s">
        <v>1</v>
      </c>
      <c r="AU151" t="s">
        <v>1</v>
      </c>
      <c r="AV151" t="s">
        <v>1</v>
      </c>
      <c r="AW151" t="s">
        <v>11</v>
      </c>
      <c r="AX151">
        <f>Tabla1[[#This Row],[precio del paquete]]-Tabla1[[#This Row],[Saldo_Deudor]]</f>
        <v>6900</v>
      </c>
      <c r="AY151">
        <v>6000</v>
      </c>
      <c r="AZ151">
        <v>0</v>
      </c>
      <c r="BA151">
        <v>0</v>
      </c>
      <c r="BB151" s="20">
        <v>0</v>
      </c>
      <c r="BC151" t="s">
        <v>3860</v>
      </c>
      <c r="BD151" t="s">
        <v>6060</v>
      </c>
      <c r="BE151" t="s">
        <v>3</v>
      </c>
      <c r="BF151" t="s">
        <v>3</v>
      </c>
      <c r="BG151" t="s">
        <v>3</v>
      </c>
      <c r="BH151" t="s">
        <v>3</v>
      </c>
      <c r="BI151" t="s">
        <v>3</v>
      </c>
      <c r="BJ151" s="19" t="s">
        <v>6136</v>
      </c>
      <c r="BK151" t="s">
        <v>3</v>
      </c>
      <c r="BL151" t="s">
        <v>132</v>
      </c>
      <c r="BM151" t="s">
        <v>1</v>
      </c>
      <c r="BN151">
        <f>Tabla1[[#This Row],[precio del paquete]]</f>
        <v>12900</v>
      </c>
      <c r="BO151" t="s">
        <v>1</v>
      </c>
      <c r="BP151" t="s">
        <v>1</v>
      </c>
      <c r="BQ151" t="s">
        <v>1</v>
      </c>
      <c r="BR151" t="s">
        <v>1</v>
      </c>
      <c r="BS151" t="s">
        <v>1</v>
      </c>
      <c r="BT151" t="s">
        <v>1</v>
      </c>
      <c r="BU151" t="s">
        <v>1</v>
      </c>
      <c r="BV151" t="s">
        <v>1</v>
      </c>
      <c r="BW151" t="s">
        <v>0</v>
      </c>
      <c r="BX151" t="s">
        <v>1</v>
      </c>
      <c r="BY151" t="s">
        <v>1</v>
      </c>
      <c r="BZ151" t="s">
        <v>1</v>
      </c>
      <c r="CA151" t="s">
        <v>1</v>
      </c>
      <c r="CB151" t="s">
        <v>1</v>
      </c>
      <c r="CD151" t="str" cm="1">
        <f t="array" aca="1" ref="CD151" ca="1">eConcatenar(A151:CB151,"|")</f>
        <v>eNDl6PL21JGOl7Rs|CAR2020-0088|3|ECONOLINE|TABASCO|CARDENAS|COLONIA MELCHOR OCAMPO|2020-01-16|12900|0|500|50|1|0|0|0|0|0|0|0|0|0|0|0|0|0|0|MENDEZ|VINAGRE|YAZMIN ARLETTE|SOLTERO|X|X|CERRADA SAN PEDRO |COLONIA MELCHOR OCAMPO|X|9373788946|X|X|X|CERRADA SAN PEDRO |X|LUNES|X|X|X|X|X|DOMICILIO |6900|6000|0|0|0|2021-07-12|2021-07-19|x|x|x|x|x|QWZBUES49KVTQO|x|HOMBRE|X|12900|X|X|X|X|X|X|X|X|CARDENAS|X|X|X|X|X</v>
      </c>
    </row>
    <row r="152" spans="1:82" x14ac:dyDescent="0.25">
      <c r="A152" t="s">
        <v>286</v>
      </c>
      <c r="B152" t="s">
        <v>2277</v>
      </c>
      <c r="C152">
        <v>3</v>
      </c>
      <c r="D152" t="s">
        <v>3185</v>
      </c>
      <c r="E152" t="s">
        <v>3188</v>
      </c>
      <c r="F152" t="s">
        <v>3190</v>
      </c>
      <c r="G152" t="s">
        <v>3278</v>
      </c>
      <c r="H152" t="s">
        <v>3850</v>
      </c>
      <c r="I152">
        <v>12900</v>
      </c>
      <c r="J152">
        <v>0</v>
      </c>
      <c r="K152">
        <v>200</v>
      </c>
      <c r="L152">
        <v>50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 t="s">
        <v>7</v>
      </c>
      <c r="AC152" t="s">
        <v>4314</v>
      </c>
      <c r="AD152" s="17" t="s">
        <v>4437</v>
      </c>
      <c r="AE152" t="s">
        <v>4</v>
      </c>
      <c r="AF152" t="s">
        <v>1</v>
      </c>
      <c r="AG152" t="s">
        <v>1</v>
      </c>
      <c r="AH152" t="s">
        <v>5304</v>
      </c>
      <c r="AI152" t="s">
        <v>3278</v>
      </c>
      <c r="AJ152" t="s">
        <v>1</v>
      </c>
      <c r="AK152">
        <v>9372709789</v>
      </c>
      <c r="AL152" t="s">
        <v>1</v>
      </c>
      <c r="AM152" t="s">
        <v>1</v>
      </c>
      <c r="AN152" t="s">
        <v>1</v>
      </c>
      <c r="AO152" t="s">
        <v>5304</v>
      </c>
      <c r="AP152" t="s">
        <v>1</v>
      </c>
      <c r="AQ152" t="s">
        <v>2</v>
      </c>
      <c r="AR152" t="s">
        <v>1</v>
      </c>
      <c r="AS152" t="s">
        <v>1</v>
      </c>
      <c r="AT152" t="s">
        <v>1</v>
      </c>
      <c r="AU152" t="s">
        <v>1</v>
      </c>
      <c r="AV152" t="s">
        <v>1</v>
      </c>
      <c r="AW152" t="s">
        <v>11</v>
      </c>
      <c r="AX152">
        <f>Tabla1[[#This Row],[precio del paquete]]-Tabla1[[#This Row],[Saldo_Deudor]]</f>
        <v>300</v>
      </c>
      <c r="AY152">
        <v>12600</v>
      </c>
      <c r="AZ152">
        <v>0</v>
      </c>
      <c r="BA152">
        <v>0</v>
      </c>
      <c r="BB152" s="20">
        <v>0</v>
      </c>
      <c r="BC152" t="s">
        <v>3814</v>
      </c>
      <c r="BD152" t="s">
        <v>4059</v>
      </c>
      <c r="BE152" t="s">
        <v>3</v>
      </c>
      <c r="BF152" t="s">
        <v>3</v>
      </c>
      <c r="BG152" t="s">
        <v>3</v>
      </c>
      <c r="BH152" t="s">
        <v>3</v>
      </c>
      <c r="BI152" t="s">
        <v>3</v>
      </c>
      <c r="BJ152" s="18" t="s">
        <v>6140</v>
      </c>
      <c r="BK152" t="s">
        <v>3</v>
      </c>
      <c r="BL152" t="s">
        <v>132</v>
      </c>
      <c r="BM152" t="s">
        <v>1</v>
      </c>
      <c r="BN152">
        <f>Tabla1[[#This Row],[precio del paquete]]</f>
        <v>12900</v>
      </c>
      <c r="BO152" t="s">
        <v>1</v>
      </c>
      <c r="BP152" t="s">
        <v>1</v>
      </c>
      <c r="BQ152" t="s">
        <v>1</v>
      </c>
      <c r="BR152" t="s">
        <v>1</v>
      </c>
      <c r="BS152" t="s">
        <v>1</v>
      </c>
      <c r="BT152" t="s">
        <v>1</v>
      </c>
      <c r="BU152" t="s">
        <v>1</v>
      </c>
      <c r="BV152" t="s">
        <v>1</v>
      </c>
      <c r="BW152" t="s">
        <v>0</v>
      </c>
      <c r="BX152" t="s">
        <v>1</v>
      </c>
      <c r="BY152" t="s">
        <v>1</v>
      </c>
      <c r="BZ152" t="s">
        <v>1</v>
      </c>
      <c r="CA152" t="s">
        <v>1</v>
      </c>
      <c r="CB152" t="s">
        <v>1</v>
      </c>
      <c r="CD152" t="str" cm="1">
        <f t="array" aca="1" ref="CD152" ca="1">eConcatenar(A152:CB152,"|")</f>
        <v>T3PBuDOXO1tWBBfa|CAR2020-4421|3|IMPERIAL DE LUJO|TABASCO|HUIMANGUILLO|COLONIA MIGUEL CUITLAHUAC|2020-10-27|12900|0|200|50|0|0|0|0|0|0|0|0|0|0|0|0|0|0|0|LOPEZ|CASTILLO|ESMERALDA|SOLTERO|X|X|CALLE ALCATRACES|COLONIA MIGUEL CUITLAHUAC|X|9372709789|X|X|X|CALLE ALCATRACES|X|LUNES|X|X|X|X|X|DOMICILIO |300|12600|0|0|0|2021-01-11|2021-01-18|x|x|x|x|x|QWZGYVYW9KVTQO|x|HOMBRE|X|12900|X|X|X|X|X|X|X|X|CARDENAS|X|X|X|X|X</v>
      </c>
    </row>
    <row r="153" spans="1:82" x14ac:dyDescent="0.25">
      <c r="A153" t="s">
        <v>287</v>
      </c>
      <c r="B153" t="s">
        <v>2278</v>
      </c>
      <c r="C153">
        <v>3</v>
      </c>
      <c r="D153" t="s">
        <v>3187</v>
      </c>
      <c r="E153" t="s">
        <v>3188</v>
      </c>
      <c r="F153" t="s">
        <v>0</v>
      </c>
      <c r="G153" t="s">
        <v>3279</v>
      </c>
      <c r="H153" t="s">
        <v>3851</v>
      </c>
      <c r="I153">
        <v>12900</v>
      </c>
      <c r="J153">
        <v>0</v>
      </c>
      <c r="K153">
        <v>100</v>
      </c>
      <c r="L153">
        <v>50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 t="s">
        <v>4438</v>
      </c>
      <c r="AC153" t="s">
        <v>4439</v>
      </c>
      <c r="AD153" s="17" t="s">
        <v>4440</v>
      </c>
      <c r="AE153" t="s">
        <v>4</v>
      </c>
      <c r="AF153" t="s">
        <v>1</v>
      </c>
      <c r="AG153" t="s">
        <v>1</v>
      </c>
      <c r="AH153" t="s">
        <v>5305</v>
      </c>
      <c r="AI153" t="s">
        <v>3279</v>
      </c>
      <c r="AJ153" t="s">
        <v>1</v>
      </c>
      <c r="AK153" t="s">
        <v>1</v>
      </c>
      <c r="AL153" t="s">
        <v>1</v>
      </c>
      <c r="AM153" t="s">
        <v>1</v>
      </c>
      <c r="AN153" t="s">
        <v>1</v>
      </c>
      <c r="AO153" t="s">
        <v>5305</v>
      </c>
      <c r="AP153" t="s">
        <v>1</v>
      </c>
      <c r="AQ153" t="s">
        <v>2</v>
      </c>
      <c r="AR153" t="s">
        <v>1</v>
      </c>
      <c r="AS153" t="s">
        <v>1</v>
      </c>
      <c r="AT153" t="s">
        <v>1</v>
      </c>
      <c r="AU153" t="s">
        <v>1</v>
      </c>
      <c r="AV153" t="s">
        <v>1</v>
      </c>
      <c r="AW153" t="s">
        <v>11</v>
      </c>
      <c r="AX153">
        <f>Tabla1[[#This Row],[precio del paquete]]-Tabla1[[#This Row],[Saldo_Deudor]]</f>
        <v>8700</v>
      </c>
      <c r="AY153">
        <v>4200</v>
      </c>
      <c r="AZ153">
        <v>0</v>
      </c>
      <c r="BA153">
        <v>0</v>
      </c>
      <c r="BB153" s="20">
        <v>0</v>
      </c>
      <c r="BC153" t="s">
        <v>3957</v>
      </c>
      <c r="BD153" t="s">
        <v>4137</v>
      </c>
      <c r="BE153" t="s">
        <v>3</v>
      </c>
      <c r="BF153" t="s">
        <v>3</v>
      </c>
      <c r="BG153" t="s">
        <v>3</v>
      </c>
      <c r="BH153" t="s">
        <v>3</v>
      </c>
      <c r="BI153" t="s">
        <v>3</v>
      </c>
      <c r="BJ153" s="19" t="s">
        <v>6126</v>
      </c>
      <c r="BK153" t="s">
        <v>3</v>
      </c>
      <c r="BL153" t="s">
        <v>132</v>
      </c>
      <c r="BM153" t="s">
        <v>1</v>
      </c>
      <c r="BN153">
        <f>Tabla1[[#This Row],[precio del paquete]]</f>
        <v>12900</v>
      </c>
      <c r="BO153" t="s">
        <v>1</v>
      </c>
      <c r="BP153" t="s">
        <v>1</v>
      </c>
      <c r="BQ153" t="s">
        <v>1</v>
      </c>
      <c r="BR153" t="s">
        <v>1</v>
      </c>
      <c r="BS153" t="s">
        <v>1</v>
      </c>
      <c r="BT153" t="s">
        <v>1</v>
      </c>
      <c r="BU153" t="s">
        <v>1</v>
      </c>
      <c r="BV153" t="s">
        <v>1</v>
      </c>
      <c r="BW153" t="s">
        <v>0</v>
      </c>
      <c r="BX153" t="s">
        <v>1</v>
      </c>
      <c r="BY153" t="s">
        <v>1</v>
      </c>
      <c r="BZ153" t="s">
        <v>1</v>
      </c>
      <c r="CA153" t="s">
        <v>1</v>
      </c>
      <c r="CB153" t="s">
        <v>1</v>
      </c>
      <c r="CD153" t="str" cm="1">
        <f t="array" aca="1" ref="CD153" ca="1">eConcatenar(A153:CB153,"|")</f>
        <v>LzXbU25IYkgzqnex|CAR2020-0817|3|ECONOLINE|TABASCO|CARDENAS|COLONIA NUEVO PROGRESO|2020-03-13|12900|0|100|50|0|0|0|0|0|0|0|0|0|0|0|0|0|0|0|PALMA|CHAVEZ|YULMA|SOLTERO|X|X|CALLE EMILIANO ZAPATA NUMERO 542|COLONIA NUEVO PROGRESO|X|X|X|X|X|CALLE EMILIANO ZAPATA NUMERO 542|X|LUNES|X|X|X|X|X|DOMICILIO |8700|4200|0|0|0|2021-07-01|2021-07-08|x|x|x|x|x|QWZBUBTG9KVTQO|x|HOMBRE|X|12900|X|X|X|X|X|X|X|X|CARDENAS|X|X|X|X|X</v>
      </c>
    </row>
    <row r="154" spans="1:82" x14ac:dyDescent="0.25">
      <c r="A154" t="s">
        <v>288</v>
      </c>
      <c r="B154" t="s">
        <v>2279</v>
      </c>
      <c r="C154">
        <v>3</v>
      </c>
      <c r="D154" t="s">
        <v>3186</v>
      </c>
      <c r="E154" t="s">
        <v>3188</v>
      </c>
      <c r="F154" t="s">
        <v>0</v>
      </c>
      <c r="G154" t="s">
        <v>3280</v>
      </c>
      <c r="H154" t="s">
        <v>3798</v>
      </c>
      <c r="I154">
        <v>19800</v>
      </c>
      <c r="J154">
        <v>0</v>
      </c>
      <c r="K154">
        <v>200</v>
      </c>
      <c r="L154">
        <v>50</v>
      </c>
      <c r="M154">
        <v>1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 t="s">
        <v>4201</v>
      </c>
      <c r="AC154" t="s">
        <v>7</v>
      </c>
      <c r="AD154" s="17" t="s">
        <v>4441</v>
      </c>
      <c r="AE154" t="s">
        <v>4</v>
      </c>
      <c r="AF154" t="s">
        <v>1</v>
      </c>
      <c r="AG154" t="s">
        <v>1</v>
      </c>
      <c r="AH154" t="s">
        <v>5306</v>
      </c>
      <c r="AI154" t="s">
        <v>3280</v>
      </c>
      <c r="AJ154" t="s">
        <v>1</v>
      </c>
      <c r="AK154">
        <v>9371095819</v>
      </c>
      <c r="AL154" t="s">
        <v>1</v>
      </c>
      <c r="AM154" t="s">
        <v>1</v>
      </c>
      <c r="AN154" t="s">
        <v>1</v>
      </c>
      <c r="AO154" t="s">
        <v>5306</v>
      </c>
      <c r="AP154" t="s">
        <v>1</v>
      </c>
      <c r="AQ154" t="s">
        <v>2</v>
      </c>
      <c r="AR154" t="s">
        <v>1</v>
      </c>
      <c r="AS154" t="s">
        <v>1</v>
      </c>
      <c r="AT154" t="s">
        <v>1</v>
      </c>
      <c r="AU154" t="s">
        <v>1</v>
      </c>
      <c r="AV154" t="s">
        <v>1</v>
      </c>
      <c r="AW154" t="s">
        <v>11</v>
      </c>
      <c r="AX154">
        <f>Tabla1[[#This Row],[precio del paquete]]-Tabla1[[#This Row],[Saldo_Deudor]]</f>
        <v>600</v>
      </c>
      <c r="AY154">
        <v>19200</v>
      </c>
      <c r="AZ154">
        <v>0</v>
      </c>
      <c r="BA154">
        <v>0</v>
      </c>
      <c r="BB154" s="20">
        <v>0</v>
      </c>
      <c r="BC154" t="s">
        <v>3820</v>
      </c>
      <c r="BD154" t="s">
        <v>6061</v>
      </c>
      <c r="BE154" t="s">
        <v>3</v>
      </c>
      <c r="BF154" t="s">
        <v>3</v>
      </c>
      <c r="BG154" t="s">
        <v>3</v>
      </c>
      <c r="BH154" t="s">
        <v>3</v>
      </c>
      <c r="BI154" t="s">
        <v>3</v>
      </c>
      <c r="BJ154" s="18" t="s">
        <v>6136</v>
      </c>
      <c r="BK154" t="s">
        <v>3</v>
      </c>
      <c r="BL154" t="s">
        <v>132</v>
      </c>
      <c r="BM154" t="s">
        <v>1</v>
      </c>
      <c r="BN154">
        <f>Tabla1[[#This Row],[precio del paquete]]</f>
        <v>19800</v>
      </c>
      <c r="BO154" t="s">
        <v>1</v>
      </c>
      <c r="BP154" t="s">
        <v>1</v>
      </c>
      <c r="BQ154" t="s">
        <v>1</v>
      </c>
      <c r="BR154" t="s">
        <v>1</v>
      </c>
      <c r="BS154" t="s">
        <v>1</v>
      </c>
      <c r="BT154" t="s">
        <v>1</v>
      </c>
      <c r="BU154" t="s">
        <v>1</v>
      </c>
      <c r="BV154" t="s">
        <v>1</v>
      </c>
      <c r="BW154" t="s">
        <v>0</v>
      </c>
      <c r="BX154" t="s">
        <v>1</v>
      </c>
      <c r="BY154" t="s">
        <v>1</v>
      </c>
      <c r="BZ154" t="s">
        <v>1</v>
      </c>
      <c r="CA154" t="s">
        <v>1</v>
      </c>
      <c r="CB154" t="s">
        <v>1</v>
      </c>
      <c r="CD154" t="str" cm="1">
        <f t="array" aca="1" ref="CD154" ca="1">eConcatenar(A154:CB154,"|")</f>
        <v>7vvOvczPav2cOLYs|CAR2021-0626|3|ZAFIRO|TABASCO|CARDENAS|COLONIA OBRERA|2021-02-22|19800|0|200|50|1|0|0|0|0|0|0|0|0|0|0|0|0|0|0|HERNANDEZ|LOPEZ|MARIA ANTONIA|SOLTERO|X|X|CARRETERA CARDENAS - HUIMANGUILLO|COLONIA OBRERA|X|9371095819|X|X|X|CARRETERA CARDENAS - HUIMANGUILLO|X|LUNES|X|X|X|X|X|DOMICILIO |600|19200|0|0|0|2021-10-02|2021-10-09|x|x|x|x|x|QWZBUES49KVTQO|x|HOMBRE|X|19800|X|X|X|X|X|X|X|X|CARDENAS|X|X|X|X|X</v>
      </c>
    </row>
    <row r="155" spans="1:82" x14ac:dyDescent="0.25">
      <c r="A155" t="s">
        <v>289</v>
      </c>
      <c r="B155" t="s">
        <v>2280</v>
      </c>
      <c r="C155">
        <v>3</v>
      </c>
      <c r="D155" t="s">
        <v>3183</v>
      </c>
      <c r="E155" t="s">
        <v>3188</v>
      </c>
      <c r="F155" t="s">
        <v>0</v>
      </c>
      <c r="G155" t="s">
        <v>3281</v>
      </c>
      <c r="H155" t="s">
        <v>3852</v>
      </c>
      <c r="I155">
        <v>14800</v>
      </c>
      <c r="J155">
        <v>0</v>
      </c>
      <c r="K155">
        <v>400</v>
      </c>
      <c r="L155">
        <v>50</v>
      </c>
      <c r="M155">
        <v>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 t="s">
        <v>4206</v>
      </c>
      <c r="AC155" t="s">
        <v>4186</v>
      </c>
      <c r="AD155" s="17" t="s">
        <v>4229</v>
      </c>
      <c r="AE155" t="s">
        <v>4</v>
      </c>
      <c r="AF155" t="s">
        <v>1</v>
      </c>
      <c r="AG155" t="s">
        <v>1</v>
      </c>
      <c r="AH155" t="s">
        <v>5307</v>
      </c>
      <c r="AI155" t="s">
        <v>3281</v>
      </c>
      <c r="AJ155" t="s">
        <v>1</v>
      </c>
      <c r="AK155">
        <v>9371620989</v>
      </c>
      <c r="AL155" t="s">
        <v>1</v>
      </c>
      <c r="AM155" t="s">
        <v>1</v>
      </c>
      <c r="AN155" t="s">
        <v>1</v>
      </c>
      <c r="AO155" t="s">
        <v>5307</v>
      </c>
      <c r="AP155" t="s">
        <v>1</v>
      </c>
      <c r="AQ155" t="s">
        <v>2</v>
      </c>
      <c r="AR155" t="s">
        <v>1</v>
      </c>
      <c r="AS155" t="s">
        <v>1</v>
      </c>
      <c r="AT155" t="s">
        <v>1</v>
      </c>
      <c r="AU155" t="s">
        <v>1</v>
      </c>
      <c r="AV155" t="s">
        <v>1</v>
      </c>
      <c r="AW155" t="s">
        <v>11</v>
      </c>
      <c r="AX155">
        <f>Tabla1[[#This Row],[precio del paquete]]-Tabla1[[#This Row],[Saldo_Deudor]]</f>
        <v>8800</v>
      </c>
      <c r="AY155">
        <v>6000</v>
      </c>
      <c r="AZ155">
        <v>0</v>
      </c>
      <c r="BA155">
        <v>0</v>
      </c>
      <c r="BB155" s="20">
        <v>0</v>
      </c>
      <c r="BC155" t="s">
        <v>3966</v>
      </c>
      <c r="BD155" t="s">
        <v>6036</v>
      </c>
      <c r="BE155" t="s">
        <v>3</v>
      </c>
      <c r="BF155" t="s">
        <v>3</v>
      </c>
      <c r="BG155" t="s">
        <v>3</v>
      </c>
      <c r="BH155" t="s">
        <v>3</v>
      </c>
      <c r="BI155" t="s">
        <v>3</v>
      </c>
      <c r="BJ155" s="19" t="s">
        <v>6126</v>
      </c>
      <c r="BK155" t="s">
        <v>3</v>
      </c>
      <c r="BL155" t="s">
        <v>132</v>
      </c>
      <c r="BM155" t="s">
        <v>1</v>
      </c>
      <c r="BN155">
        <f>Tabla1[[#This Row],[precio del paquete]]</f>
        <v>14800</v>
      </c>
      <c r="BO155" t="s">
        <v>1</v>
      </c>
      <c r="BP155" t="s">
        <v>1</v>
      </c>
      <c r="BQ155" t="s">
        <v>1</v>
      </c>
      <c r="BR155" t="s">
        <v>1</v>
      </c>
      <c r="BS155" t="s">
        <v>1</v>
      </c>
      <c r="BT155" t="s">
        <v>1</v>
      </c>
      <c r="BU155" t="s">
        <v>1</v>
      </c>
      <c r="BV155" t="s">
        <v>1</v>
      </c>
      <c r="BW155" t="s">
        <v>0</v>
      </c>
      <c r="BX155" t="s">
        <v>1</v>
      </c>
      <c r="BY155" t="s">
        <v>1</v>
      </c>
      <c r="BZ155" t="s">
        <v>1</v>
      </c>
      <c r="CA155" t="s">
        <v>1</v>
      </c>
      <c r="CB155" t="s">
        <v>1</v>
      </c>
      <c r="CD155" t="str" cm="1">
        <f t="array" aca="1" ref="CD155" ca="1">eConcatenar(A155:CB155,"|")</f>
        <v>maTjxkWld3HK7XaC|CAR2020-4476|3|MEMORIAL|TABASCO|CARDENAS|COLONIA OBRERA ALFA Y OMEGA|2020-04-11|14800|0|400|50|2|0|0|0|0|0|0|0|0|0|0|0|0|0|0|MARTINEZ|GARCIA|MERCEDES|SOLTERO|X|X|CAÃ‘ATEL 2 PRIMERA ENTRADA|COLONIA OBRERA ALFA Y OMEGA|X|9371620989|X|X|X|CAÃ‘ATEL 2 PRIMERA ENTRADA|X|LUNES|X|X|X|X|X|DOMICILIO |8800|6000|0|0|0|2022-04-01|2022-04-08|x|x|x|x|x|QWZBUBTG9KVTQO|x|HOMBRE|X|14800|X|X|X|X|X|X|X|X|CARDENAS|X|X|X|X|X</v>
      </c>
    </row>
    <row r="156" spans="1:82" x14ac:dyDescent="0.25">
      <c r="A156" t="s">
        <v>290</v>
      </c>
      <c r="B156" t="s">
        <v>2281</v>
      </c>
      <c r="C156">
        <v>3</v>
      </c>
      <c r="D156" t="s">
        <v>3183</v>
      </c>
      <c r="E156" t="s">
        <v>3188</v>
      </c>
      <c r="F156" t="s">
        <v>3189</v>
      </c>
      <c r="G156" t="s">
        <v>3282</v>
      </c>
      <c r="H156" t="s">
        <v>3826</v>
      </c>
      <c r="I156">
        <v>14800</v>
      </c>
      <c r="J156">
        <v>0</v>
      </c>
      <c r="K156">
        <v>200</v>
      </c>
      <c r="L156">
        <v>50</v>
      </c>
      <c r="M156">
        <v>1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t="s">
        <v>4360</v>
      </c>
      <c r="AC156" t="s">
        <v>4184</v>
      </c>
      <c r="AD156" s="17" t="s">
        <v>4442</v>
      </c>
      <c r="AE156" t="s">
        <v>4</v>
      </c>
      <c r="AF156" t="s">
        <v>1</v>
      </c>
      <c r="AG156" t="s">
        <v>1</v>
      </c>
      <c r="AH156" t="s">
        <v>3618</v>
      </c>
      <c r="AI156" t="s">
        <v>3282</v>
      </c>
      <c r="AJ156" t="s">
        <v>1</v>
      </c>
      <c r="AK156">
        <v>9331240531</v>
      </c>
      <c r="AL156" t="s">
        <v>1</v>
      </c>
      <c r="AM156" t="s">
        <v>1</v>
      </c>
      <c r="AN156" t="s">
        <v>1</v>
      </c>
      <c r="AO156" t="s">
        <v>3618</v>
      </c>
      <c r="AP156" t="s">
        <v>1</v>
      </c>
      <c r="AQ156" t="s">
        <v>2</v>
      </c>
      <c r="AR156" t="s">
        <v>1</v>
      </c>
      <c r="AS156" t="s">
        <v>1</v>
      </c>
      <c r="AT156" t="s">
        <v>1</v>
      </c>
      <c r="AU156" t="s">
        <v>1</v>
      </c>
      <c r="AV156" t="s">
        <v>1</v>
      </c>
      <c r="AW156" t="s">
        <v>11</v>
      </c>
      <c r="AX156">
        <f>Tabla1[[#This Row],[precio del paquete]]-Tabla1[[#This Row],[Saldo_Deudor]]</f>
        <v>200</v>
      </c>
      <c r="AY156">
        <v>14600</v>
      </c>
      <c r="AZ156">
        <v>0</v>
      </c>
      <c r="BA156">
        <v>0</v>
      </c>
      <c r="BB156" s="20">
        <v>0</v>
      </c>
      <c r="BC156" t="s">
        <v>3866</v>
      </c>
      <c r="BD156" t="s">
        <v>3761</v>
      </c>
      <c r="BE156" t="s">
        <v>3</v>
      </c>
      <c r="BF156" t="s">
        <v>3</v>
      </c>
      <c r="BG156" t="s">
        <v>3</v>
      </c>
      <c r="BH156" t="s">
        <v>3</v>
      </c>
      <c r="BI156" t="s">
        <v>3</v>
      </c>
      <c r="BJ156" s="18" t="s">
        <v>6126</v>
      </c>
      <c r="BK156" t="s">
        <v>3</v>
      </c>
      <c r="BL156" t="s">
        <v>132</v>
      </c>
      <c r="BM156" t="s">
        <v>1</v>
      </c>
      <c r="BN156">
        <f>Tabla1[[#This Row],[precio del paquete]]</f>
        <v>14800</v>
      </c>
      <c r="BO156" t="s">
        <v>1</v>
      </c>
      <c r="BP156" t="s">
        <v>1</v>
      </c>
      <c r="BQ156" t="s">
        <v>1</v>
      </c>
      <c r="BR156" t="s">
        <v>1</v>
      </c>
      <c r="BS156" t="s">
        <v>1</v>
      </c>
      <c r="BT156" t="s">
        <v>1</v>
      </c>
      <c r="BU156" t="s">
        <v>1</v>
      </c>
      <c r="BV156" t="s">
        <v>1</v>
      </c>
      <c r="BW156" t="s">
        <v>0</v>
      </c>
      <c r="BX156" t="s">
        <v>1</v>
      </c>
      <c r="BY156" t="s">
        <v>1</v>
      </c>
      <c r="BZ156" t="s">
        <v>1</v>
      </c>
      <c r="CA156" t="s">
        <v>1</v>
      </c>
      <c r="CB156" t="s">
        <v>1</v>
      </c>
      <c r="CD156" t="str" cm="1">
        <f t="array" aca="1" ref="CD156" ca="1">eConcatenar(A156:CB156,"|")</f>
        <v>B9NIYVvdsHWB0XMA|COM2021-3799|3|MEMORIAL|TABASCO|COMALCALCO|COLONIA ORIENTE|2021-11-29|14800|0|200|50|1|0|0|0|0|0|0|0|0|0|0|0|0|0|0|TORRES|PEREZ|JOSE LUIS|SOLTERO|X|X|VILLA ALDAMA|COLONIA ORIENTE|X|9331240531|X|X|X|VILLA ALDAMA|X|LUNES|X|X|X|X|X|DOMICILIO |200|14600|0|0|0|2021-11-23|2021-11-30|x|x|x|x|x|QWZBUBTG9KVTQO|x|HOMBRE|X|14800|X|X|X|X|X|X|X|X|CARDENAS|X|X|X|X|X</v>
      </c>
    </row>
    <row r="157" spans="1:82" x14ac:dyDescent="0.25">
      <c r="A157" t="s">
        <v>291</v>
      </c>
      <c r="B157" t="s">
        <v>2282</v>
      </c>
      <c r="C157">
        <v>3</v>
      </c>
      <c r="D157" t="s">
        <v>3183</v>
      </c>
      <c r="E157" t="s">
        <v>3188</v>
      </c>
      <c r="F157" t="s">
        <v>0</v>
      </c>
      <c r="G157" t="s">
        <v>3283</v>
      </c>
      <c r="H157" t="s">
        <v>3853</v>
      </c>
      <c r="I157">
        <v>14800</v>
      </c>
      <c r="J157">
        <v>0</v>
      </c>
      <c r="K157">
        <v>100</v>
      </c>
      <c r="L157">
        <v>50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 t="s">
        <v>4183</v>
      </c>
      <c r="AC157" t="s">
        <v>4381</v>
      </c>
      <c r="AD157" s="17" t="s">
        <v>4407</v>
      </c>
      <c r="AE157" t="s">
        <v>4</v>
      </c>
      <c r="AF157" t="s">
        <v>1</v>
      </c>
      <c r="AG157" t="s">
        <v>1</v>
      </c>
      <c r="AH157" t="s">
        <v>5308</v>
      </c>
      <c r="AI157" t="s">
        <v>3283</v>
      </c>
      <c r="AJ157" t="s">
        <v>1</v>
      </c>
      <c r="AK157">
        <v>9371030875</v>
      </c>
      <c r="AL157" t="s">
        <v>1</v>
      </c>
      <c r="AM157" t="s">
        <v>1</v>
      </c>
      <c r="AN157" t="s">
        <v>1</v>
      </c>
      <c r="AO157" t="s">
        <v>5308</v>
      </c>
      <c r="AP157" t="s">
        <v>1</v>
      </c>
      <c r="AQ157" t="s">
        <v>2</v>
      </c>
      <c r="AR157" t="s">
        <v>1</v>
      </c>
      <c r="AS157" t="s">
        <v>1</v>
      </c>
      <c r="AT157" t="s">
        <v>1</v>
      </c>
      <c r="AU157" t="s">
        <v>1</v>
      </c>
      <c r="AV157" t="s">
        <v>1</v>
      </c>
      <c r="AW157" t="s">
        <v>11</v>
      </c>
      <c r="AX157">
        <f>Tabla1[[#This Row],[precio del paquete]]-Tabla1[[#This Row],[Saldo_Deudor]]</f>
        <v>900</v>
      </c>
      <c r="AY157">
        <v>13900</v>
      </c>
      <c r="AZ157">
        <v>0</v>
      </c>
      <c r="BA157">
        <v>0</v>
      </c>
      <c r="BB157" s="20">
        <v>0</v>
      </c>
      <c r="BC157" t="s">
        <v>4124</v>
      </c>
      <c r="BD157" t="s">
        <v>4103</v>
      </c>
      <c r="BE157" t="s">
        <v>3</v>
      </c>
      <c r="BF157" t="s">
        <v>3</v>
      </c>
      <c r="BG157" t="s">
        <v>3</v>
      </c>
      <c r="BH157" t="s">
        <v>3</v>
      </c>
      <c r="BI157" t="s">
        <v>3</v>
      </c>
      <c r="BJ157" s="19" t="s">
        <v>6149</v>
      </c>
      <c r="BK157" t="s">
        <v>3</v>
      </c>
      <c r="BL157" t="s">
        <v>132</v>
      </c>
      <c r="BM157" t="s">
        <v>1</v>
      </c>
      <c r="BN157">
        <f>Tabla1[[#This Row],[precio del paquete]]</f>
        <v>14800</v>
      </c>
      <c r="BO157" t="s">
        <v>1</v>
      </c>
      <c r="BP157" t="s">
        <v>1</v>
      </c>
      <c r="BQ157" t="s">
        <v>1</v>
      </c>
      <c r="BR157" t="s">
        <v>1</v>
      </c>
      <c r="BS157" t="s">
        <v>1</v>
      </c>
      <c r="BT157" t="s">
        <v>1</v>
      </c>
      <c r="BU157" t="s">
        <v>1</v>
      </c>
      <c r="BV157" t="s">
        <v>1</v>
      </c>
      <c r="BW157" t="s">
        <v>0</v>
      </c>
      <c r="BX157" t="s">
        <v>1</v>
      </c>
      <c r="BY157" t="s">
        <v>1</v>
      </c>
      <c r="BZ157" t="s">
        <v>1</v>
      </c>
      <c r="CA157" t="s">
        <v>1</v>
      </c>
      <c r="CB157" t="s">
        <v>1</v>
      </c>
      <c r="CD157" t="str" cm="1">
        <f t="array" aca="1" ref="CD157" ca="1">eConcatenar(A157:CB157,"|")</f>
        <v>i3MRVwMVVgGAxuXa|CAR2021-7210|3|MEMORIAL|TABASCO|CARDENAS|COLONIA PASO Y PLAYA|2021-11-24|14800|0|100|50|0|0|0|0|0|0|0|0|0|0|0|0|0|0|0|DE LA CRUZ|DE DIOS|ALFREDO|SOLTERO|X|X|CARRETERA CARDENAS VILLAHERMOSA|COLONIA PASO Y PLAYA|X|9371030875|X|X|X|CARRETERA CARDENAS VILLAHERMOSA|X|LUNES|X|X|X|X|X|DOMICILIO |900|13900|0|0|0|2022-01-21|2022-01-28|x|x|x|x|x|QWZGYS8Q9KVTQO|x|HOMBRE|X|14800|X|X|X|X|X|X|X|X|CARDENAS|X|X|X|X|X</v>
      </c>
    </row>
    <row r="158" spans="1:82" x14ac:dyDescent="0.25">
      <c r="A158" t="s">
        <v>292</v>
      </c>
      <c r="B158" t="s">
        <v>2283</v>
      </c>
      <c r="C158">
        <v>3</v>
      </c>
      <c r="D158" t="s">
        <v>3187</v>
      </c>
      <c r="E158" t="s">
        <v>3188</v>
      </c>
      <c r="F158" t="s">
        <v>0</v>
      </c>
      <c r="G158" t="s">
        <v>3284</v>
      </c>
      <c r="H158" t="s">
        <v>3763</v>
      </c>
      <c r="I158">
        <v>12900</v>
      </c>
      <c r="J158">
        <v>0</v>
      </c>
      <c r="K158">
        <v>100</v>
      </c>
      <c r="L158">
        <v>50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 t="s">
        <v>4206</v>
      </c>
      <c r="AC158" t="s">
        <v>4206</v>
      </c>
      <c r="AD158" s="17" t="s">
        <v>4443</v>
      </c>
      <c r="AE158" t="s">
        <v>4</v>
      </c>
      <c r="AF158" t="s">
        <v>1</v>
      </c>
      <c r="AG158" t="s">
        <v>1</v>
      </c>
      <c r="AH158" t="s">
        <v>5309</v>
      </c>
      <c r="AI158" t="s">
        <v>3284</v>
      </c>
      <c r="AJ158" t="s">
        <v>1</v>
      </c>
      <c r="AK158">
        <v>9371094818</v>
      </c>
      <c r="AL158" t="s">
        <v>1</v>
      </c>
      <c r="AM158" t="s">
        <v>1</v>
      </c>
      <c r="AN158" t="s">
        <v>1</v>
      </c>
      <c r="AO158" t="s">
        <v>5309</v>
      </c>
      <c r="AP158" t="s">
        <v>1</v>
      </c>
      <c r="AQ158" t="s">
        <v>2</v>
      </c>
      <c r="AR158" t="s">
        <v>1</v>
      </c>
      <c r="AS158" t="s">
        <v>1</v>
      </c>
      <c r="AT158" t="s">
        <v>1</v>
      </c>
      <c r="AU158" t="s">
        <v>1</v>
      </c>
      <c r="AV158" t="s">
        <v>1</v>
      </c>
      <c r="AW158" t="s">
        <v>11</v>
      </c>
      <c r="AX158">
        <f>Tabla1[[#This Row],[precio del paquete]]-Tabla1[[#This Row],[Saldo_Deudor]]</f>
        <v>9500</v>
      </c>
      <c r="AY158">
        <v>3400</v>
      </c>
      <c r="AZ158">
        <v>0</v>
      </c>
      <c r="BA158">
        <v>0</v>
      </c>
      <c r="BB158" s="20">
        <v>0</v>
      </c>
      <c r="BC158" t="s">
        <v>4141</v>
      </c>
      <c r="BD158" t="s">
        <v>5960</v>
      </c>
      <c r="BE158" t="s">
        <v>3</v>
      </c>
      <c r="BF158" t="s">
        <v>3</v>
      </c>
      <c r="BG158" t="s">
        <v>3</v>
      </c>
      <c r="BH158" t="s">
        <v>3</v>
      </c>
      <c r="BI158" t="s">
        <v>3</v>
      </c>
      <c r="BJ158" s="18" t="s">
        <v>6135</v>
      </c>
      <c r="BK158" t="s">
        <v>3</v>
      </c>
      <c r="BL158" t="s">
        <v>132</v>
      </c>
      <c r="BM158" t="s">
        <v>1</v>
      </c>
      <c r="BN158">
        <f>Tabla1[[#This Row],[precio del paquete]]</f>
        <v>12900</v>
      </c>
      <c r="BO158" t="s">
        <v>1</v>
      </c>
      <c r="BP158" t="s">
        <v>1</v>
      </c>
      <c r="BQ158" t="s">
        <v>1</v>
      </c>
      <c r="BR158" t="s">
        <v>1</v>
      </c>
      <c r="BS158" t="s">
        <v>1</v>
      </c>
      <c r="BT158" t="s">
        <v>1</v>
      </c>
      <c r="BU158" t="s">
        <v>1</v>
      </c>
      <c r="BV158" t="s">
        <v>1</v>
      </c>
      <c r="BW158" t="s">
        <v>0</v>
      </c>
      <c r="BX158" t="s">
        <v>1</v>
      </c>
      <c r="BY158" t="s">
        <v>1</v>
      </c>
      <c r="BZ158" t="s">
        <v>1</v>
      </c>
      <c r="CA158" t="s">
        <v>1</v>
      </c>
      <c r="CB158" t="s">
        <v>1</v>
      </c>
      <c r="CD158" t="str" cm="1">
        <f t="array" aca="1" ref="CD158" ca="1">eConcatenar(A158:CB158,"|")</f>
        <v>snio9D59l5A4gVOC|CAR2019-1091|3|ECONOLINE|TABASCO|CARDENAS|COLONIA PETROLERA|2022-02-01|12900|0|100|50|0|0|0|0|0|0|0|0|0|0|0|0|0|0|0|MARTINEZ|MARTINEZ|JUAN CARLOS|SOLTERO|X|X|FRENTE AL DEPOSITO QUILILA|COLONIA PETROLERA|X|9371094818|X|X|X|FRENTE AL DEPOSITO QUILILA|X|LUNES|X|X|X|X|X|DOMICILIO |9500|3400|0|0|0|2022-01-24|2022-01-31|x|x|x|x|x|MYEDVABVTAZ4TPF|x|HOMBRE|X|12900|X|X|X|X|X|X|X|X|CARDENAS|X|X|X|X|X</v>
      </c>
    </row>
    <row r="159" spans="1:82" x14ac:dyDescent="0.25">
      <c r="A159" t="s">
        <v>293</v>
      </c>
      <c r="B159" t="s">
        <v>2284</v>
      </c>
      <c r="C159">
        <v>3</v>
      </c>
      <c r="D159" t="s">
        <v>3183</v>
      </c>
      <c r="E159" t="s">
        <v>3188</v>
      </c>
      <c r="F159" t="s">
        <v>0</v>
      </c>
      <c r="G159" t="s">
        <v>3285</v>
      </c>
      <c r="H159" t="s">
        <v>3854</v>
      </c>
      <c r="I159">
        <v>14800</v>
      </c>
      <c r="J159">
        <v>0</v>
      </c>
      <c r="K159">
        <v>100</v>
      </c>
      <c r="L159">
        <v>50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 t="s">
        <v>4444</v>
      </c>
      <c r="AC159" t="s">
        <v>4305</v>
      </c>
      <c r="AD159" s="17" t="s">
        <v>4445</v>
      </c>
      <c r="AE159" t="s">
        <v>4</v>
      </c>
      <c r="AF159" t="s">
        <v>1</v>
      </c>
      <c r="AG159" t="s">
        <v>1</v>
      </c>
      <c r="AH159" t="s">
        <v>5310</v>
      </c>
      <c r="AI159" t="s">
        <v>3285</v>
      </c>
      <c r="AJ159" t="s">
        <v>1</v>
      </c>
      <c r="AK159">
        <v>9372300803</v>
      </c>
      <c r="AL159" t="s">
        <v>1</v>
      </c>
      <c r="AM159" t="s">
        <v>1</v>
      </c>
      <c r="AN159" t="s">
        <v>1</v>
      </c>
      <c r="AO159" t="s">
        <v>5310</v>
      </c>
      <c r="AP159" t="s">
        <v>1</v>
      </c>
      <c r="AQ159" t="s">
        <v>2</v>
      </c>
      <c r="AR159" t="s">
        <v>1</v>
      </c>
      <c r="AS159" t="s">
        <v>1</v>
      </c>
      <c r="AT159" t="s">
        <v>1</v>
      </c>
      <c r="AU159" t="s">
        <v>1</v>
      </c>
      <c r="AV159" t="s">
        <v>1</v>
      </c>
      <c r="AW159" t="s">
        <v>11</v>
      </c>
      <c r="AX159">
        <f>Tabla1[[#This Row],[precio del paquete]]-Tabla1[[#This Row],[Saldo_Deudor]]</f>
        <v>1600</v>
      </c>
      <c r="AY159">
        <v>13200</v>
      </c>
      <c r="AZ159">
        <v>0</v>
      </c>
      <c r="BA159">
        <v>0</v>
      </c>
      <c r="BB159" s="20">
        <v>0</v>
      </c>
      <c r="BC159" t="s">
        <v>4162</v>
      </c>
      <c r="BD159" t="s">
        <v>5962</v>
      </c>
      <c r="BE159" t="s">
        <v>3</v>
      </c>
      <c r="BF159" t="s">
        <v>3</v>
      </c>
      <c r="BG159" t="s">
        <v>3</v>
      </c>
      <c r="BH159" t="s">
        <v>3</v>
      </c>
      <c r="BI159" t="s">
        <v>3</v>
      </c>
      <c r="BJ159" s="19" t="s">
        <v>6128</v>
      </c>
      <c r="BK159" t="s">
        <v>3</v>
      </c>
      <c r="BL159" t="s">
        <v>132</v>
      </c>
      <c r="BM159" t="s">
        <v>1</v>
      </c>
      <c r="BN159">
        <f>Tabla1[[#This Row],[precio del paquete]]</f>
        <v>14800</v>
      </c>
      <c r="BO159" t="s">
        <v>1</v>
      </c>
      <c r="BP159" t="s">
        <v>1</v>
      </c>
      <c r="BQ159" t="s">
        <v>1</v>
      </c>
      <c r="BR159" t="s">
        <v>1</v>
      </c>
      <c r="BS159" t="s">
        <v>1</v>
      </c>
      <c r="BT159" t="s">
        <v>1</v>
      </c>
      <c r="BU159" t="s">
        <v>1</v>
      </c>
      <c r="BV159" t="s">
        <v>1</v>
      </c>
      <c r="BW159" t="s">
        <v>0</v>
      </c>
      <c r="BX159" t="s">
        <v>1</v>
      </c>
      <c r="BY159" t="s">
        <v>1</v>
      </c>
      <c r="BZ159" t="s">
        <v>1</v>
      </c>
      <c r="CA159" t="s">
        <v>1</v>
      </c>
      <c r="CB159" t="s">
        <v>1</v>
      </c>
      <c r="CD159" t="str" cm="1">
        <f t="array" aca="1" ref="CD159" ca="1">eConcatenar(A159:CB159,"|")</f>
        <v>njZCdLNFlJv3j0wU|CAR2021-5858|3|MEMORIAL|TABASCO|CARDENAS|COLONIA PLAYITA|2021-06-10|14800|0|100|50|0|0|0|0|0|0|0|0|0|0|0|0|0|0|0|MENDOZA|SANCHEZ|AMANDA|SOLTERO|X|X|CALLE CARMEN DE LA CRUZ PEREZ CASA NUMERO 5|COLONIA PLAYITA|X|9372300803|X|X|X|CALLE CARMEN DE LA CRUZ PEREZ CASA NUMERO 5|X|LUNES|X|X|X|X|X|DOMICILIO |1600|13200|0|0|0|2022-01-20|2022-01-27|x|x|x|x|x|EJCRE545VMMBBOQ|x|HOMBRE|X|14800|X|X|X|X|X|X|X|X|CARDENAS|X|X|X|X|X</v>
      </c>
    </row>
    <row r="160" spans="1:82" x14ac:dyDescent="0.25">
      <c r="A160" t="s">
        <v>294</v>
      </c>
      <c r="B160" t="s">
        <v>2285</v>
      </c>
      <c r="C160">
        <v>3</v>
      </c>
      <c r="D160" t="s">
        <v>3183</v>
      </c>
      <c r="E160" t="s">
        <v>3188</v>
      </c>
      <c r="F160" t="s">
        <v>0</v>
      </c>
      <c r="G160" t="s">
        <v>3286</v>
      </c>
      <c r="H160" t="s">
        <v>3765</v>
      </c>
      <c r="I160">
        <v>14800</v>
      </c>
      <c r="J160">
        <v>0</v>
      </c>
      <c r="K160">
        <v>100</v>
      </c>
      <c r="L160">
        <v>50</v>
      </c>
      <c r="M160">
        <v>1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 t="s">
        <v>4247</v>
      </c>
      <c r="AC160" t="s">
        <v>4446</v>
      </c>
      <c r="AD160" s="17" t="s">
        <v>4447</v>
      </c>
      <c r="AE160" t="s">
        <v>4</v>
      </c>
      <c r="AF160" t="s">
        <v>1</v>
      </c>
      <c r="AG160" t="s">
        <v>1</v>
      </c>
      <c r="AH160" t="s">
        <v>5311</v>
      </c>
      <c r="AI160" t="s">
        <v>3286</v>
      </c>
      <c r="AJ160" t="s">
        <v>1</v>
      </c>
      <c r="AK160">
        <v>9371694185</v>
      </c>
      <c r="AL160" t="s">
        <v>1</v>
      </c>
      <c r="AM160" t="s">
        <v>1</v>
      </c>
      <c r="AN160" t="s">
        <v>1</v>
      </c>
      <c r="AO160" t="s">
        <v>5311</v>
      </c>
      <c r="AP160" t="s">
        <v>1</v>
      </c>
      <c r="AQ160" t="s">
        <v>2</v>
      </c>
      <c r="AR160" t="s">
        <v>1</v>
      </c>
      <c r="AS160" t="s">
        <v>1</v>
      </c>
      <c r="AT160" t="s">
        <v>1</v>
      </c>
      <c r="AU160" t="s">
        <v>1</v>
      </c>
      <c r="AV160" t="s">
        <v>1</v>
      </c>
      <c r="AW160" t="s">
        <v>11</v>
      </c>
      <c r="AX160">
        <f>Tabla1[[#This Row],[precio del paquete]]-Tabla1[[#This Row],[Saldo_Deudor]]</f>
        <v>500</v>
      </c>
      <c r="AY160">
        <v>14300</v>
      </c>
      <c r="AZ160">
        <v>0</v>
      </c>
      <c r="BA160">
        <v>0</v>
      </c>
      <c r="BB160" s="20">
        <v>0</v>
      </c>
      <c r="BC160" t="s">
        <v>4124</v>
      </c>
      <c r="BD160" t="s">
        <v>4103</v>
      </c>
      <c r="BE160" t="s">
        <v>3</v>
      </c>
      <c r="BF160" t="s">
        <v>3</v>
      </c>
      <c r="BG160" t="s">
        <v>3</v>
      </c>
      <c r="BH160" t="s">
        <v>3</v>
      </c>
      <c r="BI160" t="s">
        <v>3</v>
      </c>
      <c r="BJ160" s="18" t="s">
        <v>6124</v>
      </c>
      <c r="BK160" t="s">
        <v>3</v>
      </c>
      <c r="BL160" t="s">
        <v>132</v>
      </c>
      <c r="BM160" t="s">
        <v>1</v>
      </c>
      <c r="BN160">
        <f>Tabla1[[#This Row],[precio del paquete]]</f>
        <v>14800</v>
      </c>
      <c r="BO160" t="s">
        <v>1</v>
      </c>
      <c r="BP160" t="s">
        <v>1</v>
      </c>
      <c r="BQ160" t="s">
        <v>1</v>
      </c>
      <c r="BR160" t="s">
        <v>1</v>
      </c>
      <c r="BS160" t="s">
        <v>1</v>
      </c>
      <c r="BT160" t="s">
        <v>1</v>
      </c>
      <c r="BU160" t="s">
        <v>1</v>
      </c>
      <c r="BV160" t="s">
        <v>1</v>
      </c>
      <c r="BW160" t="s">
        <v>0</v>
      </c>
      <c r="BX160" t="s">
        <v>1</v>
      </c>
      <c r="BY160" t="s">
        <v>1</v>
      </c>
      <c r="BZ160" t="s">
        <v>1</v>
      </c>
      <c r="CA160" t="s">
        <v>1</v>
      </c>
      <c r="CB160" t="s">
        <v>1</v>
      </c>
      <c r="CD160" t="str" cm="1">
        <f t="array" aca="1" ref="CD160" ca="1">eConcatenar(A160:CB160,"|")</f>
        <v>iQhFk0l6FZ5YGc1u|CAR2021-7005|3|MEMORIAL|TABASCO|CARDENAS|COLONIA PUEBLO NUEVO|2021-11-16|14800|0|100|50|1|0|0|0|0|0|0|0|0|0|0|0|0|0|0|MENDEZ|BARRIOS|MARIA ENEYDA|SOLTERO|X|X|CALLE FRANCISCO TRUJILLO 111|COLONIA PUEBLO NUEVO|X|9371694185|X|X|X|CALLE FRANCISCO TRUJILLO 111|X|LUNES|X|X|X|X|X|DOMICILIO |500|14300|0|0|0|2022-01-21|2022-01-28|x|x|x|x|x|QWZHGJ0U9KVTQO|x|HOMBRE|X|14800|X|X|X|X|X|X|X|X|CARDENAS|X|X|X|X|X</v>
      </c>
    </row>
    <row r="161" spans="1:82" x14ac:dyDescent="0.25">
      <c r="A161" t="s">
        <v>295</v>
      </c>
      <c r="B161" t="s">
        <v>2286</v>
      </c>
      <c r="C161">
        <v>3</v>
      </c>
      <c r="D161" t="s">
        <v>3184</v>
      </c>
      <c r="E161" t="s">
        <v>3188</v>
      </c>
      <c r="F161" t="s">
        <v>0</v>
      </c>
      <c r="G161" t="s">
        <v>3286</v>
      </c>
      <c r="H161" t="s">
        <v>3795</v>
      </c>
      <c r="I161">
        <v>24500</v>
      </c>
      <c r="J161">
        <v>0</v>
      </c>
      <c r="K161">
        <v>100</v>
      </c>
      <c r="L161">
        <v>50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 t="s">
        <v>4224</v>
      </c>
      <c r="AC161" t="s">
        <v>4183</v>
      </c>
      <c r="AD161" s="17" t="s">
        <v>4448</v>
      </c>
      <c r="AE161" t="s">
        <v>4</v>
      </c>
      <c r="AF161" t="s">
        <v>1</v>
      </c>
      <c r="AG161" t="s">
        <v>1</v>
      </c>
      <c r="AH161" t="s">
        <v>5312</v>
      </c>
      <c r="AI161" t="s">
        <v>3286</v>
      </c>
      <c r="AJ161" t="s">
        <v>1</v>
      </c>
      <c r="AK161">
        <v>9371699846</v>
      </c>
      <c r="AL161" t="s">
        <v>1</v>
      </c>
      <c r="AM161" t="s">
        <v>1</v>
      </c>
      <c r="AN161" t="s">
        <v>1</v>
      </c>
      <c r="AO161" t="s">
        <v>5312</v>
      </c>
      <c r="AP161" t="s">
        <v>1</v>
      </c>
      <c r="AQ161" t="s">
        <v>2</v>
      </c>
      <c r="AR161" t="s">
        <v>1</v>
      </c>
      <c r="AS161" t="s">
        <v>1</v>
      </c>
      <c r="AT161" t="s">
        <v>1</v>
      </c>
      <c r="AU161" t="s">
        <v>1</v>
      </c>
      <c r="AV161" t="s">
        <v>1</v>
      </c>
      <c r="AW161" t="s">
        <v>11</v>
      </c>
      <c r="AX161">
        <f>Tabla1[[#This Row],[precio del paquete]]-Tabla1[[#This Row],[Saldo_Deudor]]</f>
        <v>1000</v>
      </c>
      <c r="AY161">
        <v>23500</v>
      </c>
      <c r="AZ161">
        <v>0</v>
      </c>
      <c r="BA161">
        <v>0</v>
      </c>
      <c r="BB161" s="20">
        <v>0</v>
      </c>
      <c r="BC161" t="s">
        <v>4141</v>
      </c>
      <c r="BD161" t="s">
        <v>5960</v>
      </c>
      <c r="BE161" t="s">
        <v>3</v>
      </c>
      <c r="BF161" t="s">
        <v>3</v>
      </c>
      <c r="BG161" t="s">
        <v>3</v>
      </c>
      <c r="BH161" t="s">
        <v>3</v>
      </c>
      <c r="BI161" t="s">
        <v>3</v>
      </c>
      <c r="BJ161" s="19" t="s">
        <v>6135</v>
      </c>
      <c r="BK161" t="s">
        <v>3</v>
      </c>
      <c r="BL161" t="s">
        <v>132</v>
      </c>
      <c r="BM161" t="s">
        <v>1</v>
      </c>
      <c r="BN161">
        <f>Tabla1[[#This Row],[precio del paquete]]</f>
        <v>24500</v>
      </c>
      <c r="BO161" t="s">
        <v>1</v>
      </c>
      <c r="BP161" t="s">
        <v>1</v>
      </c>
      <c r="BQ161" t="s">
        <v>1</v>
      </c>
      <c r="BR161" t="s">
        <v>1</v>
      </c>
      <c r="BS161" t="s">
        <v>1</v>
      </c>
      <c r="BT161" t="s">
        <v>1</v>
      </c>
      <c r="BU161" t="s">
        <v>1</v>
      </c>
      <c r="BV161" t="s">
        <v>1</v>
      </c>
      <c r="BW161" t="s">
        <v>0</v>
      </c>
      <c r="BX161" t="s">
        <v>1</v>
      </c>
      <c r="BY161" t="s">
        <v>1</v>
      </c>
      <c r="BZ161" t="s">
        <v>1</v>
      </c>
      <c r="CA161" t="s">
        <v>1</v>
      </c>
      <c r="CB161" t="s">
        <v>1</v>
      </c>
      <c r="CD161" t="str" cm="1">
        <f t="array" aca="1" ref="CD161" ca="1">eConcatenar(A161:CB161,"|")</f>
        <v>9GORlvzIVp3VZyxM|CAR2021-6840|3|DIGNITY|TABASCO|CARDENAS|COLONIA PUEBLO NUEVO|2021-10-11|24500|0|100|50|0|0|0|0|0|0|0|0|0|0|0|0|0|0|0|DOMINGUEZ|DE LA CRUZ|MARIA ELENA|SOLTERO|X|X|CALLE JOAQUIN CUEVA NUMERO 637|COLONIA PUEBLO NUEVO|X|9371699846|X|X|X|CALLE JOAQUIN CUEVA NUMERO 637|X|LUNES|X|X|X|X|X|DOMICILIO |1000|23500|0|0|0|2022-01-24|2022-01-31|x|x|x|x|x|MYEDVABVTAZ4TPF|x|HOMBRE|X|24500|X|X|X|X|X|X|X|X|CARDENAS|X|X|X|X|X</v>
      </c>
    </row>
    <row r="162" spans="1:82" x14ac:dyDescent="0.25">
      <c r="A162" t="s">
        <v>296</v>
      </c>
      <c r="B162" t="s">
        <v>2287</v>
      </c>
      <c r="C162">
        <v>3</v>
      </c>
      <c r="D162" t="s">
        <v>3184</v>
      </c>
      <c r="E162" t="s">
        <v>3188</v>
      </c>
      <c r="F162" t="s">
        <v>0</v>
      </c>
      <c r="G162" t="s">
        <v>3286</v>
      </c>
      <c r="H162" t="s">
        <v>3777</v>
      </c>
      <c r="I162">
        <v>24500</v>
      </c>
      <c r="J162">
        <v>0</v>
      </c>
      <c r="K162">
        <v>500</v>
      </c>
      <c r="L162">
        <v>50</v>
      </c>
      <c r="M162">
        <v>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 t="s">
        <v>4449</v>
      </c>
      <c r="AC162" t="s">
        <v>4246</v>
      </c>
      <c r="AD162" s="17" t="s">
        <v>4407</v>
      </c>
      <c r="AE162" t="s">
        <v>4</v>
      </c>
      <c r="AF162" t="s">
        <v>1</v>
      </c>
      <c r="AG162" t="s">
        <v>1</v>
      </c>
      <c r="AH162" t="s">
        <v>5313</v>
      </c>
      <c r="AI162" t="s">
        <v>3286</v>
      </c>
      <c r="AJ162" t="s">
        <v>1</v>
      </c>
      <c r="AK162">
        <v>9371283939</v>
      </c>
      <c r="AL162" t="s">
        <v>1</v>
      </c>
      <c r="AM162" t="s">
        <v>1</v>
      </c>
      <c r="AN162" t="s">
        <v>1</v>
      </c>
      <c r="AO162" t="s">
        <v>5313</v>
      </c>
      <c r="AP162" t="s">
        <v>1</v>
      </c>
      <c r="AQ162" t="s">
        <v>2</v>
      </c>
      <c r="AR162" t="s">
        <v>1</v>
      </c>
      <c r="AS162" t="s">
        <v>1</v>
      </c>
      <c r="AT162" t="s">
        <v>1</v>
      </c>
      <c r="AU162" t="s">
        <v>1</v>
      </c>
      <c r="AV162" t="s">
        <v>1</v>
      </c>
      <c r="AW162" t="s">
        <v>11</v>
      </c>
      <c r="AX162">
        <f>Tabla1[[#This Row],[precio del paquete]]-Tabla1[[#This Row],[Saldo_Deudor]]</f>
        <v>1500</v>
      </c>
      <c r="AY162">
        <v>23000</v>
      </c>
      <c r="AZ162">
        <v>0</v>
      </c>
      <c r="BA162">
        <v>0</v>
      </c>
      <c r="BB162" s="20">
        <v>0</v>
      </c>
      <c r="BC162" t="s">
        <v>3966</v>
      </c>
      <c r="BD162" t="s">
        <v>6036</v>
      </c>
      <c r="BE162" t="s">
        <v>3</v>
      </c>
      <c r="BF162" t="s">
        <v>3</v>
      </c>
      <c r="BG162" t="s">
        <v>3</v>
      </c>
      <c r="BH162" t="s">
        <v>3</v>
      </c>
      <c r="BI162" t="s">
        <v>3</v>
      </c>
      <c r="BJ162" s="18" t="s">
        <v>6140</v>
      </c>
      <c r="BK162" t="s">
        <v>3</v>
      </c>
      <c r="BL162" t="s">
        <v>132</v>
      </c>
      <c r="BM162" t="s">
        <v>1</v>
      </c>
      <c r="BN162">
        <f>Tabla1[[#This Row],[precio del paquete]]</f>
        <v>24500</v>
      </c>
      <c r="BO162" t="s">
        <v>1</v>
      </c>
      <c r="BP162" t="s">
        <v>1</v>
      </c>
      <c r="BQ162" t="s">
        <v>1</v>
      </c>
      <c r="BR162" t="s">
        <v>1</v>
      </c>
      <c r="BS162" t="s">
        <v>1</v>
      </c>
      <c r="BT162" t="s">
        <v>1</v>
      </c>
      <c r="BU162" t="s">
        <v>1</v>
      </c>
      <c r="BV162" t="s">
        <v>1</v>
      </c>
      <c r="BW162" t="s">
        <v>0</v>
      </c>
      <c r="BX162" t="s">
        <v>1</v>
      </c>
      <c r="BY162" t="s">
        <v>1</v>
      </c>
      <c r="BZ162" t="s">
        <v>1</v>
      </c>
      <c r="CA162" t="s">
        <v>1</v>
      </c>
      <c r="CB162" t="s">
        <v>1</v>
      </c>
      <c r="CD162" t="str" cm="1">
        <f t="array" aca="1" ref="CD162" ca="1">eConcatenar(A162:CB162,"|")</f>
        <v>9UUGdd84vhVqXpcj|CAR2021-6637|3|DIGNITY|TABASCO|CARDENAS|COLONIA PUEBLO NUEVO|2021-03-11|24500|0|500|50|2|0|0|0|0|0|0|0|0|0|0|0|0|0|0|CANO|JIMENEZ|ALFREDO|SOLTERO|X|X|CALLE MANUEL LEYVA NUMERO 150|COLONIA PUEBLO NUEVO|X|9371283939|X|X|X|CALLE MANUEL LEYVA NUMERO 150|X|LUNES|X|X|X|X|X|DOMICILIO |1500|23000|0|0|0|2022-04-01|2022-04-08|x|x|x|x|x|QWZGYVYW9KVTQO|x|HOMBRE|X|24500|X|X|X|X|X|X|X|X|CARDENAS|X|X|X|X|X</v>
      </c>
    </row>
    <row r="163" spans="1:82" x14ac:dyDescent="0.25">
      <c r="A163" t="s">
        <v>297</v>
      </c>
      <c r="B163" t="s">
        <v>2288</v>
      </c>
      <c r="C163">
        <v>3</v>
      </c>
      <c r="D163" t="s">
        <v>3183</v>
      </c>
      <c r="E163" t="s">
        <v>3188</v>
      </c>
      <c r="F163" t="s">
        <v>3192</v>
      </c>
      <c r="G163" t="s">
        <v>3287</v>
      </c>
      <c r="H163" t="s">
        <v>3767</v>
      </c>
      <c r="I163">
        <v>14800</v>
      </c>
      <c r="J163">
        <v>0</v>
      </c>
      <c r="K163">
        <v>50</v>
      </c>
      <c r="L163">
        <v>50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 t="s">
        <v>4450</v>
      </c>
      <c r="AC163" t="s">
        <v>4246</v>
      </c>
      <c r="AD163" s="17" t="s">
        <v>4451</v>
      </c>
      <c r="AE163" t="s">
        <v>4</v>
      </c>
      <c r="AF163" t="s">
        <v>1</v>
      </c>
      <c r="AG163" t="s">
        <v>1</v>
      </c>
      <c r="AH163" t="s">
        <v>5314</v>
      </c>
      <c r="AI163" t="s">
        <v>3287</v>
      </c>
      <c r="AJ163" t="s">
        <v>1</v>
      </c>
      <c r="AK163">
        <v>9334064783</v>
      </c>
      <c r="AL163" t="s">
        <v>1</v>
      </c>
      <c r="AM163" t="s">
        <v>1</v>
      </c>
      <c r="AN163" t="s">
        <v>1</v>
      </c>
      <c r="AO163" t="s">
        <v>5314</v>
      </c>
      <c r="AP163" t="s">
        <v>1</v>
      </c>
      <c r="AQ163" t="s">
        <v>2</v>
      </c>
      <c r="AR163" t="s">
        <v>1</v>
      </c>
      <c r="AS163" t="s">
        <v>1</v>
      </c>
      <c r="AT163" t="s">
        <v>1</v>
      </c>
      <c r="AU163" t="s">
        <v>1</v>
      </c>
      <c r="AV163" t="s">
        <v>1</v>
      </c>
      <c r="AW163" t="s">
        <v>11</v>
      </c>
      <c r="AX163">
        <f>Tabla1[[#This Row],[precio del paquete]]-Tabla1[[#This Row],[Saldo_Deudor]]</f>
        <v>1800</v>
      </c>
      <c r="AY163">
        <v>13000</v>
      </c>
      <c r="AZ163">
        <v>0</v>
      </c>
      <c r="BA163">
        <v>0</v>
      </c>
      <c r="BB163" s="20">
        <v>0</v>
      </c>
      <c r="BC163" t="s">
        <v>4085</v>
      </c>
      <c r="BD163" t="s">
        <v>5963</v>
      </c>
      <c r="BE163" t="s">
        <v>3</v>
      </c>
      <c r="BF163" t="s">
        <v>3</v>
      </c>
      <c r="BG163" t="s">
        <v>3</v>
      </c>
      <c r="BH163" t="s">
        <v>3</v>
      </c>
      <c r="BI163" t="s">
        <v>3</v>
      </c>
      <c r="BJ163" s="19" t="s">
        <v>6140</v>
      </c>
      <c r="BK163" t="s">
        <v>3</v>
      </c>
      <c r="BL163" t="s">
        <v>132</v>
      </c>
      <c r="BM163" t="s">
        <v>1</v>
      </c>
      <c r="BN163">
        <f>Tabla1[[#This Row],[precio del paquete]]</f>
        <v>14800</v>
      </c>
      <c r="BO163" t="s">
        <v>1</v>
      </c>
      <c r="BP163" t="s">
        <v>1</v>
      </c>
      <c r="BQ163" t="s">
        <v>1</v>
      </c>
      <c r="BR163" t="s">
        <v>1</v>
      </c>
      <c r="BS163" t="s">
        <v>1</v>
      </c>
      <c r="BT163" t="s">
        <v>1</v>
      </c>
      <c r="BU163" t="s">
        <v>1</v>
      </c>
      <c r="BV163" t="s">
        <v>1</v>
      </c>
      <c r="BW163" t="s">
        <v>0</v>
      </c>
      <c r="BX163" t="s">
        <v>1</v>
      </c>
      <c r="BY163" t="s">
        <v>1</v>
      </c>
      <c r="BZ163" t="s">
        <v>1</v>
      </c>
      <c r="CA163" t="s">
        <v>1</v>
      </c>
      <c r="CB163" t="s">
        <v>1</v>
      </c>
      <c r="CD163" t="str" cm="1">
        <f t="array" aca="1" ref="CD163" ca="1">eConcatenar(A163:CB163,"|")</f>
        <v>LOijRnPGOjTaiH4p|PAR2021-3333|3|MEMORIAL|TABASCO|PARAISO|COLONIA QUINTIN ARAUZ|2021-10-20|14800|0|50|50|0|0|0|0|0|0|0|0|0|0|0|0|0|0|0|RICARDEZ|JIMENEZ|MARIA DEL ROSARIO|SOLTERO|X|X|CALLE LEONEL MAGAÃ‘A INTERIOR 128|COLONIA QUINTIN ARAUZ|X|9334064783|X|X|X|CALLE LEONEL MAGAÃ‘A INTERIOR 128|X|LUNES|X|X|X|X|X|DOMICILIO |1800|13000|0|0|0|2022-01-26|2022-02-02|x|x|x|x|x|QWZGYVYW9KVTQO|x|HOMBRE|X|14800|X|X|X|X|X|X|X|X|CARDENAS|X|X|X|X|X</v>
      </c>
    </row>
    <row r="164" spans="1:82" x14ac:dyDescent="0.25">
      <c r="A164" t="s">
        <v>298</v>
      </c>
      <c r="B164" t="s">
        <v>2289</v>
      </c>
      <c r="C164">
        <v>3</v>
      </c>
      <c r="D164" t="s">
        <v>3187</v>
      </c>
      <c r="E164" t="s">
        <v>3188</v>
      </c>
      <c r="F164" t="s">
        <v>3189</v>
      </c>
      <c r="G164" t="s">
        <v>3288</v>
      </c>
      <c r="H164" t="s">
        <v>3855</v>
      </c>
      <c r="I164">
        <v>12900</v>
      </c>
      <c r="J164">
        <v>0</v>
      </c>
      <c r="K164">
        <v>400</v>
      </c>
      <c r="L164">
        <v>50</v>
      </c>
      <c r="M164">
        <v>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">
        <v>4452</v>
      </c>
      <c r="AC164" t="s">
        <v>4453</v>
      </c>
      <c r="AD164" s="17" t="s">
        <v>4248</v>
      </c>
      <c r="AE164" t="s">
        <v>4</v>
      </c>
      <c r="AF164" t="s">
        <v>1</v>
      </c>
      <c r="AG164" t="s">
        <v>1</v>
      </c>
      <c r="AH164" t="s">
        <v>5315</v>
      </c>
      <c r="AI164" t="s">
        <v>3288</v>
      </c>
      <c r="AJ164" t="s">
        <v>1</v>
      </c>
      <c r="AK164">
        <v>93340722</v>
      </c>
      <c r="AL164" t="s">
        <v>1</v>
      </c>
      <c r="AM164" t="s">
        <v>1</v>
      </c>
      <c r="AN164" t="s">
        <v>1</v>
      </c>
      <c r="AO164" t="s">
        <v>5315</v>
      </c>
      <c r="AP164" t="s">
        <v>1</v>
      </c>
      <c r="AQ164" t="s">
        <v>2</v>
      </c>
      <c r="AR164" t="s">
        <v>1</v>
      </c>
      <c r="AS164" t="s">
        <v>1</v>
      </c>
      <c r="AT164" t="s">
        <v>1</v>
      </c>
      <c r="AU164" t="s">
        <v>1</v>
      </c>
      <c r="AV164" t="s">
        <v>1</v>
      </c>
      <c r="AW164" t="s">
        <v>11</v>
      </c>
      <c r="AX164">
        <f>Tabla1[[#This Row],[precio del paquete]]-Tabla1[[#This Row],[Saldo_Deudor]]</f>
        <v>10000</v>
      </c>
      <c r="AY164">
        <v>2900</v>
      </c>
      <c r="AZ164">
        <v>0</v>
      </c>
      <c r="BA164">
        <v>0</v>
      </c>
      <c r="BB164" s="20">
        <v>0</v>
      </c>
      <c r="BC164" t="s">
        <v>5963</v>
      </c>
      <c r="BD164" t="s">
        <v>6044</v>
      </c>
      <c r="BE164" t="s">
        <v>3</v>
      </c>
      <c r="BF164" t="s">
        <v>3</v>
      </c>
      <c r="BG164" t="s">
        <v>3</v>
      </c>
      <c r="BH164" t="s">
        <v>3</v>
      </c>
      <c r="BI164" t="s">
        <v>3</v>
      </c>
      <c r="BJ164" s="18" t="s">
        <v>6141</v>
      </c>
      <c r="BK164" t="s">
        <v>3</v>
      </c>
      <c r="BL164" t="s">
        <v>132</v>
      </c>
      <c r="BM164" t="s">
        <v>1</v>
      </c>
      <c r="BN164">
        <f>Tabla1[[#This Row],[precio del paquete]]</f>
        <v>12900</v>
      </c>
      <c r="BO164" t="s">
        <v>1</v>
      </c>
      <c r="BP164" t="s">
        <v>1</v>
      </c>
      <c r="BQ164" t="s">
        <v>1</v>
      </c>
      <c r="BR164" t="s">
        <v>1</v>
      </c>
      <c r="BS164" t="s">
        <v>1</v>
      </c>
      <c r="BT164" t="s">
        <v>1</v>
      </c>
      <c r="BU164" t="s">
        <v>1</v>
      </c>
      <c r="BV164" t="s">
        <v>1</v>
      </c>
      <c r="BW164" t="s">
        <v>0</v>
      </c>
      <c r="BX164" t="s">
        <v>1</v>
      </c>
      <c r="BY164" t="s">
        <v>1</v>
      </c>
      <c r="BZ164" t="s">
        <v>1</v>
      </c>
      <c r="CA164" t="s">
        <v>1</v>
      </c>
      <c r="CB164" t="s">
        <v>1</v>
      </c>
      <c r="CD164" t="str" cm="1">
        <f t="array" aca="1" ref="CD164" ca="1">eConcatenar(A164:CB164,"|")</f>
        <v>NT5KCs6GSm3IST4K|COM2019-3415|3|ECONOLINE|TABASCO|COMALCALCO|COLONIA SAN SILVERIO|2019-12-27|12900|0|400|50|2|0|0|0|0|0|0|0|0|0|0|0|0|0|0|MOSIOSO|CORTEZ|JORGE|SOLTERO|X|X|CALLE JUSTO SIERRA NUMERO 22|COLONIA SAN SILVERIO|X|93340722|X|X|X|CALLE JUSTO SIERRA NUMERO 22|X|LUNES|X|X|X|X|X|DOMICILIO |10000|2900|0|0|0|2022-02-02|2022-02-09|x|x|x|x|x|QWZGYZFM9KVTQO|x|HOMBRE|X|12900|X|X|X|X|X|X|X|X|CARDENAS|X|X|X|X|X</v>
      </c>
    </row>
    <row r="165" spans="1:82" x14ac:dyDescent="0.25">
      <c r="A165" t="s">
        <v>299</v>
      </c>
      <c r="B165" t="s">
        <v>2290</v>
      </c>
      <c r="C165">
        <v>3</v>
      </c>
      <c r="D165" t="s">
        <v>3183</v>
      </c>
      <c r="E165" t="s">
        <v>3188</v>
      </c>
      <c r="F165" t="s">
        <v>3189</v>
      </c>
      <c r="G165" t="s">
        <v>3289</v>
      </c>
      <c r="H165" t="s">
        <v>3856</v>
      </c>
      <c r="I165">
        <v>14800</v>
      </c>
      <c r="J165">
        <v>0</v>
      </c>
      <c r="K165">
        <v>400</v>
      </c>
      <c r="L165">
        <v>50</v>
      </c>
      <c r="M165">
        <v>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 t="s">
        <v>4454</v>
      </c>
      <c r="AC165" t="s">
        <v>4455</v>
      </c>
      <c r="AD165" s="17" t="s">
        <v>4456</v>
      </c>
      <c r="AE165" t="s">
        <v>4</v>
      </c>
      <c r="AF165" t="s">
        <v>1</v>
      </c>
      <c r="AG165" t="s">
        <v>1</v>
      </c>
      <c r="AH165" t="s">
        <v>5316</v>
      </c>
      <c r="AI165" t="s">
        <v>3289</v>
      </c>
      <c r="AJ165" t="s">
        <v>1</v>
      </c>
      <c r="AK165">
        <v>9331194480</v>
      </c>
      <c r="AL165" t="s">
        <v>1</v>
      </c>
      <c r="AM165" t="s">
        <v>1</v>
      </c>
      <c r="AN165" t="s">
        <v>1</v>
      </c>
      <c r="AO165" t="s">
        <v>5316</v>
      </c>
      <c r="AP165" t="s">
        <v>1</v>
      </c>
      <c r="AQ165" t="s">
        <v>2</v>
      </c>
      <c r="AR165" t="s">
        <v>1</v>
      </c>
      <c r="AS165" t="s">
        <v>1</v>
      </c>
      <c r="AT165" t="s">
        <v>1</v>
      </c>
      <c r="AU165" t="s">
        <v>1</v>
      </c>
      <c r="AV165" t="s">
        <v>1</v>
      </c>
      <c r="AW165" t="s">
        <v>11</v>
      </c>
      <c r="AX165">
        <f>Tabla1[[#This Row],[precio del paquete]]-Tabla1[[#This Row],[Saldo_Deudor]]</f>
        <v>12000</v>
      </c>
      <c r="AY165">
        <v>2800</v>
      </c>
      <c r="AZ165">
        <v>0</v>
      </c>
      <c r="BA165">
        <v>0</v>
      </c>
      <c r="BB165" s="20">
        <v>0</v>
      </c>
      <c r="BC165" t="s">
        <v>5963</v>
      </c>
      <c r="BD165" t="s">
        <v>6044</v>
      </c>
      <c r="BE165" t="s">
        <v>3</v>
      </c>
      <c r="BF165" t="s">
        <v>3</v>
      </c>
      <c r="BG165" t="s">
        <v>3</v>
      </c>
      <c r="BH165" t="s">
        <v>3</v>
      </c>
      <c r="BI165" t="s">
        <v>3</v>
      </c>
      <c r="BJ165" s="19" t="s">
        <v>6150</v>
      </c>
      <c r="BK165" t="s">
        <v>3</v>
      </c>
      <c r="BL165" t="s">
        <v>132</v>
      </c>
      <c r="BM165" t="s">
        <v>1</v>
      </c>
      <c r="BN165">
        <f>Tabla1[[#This Row],[precio del paquete]]</f>
        <v>14800</v>
      </c>
      <c r="BO165" t="s">
        <v>1</v>
      </c>
      <c r="BP165" t="s">
        <v>1</v>
      </c>
      <c r="BQ165" t="s">
        <v>1</v>
      </c>
      <c r="BR165" t="s">
        <v>1</v>
      </c>
      <c r="BS165" t="s">
        <v>1</v>
      </c>
      <c r="BT165" t="s">
        <v>1</v>
      </c>
      <c r="BU165" t="s">
        <v>1</v>
      </c>
      <c r="BV165" t="s">
        <v>1</v>
      </c>
      <c r="BW165" t="s">
        <v>0</v>
      </c>
      <c r="BX165" t="s">
        <v>1</v>
      </c>
      <c r="BY165" t="s">
        <v>1</v>
      </c>
      <c r="BZ165" t="s">
        <v>1</v>
      </c>
      <c r="CA165" t="s">
        <v>1</v>
      </c>
      <c r="CB165" t="s">
        <v>1</v>
      </c>
      <c r="CD165" t="str" cm="1">
        <f t="array" aca="1" ref="CD165" ca="1">eConcatenar(A165:CB165,"|")</f>
        <v>KLXe42HO2oN9INO6|COM2020-0191|3|MEMORIAL|TABASCO|COMALCALCO|COLONIA SANTA AMALIA|2020-01-17|14800|0|400|50|2|0|0|0|0|0|0|0|0|0|0|0|0|0|0|JAVIER|DE LA FUENTE|NORMA LILIA|SOLTERO|X|X|CALLE ROCENDO TARASENA PADRON NUMERO 120|COLONIA SANTA AMALIA|X|9331194480|X|X|X|CALLE ROCENDO TARASENA PADRON NUMERO 120|X|LUNES|X|X|X|X|X|DOMICILIO |12000|2800|0|0|0|2022-02-02|2022-02-09|x|x|x|x|x|AARMQKP7RFVCNAK|x|HOMBRE|X|14800|X|X|X|X|X|X|X|X|CARDENAS|X|X|X|X|X</v>
      </c>
    </row>
    <row r="166" spans="1:82" x14ac:dyDescent="0.25">
      <c r="A166" t="s">
        <v>300</v>
      </c>
      <c r="B166" t="s">
        <v>2291</v>
      </c>
      <c r="C166">
        <v>3</v>
      </c>
      <c r="D166" t="s">
        <v>3183</v>
      </c>
      <c r="E166" t="s">
        <v>3188</v>
      </c>
      <c r="F166" t="s">
        <v>0</v>
      </c>
      <c r="G166" t="s">
        <v>3290</v>
      </c>
      <c r="H166" t="s">
        <v>3857</v>
      </c>
      <c r="I166">
        <v>14800</v>
      </c>
      <c r="J166">
        <v>0</v>
      </c>
      <c r="K166">
        <v>200</v>
      </c>
      <c r="L166">
        <v>50</v>
      </c>
      <c r="M166">
        <v>1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t="s">
        <v>4206</v>
      </c>
      <c r="AC166" t="s">
        <v>4453</v>
      </c>
      <c r="AD166" s="17" t="s">
        <v>4308</v>
      </c>
      <c r="AE166" t="s">
        <v>4</v>
      </c>
      <c r="AF166" t="s">
        <v>1</v>
      </c>
      <c r="AG166" t="s">
        <v>1</v>
      </c>
      <c r="AH166" t="s">
        <v>5317</v>
      </c>
      <c r="AI166" t="s">
        <v>3290</v>
      </c>
      <c r="AJ166" t="s">
        <v>1</v>
      </c>
      <c r="AK166">
        <v>9371444049</v>
      </c>
      <c r="AL166" t="s">
        <v>1</v>
      </c>
      <c r="AM166" t="s">
        <v>1</v>
      </c>
      <c r="AN166" t="s">
        <v>1</v>
      </c>
      <c r="AO166" t="s">
        <v>5317</v>
      </c>
      <c r="AP166" t="s">
        <v>1</v>
      </c>
      <c r="AQ166" t="s">
        <v>2</v>
      </c>
      <c r="AR166" t="s">
        <v>1</v>
      </c>
      <c r="AS166" t="s">
        <v>1</v>
      </c>
      <c r="AT166" t="s">
        <v>1</v>
      </c>
      <c r="AU166" t="s">
        <v>1</v>
      </c>
      <c r="AV166" t="s">
        <v>1</v>
      </c>
      <c r="AW166" t="s">
        <v>11</v>
      </c>
      <c r="AX166">
        <f>Tabla1[[#This Row],[precio del paquete]]-Tabla1[[#This Row],[Saldo_Deudor]]</f>
        <v>1400</v>
      </c>
      <c r="AY166">
        <v>13400</v>
      </c>
      <c r="AZ166">
        <v>0</v>
      </c>
      <c r="BA166">
        <v>0</v>
      </c>
      <c r="BB166" s="20">
        <v>0</v>
      </c>
      <c r="BC166" t="s">
        <v>4124</v>
      </c>
      <c r="BD166" t="s">
        <v>4103</v>
      </c>
      <c r="BE166" t="s">
        <v>3</v>
      </c>
      <c r="BF166" t="s">
        <v>3</v>
      </c>
      <c r="BG166" t="s">
        <v>3</v>
      </c>
      <c r="BH166" t="s">
        <v>3</v>
      </c>
      <c r="BI166" t="s">
        <v>3</v>
      </c>
      <c r="BJ166" s="18" t="s">
        <v>6150</v>
      </c>
      <c r="BK166" t="s">
        <v>3</v>
      </c>
      <c r="BL166" t="s">
        <v>132</v>
      </c>
      <c r="BM166" t="s">
        <v>1</v>
      </c>
      <c r="BN166">
        <f>Tabla1[[#This Row],[precio del paquete]]</f>
        <v>14800</v>
      </c>
      <c r="BO166" t="s">
        <v>1</v>
      </c>
      <c r="BP166" t="s">
        <v>1</v>
      </c>
      <c r="BQ166" t="s">
        <v>1</v>
      </c>
      <c r="BR166" t="s">
        <v>1</v>
      </c>
      <c r="BS166" t="s">
        <v>1</v>
      </c>
      <c r="BT166" t="s">
        <v>1</v>
      </c>
      <c r="BU166" t="s">
        <v>1</v>
      </c>
      <c r="BV166" t="s">
        <v>1</v>
      </c>
      <c r="BW166" t="s">
        <v>0</v>
      </c>
      <c r="BX166" t="s">
        <v>1</v>
      </c>
      <c r="BY166" t="s">
        <v>1</v>
      </c>
      <c r="BZ166" t="s">
        <v>1</v>
      </c>
      <c r="CA166" t="s">
        <v>1</v>
      </c>
      <c r="CB166" t="s">
        <v>1</v>
      </c>
      <c r="CD166" t="str" cm="1">
        <f t="array" aca="1" ref="CD166" ca="1">eConcatenar(A166:CB166,"|")</f>
        <v>ho16AJQUYxJcc3SG|CAR2021-5808|3|MEMORIAL|TABASCO|CARDENAS|COLONIA SANTA CRUZ|2021-02-10|14800|0|200|50|1|0|0|0|0|0|0|0|0|0|0|0|0|0|0|MARTINEZ|CORTEZ|OFELIA|SOLTERO|X|X|CALLE ABASOLO NUMERO 115|COLONIA SANTA CRUZ|X|9371444049|X|X|X|CALLE ABASOLO NUMERO 115|X|LUNES|X|X|X|X|X|DOMICILIO |1400|13400|0|0|0|2022-01-21|2022-01-28|x|x|x|x|x|AARMQKP7RFVCNAK|x|HOMBRE|X|14800|X|X|X|X|X|X|X|X|CARDENAS|X|X|X|X|X</v>
      </c>
    </row>
    <row r="167" spans="1:82" x14ac:dyDescent="0.25">
      <c r="A167" t="s">
        <v>301</v>
      </c>
      <c r="B167" t="s">
        <v>2292</v>
      </c>
      <c r="C167">
        <v>3</v>
      </c>
      <c r="D167" t="s">
        <v>3184</v>
      </c>
      <c r="E167" t="s">
        <v>3188</v>
      </c>
      <c r="F167" t="s">
        <v>0</v>
      </c>
      <c r="G167" t="s">
        <v>3291</v>
      </c>
      <c r="H167" t="s">
        <v>3858</v>
      </c>
      <c r="I167">
        <v>24500</v>
      </c>
      <c r="J167">
        <v>0</v>
      </c>
      <c r="K167">
        <v>100</v>
      </c>
      <c r="L167">
        <v>50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 t="s">
        <v>8</v>
      </c>
      <c r="AC167" t="s">
        <v>4217</v>
      </c>
      <c r="AD167" s="17" t="s">
        <v>4457</v>
      </c>
      <c r="AE167" t="s">
        <v>4</v>
      </c>
      <c r="AF167" t="s">
        <v>1</v>
      </c>
      <c r="AG167" t="s">
        <v>1</v>
      </c>
      <c r="AH167" t="s">
        <v>5318</v>
      </c>
      <c r="AI167" t="s">
        <v>3291</v>
      </c>
      <c r="AJ167" t="s">
        <v>1</v>
      </c>
      <c r="AK167">
        <v>9373745283</v>
      </c>
      <c r="AL167" t="s">
        <v>1</v>
      </c>
      <c r="AM167" t="s">
        <v>1</v>
      </c>
      <c r="AN167" t="s">
        <v>1</v>
      </c>
      <c r="AO167" t="s">
        <v>5318</v>
      </c>
      <c r="AP167" t="s">
        <v>1</v>
      </c>
      <c r="AQ167" t="s">
        <v>2</v>
      </c>
      <c r="AR167" t="s">
        <v>1</v>
      </c>
      <c r="AS167" t="s">
        <v>1</v>
      </c>
      <c r="AT167" t="s">
        <v>1</v>
      </c>
      <c r="AU167" t="s">
        <v>1</v>
      </c>
      <c r="AV167" t="s">
        <v>1</v>
      </c>
      <c r="AW167" t="s">
        <v>11</v>
      </c>
      <c r="AX167">
        <f>Tabla1[[#This Row],[precio del paquete]]-Tabla1[[#This Row],[Saldo_Deudor]]</f>
        <v>1000</v>
      </c>
      <c r="AY167">
        <v>23500</v>
      </c>
      <c r="AZ167">
        <v>0</v>
      </c>
      <c r="BA167">
        <v>0</v>
      </c>
      <c r="BB167" s="20">
        <v>0</v>
      </c>
      <c r="BC167" t="s">
        <v>4124</v>
      </c>
      <c r="BD167" t="s">
        <v>4103</v>
      </c>
      <c r="BE167" t="s">
        <v>3</v>
      </c>
      <c r="BF167" t="s">
        <v>3</v>
      </c>
      <c r="BG167" t="s">
        <v>3</v>
      </c>
      <c r="BH167" t="s">
        <v>3</v>
      </c>
      <c r="BI167" t="s">
        <v>3</v>
      </c>
      <c r="BJ167" s="19" t="s">
        <v>6135</v>
      </c>
      <c r="BK167" t="s">
        <v>3</v>
      </c>
      <c r="BL167" t="s">
        <v>132</v>
      </c>
      <c r="BM167" t="s">
        <v>1</v>
      </c>
      <c r="BN167">
        <f>Tabla1[[#This Row],[precio del paquete]]</f>
        <v>24500</v>
      </c>
      <c r="BO167" t="s">
        <v>1</v>
      </c>
      <c r="BP167" t="s">
        <v>1</v>
      </c>
      <c r="BQ167" t="s">
        <v>1</v>
      </c>
      <c r="BR167" t="s">
        <v>1</v>
      </c>
      <c r="BS167" t="s">
        <v>1</v>
      </c>
      <c r="BT167" t="s">
        <v>1</v>
      </c>
      <c r="BU167" t="s">
        <v>1</v>
      </c>
      <c r="BV167" t="s">
        <v>1</v>
      </c>
      <c r="BW167" t="s">
        <v>0</v>
      </c>
      <c r="BX167" t="s">
        <v>1</v>
      </c>
      <c r="BY167" t="s">
        <v>1</v>
      </c>
      <c r="BZ167" t="s">
        <v>1</v>
      </c>
      <c r="CA167" t="s">
        <v>1</v>
      </c>
      <c r="CB167" t="s">
        <v>1</v>
      </c>
      <c r="CD167" t="str" cm="1">
        <f t="array" aca="1" ref="CD167" ca="1">eConcatenar(A167:CB167,"|")</f>
        <v>MLFfGHG3gYdOWkdB|CAR2021-7055|3|DIGNITY|TABASCO|CARDENAS|COLONIA SANTA MARIA DE GUADALUPE|2021-11-19|24500|0|100|50|0|0|0|0|0|0|0|0|0|0|0|0|0|0|0|GOMEZ|RODRIGUEZ|EMILIA|SOLTERO|X|X|PROLONGACION GUADALUPE VICTORIA |COLONIA SANTA MARIA DE GUADALUPE|X|9373745283|X|X|X|PROLONGACION GUADALUPE VICTORIA |X|LUNES|X|X|X|X|X|DOMICILIO |1000|23500|0|0|0|2022-01-21|2022-01-28|x|x|x|x|x|MYEDVABVTAZ4TPF|x|HOMBRE|X|24500|X|X|X|X|X|X|X|X|CARDENAS|X|X|X|X|X</v>
      </c>
    </row>
    <row r="168" spans="1:82" x14ac:dyDescent="0.25">
      <c r="A168" t="s">
        <v>302</v>
      </c>
      <c r="B168" t="s">
        <v>2293</v>
      </c>
      <c r="C168">
        <v>3</v>
      </c>
      <c r="D168" t="s">
        <v>3183</v>
      </c>
      <c r="E168" t="s">
        <v>3188</v>
      </c>
      <c r="F168" t="s">
        <v>0</v>
      </c>
      <c r="G168" t="s">
        <v>3291</v>
      </c>
      <c r="H168" t="s">
        <v>3858</v>
      </c>
      <c r="I168">
        <v>14800</v>
      </c>
      <c r="J168">
        <v>0</v>
      </c>
      <c r="K168">
        <v>100</v>
      </c>
      <c r="L168">
        <v>50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">
        <v>4221</v>
      </c>
      <c r="AC168" t="s">
        <v>4458</v>
      </c>
      <c r="AD168" s="17" t="s">
        <v>4459</v>
      </c>
      <c r="AE168" t="s">
        <v>4</v>
      </c>
      <c r="AF168" t="s">
        <v>1</v>
      </c>
      <c r="AG168" t="s">
        <v>1</v>
      </c>
      <c r="AH168" t="s">
        <v>5319</v>
      </c>
      <c r="AI168" t="s">
        <v>3291</v>
      </c>
      <c r="AJ168" t="s">
        <v>1</v>
      </c>
      <c r="AK168">
        <v>9371034079</v>
      </c>
      <c r="AL168" t="s">
        <v>1</v>
      </c>
      <c r="AM168" t="s">
        <v>1</v>
      </c>
      <c r="AN168" t="s">
        <v>1</v>
      </c>
      <c r="AO168" t="s">
        <v>5319</v>
      </c>
      <c r="AP168" t="s">
        <v>1</v>
      </c>
      <c r="AQ168" t="s">
        <v>2</v>
      </c>
      <c r="AR168" t="s">
        <v>1</v>
      </c>
      <c r="AS168" t="s">
        <v>1</v>
      </c>
      <c r="AT168" t="s">
        <v>1</v>
      </c>
      <c r="AU168" t="s">
        <v>1</v>
      </c>
      <c r="AV168" t="s">
        <v>1</v>
      </c>
      <c r="AW168" t="s">
        <v>11</v>
      </c>
      <c r="AX168">
        <f>Tabla1[[#This Row],[precio del paquete]]-Tabla1[[#This Row],[Saldo_Deudor]]</f>
        <v>1000</v>
      </c>
      <c r="AY168">
        <v>13800</v>
      </c>
      <c r="AZ168">
        <v>0</v>
      </c>
      <c r="BA168">
        <v>0</v>
      </c>
      <c r="BB168" s="20">
        <v>0</v>
      </c>
      <c r="BC168" t="s">
        <v>4124</v>
      </c>
      <c r="BD168" t="s">
        <v>4103</v>
      </c>
      <c r="BE168" t="s">
        <v>3</v>
      </c>
      <c r="BF168" t="s">
        <v>3</v>
      </c>
      <c r="BG168" t="s">
        <v>3</v>
      </c>
      <c r="BH168" t="s">
        <v>3</v>
      </c>
      <c r="BI168" t="s">
        <v>3</v>
      </c>
      <c r="BJ168" s="18" t="s">
        <v>6135</v>
      </c>
      <c r="BK168" t="s">
        <v>3</v>
      </c>
      <c r="BL168" t="s">
        <v>132</v>
      </c>
      <c r="BM168" t="s">
        <v>1</v>
      </c>
      <c r="BN168">
        <f>Tabla1[[#This Row],[precio del paquete]]</f>
        <v>14800</v>
      </c>
      <c r="BO168" t="s">
        <v>1</v>
      </c>
      <c r="BP168" t="s">
        <v>1</v>
      </c>
      <c r="BQ168" t="s">
        <v>1</v>
      </c>
      <c r="BR168" t="s">
        <v>1</v>
      </c>
      <c r="BS168" t="s">
        <v>1</v>
      </c>
      <c r="BT168" t="s">
        <v>1</v>
      </c>
      <c r="BU168" t="s">
        <v>1</v>
      </c>
      <c r="BV168" t="s">
        <v>1</v>
      </c>
      <c r="BW168" t="s">
        <v>0</v>
      </c>
      <c r="BX168" t="s">
        <v>1</v>
      </c>
      <c r="BY168" t="s">
        <v>1</v>
      </c>
      <c r="BZ168" t="s">
        <v>1</v>
      </c>
      <c r="CA168" t="s">
        <v>1</v>
      </c>
      <c r="CB168" t="s">
        <v>1</v>
      </c>
      <c r="CD168" t="str" cm="1">
        <f t="array" aca="1" ref="CD168" ca="1">eConcatenar(A168:CB168,"|")</f>
        <v>oMXvAXMPclaAoL8Q|CAR2021-7052|3|MEMORIAL|TABASCO|CARDENAS|COLONIA SANTA MARIA DE GUADALUPE|2021-11-19|14800|0|100|50|0|0|0|0|0|0|0|0|0|0|0|0|0|0|0|GONZALEZ|DURAN|JOEL|SOLTERO|X|X|CALLE SIN NOMBRE Y SIN NUMERO|COLONIA SANTA MARIA DE GUADALUPE|X|9371034079|X|X|X|CALLE SIN NOMBRE Y SIN NUMERO|X|LUNES|X|X|X|X|X|DOMICILIO |1000|13800|0|0|0|2022-01-21|2022-01-28|x|x|x|x|x|MYEDVABVTAZ4TPF|x|HOMBRE|X|14800|X|X|X|X|X|X|X|X|CARDENAS|X|X|X|X|X</v>
      </c>
    </row>
    <row r="169" spans="1:82" x14ac:dyDescent="0.25">
      <c r="A169" t="s">
        <v>303</v>
      </c>
      <c r="B169" t="s">
        <v>2294</v>
      </c>
      <c r="C169">
        <v>3</v>
      </c>
      <c r="D169" t="s">
        <v>3183</v>
      </c>
      <c r="E169" t="s">
        <v>3188</v>
      </c>
      <c r="F169" t="s">
        <v>0</v>
      </c>
      <c r="G169" t="s">
        <v>3291</v>
      </c>
      <c r="H169" t="s">
        <v>3760</v>
      </c>
      <c r="I169">
        <v>14800</v>
      </c>
      <c r="J169">
        <v>0</v>
      </c>
      <c r="K169">
        <v>50</v>
      </c>
      <c r="L169">
        <v>50</v>
      </c>
      <c r="M169">
        <v>1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 t="s">
        <v>4246</v>
      </c>
      <c r="AC169" t="s">
        <v>4283</v>
      </c>
      <c r="AD169" s="17" t="s">
        <v>4460</v>
      </c>
      <c r="AE169" t="s">
        <v>4</v>
      </c>
      <c r="AF169" t="s">
        <v>1</v>
      </c>
      <c r="AG169" t="s">
        <v>1</v>
      </c>
      <c r="AH169" t="s">
        <v>5320</v>
      </c>
      <c r="AI169" t="s">
        <v>3291</v>
      </c>
      <c r="AJ169" t="s">
        <v>1</v>
      </c>
      <c r="AK169">
        <v>9313754380</v>
      </c>
      <c r="AL169" t="s">
        <v>1</v>
      </c>
      <c r="AM169" t="s">
        <v>1</v>
      </c>
      <c r="AN169" t="s">
        <v>1</v>
      </c>
      <c r="AO169" t="s">
        <v>5320</v>
      </c>
      <c r="AP169" t="s">
        <v>1</v>
      </c>
      <c r="AQ169" t="s">
        <v>2</v>
      </c>
      <c r="AR169" t="s">
        <v>1</v>
      </c>
      <c r="AS169" t="s">
        <v>1</v>
      </c>
      <c r="AT169" t="s">
        <v>1</v>
      </c>
      <c r="AU169" t="s">
        <v>1</v>
      </c>
      <c r="AV169" t="s">
        <v>1</v>
      </c>
      <c r="AW169" t="s">
        <v>11</v>
      </c>
      <c r="AX169">
        <f>Tabla1[[#This Row],[precio del paquete]]-Tabla1[[#This Row],[Saldo_Deudor]]</f>
        <v>850</v>
      </c>
      <c r="AY169">
        <v>13950</v>
      </c>
      <c r="AZ169">
        <v>0</v>
      </c>
      <c r="BA169">
        <v>0</v>
      </c>
      <c r="BB169" s="20">
        <v>0</v>
      </c>
      <c r="BC169" t="s">
        <v>4124</v>
      </c>
      <c r="BD169" t="s">
        <v>4103</v>
      </c>
      <c r="BE169" t="s">
        <v>3</v>
      </c>
      <c r="BF169" t="s">
        <v>3</v>
      </c>
      <c r="BG169" t="s">
        <v>3</v>
      </c>
      <c r="BH169" t="s">
        <v>3</v>
      </c>
      <c r="BI169" t="s">
        <v>3</v>
      </c>
      <c r="BJ169" s="19" t="s">
        <v>6135</v>
      </c>
      <c r="BK169" t="s">
        <v>3</v>
      </c>
      <c r="BL169" t="s">
        <v>132</v>
      </c>
      <c r="BM169" t="s">
        <v>1</v>
      </c>
      <c r="BN169">
        <f>Tabla1[[#This Row],[precio del paquete]]</f>
        <v>14800</v>
      </c>
      <c r="BO169" t="s">
        <v>1</v>
      </c>
      <c r="BP169" t="s">
        <v>1</v>
      </c>
      <c r="BQ169" t="s">
        <v>1</v>
      </c>
      <c r="BR169" t="s">
        <v>1</v>
      </c>
      <c r="BS169" t="s">
        <v>1</v>
      </c>
      <c r="BT169" t="s">
        <v>1</v>
      </c>
      <c r="BU169" t="s">
        <v>1</v>
      </c>
      <c r="BV169" t="s">
        <v>1</v>
      </c>
      <c r="BW169" t="s">
        <v>0</v>
      </c>
      <c r="BX169" t="s">
        <v>1</v>
      </c>
      <c r="BY169" t="s">
        <v>1</v>
      </c>
      <c r="BZ169" t="s">
        <v>1</v>
      </c>
      <c r="CA169" t="s">
        <v>1</v>
      </c>
      <c r="CB169" t="s">
        <v>1</v>
      </c>
      <c r="CD169" t="str" cm="1">
        <f t="array" aca="1" ref="CD169" ca="1">eConcatenar(A169:CB169,"|")</f>
        <v>hblsLUwLTnrjPASh|CAR2022-6684|3|MEMORIAL|TABASCO|CARDENAS|COLONIA SANTA MARIA DE GUADALUPE|2021-06-11|14800|0|50|50|1|0|0|0|0|0|0|0|0|0|0|0|0|0|0|JIMENEZ|CORDOVA|VICTOR MANUEL|SOLTERO|X|X|CERRADA BENITO JUAREZ CASA NUMERO 6|COLONIA SANTA MARIA DE GUADALUPE|X|9313754380|X|X|X|CERRADA BENITO JUAREZ CASA NUMERO 6|X|LUNES|X|X|X|X|X|DOMICILIO |850|13950|0|0|0|2022-01-21|2022-01-28|x|x|x|x|x|MYEDVABVTAZ4TPF|x|HOMBRE|X|14800|X|X|X|X|X|X|X|X|CARDENAS|X|X|X|X|X</v>
      </c>
    </row>
    <row r="170" spans="1:82" x14ac:dyDescent="0.25">
      <c r="A170" t="s">
        <v>304</v>
      </c>
      <c r="B170" t="s">
        <v>2295</v>
      </c>
      <c r="C170">
        <v>3</v>
      </c>
      <c r="D170" t="s">
        <v>3183</v>
      </c>
      <c r="E170" t="s">
        <v>3188</v>
      </c>
      <c r="F170" t="s">
        <v>0</v>
      </c>
      <c r="G170" t="s">
        <v>3291</v>
      </c>
      <c r="H170" t="s">
        <v>3853</v>
      </c>
      <c r="I170">
        <v>14800</v>
      </c>
      <c r="J170">
        <v>0</v>
      </c>
      <c r="K170">
        <v>200</v>
      </c>
      <c r="L170">
        <v>50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 t="s">
        <v>4186</v>
      </c>
      <c r="AC170" t="s">
        <v>4461</v>
      </c>
      <c r="AD170" s="17" t="s">
        <v>4462</v>
      </c>
      <c r="AE170" t="s">
        <v>4</v>
      </c>
      <c r="AF170" t="s">
        <v>1</v>
      </c>
      <c r="AG170" t="s">
        <v>1</v>
      </c>
      <c r="AH170" t="s">
        <v>5321</v>
      </c>
      <c r="AI170" t="s">
        <v>3291</v>
      </c>
      <c r="AJ170" t="s">
        <v>1</v>
      </c>
      <c r="AK170">
        <v>9371042255</v>
      </c>
      <c r="AL170" t="s">
        <v>1</v>
      </c>
      <c r="AM170" t="s">
        <v>1</v>
      </c>
      <c r="AN170" t="s">
        <v>1</v>
      </c>
      <c r="AO170" t="s">
        <v>5321</v>
      </c>
      <c r="AP170" t="s">
        <v>1</v>
      </c>
      <c r="AQ170" t="s">
        <v>2</v>
      </c>
      <c r="AR170" t="s">
        <v>1</v>
      </c>
      <c r="AS170" t="s">
        <v>1</v>
      </c>
      <c r="AT170" t="s">
        <v>1</v>
      </c>
      <c r="AU170" t="s">
        <v>1</v>
      </c>
      <c r="AV170" t="s">
        <v>1</v>
      </c>
      <c r="AW170" t="s">
        <v>11</v>
      </c>
      <c r="AX170">
        <f>Tabla1[[#This Row],[precio del paquete]]-Tabla1[[#This Row],[Saldo_Deudor]]</f>
        <v>1000</v>
      </c>
      <c r="AY170">
        <v>13800</v>
      </c>
      <c r="AZ170">
        <v>0</v>
      </c>
      <c r="BA170">
        <v>0</v>
      </c>
      <c r="BB170" s="20">
        <v>0</v>
      </c>
      <c r="BC170" t="s">
        <v>4124</v>
      </c>
      <c r="BD170" t="s">
        <v>4103</v>
      </c>
      <c r="BE170" t="s">
        <v>3</v>
      </c>
      <c r="BF170" t="s">
        <v>3</v>
      </c>
      <c r="BG170" t="s">
        <v>3</v>
      </c>
      <c r="BH170" t="s">
        <v>3</v>
      </c>
      <c r="BI170" t="s">
        <v>3</v>
      </c>
      <c r="BJ170" s="18" t="s">
        <v>6135</v>
      </c>
      <c r="BK170" t="s">
        <v>3</v>
      </c>
      <c r="BL170" t="s">
        <v>132</v>
      </c>
      <c r="BM170" t="s">
        <v>1</v>
      </c>
      <c r="BN170">
        <f>Tabla1[[#This Row],[precio del paquete]]</f>
        <v>14800</v>
      </c>
      <c r="BO170" t="s">
        <v>1</v>
      </c>
      <c r="BP170" t="s">
        <v>1</v>
      </c>
      <c r="BQ170" t="s">
        <v>1</v>
      </c>
      <c r="BR170" t="s">
        <v>1</v>
      </c>
      <c r="BS170" t="s">
        <v>1</v>
      </c>
      <c r="BT170" t="s">
        <v>1</v>
      </c>
      <c r="BU170" t="s">
        <v>1</v>
      </c>
      <c r="BV170" t="s">
        <v>1</v>
      </c>
      <c r="BW170" t="s">
        <v>0</v>
      </c>
      <c r="BX170" t="s">
        <v>1</v>
      </c>
      <c r="BY170" t="s">
        <v>1</v>
      </c>
      <c r="BZ170" t="s">
        <v>1</v>
      </c>
      <c r="CA170" t="s">
        <v>1</v>
      </c>
      <c r="CB170" t="s">
        <v>1</v>
      </c>
      <c r="CD170" t="str" cm="1">
        <f t="array" aca="1" ref="CD170" ca="1">eConcatenar(A170:CB170,"|")</f>
        <v>11WPL6VyWP5hybn9|CAR2021-7201|3|MEMORIAL|TABASCO|CARDENAS|COLONIA SANTA MARIA DE GUADALUPE|2021-11-24|14800|0|200|50|0|0|0|0|0|0|0|0|0|0|0|0|0|0|0|GARCIA|CARRETA|BEATRIZ|SOLTERO|X|X|CALLE AURELIO SOSA TORRE NUMERO 8|COLONIA SANTA MARIA DE GUADALUPE|X|9371042255|X|X|X|CALLE AURELIO SOSA TORRE NUMERO 8|X|LUNES|X|X|X|X|X|DOMICILIO |1000|13800|0|0|0|2022-01-21|2022-01-28|x|x|x|x|x|MYEDVABVTAZ4TPF|x|HOMBRE|X|14800|X|X|X|X|X|X|X|X|CARDENAS|X|X|X|X|X</v>
      </c>
    </row>
    <row r="171" spans="1:82" x14ac:dyDescent="0.25">
      <c r="A171" t="s">
        <v>305</v>
      </c>
      <c r="B171" t="s">
        <v>2296</v>
      </c>
      <c r="C171">
        <v>3</v>
      </c>
      <c r="D171" t="s">
        <v>3183</v>
      </c>
      <c r="E171" t="s">
        <v>3188</v>
      </c>
      <c r="F171" t="s">
        <v>0</v>
      </c>
      <c r="G171" t="s">
        <v>3291</v>
      </c>
      <c r="H171" t="s">
        <v>3859</v>
      </c>
      <c r="I171">
        <v>14800</v>
      </c>
      <c r="J171">
        <v>0</v>
      </c>
      <c r="K171">
        <v>500</v>
      </c>
      <c r="L171">
        <v>50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 t="s">
        <v>4201</v>
      </c>
      <c r="AC171" t="s">
        <v>4246</v>
      </c>
      <c r="AD171" s="17" t="s">
        <v>4463</v>
      </c>
      <c r="AE171" t="s">
        <v>4</v>
      </c>
      <c r="AF171" t="s">
        <v>1</v>
      </c>
      <c r="AG171" t="s">
        <v>1</v>
      </c>
      <c r="AH171" t="s">
        <v>5322</v>
      </c>
      <c r="AI171" t="s">
        <v>3291</v>
      </c>
      <c r="AJ171" t="s">
        <v>1</v>
      </c>
      <c r="AK171">
        <v>9371540817</v>
      </c>
      <c r="AL171" t="s">
        <v>1</v>
      </c>
      <c r="AM171" t="s">
        <v>1</v>
      </c>
      <c r="AN171" t="s">
        <v>1</v>
      </c>
      <c r="AO171" t="s">
        <v>5322</v>
      </c>
      <c r="AP171" t="s">
        <v>1</v>
      </c>
      <c r="AQ171" t="s">
        <v>2</v>
      </c>
      <c r="AR171" t="s">
        <v>1</v>
      </c>
      <c r="AS171" t="s">
        <v>1</v>
      </c>
      <c r="AT171" t="s">
        <v>1</v>
      </c>
      <c r="AU171" t="s">
        <v>1</v>
      </c>
      <c r="AV171" t="s">
        <v>1</v>
      </c>
      <c r="AW171" t="s">
        <v>11</v>
      </c>
      <c r="AX171">
        <f>Tabla1[[#This Row],[precio del paquete]]-Tabla1[[#This Row],[Saldo_Deudor]]</f>
        <v>2300</v>
      </c>
      <c r="AY171">
        <v>12500</v>
      </c>
      <c r="AZ171">
        <v>0</v>
      </c>
      <c r="BA171">
        <v>0</v>
      </c>
      <c r="BB171" s="20">
        <v>0</v>
      </c>
      <c r="BC171" t="s">
        <v>4124</v>
      </c>
      <c r="BD171" t="s">
        <v>4103</v>
      </c>
      <c r="BE171" t="s">
        <v>3</v>
      </c>
      <c r="BF171" t="s">
        <v>3</v>
      </c>
      <c r="BG171" t="s">
        <v>3</v>
      </c>
      <c r="BH171" t="s">
        <v>3</v>
      </c>
      <c r="BI171" t="s">
        <v>3</v>
      </c>
      <c r="BJ171" s="19" t="s">
        <v>6135</v>
      </c>
      <c r="BK171" t="s">
        <v>3</v>
      </c>
      <c r="BL171" t="s">
        <v>132</v>
      </c>
      <c r="BM171" t="s">
        <v>1</v>
      </c>
      <c r="BN171">
        <f>Tabla1[[#This Row],[precio del paquete]]</f>
        <v>14800</v>
      </c>
      <c r="BO171" t="s">
        <v>1</v>
      </c>
      <c r="BP171" t="s">
        <v>1</v>
      </c>
      <c r="BQ171" t="s">
        <v>1</v>
      </c>
      <c r="BR171" t="s">
        <v>1</v>
      </c>
      <c r="BS171" t="s">
        <v>1</v>
      </c>
      <c r="BT171" t="s">
        <v>1</v>
      </c>
      <c r="BU171" t="s">
        <v>1</v>
      </c>
      <c r="BV171" t="s">
        <v>1</v>
      </c>
      <c r="BW171" t="s">
        <v>0</v>
      </c>
      <c r="BX171" t="s">
        <v>1</v>
      </c>
      <c r="BY171" t="s">
        <v>1</v>
      </c>
      <c r="BZ171" t="s">
        <v>1</v>
      </c>
      <c r="CA171" t="s">
        <v>1</v>
      </c>
      <c r="CB171" t="s">
        <v>1</v>
      </c>
      <c r="CD171" t="str" cm="1">
        <f t="array" aca="1" ref="CD171" ca="1">eConcatenar(A171:CB171,"|")</f>
        <v>7ihX1B5DjRZWoVTc|CAR2021-5695|3|MEMORIAL|TABASCO|CARDENAS|COLONIA SANTA MARIA DE GUADALUPE|2021-09-30|14800|0|500|50|0|0|0|0|0|0|0|0|0|0|0|0|0|0|0|HERNANDEZ|JIMENEZ|ANTONIA|SOLTERO|X|X|CALLE JOSE MARTI NUMERO 42|COLONIA SANTA MARIA DE GUADALUPE|X|9371540817|X|X|X|CALLE JOSE MARTI NUMERO 42|X|LUNES|X|X|X|X|X|DOMICILIO |2300|12500|0|0|0|2022-01-21|2022-01-28|x|x|x|x|x|MYEDVABVTAZ4TPF|x|HOMBRE|X|14800|X|X|X|X|X|X|X|X|CARDENAS|X|X|X|X|X</v>
      </c>
    </row>
    <row r="172" spans="1:82" x14ac:dyDescent="0.25">
      <c r="A172" t="s">
        <v>306</v>
      </c>
      <c r="B172" t="s">
        <v>2297</v>
      </c>
      <c r="C172">
        <v>3</v>
      </c>
      <c r="D172" t="s">
        <v>3183</v>
      </c>
      <c r="E172" t="s">
        <v>3188</v>
      </c>
      <c r="F172" t="s">
        <v>3189</v>
      </c>
      <c r="G172" t="s">
        <v>3292</v>
      </c>
      <c r="H172" t="s">
        <v>3860</v>
      </c>
      <c r="I172">
        <v>14800</v>
      </c>
      <c r="J172">
        <v>0</v>
      </c>
      <c r="K172">
        <v>200</v>
      </c>
      <c r="L172">
        <v>50</v>
      </c>
      <c r="M172">
        <v>1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">
        <v>4188</v>
      </c>
      <c r="AC172" t="s">
        <v>4230</v>
      </c>
      <c r="AD172" s="17" t="s">
        <v>4464</v>
      </c>
      <c r="AE172" t="s">
        <v>4</v>
      </c>
      <c r="AF172" t="s">
        <v>1</v>
      </c>
      <c r="AG172" t="s">
        <v>1</v>
      </c>
      <c r="AH172" t="s">
        <v>5323</v>
      </c>
      <c r="AI172" t="s">
        <v>3292</v>
      </c>
      <c r="AJ172" t="s">
        <v>1</v>
      </c>
      <c r="AK172">
        <v>9371392049</v>
      </c>
      <c r="AL172" t="s">
        <v>1</v>
      </c>
      <c r="AM172" t="s">
        <v>1</v>
      </c>
      <c r="AN172" t="s">
        <v>1</v>
      </c>
      <c r="AO172" t="s">
        <v>5323</v>
      </c>
      <c r="AP172" t="s">
        <v>1</v>
      </c>
      <c r="AQ172" t="s">
        <v>2</v>
      </c>
      <c r="AR172" t="s">
        <v>1</v>
      </c>
      <c r="AS172" t="s">
        <v>1</v>
      </c>
      <c r="AT172" t="s">
        <v>1</v>
      </c>
      <c r="AU172" t="s">
        <v>1</v>
      </c>
      <c r="AV172" t="s">
        <v>1</v>
      </c>
      <c r="AW172" t="s">
        <v>11</v>
      </c>
      <c r="AX172">
        <f>Tabla1[[#This Row],[precio del paquete]]-Tabla1[[#This Row],[Saldo_Deudor]]</f>
        <v>400</v>
      </c>
      <c r="AY172">
        <v>14400</v>
      </c>
      <c r="AZ172">
        <v>0</v>
      </c>
      <c r="BA172">
        <v>0</v>
      </c>
      <c r="BB172" s="20">
        <v>0</v>
      </c>
      <c r="BC172" t="s">
        <v>5968</v>
      </c>
      <c r="BD172" t="s">
        <v>5988</v>
      </c>
      <c r="BE172" t="s">
        <v>3</v>
      </c>
      <c r="BF172" t="s">
        <v>3</v>
      </c>
      <c r="BG172" t="s">
        <v>3</v>
      </c>
      <c r="BH172" t="s">
        <v>3</v>
      </c>
      <c r="BI172" t="s">
        <v>3</v>
      </c>
      <c r="BJ172" s="18" t="s">
        <v>6135</v>
      </c>
      <c r="BK172" t="s">
        <v>3</v>
      </c>
      <c r="BL172" t="s">
        <v>132</v>
      </c>
      <c r="BM172" t="s">
        <v>1</v>
      </c>
      <c r="BN172">
        <f>Tabla1[[#This Row],[precio del paquete]]</f>
        <v>14800</v>
      </c>
      <c r="BO172" t="s">
        <v>1</v>
      </c>
      <c r="BP172" t="s">
        <v>1</v>
      </c>
      <c r="BQ172" t="s">
        <v>1</v>
      </c>
      <c r="BR172" t="s">
        <v>1</v>
      </c>
      <c r="BS172" t="s">
        <v>1</v>
      </c>
      <c r="BT172" t="s">
        <v>1</v>
      </c>
      <c r="BU172" t="s">
        <v>1</v>
      </c>
      <c r="BV172" t="s">
        <v>1</v>
      </c>
      <c r="BW172" t="s">
        <v>0</v>
      </c>
      <c r="BX172" t="s">
        <v>1</v>
      </c>
      <c r="BY172" t="s">
        <v>1</v>
      </c>
      <c r="BZ172" t="s">
        <v>1</v>
      </c>
      <c r="CA172" t="s">
        <v>1</v>
      </c>
      <c r="CB172" t="s">
        <v>1</v>
      </c>
      <c r="CD172" t="str" cm="1">
        <f t="array" aca="1" ref="CD172" ca="1">eConcatenar(A172:CB172,"|")</f>
        <v>ierqLOt8CeTcN2ps|CAR2021-7479|3|MEMORIAL|TABASCO|COMALCALCO|COLONIA SANTA MARIA PERIFERICO|2021-07-12|14800|0|200|50|1|0|0|0|0|0|0|0|0|0|0|0|0|0|0|ARIAS|VELAZQUEZ|NATANAEL|SOLTERO|X|X|CALLE MANGOS NUMERO 13 |COLONIA SANTA MARIA PERIFERICO|X|9371392049|X|X|X|CALLE MANGOS NUMERO 13 |X|LUNES|X|X|X|X|X|DOMICILIO |400|14400|0|0|0|2022-01-01|2022-01-08|x|x|x|x|x|MYEDVABVTAZ4TPF|x|HOMBRE|X|14800|X|X|X|X|X|X|X|X|CARDENAS|X|X|X|X|X</v>
      </c>
    </row>
    <row r="173" spans="1:82" x14ac:dyDescent="0.25">
      <c r="A173" t="s">
        <v>307</v>
      </c>
      <c r="B173" t="s">
        <v>2298</v>
      </c>
      <c r="C173">
        <v>3</v>
      </c>
      <c r="D173" t="s">
        <v>3183</v>
      </c>
      <c r="E173" t="s">
        <v>3188</v>
      </c>
      <c r="F173" t="s">
        <v>0</v>
      </c>
      <c r="G173" t="s">
        <v>3293</v>
      </c>
      <c r="H173" t="s">
        <v>3861</v>
      </c>
      <c r="I173">
        <v>14800</v>
      </c>
      <c r="J173">
        <v>0</v>
      </c>
      <c r="K173">
        <v>200</v>
      </c>
      <c r="L173">
        <v>50</v>
      </c>
      <c r="M173">
        <v>1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 t="s">
        <v>4360</v>
      </c>
      <c r="AC173" t="s">
        <v>4374</v>
      </c>
      <c r="AD173" s="17" t="s">
        <v>4465</v>
      </c>
      <c r="AE173" t="s">
        <v>4</v>
      </c>
      <c r="AF173" t="s">
        <v>1</v>
      </c>
      <c r="AG173" t="s">
        <v>1</v>
      </c>
      <c r="AH173" t="s">
        <v>5324</v>
      </c>
      <c r="AI173" t="s">
        <v>3293</v>
      </c>
      <c r="AJ173" t="s">
        <v>1</v>
      </c>
      <c r="AK173">
        <v>9373697470</v>
      </c>
      <c r="AL173" t="s">
        <v>1</v>
      </c>
      <c r="AM173" t="s">
        <v>1</v>
      </c>
      <c r="AN173" t="s">
        <v>1</v>
      </c>
      <c r="AO173" t="s">
        <v>5324</v>
      </c>
      <c r="AP173" t="s">
        <v>1</v>
      </c>
      <c r="AQ173" t="s">
        <v>2</v>
      </c>
      <c r="AR173" t="s">
        <v>1</v>
      </c>
      <c r="AS173" t="s">
        <v>1</v>
      </c>
      <c r="AT173" t="s">
        <v>1</v>
      </c>
      <c r="AU173" t="s">
        <v>1</v>
      </c>
      <c r="AV173" t="s">
        <v>1</v>
      </c>
      <c r="AW173" t="s">
        <v>11</v>
      </c>
      <c r="AX173">
        <f>Tabla1[[#This Row],[precio del paquete]]-Tabla1[[#This Row],[Saldo_Deudor]]</f>
        <v>200</v>
      </c>
      <c r="AY173">
        <v>14600</v>
      </c>
      <c r="AZ173">
        <v>0</v>
      </c>
      <c r="BA173">
        <v>0</v>
      </c>
      <c r="BB173" s="20">
        <v>0</v>
      </c>
      <c r="BC173" t="s">
        <v>3861</v>
      </c>
      <c r="BD173" t="s">
        <v>3944</v>
      </c>
      <c r="BE173" t="s">
        <v>3</v>
      </c>
      <c r="BF173" t="s">
        <v>3</v>
      </c>
      <c r="BG173" t="s">
        <v>3</v>
      </c>
      <c r="BH173" t="s">
        <v>3</v>
      </c>
      <c r="BI173" t="s">
        <v>3</v>
      </c>
      <c r="BJ173" s="19" t="s">
        <v>6136</v>
      </c>
      <c r="BK173" t="s">
        <v>3</v>
      </c>
      <c r="BL173" t="s">
        <v>132</v>
      </c>
      <c r="BM173" t="s">
        <v>1</v>
      </c>
      <c r="BN173">
        <f>Tabla1[[#This Row],[precio del paquete]]</f>
        <v>14800</v>
      </c>
      <c r="BO173" t="s">
        <v>1</v>
      </c>
      <c r="BP173" t="s">
        <v>1</v>
      </c>
      <c r="BQ173" t="s">
        <v>1</v>
      </c>
      <c r="BR173" t="s">
        <v>1</v>
      </c>
      <c r="BS173" t="s">
        <v>1</v>
      </c>
      <c r="BT173" t="s">
        <v>1</v>
      </c>
      <c r="BU173" t="s">
        <v>1</v>
      </c>
      <c r="BV173" t="s">
        <v>1</v>
      </c>
      <c r="BW173" t="s">
        <v>0</v>
      </c>
      <c r="BX173" t="s">
        <v>1</v>
      </c>
      <c r="BY173" t="s">
        <v>1</v>
      </c>
      <c r="BZ173" t="s">
        <v>1</v>
      </c>
      <c r="CA173" t="s">
        <v>1</v>
      </c>
      <c r="CB173" t="s">
        <v>1</v>
      </c>
      <c r="CD173" t="str" cm="1">
        <f t="array" aca="1" ref="CD173" ca="1">eConcatenar(A173:CB173,"|")</f>
        <v>mQ39Yf2xx0AOod3l|CAR2021-7401|3|MEMORIAL|TABASCO|CARDENAS|COLONIA SECCION 10 DE AZUCAREROS|2021-02-12|14800|0|200|50|1|0|0|0|0|0|0|0|0|0|0|0|0|0|0|TORRES|MAGAÃ‘A|ALEXIS|SOLTERO|X|X|CALLE TULIPAN SIN NUMERO|COLONIA SECCION 10 DE AZUCAREROS|X|9373697470|X|X|X|CALLE TULIPAN SIN NUMERO|X|LUNES|X|X|X|X|X|DOMICILIO |200|14600|0|0|0|2021-02-12|2021-02-19|x|x|x|x|x|QWZBUES49KVTQO|x|HOMBRE|X|14800|X|X|X|X|X|X|X|X|CARDENAS|X|X|X|X|X</v>
      </c>
    </row>
    <row r="174" spans="1:82" x14ac:dyDescent="0.25">
      <c r="A174" t="s">
        <v>308</v>
      </c>
      <c r="B174" t="s">
        <v>2299</v>
      </c>
      <c r="C174">
        <v>3</v>
      </c>
      <c r="D174" t="s">
        <v>3183</v>
      </c>
      <c r="E174" t="s">
        <v>3188</v>
      </c>
      <c r="F174" t="s">
        <v>0</v>
      </c>
      <c r="G174" t="s">
        <v>3294</v>
      </c>
      <c r="H174" t="s">
        <v>3783</v>
      </c>
      <c r="I174">
        <v>14800</v>
      </c>
      <c r="J174">
        <v>0</v>
      </c>
      <c r="K174">
        <v>100</v>
      </c>
      <c r="L174">
        <v>50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 t="s">
        <v>4305</v>
      </c>
      <c r="AC174" t="s">
        <v>4466</v>
      </c>
      <c r="AD174" s="17" t="s">
        <v>4467</v>
      </c>
      <c r="AE174" t="s">
        <v>4</v>
      </c>
      <c r="AF174" t="s">
        <v>1</v>
      </c>
      <c r="AG174" t="s">
        <v>1</v>
      </c>
      <c r="AH174" t="s">
        <v>5325</v>
      </c>
      <c r="AI174" t="s">
        <v>3294</v>
      </c>
      <c r="AJ174" t="s">
        <v>1</v>
      </c>
      <c r="AK174">
        <v>9371091694</v>
      </c>
      <c r="AL174" t="s">
        <v>1</v>
      </c>
      <c r="AM174" t="s">
        <v>1</v>
      </c>
      <c r="AN174" t="s">
        <v>1</v>
      </c>
      <c r="AO174" t="s">
        <v>5325</v>
      </c>
      <c r="AP174" t="s">
        <v>1</v>
      </c>
      <c r="AQ174" t="s">
        <v>2</v>
      </c>
      <c r="AR174" t="s">
        <v>1</v>
      </c>
      <c r="AS174" t="s">
        <v>1</v>
      </c>
      <c r="AT174" t="s">
        <v>1</v>
      </c>
      <c r="AU174" t="s">
        <v>1</v>
      </c>
      <c r="AV174" t="s">
        <v>1</v>
      </c>
      <c r="AW174" t="s">
        <v>11</v>
      </c>
      <c r="AX174">
        <f>Tabla1[[#This Row],[precio del paquete]]-Tabla1[[#This Row],[Saldo_Deudor]]</f>
        <v>-8300</v>
      </c>
      <c r="AY174">
        <v>23100</v>
      </c>
      <c r="AZ174">
        <v>0</v>
      </c>
      <c r="BA174">
        <v>0</v>
      </c>
      <c r="BB174" s="20">
        <v>0</v>
      </c>
      <c r="BC174" t="s">
        <v>4141</v>
      </c>
      <c r="BD174" t="s">
        <v>5960</v>
      </c>
      <c r="BE174" t="s">
        <v>3</v>
      </c>
      <c r="BF174" t="s">
        <v>3</v>
      </c>
      <c r="BG174" t="s">
        <v>3</v>
      </c>
      <c r="BH174" t="s">
        <v>3</v>
      </c>
      <c r="BI174" t="s">
        <v>3</v>
      </c>
      <c r="BJ174" s="18" t="s">
        <v>6126</v>
      </c>
      <c r="BK174" t="s">
        <v>3</v>
      </c>
      <c r="BL174" t="s">
        <v>132</v>
      </c>
      <c r="BM174" t="s">
        <v>1</v>
      </c>
      <c r="BN174">
        <f>Tabla1[[#This Row],[precio del paquete]]</f>
        <v>14800</v>
      </c>
      <c r="BO174" t="s">
        <v>1</v>
      </c>
      <c r="BP174" t="s">
        <v>1</v>
      </c>
      <c r="BQ174" t="s">
        <v>1</v>
      </c>
      <c r="BR174" t="s">
        <v>1</v>
      </c>
      <c r="BS174" t="s">
        <v>1</v>
      </c>
      <c r="BT174" t="s">
        <v>1</v>
      </c>
      <c r="BU174" t="s">
        <v>1</v>
      </c>
      <c r="BV174" t="s">
        <v>1</v>
      </c>
      <c r="BW174" t="s">
        <v>0</v>
      </c>
      <c r="BX174" t="s">
        <v>1</v>
      </c>
      <c r="BY174" t="s">
        <v>1</v>
      </c>
      <c r="BZ174" t="s">
        <v>1</v>
      </c>
      <c r="CA174" t="s">
        <v>1</v>
      </c>
      <c r="CB174" t="s">
        <v>1</v>
      </c>
      <c r="CD174" t="str" cm="1">
        <f t="array" aca="1" ref="CD174" ca="1">eConcatenar(A174:CB174,"|")</f>
        <v>yMQTXD5FfGMjant0|CAR2021-6415|3|MEMORIAL|TABASCO|CARDENAS|COLONIA SECCION 40|2021-10-23|14800|0|100|50|0|0|0|0|0|0|0|0|0|0|0|0|0|0|0|SANCHEZ|MOLINA|SAMUEL|SOLTERO|X|X|CALLE FRONTERA NUMERO 35 ENTRE JONUTA Y ZAPATA|COLONIA SECCION 40|X|9371091694|X|X|X|CALLE FRONTERA NUMERO 35 ENTRE JONUTA Y ZAPATA|X|LUNES|X|X|X|X|X|DOMICILIO |-8300|23100|0|0|0|2022-01-24|2022-01-31|x|x|x|x|x|QWZBUBTG9KVTQO|x|HOMBRE|X|14800|X|X|X|X|X|X|X|X|CARDENAS|X|X|X|X|X</v>
      </c>
    </row>
    <row r="175" spans="1:82" x14ac:dyDescent="0.25">
      <c r="A175" t="s">
        <v>309</v>
      </c>
      <c r="B175" t="s">
        <v>2300</v>
      </c>
      <c r="C175">
        <v>3</v>
      </c>
      <c r="D175" t="s">
        <v>4176</v>
      </c>
      <c r="E175" t="s">
        <v>3188</v>
      </c>
      <c r="F175" t="s">
        <v>0</v>
      </c>
      <c r="G175" t="s">
        <v>3295</v>
      </c>
      <c r="H175" t="s">
        <v>3859</v>
      </c>
      <c r="I175">
        <v>35000</v>
      </c>
      <c r="J175">
        <v>0</v>
      </c>
      <c r="K175">
        <v>12850</v>
      </c>
      <c r="L175">
        <v>50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 t="s">
        <v>4468</v>
      </c>
      <c r="AC175" t="s">
        <v>4184</v>
      </c>
      <c r="AD175" s="17" t="s">
        <v>4469</v>
      </c>
      <c r="AE175" t="s">
        <v>4</v>
      </c>
      <c r="AF175" t="s">
        <v>1</v>
      </c>
      <c r="AG175" t="s">
        <v>1</v>
      </c>
      <c r="AH175" t="s">
        <v>5326</v>
      </c>
      <c r="AI175" t="s">
        <v>3295</v>
      </c>
      <c r="AJ175" t="s">
        <v>1</v>
      </c>
      <c r="AK175">
        <v>9371366022</v>
      </c>
      <c r="AL175" t="s">
        <v>1</v>
      </c>
      <c r="AM175" t="s">
        <v>1</v>
      </c>
      <c r="AN175" t="s">
        <v>1</v>
      </c>
      <c r="AO175" t="s">
        <v>5326</v>
      </c>
      <c r="AP175" t="s">
        <v>1</v>
      </c>
      <c r="AQ175" t="s">
        <v>2</v>
      </c>
      <c r="AR175" t="s">
        <v>1</v>
      </c>
      <c r="AS175" t="s">
        <v>1</v>
      </c>
      <c r="AT175" t="s">
        <v>1</v>
      </c>
      <c r="AU175" t="s">
        <v>1</v>
      </c>
      <c r="AV175" t="s">
        <v>1</v>
      </c>
      <c r="AW175" t="s">
        <v>11</v>
      </c>
      <c r="AX175">
        <f>Tabla1[[#This Row],[precio del paquete]]-Tabla1[[#This Row],[Saldo_Deudor]]</f>
        <v>13850</v>
      </c>
      <c r="AY175">
        <v>21150</v>
      </c>
      <c r="AZ175">
        <v>0</v>
      </c>
      <c r="BA175">
        <v>0</v>
      </c>
      <c r="BB175" s="20">
        <v>0</v>
      </c>
      <c r="BC175" t="s">
        <v>3769</v>
      </c>
      <c r="BD175" t="s">
        <v>6039</v>
      </c>
      <c r="BE175" t="s">
        <v>3</v>
      </c>
      <c r="BF175" t="s">
        <v>3</v>
      </c>
      <c r="BG175" t="s">
        <v>3</v>
      </c>
      <c r="BH175" t="s">
        <v>3</v>
      </c>
      <c r="BI175" t="s">
        <v>3</v>
      </c>
      <c r="BJ175" s="19" t="s">
        <v>6140</v>
      </c>
      <c r="BK175" t="s">
        <v>3</v>
      </c>
      <c r="BL175" t="s">
        <v>132</v>
      </c>
      <c r="BM175" t="s">
        <v>1</v>
      </c>
      <c r="BN175">
        <f>Tabla1[[#This Row],[precio del paquete]]</f>
        <v>35000</v>
      </c>
      <c r="BO175" t="s">
        <v>1</v>
      </c>
      <c r="BP175" t="s">
        <v>1</v>
      </c>
      <c r="BQ175" t="s">
        <v>1</v>
      </c>
      <c r="BR175" t="s">
        <v>1</v>
      </c>
      <c r="BS175" t="s">
        <v>1</v>
      </c>
      <c r="BT175" t="s">
        <v>1</v>
      </c>
      <c r="BU175" t="s">
        <v>1</v>
      </c>
      <c r="BV175" t="s">
        <v>1</v>
      </c>
      <c r="BW175" t="s">
        <v>0</v>
      </c>
      <c r="BX175" t="s">
        <v>1</v>
      </c>
      <c r="BY175" t="s">
        <v>1</v>
      </c>
      <c r="BZ175" t="s">
        <v>1</v>
      </c>
      <c r="CA175" t="s">
        <v>1</v>
      </c>
      <c r="CB175" t="s">
        <v>1</v>
      </c>
      <c r="CD175" t="str" cm="1">
        <f t="array" aca="1" ref="CD175" ca="1">eConcatenar(A175:CB175,"|")</f>
        <v>9gyxyTU5GRalKdkO|CAR2018-2638|3|DELUX|TABASCO|CARDENAS|COLONIA TABSCOOB|2021-09-30|35000|0|12850|50|0|0|0|0|0|0|0|0|0|0|0|0|0|0|0|ARENAL|PEREZ|CATARINO|SOLTERO|X|X|CALLE RIO SAMARIA MANZANA 13 LOTE 9|COLONIA TABSCOOB|X|9371366022|X|X|X|CALLE RIO SAMARIA MANZANA 13 LOTE 9|X|LUNES|X|X|X|X|X|DOMICILIO |13850|21150|0|0|0|2022-01-29|2022-02-05|x|x|x|x|x|QWZGYVYW9KVTQO|x|HOMBRE|X|35000|X|X|X|X|X|X|X|X|CARDENAS|X|X|X|X|X</v>
      </c>
    </row>
    <row r="176" spans="1:82" x14ac:dyDescent="0.25">
      <c r="A176" t="s">
        <v>310</v>
      </c>
      <c r="B176" t="s">
        <v>2301</v>
      </c>
      <c r="C176">
        <v>3</v>
      </c>
      <c r="D176" t="s">
        <v>3183</v>
      </c>
      <c r="E176" t="s">
        <v>3188</v>
      </c>
      <c r="F176" t="s">
        <v>3189</v>
      </c>
      <c r="G176" t="s">
        <v>3296</v>
      </c>
      <c r="H176" t="s">
        <v>3862</v>
      </c>
      <c r="I176">
        <v>14800</v>
      </c>
      <c r="J176">
        <v>0</v>
      </c>
      <c r="K176">
        <v>100</v>
      </c>
      <c r="L176">
        <v>50</v>
      </c>
      <c r="M176">
        <v>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 t="s">
        <v>4224</v>
      </c>
      <c r="AC176" t="s">
        <v>4470</v>
      </c>
      <c r="AD176" s="17" t="s">
        <v>4432</v>
      </c>
      <c r="AE176" t="s">
        <v>4</v>
      </c>
      <c r="AF176" t="s">
        <v>1</v>
      </c>
      <c r="AG176" t="s">
        <v>1</v>
      </c>
      <c r="AH176" t="s">
        <v>5327</v>
      </c>
      <c r="AI176" t="s">
        <v>3296</v>
      </c>
      <c r="AJ176" t="s">
        <v>1</v>
      </c>
      <c r="AK176">
        <v>9331219917</v>
      </c>
      <c r="AL176" t="s">
        <v>1</v>
      </c>
      <c r="AM176" t="s">
        <v>1</v>
      </c>
      <c r="AN176" t="s">
        <v>1</v>
      </c>
      <c r="AO176" t="s">
        <v>5327</v>
      </c>
      <c r="AP176" t="s">
        <v>1</v>
      </c>
      <c r="AQ176" t="s">
        <v>2</v>
      </c>
      <c r="AR176" t="s">
        <v>1</v>
      </c>
      <c r="AS176" t="s">
        <v>1</v>
      </c>
      <c r="AT176" t="s">
        <v>1</v>
      </c>
      <c r="AU176" t="s">
        <v>1</v>
      </c>
      <c r="AV176" t="s">
        <v>1</v>
      </c>
      <c r="AW176" t="s">
        <v>11</v>
      </c>
      <c r="AX176">
        <f>Tabla1[[#This Row],[precio del paquete]]-Tabla1[[#This Row],[Saldo_Deudor]]</f>
        <v>100</v>
      </c>
      <c r="AY176">
        <v>14700</v>
      </c>
      <c r="AZ176">
        <v>0</v>
      </c>
      <c r="BA176">
        <v>0</v>
      </c>
      <c r="BB176" s="20">
        <v>0</v>
      </c>
      <c r="BC176" t="s">
        <v>3763</v>
      </c>
      <c r="BD176" t="s">
        <v>6037</v>
      </c>
      <c r="BE176" t="s">
        <v>3</v>
      </c>
      <c r="BF176" t="s">
        <v>3</v>
      </c>
      <c r="BG176" t="s">
        <v>3</v>
      </c>
      <c r="BH176" t="s">
        <v>3</v>
      </c>
      <c r="BI176" t="s">
        <v>3</v>
      </c>
      <c r="BJ176" s="18" t="s">
        <v>6128</v>
      </c>
      <c r="BK176" t="s">
        <v>3</v>
      </c>
      <c r="BL176" t="s">
        <v>132</v>
      </c>
      <c r="BM176" t="s">
        <v>1</v>
      </c>
      <c r="BN176">
        <f>Tabla1[[#This Row],[precio del paquete]]</f>
        <v>14800</v>
      </c>
      <c r="BO176" t="s">
        <v>1</v>
      </c>
      <c r="BP176" t="s">
        <v>1</v>
      </c>
      <c r="BQ176" t="s">
        <v>1</v>
      </c>
      <c r="BR176" t="s">
        <v>1</v>
      </c>
      <c r="BS176" t="s">
        <v>1</v>
      </c>
      <c r="BT176" t="s">
        <v>1</v>
      </c>
      <c r="BU176" t="s">
        <v>1</v>
      </c>
      <c r="BV176" t="s">
        <v>1</v>
      </c>
      <c r="BW176" t="s">
        <v>0</v>
      </c>
      <c r="BX176" t="s">
        <v>1</v>
      </c>
      <c r="BY176" t="s">
        <v>1</v>
      </c>
      <c r="BZ176" t="s">
        <v>1</v>
      </c>
      <c r="CA176" t="s">
        <v>1</v>
      </c>
      <c r="CB176" t="s">
        <v>1</v>
      </c>
      <c r="CD176" t="str" cm="1">
        <f t="array" aca="1" ref="CD176" ca="1">eConcatenar(A176:CB176,"|")</f>
        <v>ORAP4umblb2m2Ew0|COM2021-3916|3|MEMORIAL|TABASCO|COMALCALCO|COLONIA TECOLUTILLA|2021-01-01|14800|0|100|50|2|0|0|0|0|0|0|0|0|0|0|0|0|0|0|DOMINGUEZ|TRINIDAD|LEONARDO|SOLTERO|X|X|CALLE BENITO JUAREZ|COLONIA TECOLUTILLA|X|9331219917|X|X|X|CALLE BENITO JUAREZ|X|LUNES|X|X|X|X|X|DOMICILIO |100|14700|0|0|0|2022-02-01|2022-02-08|x|x|x|x|x|EJCRE545VMMBBOQ|x|HOMBRE|X|14800|X|X|X|X|X|X|X|X|CARDENAS|X|X|X|X|X</v>
      </c>
    </row>
    <row r="177" spans="1:82" x14ac:dyDescent="0.25">
      <c r="A177" t="s">
        <v>311</v>
      </c>
      <c r="B177" t="s">
        <v>2302</v>
      </c>
      <c r="C177">
        <v>3</v>
      </c>
      <c r="D177" t="s">
        <v>4178</v>
      </c>
      <c r="E177" t="s">
        <v>3188</v>
      </c>
      <c r="F177" t="s">
        <v>0</v>
      </c>
      <c r="G177" t="s">
        <v>3297</v>
      </c>
      <c r="H177" t="s">
        <v>3845</v>
      </c>
      <c r="I177">
        <v>12900</v>
      </c>
      <c r="J177">
        <v>0</v>
      </c>
      <c r="K177">
        <v>200</v>
      </c>
      <c r="L177">
        <v>50</v>
      </c>
      <c r="M177">
        <v>1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t="s">
        <v>4471</v>
      </c>
      <c r="AC177" t="s">
        <v>4344</v>
      </c>
      <c r="AD177" s="17" t="s">
        <v>4472</v>
      </c>
      <c r="AE177" t="s">
        <v>4</v>
      </c>
      <c r="AF177" t="s">
        <v>1</v>
      </c>
      <c r="AG177" t="s">
        <v>1</v>
      </c>
      <c r="AH177" t="s">
        <v>5328</v>
      </c>
      <c r="AI177" t="s">
        <v>3297</v>
      </c>
      <c r="AJ177" t="s">
        <v>1</v>
      </c>
      <c r="AK177">
        <v>9371199718</v>
      </c>
      <c r="AL177" t="s">
        <v>1</v>
      </c>
      <c r="AM177" t="s">
        <v>1</v>
      </c>
      <c r="AN177" t="s">
        <v>1</v>
      </c>
      <c r="AO177" t="s">
        <v>5328</v>
      </c>
      <c r="AP177" t="s">
        <v>1</v>
      </c>
      <c r="AQ177" t="s">
        <v>2</v>
      </c>
      <c r="AR177" t="s">
        <v>1</v>
      </c>
      <c r="AS177" t="s">
        <v>1</v>
      </c>
      <c r="AT177" t="s">
        <v>1</v>
      </c>
      <c r="AU177" t="s">
        <v>1</v>
      </c>
      <c r="AV177" t="s">
        <v>1</v>
      </c>
      <c r="AW177" t="s">
        <v>11</v>
      </c>
      <c r="AX177">
        <f>Tabla1[[#This Row],[precio del paquete]]-Tabla1[[#This Row],[Saldo_Deudor]]</f>
        <v>1550</v>
      </c>
      <c r="AY177">
        <v>11350</v>
      </c>
      <c r="AZ177">
        <v>0</v>
      </c>
      <c r="BA177">
        <v>0</v>
      </c>
      <c r="BB177" s="20">
        <v>0</v>
      </c>
      <c r="BC177" t="s">
        <v>4153</v>
      </c>
      <c r="BD177" t="s">
        <v>3913</v>
      </c>
      <c r="BE177" t="s">
        <v>3</v>
      </c>
      <c r="BF177" t="s">
        <v>3</v>
      </c>
      <c r="BG177" t="s">
        <v>3</v>
      </c>
      <c r="BH177" t="s">
        <v>3</v>
      </c>
      <c r="BI177" t="s">
        <v>3</v>
      </c>
      <c r="BJ177" s="19" t="s">
        <v>6149</v>
      </c>
      <c r="BK177" t="s">
        <v>3</v>
      </c>
      <c r="BL177" t="s">
        <v>132</v>
      </c>
      <c r="BM177" t="s">
        <v>1</v>
      </c>
      <c r="BN177">
        <f>Tabla1[[#This Row],[precio del paquete]]</f>
        <v>12900</v>
      </c>
      <c r="BO177" t="s">
        <v>1</v>
      </c>
      <c r="BP177" t="s">
        <v>1</v>
      </c>
      <c r="BQ177" t="s">
        <v>1</v>
      </c>
      <c r="BR177" t="s">
        <v>1</v>
      </c>
      <c r="BS177" t="s">
        <v>1</v>
      </c>
      <c r="BT177" t="s">
        <v>1</v>
      </c>
      <c r="BU177" t="s">
        <v>1</v>
      </c>
      <c r="BV177" t="s">
        <v>1</v>
      </c>
      <c r="BW177" t="s">
        <v>0</v>
      </c>
      <c r="BX177" t="s">
        <v>1</v>
      </c>
      <c r="BY177" t="s">
        <v>1</v>
      </c>
      <c r="BZ177" t="s">
        <v>1</v>
      </c>
      <c r="CA177" t="s">
        <v>1</v>
      </c>
      <c r="CB177" t="s">
        <v>1</v>
      </c>
      <c r="CD177" t="str" cm="1">
        <f t="array" aca="1" ref="CD177" ca="1">eConcatenar(A177:CB177,"|")</f>
        <v>EVFSRgHEeI3NvYQy|CAR2020-3870|3|ECONO LINE|TABASCO|CARDENAS|COLONIA TOLOQUE|2020-12-10|12900|0|200|50|1|0|0|0|0|0|0|0|0|0|0|0|0|0|0|TORREZ||SALOMON|SOLTERO|X|X|CALLE TOMAS GARRIDO CANAVAL NUMERO 120|COLONIA TOLOQUE|X|9371199718|X|X|X|CALLE TOMAS GARRIDO CANAVAL NUMERO 120|X|LUNES|X|X|X|X|X|DOMICILIO |1550|11350|0|0|0|2021-03-08|2021-03-15|x|x|x|x|x|QWZGYS8Q9KVTQO|x|HOMBRE|X|12900|X|X|X|X|X|X|X|X|CARDENAS|X|X|X|X|X</v>
      </c>
    </row>
    <row r="178" spans="1:82" x14ac:dyDescent="0.25">
      <c r="A178" t="s">
        <v>312</v>
      </c>
      <c r="B178" t="s">
        <v>2303</v>
      </c>
      <c r="C178">
        <v>3</v>
      </c>
      <c r="D178" t="s">
        <v>3183</v>
      </c>
      <c r="E178" t="s">
        <v>3188</v>
      </c>
      <c r="F178" t="s">
        <v>3189</v>
      </c>
      <c r="G178" t="s">
        <v>3298</v>
      </c>
      <c r="H178" t="s">
        <v>3842</v>
      </c>
      <c r="I178">
        <v>14800</v>
      </c>
      <c r="J178">
        <v>0</v>
      </c>
      <c r="K178">
        <v>200</v>
      </c>
      <c r="L178">
        <v>50</v>
      </c>
      <c r="M178">
        <v>1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 t="s">
        <v>4329</v>
      </c>
      <c r="AC178" t="s">
        <v>4196</v>
      </c>
      <c r="AD178" s="17" t="s">
        <v>4473</v>
      </c>
      <c r="AE178" t="s">
        <v>4</v>
      </c>
      <c r="AF178" t="s">
        <v>1</v>
      </c>
      <c r="AG178" t="s">
        <v>1</v>
      </c>
      <c r="AH178" t="s">
        <v>5329</v>
      </c>
      <c r="AI178" t="s">
        <v>3298</v>
      </c>
      <c r="AJ178" t="s">
        <v>1</v>
      </c>
      <c r="AK178" t="s">
        <v>1</v>
      </c>
      <c r="AL178" t="s">
        <v>1</v>
      </c>
      <c r="AM178" t="s">
        <v>1</v>
      </c>
      <c r="AN178" t="s">
        <v>1</v>
      </c>
      <c r="AO178" t="s">
        <v>5329</v>
      </c>
      <c r="AP178" t="s">
        <v>1</v>
      </c>
      <c r="AQ178" t="s">
        <v>2</v>
      </c>
      <c r="AR178" t="s">
        <v>1</v>
      </c>
      <c r="AS178" t="s">
        <v>1</v>
      </c>
      <c r="AT178" t="s">
        <v>1</v>
      </c>
      <c r="AU178" t="s">
        <v>1</v>
      </c>
      <c r="AV178" t="s">
        <v>1</v>
      </c>
      <c r="AW178" t="s">
        <v>11</v>
      </c>
      <c r="AX178">
        <f>Tabla1[[#This Row],[precio del paquete]]-Tabla1[[#This Row],[Saldo_Deudor]]</f>
        <v>1600</v>
      </c>
      <c r="AY178">
        <v>13200</v>
      </c>
      <c r="AZ178">
        <v>0</v>
      </c>
      <c r="BA178">
        <v>0</v>
      </c>
      <c r="BB178" s="20">
        <v>0</v>
      </c>
      <c r="BC178" t="s">
        <v>4166</v>
      </c>
      <c r="BD178" t="s">
        <v>6035</v>
      </c>
      <c r="BE178" t="s">
        <v>3</v>
      </c>
      <c r="BF178" t="s">
        <v>3</v>
      </c>
      <c r="BG178" t="s">
        <v>3</v>
      </c>
      <c r="BH178" t="s">
        <v>3</v>
      </c>
      <c r="BI178" t="s">
        <v>3</v>
      </c>
      <c r="BJ178" s="18" t="s">
        <v>6126</v>
      </c>
      <c r="BK178" t="s">
        <v>3</v>
      </c>
      <c r="BL178" t="s">
        <v>132</v>
      </c>
      <c r="BM178" t="s">
        <v>1</v>
      </c>
      <c r="BN178">
        <f>Tabla1[[#This Row],[precio del paquete]]</f>
        <v>14800</v>
      </c>
      <c r="BO178" t="s">
        <v>1</v>
      </c>
      <c r="BP178" t="s">
        <v>1</v>
      </c>
      <c r="BQ178" t="s">
        <v>1</v>
      </c>
      <c r="BR178" t="s">
        <v>1</v>
      </c>
      <c r="BS178" t="s">
        <v>1</v>
      </c>
      <c r="BT178" t="s">
        <v>1</v>
      </c>
      <c r="BU178" t="s">
        <v>1</v>
      </c>
      <c r="BV178" t="s">
        <v>1</v>
      </c>
      <c r="BW178" t="s">
        <v>0</v>
      </c>
      <c r="BX178" t="s">
        <v>1</v>
      </c>
      <c r="BY178" t="s">
        <v>1</v>
      </c>
      <c r="BZ178" t="s">
        <v>1</v>
      </c>
      <c r="CA178" t="s">
        <v>1</v>
      </c>
      <c r="CB178" t="s">
        <v>1</v>
      </c>
      <c r="CD178" t="str" cm="1">
        <f t="array" aca="1" ref="CD178" ca="1">eConcatenar(A178:CB178,"|")</f>
        <v>1tCq9NZJlzJvHskm|COM2021-3197|3|MEMORIAL|TABASCO|COMALCALCO|COLONIA TOMAS GARRIDO|2021-10-14|14800|0|200|50|1|0|0|0|0|0|0|0|0|0|0|0|0|0|0|OVANDO|AGUILAR|MEDEL|SOLTERO|X|X|CALLE CORREGIDORA|COLONIA TOMAS GARRIDO|X|X|X|X|X|CALLE CORREGIDORA|X|LUNES|X|X|X|X|X|DOMICILIO |1600|13200|0|0|0|2022-04-02|2022-04-09|x|x|x|x|x|QWZBUBTG9KVTQO|x|HOMBRE|X|14800|X|X|X|X|X|X|X|X|CARDENAS|X|X|X|X|X</v>
      </c>
    </row>
    <row r="179" spans="1:82" x14ac:dyDescent="0.25">
      <c r="A179" t="s">
        <v>313</v>
      </c>
      <c r="B179" t="s">
        <v>2304</v>
      </c>
      <c r="C179">
        <v>3</v>
      </c>
      <c r="D179" t="s">
        <v>3183</v>
      </c>
      <c r="E179" t="s">
        <v>3188</v>
      </c>
      <c r="F179" t="s">
        <v>3189</v>
      </c>
      <c r="G179" t="s">
        <v>3299</v>
      </c>
      <c r="H179" t="s">
        <v>3863</v>
      </c>
      <c r="I179">
        <v>14800</v>
      </c>
      <c r="J179">
        <v>0</v>
      </c>
      <c r="K179">
        <v>100</v>
      </c>
      <c r="L179">
        <v>50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 t="s">
        <v>4183</v>
      </c>
      <c r="AC179" t="s">
        <v>4201</v>
      </c>
      <c r="AD179" s="17" t="s">
        <v>4474</v>
      </c>
      <c r="AE179" t="s">
        <v>4</v>
      </c>
      <c r="AF179" t="s">
        <v>1</v>
      </c>
      <c r="AG179" t="s">
        <v>1</v>
      </c>
      <c r="AH179" t="s">
        <v>5330</v>
      </c>
      <c r="AI179" t="s">
        <v>3299</v>
      </c>
      <c r="AJ179" t="s">
        <v>1</v>
      </c>
      <c r="AK179" t="s">
        <v>1</v>
      </c>
      <c r="AL179" t="s">
        <v>1</v>
      </c>
      <c r="AM179" t="s">
        <v>1</v>
      </c>
      <c r="AN179" t="s">
        <v>1</v>
      </c>
      <c r="AO179" t="s">
        <v>5330</v>
      </c>
      <c r="AP179" t="s">
        <v>1</v>
      </c>
      <c r="AQ179" t="s">
        <v>2</v>
      </c>
      <c r="AR179" t="s">
        <v>1</v>
      </c>
      <c r="AS179" t="s">
        <v>1</v>
      </c>
      <c r="AT179" t="s">
        <v>1</v>
      </c>
      <c r="AU179" t="s">
        <v>1</v>
      </c>
      <c r="AV179" t="s">
        <v>1</v>
      </c>
      <c r="AW179" t="s">
        <v>11</v>
      </c>
      <c r="AX179">
        <f>Tabla1[[#This Row],[precio del paquete]]-Tabla1[[#This Row],[Saldo_Deudor]]</f>
        <v>6850</v>
      </c>
      <c r="AY179">
        <v>7950</v>
      </c>
      <c r="AZ179">
        <v>0</v>
      </c>
      <c r="BA179">
        <v>0</v>
      </c>
      <c r="BB179" s="20">
        <v>0</v>
      </c>
      <c r="BC179" t="s">
        <v>4085</v>
      </c>
      <c r="BD179" t="s">
        <v>5963</v>
      </c>
      <c r="BE179" t="s">
        <v>3</v>
      </c>
      <c r="BF179" t="s">
        <v>3</v>
      </c>
      <c r="BG179" t="s">
        <v>3</v>
      </c>
      <c r="BH179" t="s">
        <v>3</v>
      </c>
      <c r="BI179" t="s">
        <v>3</v>
      </c>
      <c r="BJ179" s="19" t="s">
        <v>6148</v>
      </c>
      <c r="BK179" t="s">
        <v>3</v>
      </c>
      <c r="BL179" t="s">
        <v>132</v>
      </c>
      <c r="BM179" t="s">
        <v>1</v>
      </c>
      <c r="BN179">
        <f>Tabla1[[#This Row],[precio del paquete]]</f>
        <v>14800</v>
      </c>
      <c r="BO179" t="s">
        <v>1</v>
      </c>
      <c r="BP179" t="s">
        <v>1</v>
      </c>
      <c r="BQ179" t="s">
        <v>1</v>
      </c>
      <c r="BR179" t="s">
        <v>1</v>
      </c>
      <c r="BS179" t="s">
        <v>1</v>
      </c>
      <c r="BT179" t="s">
        <v>1</v>
      </c>
      <c r="BU179" t="s">
        <v>1</v>
      </c>
      <c r="BV179" t="s">
        <v>1</v>
      </c>
      <c r="BW179" t="s">
        <v>0</v>
      </c>
      <c r="BX179" t="s">
        <v>1</v>
      </c>
      <c r="BY179" t="s">
        <v>1</v>
      </c>
      <c r="BZ179" t="s">
        <v>1</v>
      </c>
      <c r="CA179" t="s">
        <v>1</v>
      </c>
      <c r="CB179" t="s">
        <v>1</v>
      </c>
      <c r="CD179" t="str" cm="1">
        <f t="array" aca="1" ref="CD179" ca="1">eConcatenar(A179:CB179,"|")</f>
        <v>1ibynIEgkcyVO8c7|COM2020-0918|3|MEMORIAL|TABASCO|COMALCALCO|COLONIA VILLAS DE ORIENTE|2021-08-29|14800|0|100|50|0|0|0|0|0|0|0|0|0|0|0|0|0|0|0|DE LA CRUZ|HERNANDEZ|VERONICA|SOLTERO|X|X|MANZANA 4 LOTE 12|COLONIA VILLAS DE ORIENTE|X|X|X|X|X|MANZANA 4 LOTE 12|X|LUNES|X|X|X|X|X|DOMICILIO |6850|7950|0|0|0|2022-01-26|2022-02-02|x|x|x|x|x|PIZ5DTWQQTZRNTG|x|HOMBRE|X|14800|X|X|X|X|X|X|X|X|CARDENAS|X|X|X|X|X</v>
      </c>
    </row>
    <row r="180" spans="1:82" x14ac:dyDescent="0.25">
      <c r="A180" t="s">
        <v>314</v>
      </c>
      <c r="B180" t="s">
        <v>2305</v>
      </c>
      <c r="C180">
        <v>3</v>
      </c>
      <c r="D180" t="s">
        <v>3184</v>
      </c>
      <c r="E180" t="s">
        <v>3188</v>
      </c>
      <c r="F180" t="s">
        <v>3189</v>
      </c>
      <c r="G180" t="s">
        <v>3299</v>
      </c>
      <c r="H180" t="s">
        <v>3864</v>
      </c>
      <c r="I180">
        <v>24500</v>
      </c>
      <c r="J180">
        <v>0</v>
      </c>
      <c r="K180">
        <v>200</v>
      </c>
      <c r="L180">
        <v>50</v>
      </c>
      <c r="M180">
        <v>1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 t="s">
        <v>4374</v>
      </c>
      <c r="AC180" t="s">
        <v>4246</v>
      </c>
      <c r="AD180" s="17" t="s">
        <v>4359</v>
      </c>
      <c r="AE180" t="s">
        <v>4</v>
      </c>
      <c r="AF180" t="s">
        <v>1</v>
      </c>
      <c r="AG180" t="s">
        <v>1</v>
      </c>
      <c r="AH180" t="s">
        <v>5331</v>
      </c>
      <c r="AI180" t="s">
        <v>3299</v>
      </c>
      <c r="AJ180" t="s">
        <v>1</v>
      </c>
      <c r="AK180">
        <v>3340922</v>
      </c>
      <c r="AL180" t="s">
        <v>1</v>
      </c>
      <c r="AM180" t="s">
        <v>1</v>
      </c>
      <c r="AN180" t="s">
        <v>1</v>
      </c>
      <c r="AO180" t="s">
        <v>5331</v>
      </c>
      <c r="AP180" t="s">
        <v>1</v>
      </c>
      <c r="AQ180" t="s">
        <v>2</v>
      </c>
      <c r="AR180" t="s">
        <v>1</v>
      </c>
      <c r="AS180" t="s">
        <v>1</v>
      </c>
      <c r="AT180" t="s">
        <v>1</v>
      </c>
      <c r="AU180" t="s">
        <v>1</v>
      </c>
      <c r="AV180" t="s">
        <v>1</v>
      </c>
      <c r="AW180" t="s">
        <v>11</v>
      </c>
      <c r="AX180">
        <f>Tabla1[[#This Row],[precio del paquete]]-Tabla1[[#This Row],[Saldo_Deudor]]</f>
        <v>1800</v>
      </c>
      <c r="AY180">
        <v>22700</v>
      </c>
      <c r="AZ180">
        <v>0</v>
      </c>
      <c r="BA180">
        <v>0</v>
      </c>
      <c r="BB180" s="20">
        <v>0</v>
      </c>
      <c r="BC180" t="s">
        <v>5963</v>
      </c>
      <c r="BD180" t="s">
        <v>6044</v>
      </c>
      <c r="BE180" t="s">
        <v>3</v>
      </c>
      <c r="BF180" t="s">
        <v>3</v>
      </c>
      <c r="BG180" t="s">
        <v>3</v>
      </c>
      <c r="BH180" t="s">
        <v>3</v>
      </c>
      <c r="BI180" t="s">
        <v>3</v>
      </c>
      <c r="BJ180" s="18" t="s">
        <v>6150</v>
      </c>
      <c r="BK180" t="s">
        <v>3</v>
      </c>
      <c r="BL180" t="s">
        <v>132</v>
      </c>
      <c r="BM180" t="s">
        <v>1</v>
      </c>
      <c r="BN180">
        <f>Tabla1[[#This Row],[precio del paquete]]</f>
        <v>24500</v>
      </c>
      <c r="BO180" t="s">
        <v>1</v>
      </c>
      <c r="BP180" t="s">
        <v>1</v>
      </c>
      <c r="BQ180" t="s">
        <v>1</v>
      </c>
      <c r="BR180" t="s">
        <v>1</v>
      </c>
      <c r="BS180" t="s">
        <v>1</v>
      </c>
      <c r="BT180" t="s">
        <v>1</v>
      </c>
      <c r="BU180" t="s">
        <v>1</v>
      </c>
      <c r="BV180" t="s">
        <v>1</v>
      </c>
      <c r="BW180" t="s">
        <v>0</v>
      </c>
      <c r="BX180" t="s">
        <v>1</v>
      </c>
      <c r="BY180" t="s">
        <v>1</v>
      </c>
      <c r="BZ180" t="s">
        <v>1</v>
      </c>
      <c r="CA180" t="s">
        <v>1</v>
      </c>
      <c r="CB180" t="s">
        <v>1</v>
      </c>
      <c r="CD180" t="str" cm="1">
        <f t="array" aca="1" ref="CD180" ca="1">eConcatenar(A180:CB180,"|")</f>
        <v>4baDaYwB5qeKSWC4|COM2021-3366|3|DIGNITY|TABASCO|COMALCALCO|COLONIA VILLAS DE ORIENTE|2021-10-25|24500|0|200|50|1|0|0|0|0|0|0|0|0|0|0|0|0|0|0|MAGAÃ‘A|JIMENEZ|FLORICEL|SOLTERO|X|X|CALLE CEDRO SIN NUMERO|COLONIA VILLAS DE ORIENTE|X|3340922|X|X|X|CALLE CEDRO SIN NUMERO|X|LUNES|X|X|X|X|X|DOMICILIO |1800|22700|0|0|0|2022-02-02|2022-02-09|x|x|x|x|x|AARMQKP7RFVCNAK|x|HOMBRE|X|24500|X|X|X|X|X|X|X|X|CARDENAS|X|X|X|X|X</v>
      </c>
    </row>
    <row r="181" spans="1:82" x14ac:dyDescent="0.25">
      <c r="A181" t="s">
        <v>315</v>
      </c>
      <c r="B181" t="s">
        <v>2306</v>
      </c>
      <c r="C181">
        <v>3</v>
      </c>
      <c r="D181" t="s">
        <v>3183</v>
      </c>
      <c r="E181" t="s">
        <v>3188</v>
      </c>
      <c r="F181" t="s">
        <v>3189</v>
      </c>
      <c r="G181" t="s">
        <v>3299</v>
      </c>
      <c r="H181" t="s">
        <v>3865</v>
      </c>
      <c r="I181">
        <v>14800</v>
      </c>
      <c r="J181">
        <v>0</v>
      </c>
      <c r="K181">
        <v>400</v>
      </c>
      <c r="L181">
        <v>50</v>
      </c>
      <c r="M181">
        <v>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 t="s">
        <v>4246</v>
      </c>
      <c r="AC181" t="s">
        <v>4475</v>
      </c>
      <c r="AD181" s="17" t="s">
        <v>4476</v>
      </c>
      <c r="AE181" t="s">
        <v>4</v>
      </c>
      <c r="AF181" t="s">
        <v>1</v>
      </c>
      <c r="AG181" t="s">
        <v>1</v>
      </c>
      <c r="AH181" t="s">
        <v>5332</v>
      </c>
      <c r="AI181" t="s">
        <v>3299</v>
      </c>
      <c r="AJ181" t="s">
        <v>1</v>
      </c>
      <c r="AK181">
        <v>9331812498</v>
      </c>
      <c r="AL181" t="s">
        <v>1</v>
      </c>
      <c r="AM181" t="s">
        <v>1</v>
      </c>
      <c r="AN181" t="s">
        <v>1</v>
      </c>
      <c r="AO181" t="s">
        <v>5332</v>
      </c>
      <c r="AP181" t="s">
        <v>1</v>
      </c>
      <c r="AQ181" t="s">
        <v>2</v>
      </c>
      <c r="AR181" t="s">
        <v>1</v>
      </c>
      <c r="AS181" t="s">
        <v>1</v>
      </c>
      <c r="AT181" t="s">
        <v>1</v>
      </c>
      <c r="AU181" t="s">
        <v>1</v>
      </c>
      <c r="AV181" t="s">
        <v>1</v>
      </c>
      <c r="AW181" t="s">
        <v>11</v>
      </c>
      <c r="AX181">
        <f>Tabla1[[#This Row],[precio del paquete]]-Tabla1[[#This Row],[Saldo_Deudor]]</f>
        <v>4000</v>
      </c>
      <c r="AY181">
        <v>10800</v>
      </c>
      <c r="AZ181">
        <v>0</v>
      </c>
      <c r="BA181">
        <v>0</v>
      </c>
      <c r="BB181" s="20">
        <v>0</v>
      </c>
      <c r="BC181" t="s">
        <v>5963</v>
      </c>
      <c r="BD181" t="s">
        <v>6044</v>
      </c>
      <c r="BE181" t="s">
        <v>3</v>
      </c>
      <c r="BF181" t="s">
        <v>3</v>
      </c>
      <c r="BG181" t="s">
        <v>3</v>
      </c>
      <c r="BH181" t="s">
        <v>3</v>
      </c>
      <c r="BI181" t="s">
        <v>3</v>
      </c>
      <c r="BJ181" s="19" t="s">
        <v>6150</v>
      </c>
      <c r="BK181" t="s">
        <v>3</v>
      </c>
      <c r="BL181" t="s">
        <v>132</v>
      </c>
      <c r="BM181" t="s">
        <v>1</v>
      </c>
      <c r="BN181">
        <f>Tabla1[[#This Row],[precio del paquete]]</f>
        <v>14800</v>
      </c>
      <c r="BO181" t="s">
        <v>1</v>
      </c>
      <c r="BP181" t="s">
        <v>1</v>
      </c>
      <c r="BQ181" t="s">
        <v>1</v>
      </c>
      <c r="BR181" t="s">
        <v>1</v>
      </c>
      <c r="BS181" t="s">
        <v>1</v>
      </c>
      <c r="BT181" t="s">
        <v>1</v>
      </c>
      <c r="BU181" t="s">
        <v>1</v>
      </c>
      <c r="BV181" t="s">
        <v>1</v>
      </c>
      <c r="BW181" t="s">
        <v>0</v>
      </c>
      <c r="BX181" t="s">
        <v>1</v>
      </c>
      <c r="BY181" t="s">
        <v>1</v>
      </c>
      <c r="BZ181" t="s">
        <v>1</v>
      </c>
      <c r="CA181" t="s">
        <v>1</v>
      </c>
      <c r="CB181" t="s">
        <v>1</v>
      </c>
      <c r="CD181" t="str" cm="1">
        <f t="array" aca="1" ref="CD181" ca="1">eConcatenar(A181:CB181,"|")</f>
        <v>Oq24dUHzhSwJ9T4J|COM2021-1573|3|MEMORIAL|TABASCO|COMALCALCO|COLONIA VILLAS DE ORIENTE|2021-05-13|14800|0|400|50|2|0|0|0|0|0|0|0|0|0|0|0|0|0|0|JIMENEZ|CHAVARRA|BELLA LIVIS|SOLTERO|X|X|CARRETERA VECINAL A CHICHICAPA SIN NUMERO|COLONIA VILLAS DE ORIENTE|X|9331812498|X|X|X|CARRETERA VECINAL A CHICHICAPA SIN NUMERO|X|LUNES|X|X|X|X|X|DOMICILIO |4000|10800|0|0|0|2022-02-02|2022-02-09|x|x|x|x|x|AARMQKP7RFVCNAK|x|HOMBRE|X|14800|X|X|X|X|X|X|X|X|CARDENAS|X|X|X|X|X</v>
      </c>
    </row>
    <row r="182" spans="1:82" x14ac:dyDescent="0.25">
      <c r="A182" t="s">
        <v>316</v>
      </c>
      <c r="B182" t="s">
        <v>2307</v>
      </c>
      <c r="C182">
        <v>3</v>
      </c>
      <c r="D182" t="s">
        <v>3184</v>
      </c>
      <c r="E182" t="s">
        <v>3188</v>
      </c>
      <c r="F182" t="s">
        <v>0</v>
      </c>
      <c r="G182" t="s">
        <v>3300</v>
      </c>
      <c r="H182" t="s">
        <v>3866</v>
      </c>
      <c r="I182">
        <v>24500</v>
      </c>
      <c r="J182">
        <v>0</v>
      </c>
      <c r="K182">
        <v>5000</v>
      </c>
      <c r="L182">
        <v>50</v>
      </c>
      <c r="M182">
        <v>1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 t="s">
        <v>4186</v>
      </c>
      <c r="AC182" t="s">
        <v>4380</v>
      </c>
      <c r="AD182" s="17" t="s">
        <v>4477</v>
      </c>
      <c r="AE182" t="s">
        <v>4</v>
      </c>
      <c r="AF182" t="s">
        <v>1</v>
      </c>
      <c r="AG182" t="s">
        <v>1</v>
      </c>
      <c r="AH182" t="s">
        <v>5333</v>
      </c>
      <c r="AI182" t="s">
        <v>3300</v>
      </c>
      <c r="AJ182" t="s">
        <v>1</v>
      </c>
      <c r="AK182">
        <v>9371223199</v>
      </c>
      <c r="AL182" t="s">
        <v>1</v>
      </c>
      <c r="AM182" t="s">
        <v>1</v>
      </c>
      <c r="AN182" t="s">
        <v>1</v>
      </c>
      <c r="AO182" t="s">
        <v>5333</v>
      </c>
      <c r="AP182" t="s">
        <v>1</v>
      </c>
      <c r="AQ182" t="s">
        <v>2</v>
      </c>
      <c r="AR182" t="s">
        <v>1</v>
      </c>
      <c r="AS182" t="s">
        <v>1</v>
      </c>
      <c r="AT182" t="s">
        <v>1</v>
      </c>
      <c r="AU182" t="s">
        <v>1</v>
      </c>
      <c r="AV182" t="s">
        <v>1</v>
      </c>
      <c r="AW182" t="s">
        <v>11</v>
      </c>
      <c r="AX182">
        <f>Tabla1[[#This Row],[precio del paquete]]-Tabla1[[#This Row],[Saldo_Deudor]]</f>
        <v>6100</v>
      </c>
      <c r="AY182">
        <v>18400</v>
      </c>
      <c r="AZ182">
        <v>0</v>
      </c>
      <c r="BA182">
        <v>0</v>
      </c>
      <c r="BB182" s="20">
        <v>0</v>
      </c>
      <c r="BC182" t="s">
        <v>3924</v>
      </c>
      <c r="BD182" t="s">
        <v>6041</v>
      </c>
      <c r="BE182" t="s">
        <v>3</v>
      </c>
      <c r="BF182" t="s">
        <v>3</v>
      </c>
      <c r="BG182" t="s">
        <v>3</v>
      </c>
      <c r="BH182" t="s">
        <v>3</v>
      </c>
      <c r="BI182" t="s">
        <v>3</v>
      </c>
      <c r="BJ182" s="18" t="s">
        <v>6150</v>
      </c>
      <c r="BK182" t="s">
        <v>3</v>
      </c>
      <c r="BL182" t="s">
        <v>132</v>
      </c>
      <c r="BM182" t="s">
        <v>1</v>
      </c>
      <c r="BN182">
        <f>Tabla1[[#This Row],[precio del paquete]]</f>
        <v>24500</v>
      </c>
      <c r="BO182" t="s">
        <v>1</v>
      </c>
      <c r="BP182" t="s">
        <v>1</v>
      </c>
      <c r="BQ182" t="s">
        <v>1</v>
      </c>
      <c r="BR182" t="s">
        <v>1</v>
      </c>
      <c r="BS182" t="s">
        <v>1</v>
      </c>
      <c r="BT182" t="s">
        <v>1</v>
      </c>
      <c r="BU182" t="s">
        <v>1</v>
      </c>
      <c r="BV182" t="s">
        <v>1</v>
      </c>
      <c r="BW182" t="s">
        <v>0</v>
      </c>
      <c r="BX182" t="s">
        <v>1</v>
      </c>
      <c r="BY182" t="s">
        <v>1</v>
      </c>
      <c r="BZ182" t="s">
        <v>1</v>
      </c>
      <c r="CA182" t="s">
        <v>1</v>
      </c>
      <c r="CB182" t="s">
        <v>1</v>
      </c>
      <c r="CD182" t="str" cm="1">
        <f t="array" aca="1" ref="CD182" ca="1">eConcatenar(A182:CB182,"|")</f>
        <v>K5F4WMmgAuZcvLkD|CAR2021-7095|3|DIGNITY|TABASCO|CARDENAS|COLONIA ZOILA ESPERANZA PEÃ‘A FALCONI|2021-11-23|24500|0|5000|50|1|0|0|0|0|0|0|0|0|0|0|0|0|0|0|GARCIA|RAMOS|AIDEE LUVIA|SOLTERO|X|X|CALLE PEPE TORRUCO VERA|COLONIA ZOILA ESPERANZA PEÃ‘A FALCONI|X|9371223199|X|X|X|CALLE PEPE TORRUCO VERA|X|LUNES|X|X|X|X|X|DOMICILIO |6100|18400|0|0|0|2022-08-01|2022-08-08|x|x|x|x|x|AARMQKP7RFVCNAK|x|HOMBRE|X|24500|X|X|X|X|X|X|X|X|CARDENAS|X|X|X|X|X</v>
      </c>
    </row>
    <row r="183" spans="1:82" x14ac:dyDescent="0.25">
      <c r="A183" t="s">
        <v>317</v>
      </c>
      <c r="B183" t="s">
        <v>2308</v>
      </c>
      <c r="C183">
        <v>3</v>
      </c>
      <c r="D183" t="s">
        <v>4176</v>
      </c>
      <c r="E183" t="s">
        <v>3188</v>
      </c>
      <c r="F183" t="s">
        <v>0</v>
      </c>
      <c r="G183" t="s">
        <v>3301</v>
      </c>
      <c r="H183" t="s">
        <v>3867</v>
      </c>
      <c r="I183">
        <v>35000</v>
      </c>
      <c r="J183">
        <v>0</v>
      </c>
      <c r="K183">
        <v>1000</v>
      </c>
      <c r="L183">
        <v>50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 t="s">
        <v>4478</v>
      </c>
      <c r="AC183" t="s">
        <v>4206</v>
      </c>
      <c r="AD183" s="17" t="s">
        <v>4199</v>
      </c>
      <c r="AE183" t="s">
        <v>4</v>
      </c>
      <c r="AF183" t="s">
        <v>1</v>
      </c>
      <c r="AG183" t="s">
        <v>1</v>
      </c>
      <c r="AH183" t="s">
        <v>5334</v>
      </c>
      <c r="AI183" t="s">
        <v>3301</v>
      </c>
      <c r="AJ183" t="s">
        <v>1</v>
      </c>
      <c r="AK183">
        <v>9371038806</v>
      </c>
      <c r="AL183" t="s">
        <v>1</v>
      </c>
      <c r="AM183" t="s">
        <v>1</v>
      </c>
      <c r="AN183" t="s">
        <v>1</v>
      </c>
      <c r="AO183" t="s">
        <v>5334</v>
      </c>
      <c r="AP183" t="s">
        <v>1</v>
      </c>
      <c r="AQ183" t="s">
        <v>2</v>
      </c>
      <c r="AR183" t="s">
        <v>1</v>
      </c>
      <c r="AS183" t="s">
        <v>1</v>
      </c>
      <c r="AT183" t="s">
        <v>1</v>
      </c>
      <c r="AU183" t="s">
        <v>1</v>
      </c>
      <c r="AV183" t="s">
        <v>1</v>
      </c>
      <c r="AW183" t="s">
        <v>11</v>
      </c>
      <c r="AX183">
        <f>Tabla1[[#This Row],[precio del paquete]]-Tabla1[[#This Row],[Saldo_Deudor]]</f>
        <v>1500</v>
      </c>
      <c r="AY183">
        <v>33500</v>
      </c>
      <c r="AZ183">
        <v>0</v>
      </c>
      <c r="BA183">
        <v>0</v>
      </c>
      <c r="BB183" s="20">
        <v>0</v>
      </c>
      <c r="BC183" t="s">
        <v>3827</v>
      </c>
      <c r="BD183" t="s">
        <v>4124</v>
      </c>
      <c r="BE183" t="s">
        <v>3</v>
      </c>
      <c r="BF183" t="s">
        <v>3</v>
      </c>
      <c r="BG183" t="s">
        <v>3</v>
      </c>
      <c r="BH183" t="s">
        <v>3</v>
      </c>
      <c r="BI183" t="s">
        <v>3</v>
      </c>
      <c r="BJ183" s="19" t="s">
        <v>6135</v>
      </c>
      <c r="BK183" t="s">
        <v>3</v>
      </c>
      <c r="BL183" t="s">
        <v>132</v>
      </c>
      <c r="BM183" t="s">
        <v>1</v>
      </c>
      <c r="BN183">
        <f>Tabla1[[#This Row],[precio del paquete]]</f>
        <v>35000</v>
      </c>
      <c r="BO183" t="s">
        <v>1</v>
      </c>
      <c r="BP183" t="s">
        <v>1</v>
      </c>
      <c r="BQ183" t="s">
        <v>1</v>
      </c>
      <c r="BR183" t="s">
        <v>1</v>
      </c>
      <c r="BS183" t="s">
        <v>1</v>
      </c>
      <c r="BT183" t="s">
        <v>1</v>
      </c>
      <c r="BU183" t="s">
        <v>1</v>
      </c>
      <c r="BV183" t="s">
        <v>1</v>
      </c>
      <c r="BW183" t="s">
        <v>0</v>
      </c>
      <c r="BX183" t="s">
        <v>1</v>
      </c>
      <c r="BY183" t="s">
        <v>1</v>
      </c>
      <c r="BZ183" t="s">
        <v>1</v>
      </c>
      <c r="CA183" t="s">
        <v>1</v>
      </c>
      <c r="CB183" t="s">
        <v>1</v>
      </c>
      <c r="CD183" t="str" cm="1">
        <f t="array" aca="1" ref="CD183" ca="1">eConcatenar(A183:CB183,"|")</f>
        <v>EuOytiSlALr1aHoI|CAR2021-7075|3|DELUX|TABASCO|CARDENAS|CSAT|2021-11-22|35000|0|1000|50|0|0|0|0|0|0|0|0|0|0|0|0|0|0|0|EVELIA|MARTINEZ|MARIA|SOLTERO|X|X|CALLE SEREQUEN |CSAT|X|9371038806|X|X|X|CALLE SEREQUEN |X|LUNES|X|X|X|X|X|DOMICILIO |1500|33500|0|0|0|2022-01-14|2022-01-21|x|x|x|x|x|MYEDVABVTAZ4TPF|x|HOMBRE|X|35000|X|X|X|X|X|X|X|X|CARDENAS|X|X|X|X|X</v>
      </c>
    </row>
    <row r="184" spans="1:82" x14ac:dyDescent="0.25">
      <c r="A184" t="s">
        <v>318</v>
      </c>
      <c r="B184" t="s">
        <v>2309</v>
      </c>
      <c r="C184">
        <v>3</v>
      </c>
      <c r="D184" t="s">
        <v>3187</v>
      </c>
      <c r="E184" t="s">
        <v>3188</v>
      </c>
      <c r="F184" t="s">
        <v>0</v>
      </c>
      <c r="G184" t="s">
        <v>3301</v>
      </c>
      <c r="H184" t="s">
        <v>3763</v>
      </c>
      <c r="I184">
        <v>12900</v>
      </c>
      <c r="J184">
        <v>0</v>
      </c>
      <c r="K184">
        <v>100</v>
      </c>
      <c r="L184">
        <v>50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 t="s">
        <v>4206</v>
      </c>
      <c r="AC184" t="s">
        <v>4201</v>
      </c>
      <c r="AD184" s="17" t="s">
        <v>4479</v>
      </c>
      <c r="AE184" t="s">
        <v>4</v>
      </c>
      <c r="AF184" t="s">
        <v>1</v>
      </c>
      <c r="AG184" t="s">
        <v>1</v>
      </c>
      <c r="AH184" t="s">
        <v>3301</v>
      </c>
      <c r="AI184" t="s">
        <v>3301</v>
      </c>
      <c r="AJ184" t="s">
        <v>1</v>
      </c>
      <c r="AK184">
        <v>9371463650</v>
      </c>
      <c r="AL184" t="s">
        <v>1</v>
      </c>
      <c r="AM184" t="s">
        <v>1</v>
      </c>
      <c r="AN184" t="s">
        <v>1</v>
      </c>
      <c r="AO184" t="s">
        <v>3301</v>
      </c>
      <c r="AP184" t="s">
        <v>1</v>
      </c>
      <c r="AQ184" t="s">
        <v>2</v>
      </c>
      <c r="AR184" t="s">
        <v>1</v>
      </c>
      <c r="AS184" t="s">
        <v>1</v>
      </c>
      <c r="AT184" t="s">
        <v>1</v>
      </c>
      <c r="AU184" t="s">
        <v>1</v>
      </c>
      <c r="AV184" t="s">
        <v>1</v>
      </c>
      <c r="AW184" t="s">
        <v>11</v>
      </c>
      <c r="AX184">
        <f>Tabla1[[#This Row],[precio del paquete]]-Tabla1[[#This Row],[Saldo_Deudor]]</f>
        <v>9000</v>
      </c>
      <c r="AY184">
        <v>3900</v>
      </c>
      <c r="AZ184">
        <v>0</v>
      </c>
      <c r="BA184">
        <v>0</v>
      </c>
      <c r="BB184" s="20">
        <v>0</v>
      </c>
      <c r="BC184" t="s">
        <v>3985</v>
      </c>
      <c r="BD184" t="s">
        <v>4141</v>
      </c>
      <c r="BE184" t="s">
        <v>3</v>
      </c>
      <c r="BF184" t="s">
        <v>3</v>
      </c>
      <c r="BG184" t="s">
        <v>3</v>
      </c>
      <c r="BH184" t="s">
        <v>3</v>
      </c>
      <c r="BI184" t="s">
        <v>3</v>
      </c>
      <c r="BJ184" s="18" t="s">
        <v>6135</v>
      </c>
      <c r="BK184" t="s">
        <v>3</v>
      </c>
      <c r="BL184" t="s">
        <v>132</v>
      </c>
      <c r="BM184" t="s">
        <v>1</v>
      </c>
      <c r="BN184">
        <f>Tabla1[[#This Row],[precio del paquete]]</f>
        <v>12900</v>
      </c>
      <c r="BO184" t="s">
        <v>1</v>
      </c>
      <c r="BP184" t="s">
        <v>1</v>
      </c>
      <c r="BQ184" t="s">
        <v>1</v>
      </c>
      <c r="BR184" t="s">
        <v>1</v>
      </c>
      <c r="BS184" t="s">
        <v>1</v>
      </c>
      <c r="BT184" t="s">
        <v>1</v>
      </c>
      <c r="BU184" t="s">
        <v>1</v>
      </c>
      <c r="BV184" t="s">
        <v>1</v>
      </c>
      <c r="BW184" t="s">
        <v>0</v>
      </c>
      <c r="BX184" t="s">
        <v>1</v>
      </c>
      <c r="BY184" t="s">
        <v>1</v>
      </c>
      <c r="BZ184" t="s">
        <v>1</v>
      </c>
      <c r="CA184" t="s">
        <v>1</v>
      </c>
      <c r="CB184" t="s">
        <v>1</v>
      </c>
      <c r="CD184" t="str" cm="1">
        <f t="array" aca="1" ref="CD184" ca="1">eConcatenar(A184:CB184,"|")</f>
        <v>lr0mqUZtYGPgivIP|CAR2018-2469|3|ECONOLINE|TABASCO|CARDENAS|CSAT|2022-02-01|12900|0|100|50|0|0|0|0|0|0|0|0|0|0|0|0|0|0|0|MARTINEZ|HERNANDEZ|FATIMA|SOLTERO|X|X|CSAT|CSAT|X|9371463650|X|X|X|CSAT|X|LUNES|X|X|X|X|X|DOMICILIO |9000|3900|0|0|0|2022-01-17|2022-01-24|x|x|x|x|x|MYEDVABVTAZ4TPF|x|HOMBRE|X|12900|X|X|X|X|X|X|X|X|CARDENAS|X|X|X|X|X</v>
      </c>
    </row>
    <row r="185" spans="1:82" x14ac:dyDescent="0.25">
      <c r="A185" t="s">
        <v>319</v>
      </c>
      <c r="B185" t="s">
        <v>2310</v>
      </c>
      <c r="C185">
        <v>3</v>
      </c>
      <c r="D185" t="s">
        <v>3183</v>
      </c>
      <c r="E185" t="s">
        <v>3188</v>
      </c>
      <c r="F185" t="s">
        <v>0</v>
      </c>
      <c r="G185" t="s">
        <v>3302</v>
      </c>
      <c r="H185" t="s">
        <v>3868</v>
      </c>
      <c r="I185">
        <v>14800</v>
      </c>
      <c r="J185">
        <v>0</v>
      </c>
      <c r="K185">
        <v>200</v>
      </c>
      <c r="L185">
        <v>50</v>
      </c>
      <c r="M185">
        <v>1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">
        <v>4480</v>
      </c>
      <c r="AC185" t="s">
        <v>4206</v>
      </c>
      <c r="AD185" s="17" t="s">
        <v>4481</v>
      </c>
      <c r="AE185" t="s">
        <v>4</v>
      </c>
      <c r="AF185" t="s">
        <v>1</v>
      </c>
      <c r="AG185" t="s">
        <v>1</v>
      </c>
      <c r="AH185" t="s">
        <v>5335</v>
      </c>
      <c r="AI185" t="s">
        <v>3302</v>
      </c>
      <c r="AJ185" t="s">
        <v>1</v>
      </c>
      <c r="AK185">
        <v>9373772000</v>
      </c>
      <c r="AL185" t="s">
        <v>1</v>
      </c>
      <c r="AM185" t="s">
        <v>1</v>
      </c>
      <c r="AN185" t="s">
        <v>1</v>
      </c>
      <c r="AO185" t="s">
        <v>5335</v>
      </c>
      <c r="AP185" t="s">
        <v>1</v>
      </c>
      <c r="AQ185" t="s">
        <v>2</v>
      </c>
      <c r="AR185" t="s">
        <v>1</v>
      </c>
      <c r="AS185" t="s">
        <v>1</v>
      </c>
      <c r="AT185" t="s">
        <v>1</v>
      </c>
      <c r="AU185" t="s">
        <v>1</v>
      </c>
      <c r="AV185" t="s">
        <v>1</v>
      </c>
      <c r="AW185" t="s">
        <v>11</v>
      </c>
      <c r="AX185">
        <f>Tabla1[[#This Row],[precio del paquete]]-Tabla1[[#This Row],[Saldo_Deudor]]</f>
        <v>5700</v>
      </c>
      <c r="AY185">
        <v>9100</v>
      </c>
      <c r="AZ185">
        <v>0</v>
      </c>
      <c r="BA185">
        <v>0</v>
      </c>
      <c r="BB185" s="20">
        <v>0</v>
      </c>
      <c r="BC185" t="s">
        <v>4135</v>
      </c>
      <c r="BD185" t="s">
        <v>6008</v>
      </c>
      <c r="BE185" t="s">
        <v>3</v>
      </c>
      <c r="BF185" t="s">
        <v>3</v>
      </c>
      <c r="BG185" t="s">
        <v>3</v>
      </c>
      <c r="BH185" t="s">
        <v>3</v>
      </c>
      <c r="BI185" t="s">
        <v>3</v>
      </c>
      <c r="BJ185" s="19" t="s">
        <v>6140</v>
      </c>
      <c r="BK185" t="s">
        <v>3</v>
      </c>
      <c r="BL185" t="s">
        <v>132</v>
      </c>
      <c r="BM185" t="s">
        <v>1</v>
      </c>
      <c r="BN185">
        <f>Tabla1[[#This Row],[precio del paquete]]</f>
        <v>14800</v>
      </c>
      <c r="BO185" t="s">
        <v>1</v>
      </c>
      <c r="BP185" t="s">
        <v>1</v>
      </c>
      <c r="BQ185" t="s">
        <v>1</v>
      </c>
      <c r="BR185" t="s">
        <v>1</v>
      </c>
      <c r="BS185" t="s">
        <v>1</v>
      </c>
      <c r="BT185" t="s">
        <v>1</v>
      </c>
      <c r="BU185" t="s">
        <v>1</v>
      </c>
      <c r="BV185" t="s">
        <v>1</v>
      </c>
      <c r="BW185" t="s">
        <v>0</v>
      </c>
      <c r="BX185" t="s">
        <v>1</v>
      </c>
      <c r="BY185" t="s">
        <v>1</v>
      </c>
      <c r="BZ185" t="s">
        <v>1</v>
      </c>
      <c r="CA185" t="s">
        <v>1</v>
      </c>
      <c r="CB185" t="s">
        <v>1</v>
      </c>
      <c r="CD185" t="str" cm="1">
        <f t="array" aca="1" ref="CD185" ca="1">eConcatenar(A185:CB185,"|")</f>
        <v>sKzx48MQyXvfNzGL|CAR2021-0640|3|MEMORIAL|TABASCO|CARDENAS|DUPLES|2021-02-25|14800|0|200|50|1|0|0|0|0|0|0|0|0|0|0|0|0|0|0|CORTES|MARTINEZ|DORIS|SOLTERO|X|X|SANTA ROSALIA ANDADOR DUPLES|DUPLES|X|9373772000|X|X|X|SANTA ROSALIA ANDADOR DUPLES|X|LUNES|X|X|X|X|X|DOMICILIO |5700|9100|0|0|0|2021-12-15|2021-12-22|x|x|x|x|x|QWZGYVYW9KVTQO|x|HOMBRE|X|14800|X|X|X|X|X|X|X|X|CARDENAS|X|X|X|X|X</v>
      </c>
    </row>
    <row r="186" spans="1:82" x14ac:dyDescent="0.25">
      <c r="A186" t="s">
        <v>320</v>
      </c>
      <c r="B186" t="s">
        <v>2311</v>
      </c>
      <c r="C186">
        <v>3</v>
      </c>
      <c r="D186" t="s">
        <v>3187</v>
      </c>
      <c r="E186" t="s">
        <v>3188</v>
      </c>
      <c r="F186" t="s">
        <v>0</v>
      </c>
      <c r="G186" t="s">
        <v>3303</v>
      </c>
      <c r="H186" t="s">
        <v>3869</v>
      </c>
      <c r="I186">
        <v>14800</v>
      </c>
      <c r="J186">
        <v>0</v>
      </c>
      <c r="K186">
        <v>100</v>
      </c>
      <c r="L186">
        <v>50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 t="s">
        <v>4206</v>
      </c>
      <c r="AC186" t="s">
        <v>4186</v>
      </c>
      <c r="AD186" s="17" t="s">
        <v>4482</v>
      </c>
      <c r="AE186" t="s">
        <v>4</v>
      </c>
      <c r="AF186" t="s">
        <v>1</v>
      </c>
      <c r="AG186" t="s">
        <v>1</v>
      </c>
      <c r="AH186" t="s">
        <v>5336</v>
      </c>
      <c r="AI186" t="s">
        <v>3303</v>
      </c>
      <c r="AJ186" t="s">
        <v>1</v>
      </c>
      <c r="AK186" t="s">
        <v>1</v>
      </c>
      <c r="AL186" t="s">
        <v>1</v>
      </c>
      <c r="AM186" t="s">
        <v>1</v>
      </c>
      <c r="AN186" t="s">
        <v>1</v>
      </c>
      <c r="AO186" t="s">
        <v>5336</v>
      </c>
      <c r="AP186" t="s">
        <v>1</v>
      </c>
      <c r="AQ186" t="s">
        <v>2</v>
      </c>
      <c r="AR186" t="s">
        <v>1</v>
      </c>
      <c r="AS186" t="s">
        <v>1</v>
      </c>
      <c r="AT186" t="s">
        <v>1</v>
      </c>
      <c r="AU186" t="s">
        <v>1</v>
      </c>
      <c r="AV186" t="s">
        <v>1</v>
      </c>
      <c r="AW186" t="s">
        <v>11</v>
      </c>
      <c r="AX186">
        <f>Tabla1[[#This Row],[precio del paquete]]-Tabla1[[#This Row],[Saldo_Deudor]]</f>
        <v>7600</v>
      </c>
      <c r="AY186">
        <v>7200</v>
      </c>
      <c r="AZ186">
        <v>0</v>
      </c>
      <c r="BA186">
        <v>0</v>
      </c>
      <c r="BB186" s="20">
        <v>0</v>
      </c>
      <c r="BC186" t="s">
        <v>5959</v>
      </c>
      <c r="BD186" t="s">
        <v>3763</v>
      </c>
      <c r="BE186" t="s">
        <v>3</v>
      </c>
      <c r="BF186" t="s">
        <v>3</v>
      </c>
      <c r="BG186" t="s">
        <v>3</v>
      </c>
      <c r="BH186" t="s">
        <v>3</v>
      </c>
      <c r="BI186" t="s">
        <v>3</v>
      </c>
      <c r="BJ186" s="18" t="s">
        <v>6124</v>
      </c>
      <c r="BK186" t="s">
        <v>3</v>
      </c>
      <c r="BL186" t="s">
        <v>132</v>
      </c>
      <c r="BM186" t="s">
        <v>1</v>
      </c>
      <c r="BN186">
        <f>Tabla1[[#This Row],[precio del paquete]]</f>
        <v>14800</v>
      </c>
      <c r="BO186" t="s">
        <v>1</v>
      </c>
      <c r="BP186" t="s">
        <v>1</v>
      </c>
      <c r="BQ186" t="s">
        <v>1</v>
      </c>
      <c r="BR186" t="s">
        <v>1</v>
      </c>
      <c r="BS186" t="s">
        <v>1</v>
      </c>
      <c r="BT186" t="s">
        <v>1</v>
      </c>
      <c r="BU186" t="s">
        <v>1</v>
      </c>
      <c r="BV186" t="s">
        <v>1</v>
      </c>
      <c r="BW186" t="s">
        <v>0</v>
      </c>
      <c r="BX186" t="s">
        <v>1</v>
      </c>
      <c r="BY186" t="s">
        <v>1</v>
      </c>
      <c r="BZ186" t="s">
        <v>1</v>
      </c>
      <c r="CA186" t="s">
        <v>1</v>
      </c>
      <c r="CB186" t="s">
        <v>1</v>
      </c>
      <c r="CD186" t="str" cm="1">
        <f t="array" aca="1" ref="CD186" ca="1">eConcatenar(A186:CB186,"|")</f>
        <v>Yq19yUDOeZFqDcHI|CAR2021-3553|3|ECONOLINE|TABASCO|CARDENAS|EJIDA CARDENAS|2019-11-26|14800|0|100|50|0|0|0|0|0|0|0|0|0|0|0|0|0|0|0|MARTINEZ|GARCIA|IGNACIA|SOLTERO|X|X|CARRETERA CARDENAS-VILLAHERMOSA|EJIDA CARDENAS|X|X|X|X|X|CARRETERA CARDENAS-VILLAHERMOSA|X|LUNES|X|X|X|X|X|DOMICILIO |7600|7200|0|0|0|2022-01-25|2022-02-01|x|x|x|x|x|QWZHGJ0U9KVTQO|x|HOMBRE|X|14800|X|X|X|X|X|X|X|X|CARDENAS|X|X|X|X|X</v>
      </c>
    </row>
    <row r="187" spans="1:82" x14ac:dyDescent="0.25">
      <c r="A187" t="s">
        <v>321</v>
      </c>
      <c r="B187" t="s">
        <v>2312</v>
      </c>
      <c r="C187">
        <v>3</v>
      </c>
      <c r="D187" t="s">
        <v>3187</v>
      </c>
      <c r="E187" t="s">
        <v>3188</v>
      </c>
      <c r="F187" t="s">
        <v>0</v>
      </c>
      <c r="G187" t="s">
        <v>3304</v>
      </c>
      <c r="H187" t="s">
        <v>3870</v>
      </c>
      <c r="I187">
        <v>12900</v>
      </c>
      <c r="J187">
        <v>0</v>
      </c>
      <c r="K187">
        <v>200</v>
      </c>
      <c r="L187">
        <v>50</v>
      </c>
      <c r="M187">
        <v>1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 t="s">
        <v>4483</v>
      </c>
      <c r="AC187" t="s">
        <v>7</v>
      </c>
      <c r="AD187" s="17" t="s">
        <v>4484</v>
      </c>
      <c r="AE187" t="s">
        <v>4</v>
      </c>
      <c r="AF187" t="s">
        <v>1</v>
      </c>
      <c r="AG187" t="s">
        <v>1</v>
      </c>
      <c r="AH187" t="s">
        <v>3237</v>
      </c>
      <c r="AI187" t="s">
        <v>3304</v>
      </c>
      <c r="AJ187" t="s">
        <v>1</v>
      </c>
      <c r="AK187">
        <v>5548336317</v>
      </c>
      <c r="AL187" t="s">
        <v>1</v>
      </c>
      <c r="AM187" t="s">
        <v>1</v>
      </c>
      <c r="AN187" t="s">
        <v>1</v>
      </c>
      <c r="AO187" t="s">
        <v>3237</v>
      </c>
      <c r="AP187" t="s">
        <v>1</v>
      </c>
      <c r="AQ187" t="s">
        <v>2</v>
      </c>
      <c r="AR187" t="s">
        <v>1</v>
      </c>
      <c r="AS187" t="s">
        <v>1</v>
      </c>
      <c r="AT187" t="s">
        <v>1</v>
      </c>
      <c r="AU187" t="s">
        <v>1</v>
      </c>
      <c r="AV187" t="s">
        <v>1</v>
      </c>
      <c r="AW187" t="s">
        <v>11</v>
      </c>
      <c r="AX187">
        <f>Tabla1[[#This Row],[precio del paquete]]-Tabla1[[#This Row],[Saldo_Deudor]]</f>
        <v>0</v>
      </c>
      <c r="AY187">
        <v>12900</v>
      </c>
      <c r="AZ187">
        <v>0</v>
      </c>
      <c r="BA187">
        <v>0</v>
      </c>
      <c r="BB187" s="20">
        <v>0</v>
      </c>
      <c r="BC187" t="s">
        <v>5972</v>
      </c>
      <c r="BD187" t="s">
        <v>3978</v>
      </c>
      <c r="BE187" t="s">
        <v>3</v>
      </c>
      <c r="BF187" t="s">
        <v>3</v>
      </c>
      <c r="BG187" t="s">
        <v>3</v>
      </c>
      <c r="BH187" t="s">
        <v>3</v>
      </c>
      <c r="BI187" t="s">
        <v>3</v>
      </c>
      <c r="BJ187" s="19" t="s">
        <v>143</v>
      </c>
      <c r="BK187" t="s">
        <v>3</v>
      </c>
      <c r="BL187" t="s">
        <v>132</v>
      </c>
      <c r="BM187" t="s">
        <v>1</v>
      </c>
      <c r="BN187">
        <f>Tabla1[[#This Row],[precio del paquete]]</f>
        <v>12900</v>
      </c>
      <c r="BO187" t="s">
        <v>1</v>
      </c>
      <c r="BP187" t="s">
        <v>1</v>
      </c>
      <c r="BQ187" t="s">
        <v>1</v>
      </c>
      <c r="BR187" t="s">
        <v>1</v>
      </c>
      <c r="BS187" t="s">
        <v>1</v>
      </c>
      <c r="BT187" t="s">
        <v>1</v>
      </c>
      <c r="BU187" t="s">
        <v>1</v>
      </c>
      <c r="BV187" t="s">
        <v>1</v>
      </c>
      <c r="BW187" t="s">
        <v>0</v>
      </c>
      <c r="BX187" t="s">
        <v>1</v>
      </c>
      <c r="BY187" t="s">
        <v>1</v>
      </c>
      <c r="BZ187" t="s">
        <v>1</v>
      </c>
      <c r="CA187" t="s">
        <v>1</v>
      </c>
      <c r="CB187" t="s">
        <v>1</v>
      </c>
      <c r="CD187" t="str" cm="1">
        <f t="array" aca="1" ref="CD187" ca="1">eConcatenar(A187:CB187,"|")</f>
        <v>r6kzpRz8HuHMmofo|CAR2021-0663|3|ECONOLINE|TABASCO|CARDENAS|EJIDO 5 DE MAYO|2021-01-03|12900|0|200|50|1|0|0|0|0|0|0|0|0|0|0|0|0|0|0|COLORADO|LOPEZ|NOE|SOLTERO|X|X|CARRETERA PRINCIPAL SIN NUMERO|EJIDO 5 DE MAYO|X|5548336317|X|X|X|CARRETERA PRINCIPAL SIN NUMERO|X|LUNES|X|X|X|X|X|DOMICILIO |0|12900|0|0|0|2021-04-20|2021-04-27|x|x|x|x|x|NL2E7OEHPWYUH7Y|x|HOMBRE|X|12900|X|X|X|X|X|X|X|X|CARDENAS|X|X|X|X|X</v>
      </c>
    </row>
    <row r="188" spans="1:82" x14ac:dyDescent="0.25">
      <c r="A188" t="s">
        <v>322</v>
      </c>
      <c r="B188" t="s">
        <v>2313</v>
      </c>
      <c r="C188">
        <v>3</v>
      </c>
      <c r="D188" t="s">
        <v>3186</v>
      </c>
      <c r="E188" t="s">
        <v>3188</v>
      </c>
      <c r="F188" t="s">
        <v>3192</v>
      </c>
      <c r="G188" t="s">
        <v>3305</v>
      </c>
      <c r="H188" t="s">
        <v>3871</v>
      </c>
      <c r="I188">
        <v>19800</v>
      </c>
      <c r="J188">
        <v>0</v>
      </c>
      <c r="K188">
        <v>400</v>
      </c>
      <c r="L188">
        <v>50</v>
      </c>
      <c r="M188">
        <v>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 t="s">
        <v>4212</v>
      </c>
      <c r="AC188" t="s">
        <v>4485</v>
      </c>
      <c r="AD188" s="17" t="s">
        <v>4486</v>
      </c>
      <c r="AE188" t="s">
        <v>4</v>
      </c>
      <c r="AF188" t="s">
        <v>1</v>
      </c>
      <c r="AG188" t="s">
        <v>1</v>
      </c>
      <c r="AH188" t="s">
        <v>5337</v>
      </c>
      <c r="AI188" t="s">
        <v>3305</v>
      </c>
      <c r="AJ188" t="s">
        <v>1</v>
      </c>
      <c r="AK188">
        <v>9331348812</v>
      </c>
      <c r="AL188" t="s">
        <v>1</v>
      </c>
      <c r="AM188" t="s">
        <v>1</v>
      </c>
      <c r="AN188" t="s">
        <v>1</v>
      </c>
      <c r="AO188" t="s">
        <v>5337</v>
      </c>
      <c r="AP188" t="s">
        <v>1</v>
      </c>
      <c r="AQ188" t="s">
        <v>2</v>
      </c>
      <c r="AR188" t="s">
        <v>1</v>
      </c>
      <c r="AS188" t="s">
        <v>1</v>
      </c>
      <c r="AT188" t="s">
        <v>1</v>
      </c>
      <c r="AU188" t="s">
        <v>1</v>
      </c>
      <c r="AV188" t="s">
        <v>1</v>
      </c>
      <c r="AW188" t="s">
        <v>11</v>
      </c>
      <c r="AX188">
        <f>Tabla1[[#This Row],[precio del paquete]]-Tabla1[[#This Row],[Saldo_Deudor]]</f>
        <v>10500</v>
      </c>
      <c r="AY188">
        <v>9300</v>
      </c>
      <c r="AZ188">
        <v>0</v>
      </c>
      <c r="BA188">
        <v>0</v>
      </c>
      <c r="BB188" s="20">
        <v>0</v>
      </c>
      <c r="BC188" t="s">
        <v>3924</v>
      </c>
      <c r="BD188" t="s">
        <v>6041</v>
      </c>
      <c r="BE188" t="s">
        <v>3</v>
      </c>
      <c r="BF188" t="s">
        <v>3</v>
      </c>
      <c r="BG188" t="s">
        <v>3</v>
      </c>
      <c r="BH188" t="s">
        <v>3</v>
      </c>
      <c r="BI188" t="s">
        <v>3</v>
      </c>
      <c r="BJ188" s="18" t="s">
        <v>6136</v>
      </c>
      <c r="BK188" t="s">
        <v>3</v>
      </c>
      <c r="BL188" t="s">
        <v>132</v>
      </c>
      <c r="BM188" t="s">
        <v>1</v>
      </c>
      <c r="BN188">
        <f>Tabla1[[#This Row],[precio del paquete]]</f>
        <v>19800</v>
      </c>
      <c r="BO188" t="s">
        <v>1</v>
      </c>
      <c r="BP188" t="s">
        <v>1</v>
      </c>
      <c r="BQ188" t="s">
        <v>1</v>
      </c>
      <c r="BR188" t="s">
        <v>1</v>
      </c>
      <c r="BS188" t="s">
        <v>1</v>
      </c>
      <c r="BT188" t="s">
        <v>1</v>
      </c>
      <c r="BU188" t="s">
        <v>1</v>
      </c>
      <c r="BV188" t="s">
        <v>1</v>
      </c>
      <c r="BW188" t="s">
        <v>0</v>
      </c>
      <c r="BX188" t="s">
        <v>1</v>
      </c>
      <c r="BY188" t="s">
        <v>1</v>
      </c>
      <c r="BZ188" t="s">
        <v>1</v>
      </c>
      <c r="CA188" t="s">
        <v>1</v>
      </c>
      <c r="CB188" t="s">
        <v>1</v>
      </c>
      <c r="CD188" t="str" cm="1">
        <f t="array" aca="1" ref="CD188" ca="1">eConcatenar(A188:CB188,"|")</f>
        <v>iNn87KphXIl7Jzt3|PAR2019-2943|3|ZAFIRO|TABASCO|PARAISO|EJIDO AQUILES  SERDAN|2019-05-10|19800|0|400|50|2|0|0|0|0|0|0|0|0|0|0|0|0|0|0|RAMIREZ|LIGONIO|ARACELI|SOLTERO|X|X|CALLE DEL VIVERO|EJIDO AQUILES  SERDAN|X|9331348812|X|X|X|CALLE DEL VIVERO|X|LUNES|X|X|X|X|X|DOMICILIO |10500|9300|0|0|0|2022-08-01|2022-08-08|x|x|x|x|x|QWZBUES49KVTQO|x|HOMBRE|X|19800|X|X|X|X|X|X|X|X|CARDENAS|X|X|X|X|X</v>
      </c>
    </row>
    <row r="189" spans="1:82" x14ac:dyDescent="0.25">
      <c r="A189" t="s">
        <v>323</v>
      </c>
      <c r="B189" t="s">
        <v>2314</v>
      </c>
      <c r="C189">
        <v>3</v>
      </c>
      <c r="D189" t="s">
        <v>3187</v>
      </c>
      <c r="E189" t="s">
        <v>3188</v>
      </c>
      <c r="F189" t="s">
        <v>3192</v>
      </c>
      <c r="G189" t="s">
        <v>3305</v>
      </c>
      <c r="H189" t="s">
        <v>3872</v>
      </c>
      <c r="I189">
        <v>12900</v>
      </c>
      <c r="J189">
        <v>0</v>
      </c>
      <c r="K189">
        <v>500</v>
      </c>
      <c r="L189">
        <v>50</v>
      </c>
      <c r="M189">
        <v>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 t="s">
        <v>8</v>
      </c>
      <c r="AC189" t="s">
        <v>4188</v>
      </c>
      <c r="AD189" s="17" t="s">
        <v>4306</v>
      </c>
      <c r="AE189" t="s">
        <v>4</v>
      </c>
      <c r="AF189" t="s">
        <v>1</v>
      </c>
      <c r="AG189" t="s">
        <v>1</v>
      </c>
      <c r="AH189" t="s">
        <v>5338</v>
      </c>
      <c r="AI189" t="s">
        <v>3305</v>
      </c>
      <c r="AJ189" t="s">
        <v>1</v>
      </c>
      <c r="AK189">
        <v>9331137834</v>
      </c>
      <c r="AL189" t="s">
        <v>1</v>
      </c>
      <c r="AM189" t="s">
        <v>1</v>
      </c>
      <c r="AN189" t="s">
        <v>1</v>
      </c>
      <c r="AO189" t="s">
        <v>5338</v>
      </c>
      <c r="AP189" t="s">
        <v>1</v>
      </c>
      <c r="AQ189" t="s">
        <v>2</v>
      </c>
      <c r="AR189" t="s">
        <v>1</v>
      </c>
      <c r="AS189" t="s">
        <v>1</v>
      </c>
      <c r="AT189" t="s">
        <v>1</v>
      </c>
      <c r="AU189" t="s">
        <v>1</v>
      </c>
      <c r="AV189" t="s">
        <v>1</v>
      </c>
      <c r="AW189" t="s">
        <v>11</v>
      </c>
      <c r="AX189">
        <f>Tabla1[[#This Row],[precio del paquete]]-Tabla1[[#This Row],[Saldo_Deudor]]</f>
        <v>10700</v>
      </c>
      <c r="AY189">
        <v>2200</v>
      </c>
      <c r="AZ189">
        <v>0</v>
      </c>
      <c r="BA189">
        <v>0</v>
      </c>
      <c r="BB189" s="20">
        <v>0</v>
      </c>
      <c r="BC189" t="s">
        <v>3763</v>
      </c>
      <c r="BD189" t="s">
        <v>6037</v>
      </c>
      <c r="BE189" t="s">
        <v>3</v>
      </c>
      <c r="BF189" t="s">
        <v>3</v>
      </c>
      <c r="BG189" t="s">
        <v>3</v>
      </c>
      <c r="BH189" t="s">
        <v>3</v>
      </c>
      <c r="BI189" t="s">
        <v>3</v>
      </c>
      <c r="BJ189" s="19" t="s">
        <v>6139</v>
      </c>
      <c r="BK189" t="s">
        <v>3</v>
      </c>
      <c r="BL189" t="s">
        <v>132</v>
      </c>
      <c r="BM189" t="s">
        <v>1</v>
      </c>
      <c r="BN189">
        <f>Tabla1[[#This Row],[precio del paquete]]</f>
        <v>12900</v>
      </c>
      <c r="BO189" t="s">
        <v>1</v>
      </c>
      <c r="BP189" t="s">
        <v>1</v>
      </c>
      <c r="BQ189" t="s">
        <v>1</v>
      </c>
      <c r="BR189" t="s">
        <v>1</v>
      </c>
      <c r="BS189" t="s">
        <v>1</v>
      </c>
      <c r="BT189" t="s">
        <v>1</v>
      </c>
      <c r="BU189" t="s">
        <v>1</v>
      </c>
      <c r="BV189" t="s">
        <v>1</v>
      </c>
      <c r="BW189" t="s">
        <v>0</v>
      </c>
      <c r="BX189" t="s">
        <v>1</v>
      </c>
      <c r="BY189" t="s">
        <v>1</v>
      </c>
      <c r="BZ189" t="s">
        <v>1</v>
      </c>
      <c r="CA189" t="s">
        <v>1</v>
      </c>
      <c r="CB189" t="s">
        <v>1</v>
      </c>
      <c r="CD189" t="str" cm="1">
        <f t="array" aca="1" ref="CD189" ca="1">eConcatenar(A189:CB189,"|")</f>
        <v>dkMDkRMfwVpkVskN|PAR2019-2949|3|ECONOLINE|TABASCO|PARAISO|EJIDO AQUILES  SERDAN|2019-07-10|12900|0|500|50|2|0|0|0|0|0|0|0|0|0|0|0|0|0|0|GOMEZ|ARIAS|GUADALUPE|SOLTERO|X|X|POR LA LAGUNA|EJIDO AQUILES  SERDAN|X|9331137834|X|X|X|POR LA LAGUNA|X|LUNES|X|X|X|X|X|DOMICILIO |10700|2200|0|0|0|2022-02-01|2022-02-08|x|x|x|x|x|QWZGYT4O9KVTQO|x|HOMBRE|X|12900|X|X|X|X|X|X|X|X|CARDENAS|X|X|X|X|X</v>
      </c>
    </row>
    <row r="190" spans="1:82" x14ac:dyDescent="0.25">
      <c r="A190" t="s">
        <v>324</v>
      </c>
      <c r="B190" t="s">
        <v>2315</v>
      </c>
      <c r="C190">
        <v>3</v>
      </c>
      <c r="D190" t="s">
        <v>3183</v>
      </c>
      <c r="E190" t="s">
        <v>3188</v>
      </c>
      <c r="F190" t="s">
        <v>3192</v>
      </c>
      <c r="G190" t="s">
        <v>3305</v>
      </c>
      <c r="H190" t="s">
        <v>3873</v>
      </c>
      <c r="I190">
        <v>14800</v>
      </c>
      <c r="J190">
        <v>0</v>
      </c>
      <c r="K190">
        <v>100</v>
      </c>
      <c r="L190">
        <v>50</v>
      </c>
      <c r="M190">
        <v>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 t="s">
        <v>4186</v>
      </c>
      <c r="AC190" t="s">
        <v>8</v>
      </c>
      <c r="AD190" s="17" t="s">
        <v>4487</v>
      </c>
      <c r="AE190" t="s">
        <v>4</v>
      </c>
      <c r="AF190" t="s">
        <v>1</v>
      </c>
      <c r="AG190" t="s">
        <v>1</v>
      </c>
      <c r="AH190" t="s">
        <v>5339</v>
      </c>
      <c r="AI190" t="s">
        <v>3305</v>
      </c>
      <c r="AJ190" t="s">
        <v>1</v>
      </c>
      <c r="AK190">
        <v>9931529861</v>
      </c>
      <c r="AL190" t="s">
        <v>1</v>
      </c>
      <c r="AM190" t="s">
        <v>1</v>
      </c>
      <c r="AN190" t="s">
        <v>1</v>
      </c>
      <c r="AO190" t="s">
        <v>5339</v>
      </c>
      <c r="AP190" t="s">
        <v>1</v>
      </c>
      <c r="AQ190" t="s">
        <v>2</v>
      </c>
      <c r="AR190" t="s">
        <v>1</v>
      </c>
      <c r="AS190" t="s">
        <v>1</v>
      </c>
      <c r="AT190" t="s">
        <v>1</v>
      </c>
      <c r="AU190" t="s">
        <v>1</v>
      </c>
      <c r="AV190" t="s">
        <v>1</v>
      </c>
      <c r="AW190" t="s">
        <v>11</v>
      </c>
      <c r="AX190">
        <f>Tabla1[[#This Row],[precio del paquete]]-Tabla1[[#This Row],[Saldo_Deudor]]</f>
        <v>100</v>
      </c>
      <c r="AY190">
        <v>14700</v>
      </c>
      <c r="AZ190">
        <v>0</v>
      </c>
      <c r="BA190">
        <v>0</v>
      </c>
      <c r="BB190" s="20">
        <v>0</v>
      </c>
      <c r="BC190" t="s">
        <v>3976</v>
      </c>
      <c r="BD190" t="s">
        <v>6034</v>
      </c>
      <c r="BE190" t="s">
        <v>3</v>
      </c>
      <c r="BF190" t="s">
        <v>3</v>
      </c>
      <c r="BG190" t="s">
        <v>3</v>
      </c>
      <c r="BH190" t="s">
        <v>3</v>
      </c>
      <c r="BI190" t="s">
        <v>3</v>
      </c>
      <c r="BJ190" s="18" t="s">
        <v>6139</v>
      </c>
      <c r="BK190" t="s">
        <v>3</v>
      </c>
      <c r="BL190" t="s">
        <v>132</v>
      </c>
      <c r="BM190" t="s">
        <v>1</v>
      </c>
      <c r="BN190">
        <f>Tabla1[[#This Row],[precio del paquete]]</f>
        <v>14800</v>
      </c>
      <c r="BO190" t="s">
        <v>1</v>
      </c>
      <c r="BP190" t="s">
        <v>1</v>
      </c>
      <c r="BQ190" t="s">
        <v>1</v>
      </c>
      <c r="BR190" t="s">
        <v>1</v>
      </c>
      <c r="BS190" t="s">
        <v>1</v>
      </c>
      <c r="BT190" t="s">
        <v>1</v>
      </c>
      <c r="BU190" t="s">
        <v>1</v>
      </c>
      <c r="BV190" t="s">
        <v>1</v>
      </c>
      <c r="BW190" t="s">
        <v>0</v>
      </c>
      <c r="BX190" t="s">
        <v>1</v>
      </c>
      <c r="BY190" t="s">
        <v>1</v>
      </c>
      <c r="BZ190" t="s">
        <v>1</v>
      </c>
      <c r="CA190" t="s">
        <v>1</v>
      </c>
      <c r="CB190" t="s">
        <v>1</v>
      </c>
      <c r="CD190" t="str" cm="1">
        <f t="array" aca="1" ref="CD190" ca="1">eConcatenar(A190:CB190,"|")</f>
        <v>SJFgIa1LYpXpKw3o|PAR2022-0118|3|MEMORIAL|TABASCO|PARAISO|EJIDO AQUILES  SERDAN|2021-06-01|14800|0|100|50|2|0|0|0|0|0|0|0|0|0|0|0|0|0|0|GARCIA|GOMEZ|ELSA|SOLTERO|X|X|CARRETERA A JALAPITA|EJIDO AQUILES  SERDAN|X|9931529861|X|X|X|CARRETERA A JALAPITA|X|LUNES|X|X|X|X|X|DOMICILIO |100|14700|0|0|0|2022-05-01|2022-05-08|x|x|x|x|x|QWZGYT4O9KVTQO|x|HOMBRE|X|14800|X|X|X|X|X|X|X|X|CARDENAS|X|X|X|X|X</v>
      </c>
    </row>
    <row r="191" spans="1:82" x14ac:dyDescent="0.25">
      <c r="A191" t="s">
        <v>325</v>
      </c>
      <c r="B191" t="s">
        <v>2316</v>
      </c>
      <c r="C191">
        <v>3</v>
      </c>
      <c r="D191" t="s">
        <v>3183</v>
      </c>
      <c r="E191" t="s">
        <v>3188</v>
      </c>
      <c r="F191" t="s">
        <v>3192</v>
      </c>
      <c r="G191" t="s">
        <v>3306</v>
      </c>
      <c r="H191" t="s">
        <v>3789</v>
      </c>
      <c r="I191">
        <v>14800</v>
      </c>
      <c r="J191">
        <v>0</v>
      </c>
      <c r="K191">
        <v>200</v>
      </c>
      <c r="L191">
        <v>50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 t="s">
        <v>4237</v>
      </c>
      <c r="AC191" t="s">
        <v>4488</v>
      </c>
      <c r="AD191" s="17" t="s">
        <v>4489</v>
      </c>
      <c r="AE191" t="s">
        <v>4</v>
      </c>
      <c r="AF191" t="s">
        <v>1</v>
      </c>
      <c r="AG191" t="s">
        <v>1</v>
      </c>
      <c r="AH191" t="s">
        <v>5340</v>
      </c>
      <c r="AI191" t="s">
        <v>3306</v>
      </c>
      <c r="AJ191" t="s">
        <v>1</v>
      </c>
      <c r="AK191">
        <v>9331260272</v>
      </c>
      <c r="AL191" t="s">
        <v>1</v>
      </c>
      <c r="AM191" t="s">
        <v>1</v>
      </c>
      <c r="AN191" t="s">
        <v>1</v>
      </c>
      <c r="AO191" t="s">
        <v>5340</v>
      </c>
      <c r="AP191" t="s">
        <v>1</v>
      </c>
      <c r="AQ191" t="s">
        <v>2</v>
      </c>
      <c r="AR191" t="s">
        <v>1</v>
      </c>
      <c r="AS191" t="s">
        <v>1</v>
      </c>
      <c r="AT191" t="s">
        <v>1</v>
      </c>
      <c r="AU191" t="s">
        <v>1</v>
      </c>
      <c r="AV191" t="s">
        <v>1</v>
      </c>
      <c r="AW191" t="s">
        <v>11</v>
      </c>
      <c r="AX191">
        <f>Tabla1[[#This Row],[precio del paquete]]-Tabla1[[#This Row],[Saldo_Deudor]]</f>
        <v>400</v>
      </c>
      <c r="AY191">
        <v>14400</v>
      </c>
      <c r="AZ191">
        <v>0</v>
      </c>
      <c r="BA191">
        <v>0</v>
      </c>
      <c r="BB191" s="20">
        <v>0</v>
      </c>
      <c r="BC191" t="s">
        <v>4124</v>
      </c>
      <c r="BD191" t="s">
        <v>4103</v>
      </c>
      <c r="BE191" t="s">
        <v>3</v>
      </c>
      <c r="BF191" t="s">
        <v>3</v>
      </c>
      <c r="BG191" t="s">
        <v>3</v>
      </c>
      <c r="BH191" t="s">
        <v>3</v>
      </c>
      <c r="BI191" t="s">
        <v>3</v>
      </c>
      <c r="BJ191" s="19" t="s">
        <v>6139</v>
      </c>
      <c r="BK191" t="s">
        <v>3</v>
      </c>
      <c r="BL191" t="s">
        <v>132</v>
      </c>
      <c r="BM191" t="s">
        <v>1</v>
      </c>
      <c r="BN191">
        <f>Tabla1[[#This Row],[precio del paquete]]</f>
        <v>14800</v>
      </c>
      <c r="BO191" t="s">
        <v>1</v>
      </c>
      <c r="BP191" t="s">
        <v>1</v>
      </c>
      <c r="BQ191" t="s">
        <v>1</v>
      </c>
      <c r="BR191" t="s">
        <v>1</v>
      </c>
      <c r="BS191" t="s">
        <v>1</v>
      </c>
      <c r="BT191" t="s">
        <v>1</v>
      </c>
      <c r="BU191" t="s">
        <v>1</v>
      </c>
      <c r="BV191" t="s">
        <v>1</v>
      </c>
      <c r="BW191" t="s">
        <v>0</v>
      </c>
      <c r="BX191" t="s">
        <v>1</v>
      </c>
      <c r="BY191" t="s">
        <v>1</v>
      </c>
      <c r="BZ191" t="s">
        <v>1</v>
      </c>
      <c r="CA191" t="s">
        <v>1</v>
      </c>
      <c r="CB191" t="s">
        <v>1</v>
      </c>
      <c r="CD191" t="str" cm="1">
        <f t="array" aca="1" ref="CD191" ca="1">eConcatenar(A191:CB191,"|")</f>
        <v>wW3wfQtd1WM6XkwK|PAR2022-0104|3|MEMORIAL|TABASCO|PARAISO|EJIDO AQUILES SERDAN|2022-03-01|14800|0|200|50|0|0|0|0|0|0|0|0|0|0|0|0|0|0|0|ALEJANDRO|RAMON|NELDA|SOLTERO|X|X|CARRETERA A JALAPITA SIN NUMERO|EJIDO AQUILES SERDAN|X|9331260272|X|X|X|CARRETERA A JALAPITA SIN NUMERO|X|LUNES|X|X|X|X|X|DOMICILIO |400|14400|0|0|0|2022-01-21|2022-01-28|x|x|x|x|x|QWZGYT4O9KVTQO|x|HOMBRE|X|14800|X|X|X|X|X|X|X|X|CARDENAS|X|X|X|X|X</v>
      </c>
    </row>
    <row r="192" spans="1:82" x14ac:dyDescent="0.25">
      <c r="A192" t="s">
        <v>326</v>
      </c>
      <c r="B192" t="s">
        <v>2317</v>
      </c>
      <c r="C192">
        <v>3</v>
      </c>
      <c r="D192" t="s">
        <v>3187</v>
      </c>
      <c r="E192" t="s">
        <v>3188</v>
      </c>
      <c r="F192" t="s">
        <v>3192</v>
      </c>
      <c r="G192" t="s">
        <v>3306</v>
      </c>
      <c r="H192" t="s">
        <v>3874</v>
      </c>
      <c r="I192">
        <v>12900</v>
      </c>
      <c r="J192">
        <v>0</v>
      </c>
      <c r="K192">
        <v>100</v>
      </c>
      <c r="L192">
        <v>50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 t="s">
        <v>4212</v>
      </c>
      <c r="AC192" t="s">
        <v>4212</v>
      </c>
      <c r="AD192" s="17" t="s">
        <v>4490</v>
      </c>
      <c r="AE192" t="s">
        <v>4</v>
      </c>
      <c r="AF192" t="s">
        <v>1</v>
      </c>
      <c r="AG192" t="s">
        <v>1</v>
      </c>
      <c r="AH192" t="s">
        <v>5340</v>
      </c>
      <c r="AI192" t="s">
        <v>3306</v>
      </c>
      <c r="AJ192" t="s">
        <v>1</v>
      </c>
      <c r="AK192">
        <v>9331311118</v>
      </c>
      <c r="AL192" t="s">
        <v>1</v>
      </c>
      <c r="AM192" t="s">
        <v>1</v>
      </c>
      <c r="AN192" t="s">
        <v>1</v>
      </c>
      <c r="AO192" t="s">
        <v>5340</v>
      </c>
      <c r="AP192" t="s">
        <v>1</v>
      </c>
      <c r="AQ192" t="s">
        <v>2</v>
      </c>
      <c r="AR192" t="s">
        <v>1</v>
      </c>
      <c r="AS192" t="s">
        <v>1</v>
      </c>
      <c r="AT192" t="s">
        <v>1</v>
      </c>
      <c r="AU192" t="s">
        <v>1</v>
      </c>
      <c r="AV192" t="s">
        <v>1</v>
      </c>
      <c r="AW192" t="s">
        <v>11</v>
      </c>
      <c r="AX192">
        <f>Tabla1[[#This Row],[precio del paquete]]-Tabla1[[#This Row],[Saldo_Deudor]]</f>
        <v>11200</v>
      </c>
      <c r="AY192">
        <v>1700</v>
      </c>
      <c r="AZ192">
        <v>0</v>
      </c>
      <c r="BA192">
        <v>0</v>
      </c>
      <c r="BB192" s="20">
        <v>0</v>
      </c>
      <c r="BC192" t="s">
        <v>4124</v>
      </c>
      <c r="BD192" t="s">
        <v>4103</v>
      </c>
      <c r="BE192" t="s">
        <v>3</v>
      </c>
      <c r="BF192" t="s">
        <v>3</v>
      </c>
      <c r="BG192" t="s">
        <v>3</v>
      </c>
      <c r="BH192" t="s">
        <v>3</v>
      </c>
      <c r="BI192" t="s">
        <v>3</v>
      </c>
      <c r="BJ192" s="18" t="s">
        <v>6139</v>
      </c>
      <c r="BK192" t="s">
        <v>3</v>
      </c>
      <c r="BL192" t="s">
        <v>132</v>
      </c>
      <c r="BM192" t="s">
        <v>1</v>
      </c>
      <c r="BN192">
        <f>Tabla1[[#This Row],[precio del paquete]]</f>
        <v>12900</v>
      </c>
      <c r="BO192" t="s">
        <v>1</v>
      </c>
      <c r="BP192" t="s">
        <v>1</v>
      </c>
      <c r="BQ192" t="s">
        <v>1</v>
      </c>
      <c r="BR192" t="s">
        <v>1</v>
      </c>
      <c r="BS192" t="s">
        <v>1</v>
      </c>
      <c r="BT192" t="s">
        <v>1</v>
      </c>
      <c r="BU192" t="s">
        <v>1</v>
      </c>
      <c r="BV192" t="s">
        <v>1</v>
      </c>
      <c r="BW192" t="s">
        <v>0</v>
      </c>
      <c r="BX192" t="s">
        <v>1</v>
      </c>
      <c r="BY192" t="s">
        <v>1</v>
      </c>
      <c r="BZ192" t="s">
        <v>1</v>
      </c>
      <c r="CA192" t="s">
        <v>1</v>
      </c>
      <c r="CB192" t="s">
        <v>1</v>
      </c>
      <c r="CD192" t="str" cm="1">
        <f t="array" aca="1" ref="CD192" ca="1">eConcatenar(A192:CB192,"|")</f>
        <v>YiT4PFXxg0H0W9eS|PAR2019-2487|3|ECONOLINE|TABASCO|PARAISO|EJIDO AQUILES SERDAN|2019-09-17|12900|0|100|50|0|0|0|0|0|0|0|0|0|0|0|0|0|0|0|RAMIREZ|RAMIREZ|ROSELIA|SOLTERO|X|X|CARRETERA A JALAPITA SIN NUMERO|EJIDO AQUILES SERDAN|X|9331311118|X|X|X|CARRETERA A JALAPITA SIN NUMERO|X|LUNES|X|X|X|X|X|DOMICILIO |11200|1700|0|0|0|2022-01-21|2022-01-28|x|x|x|x|x|QWZGYT4O9KVTQO|x|HOMBRE|X|12900|X|X|X|X|X|X|X|X|CARDENAS|X|X|X|X|X</v>
      </c>
    </row>
    <row r="193" spans="1:82" x14ac:dyDescent="0.25">
      <c r="A193" t="s">
        <v>327</v>
      </c>
      <c r="B193" t="s">
        <v>2318</v>
      </c>
      <c r="C193">
        <v>3</v>
      </c>
      <c r="D193" t="s">
        <v>3187</v>
      </c>
      <c r="E193" t="s">
        <v>3188</v>
      </c>
      <c r="F193" t="s">
        <v>3192</v>
      </c>
      <c r="G193" t="s">
        <v>3306</v>
      </c>
      <c r="H193" t="s">
        <v>3875</v>
      </c>
      <c r="I193">
        <v>12900</v>
      </c>
      <c r="J193">
        <v>0</v>
      </c>
      <c r="K193">
        <v>150</v>
      </c>
      <c r="L193">
        <v>50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t="s">
        <v>4212</v>
      </c>
      <c r="AC193" t="s">
        <v>4491</v>
      </c>
      <c r="AD193" s="17" t="s">
        <v>4492</v>
      </c>
      <c r="AE193" t="s">
        <v>4</v>
      </c>
      <c r="AF193" t="s">
        <v>1</v>
      </c>
      <c r="AG193" t="s">
        <v>1</v>
      </c>
      <c r="AH193" t="s">
        <v>5340</v>
      </c>
      <c r="AI193" t="s">
        <v>3306</v>
      </c>
      <c r="AJ193" t="s">
        <v>1</v>
      </c>
      <c r="AK193" t="s">
        <v>1</v>
      </c>
      <c r="AL193" t="s">
        <v>1</v>
      </c>
      <c r="AM193" t="s">
        <v>1</v>
      </c>
      <c r="AN193" t="s">
        <v>1</v>
      </c>
      <c r="AO193" t="s">
        <v>5340</v>
      </c>
      <c r="AP193" t="s">
        <v>1</v>
      </c>
      <c r="AQ193" t="s">
        <v>2</v>
      </c>
      <c r="AR193" t="s">
        <v>1</v>
      </c>
      <c r="AS193" t="s">
        <v>1</v>
      </c>
      <c r="AT193" t="s">
        <v>1</v>
      </c>
      <c r="AU193" t="s">
        <v>1</v>
      </c>
      <c r="AV193" t="s">
        <v>1</v>
      </c>
      <c r="AW193" t="s">
        <v>11</v>
      </c>
      <c r="AX193">
        <f>Tabla1[[#This Row],[precio del paquete]]-Tabla1[[#This Row],[Saldo_Deudor]]</f>
        <v>7150</v>
      </c>
      <c r="AY193">
        <v>5750</v>
      </c>
      <c r="AZ193">
        <v>0</v>
      </c>
      <c r="BA193">
        <v>0</v>
      </c>
      <c r="BB193" s="20">
        <v>0</v>
      </c>
      <c r="BC193" t="s">
        <v>3875</v>
      </c>
      <c r="BD193" t="s">
        <v>6062</v>
      </c>
      <c r="BE193" t="s">
        <v>3</v>
      </c>
      <c r="BF193" t="s">
        <v>3</v>
      </c>
      <c r="BG193" t="s">
        <v>3</v>
      </c>
      <c r="BH193" t="s">
        <v>3</v>
      </c>
      <c r="BI193" t="s">
        <v>3</v>
      </c>
      <c r="BJ193" s="19" t="s">
        <v>6139</v>
      </c>
      <c r="BK193" t="s">
        <v>3</v>
      </c>
      <c r="BL193" t="s">
        <v>132</v>
      </c>
      <c r="BM193" t="s">
        <v>1</v>
      </c>
      <c r="BN193">
        <f>Tabla1[[#This Row],[precio del paquete]]</f>
        <v>12900</v>
      </c>
      <c r="BO193" t="s">
        <v>1</v>
      </c>
      <c r="BP193" t="s">
        <v>1</v>
      </c>
      <c r="BQ193" t="s">
        <v>1</v>
      </c>
      <c r="BR193" t="s">
        <v>1</v>
      </c>
      <c r="BS193" t="s">
        <v>1</v>
      </c>
      <c r="BT193" t="s">
        <v>1</v>
      </c>
      <c r="BU193" t="s">
        <v>1</v>
      </c>
      <c r="BV193" t="s">
        <v>1</v>
      </c>
      <c r="BW193" t="s">
        <v>0</v>
      </c>
      <c r="BX193" t="s">
        <v>1</v>
      </c>
      <c r="BY193" t="s">
        <v>1</v>
      </c>
      <c r="BZ193" t="s">
        <v>1</v>
      </c>
      <c r="CA193" t="s">
        <v>1</v>
      </c>
      <c r="CB193" t="s">
        <v>1</v>
      </c>
      <c r="CD193" t="str" cm="1">
        <f t="array" aca="1" ref="CD193" ca="1">eConcatenar(A193:CB193,"|")</f>
        <v>YLrvGCm6pEKGfjjR|PAR2019-2924|3|ECONOLINE|TABASCO|PARAISO|EJIDO AQUILES SERDAN|2019-02-10|12900|0|150|50|0|0|0|0|0|0|0|0|0|0|0|0|0|0|0|RAMIREZ|CHABLE|GREGORIO|SOLTERO|X|X|CARRETERA A JALAPITA SIN NUMERO|EJIDO AQUILES SERDAN|X|X|X|X|X|CARRETERA A JALAPITA SIN NUMERO|X|LUNES|X|X|X|X|X|DOMICILIO |7150|5750|0|0|0|2019-02-10|2019-02-17|x|x|x|x|x|QWZGYT4O9KVTQO|x|HOMBRE|X|12900|X|X|X|X|X|X|X|X|CARDENAS|X|X|X|X|X</v>
      </c>
    </row>
    <row r="194" spans="1:82" x14ac:dyDescent="0.25">
      <c r="A194" t="s">
        <v>328</v>
      </c>
      <c r="B194" t="s">
        <v>2319</v>
      </c>
      <c r="C194">
        <v>3</v>
      </c>
      <c r="D194" t="s">
        <v>3187</v>
      </c>
      <c r="E194" t="s">
        <v>3188</v>
      </c>
      <c r="F194" t="s">
        <v>3192</v>
      </c>
      <c r="G194" t="s">
        <v>3306</v>
      </c>
      <c r="H194" t="s">
        <v>3876</v>
      </c>
      <c r="I194">
        <v>12900</v>
      </c>
      <c r="J194">
        <v>0</v>
      </c>
      <c r="K194">
        <v>800</v>
      </c>
      <c r="L194">
        <v>50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 t="s">
        <v>4201</v>
      </c>
      <c r="AC194" t="s">
        <v>4237</v>
      </c>
      <c r="AD194" s="17" t="s">
        <v>4493</v>
      </c>
      <c r="AE194" t="s">
        <v>4</v>
      </c>
      <c r="AF194" t="s">
        <v>1</v>
      </c>
      <c r="AG194" t="s">
        <v>1</v>
      </c>
      <c r="AH194" t="s">
        <v>5340</v>
      </c>
      <c r="AI194" t="s">
        <v>3306</v>
      </c>
      <c r="AJ194" t="s">
        <v>1</v>
      </c>
      <c r="AK194">
        <v>9331262340</v>
      </c>
      <c r="AL194" t="s">
        <v>1</v>
      </c>
      <c r="AM194" t="s">
        <v>1</v>
      </c>
      <c r="AN194" t="s">
        <v>1</v>
      </c>
      <c r="AO194" t="s">
        <v>5340</v>
      </c>
      <c r="AP194" t="s">
        <v>1</v>
      </c>
      <c r="AQ194" t="s">
        <v>2</v>
      </c>
      <c r="AR194" t="s">
        <v>1</v>
      </c>
      <c r="AS194" t="s">
        <v>1</v>
      </c>
      <c r="AT194" t="s">
        <v>1</v>
      </c>
      <c r="AU194" t="s">
        <v>1</v>
      </c>
      <c r="AV194" t="s">
        <v>1</v>
      </c>
      <c r="AW194" t="s">
        <v>11</v>
      </c>
      <c r="AX194">
        <f>Tabla1[[#This Row],[precio del paquete]]-Tabla1[[#This Row],[Saldo_Deudor]]</f>
        <v>12400</v>
      </c>
      <c r="AY194">
        <v>500</v>
      </c>
      <c r="AZ194">
        <v>0</v>
      </c>
      <c r="BA194">
        <v>0</v>
      </c>
      <c r="BB194" s="20">
        <v>0</v>
      </c>
      <c r="BC194" t="s">
        <v>4124</v>
      </c>
      <c r="BD194" t="s">
        <v>4103</v>
      </c>
      <c r="BE194" t="s">
        <v>3</v>
      </c>
      <c r="BF194" t="s">
        <v>3</v>
      </c>
      <c r="BG194" t="s">
        <v>3</v>
      </c>
      <c r="BH194" t="s">
        <v>3</v>
      </c>
      <c r="BI194" t="s">
        <v>3</v>
      </c>
      <c r="BJ194" s="18" t="s">
        <v>6139</v>
      </c>
      <c r="BK194" t="s">
        <v>3</v>
      </c>
      <c r="BL194" t="s">
        <v>132</v>
      </c>
      <c r="BM194" t="s">
        <v>1</v>
      </c>
      <c r="BN194">
        <f>Tabla1[[#This Row],[precio del paquete]]</f>
        <v>12900</v>
      </c>
      <c r="BO194" t="s">
        <v>1</v>
      </c>
      <c r="BP194" t="s">
        <v>1</v>
      </c>
      <c r="BQ194" t="s">
        <v>1</v>
      </c>
      <c r="BR194" t="s">
        <v>1</v>
      </c>
      <c r="BS194" t="s">
        <v>1</v>
      </c>
      <c r="BT194" t="s">
        <v>1</v>
      </c>
      <c r="BU194" t="s">
        <v>1</v>
      </c>
      <c r="BV194" t="s">
        <v>1</v>
      </c>
      <c r="BW194" t="s">
        <v>0</v>
      </c>
      <c r="BX194" t="s">
        <v>1</v>
      </c>
      <c r="BY194" t="s">
        <v>1</v>
      </c>
      <c r="BZ194" t="s">
        <v>1</v>
      </c>
      <c r="CA194" t="s">
        <v>1</v>
      </c>
      <c r="CB194" t="s">
        <v>1</v>
      </c>
      <c r="CD194" t="str" cm="1">
        <f t="array" aca="1" ref="CD194" ca="1">eConcatenar(A194:CB194,"|")</f>
        <v>LST13YdOIeSSbO2z|PAR2019-1676|3|ECONOLINE|TABASCO|PARAISO|EJIDO AQUILES SERDAN|2019-06-30|12900|0|800|50|0|0|0|0|0|0|0|0|0|0|0|0|0|0|0|HERNANDEZ|ALEJANDRO|MIRNA|SOLTERO|X|X|CARRETERA A JALAPITA SIN NUMERO|EJIDO AQUILES SERDAN|X|9331262340|X|X|X|CARRETERA A JALAPITA SIN NUMERO|X|LUNES|X|X|X|X|X|DOMICILIO |12400|500|0|0|0|2022-01-21|2022-01-28|x|x|x|x|x|QWZGYT4O9KVTQO|x|HOMBRE|X|12900|X|X|X|X|X|X|X|X|CARDENAS|X|X|X|X|X</v>
      </c>
    </row>
    <row r="195" spans="1:82" x14ac:dyDescent="0.25">
      <c r="A195" t="s">
        <v>329</v>
      </c>
      <c r="B195" t="s">
        <v>2320</v>
      </c>
      <c r="C195">
        <v>3</v>
      </c>
      <c r="D195" t="s">
        <v>3187</v>
      </c>
      <c r="E195" t="s">
        <v>3188</v>
      </c>
      <c r="F195" t="s">
        <v>3192</v>
      </c>
      <c r="G195" t="s">
        <v>3306</v>
      </c>
      <c r="H195" t="s">
        <v>3876</v>
      </c>
      <c r="I195">
        <v>12900</v>
      </c>
      <c r="J195">
        <v>0</v>
      </c>
      <c r="K195">
        <v>100</v>
      </c>
      <c r="L195">
        <v>50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 t="s">
        <v>4201</v>
      </c>
      <c r="AC195" t="s">
        <v>4494</v>
      </c>
      <c r="AD195" s="17" t="s">
        <v>4495</v>
      </c>
      <c r="AE195" t="s">
        <v>4</v>
      </c>
      <c r="AF195" t="s">
        <v>1</v>
      </c>
      <c r="AG195" t="s">
        <v>1</v>
      </c>
      <c r="AH195" t="s">
        <v>5340</v>
      </c>
      <c r="AI195" t="s">
        <v>3306</v>
      </c>
      <c r="AJ195" t="s">
        <v>1</v>
      </c>
      <c r="AK195">
        <v>9331373758</v>
      </c>
      <c r="AL195" t="s">
        <v>1</v>
      </c>
      <c r="AM195" t="s">
        <v>1</v>
      </c>
      <c r="AN195" t="s">
        <v>1</v>
      </c>
      <c r="AO195" t="s">
        <v>5340</v>
      </c>
      <c r="AP195" t="s">
        <v>1</v>
      </c>
      <c r="AQ195" t="s">
        <v>2</v>
      </c>
      <c r="AR195" t="s">
        <v>1</v>
      </c>
      <c r="AS195" t="s">
        <v>1</v>
      </c>
      <c r="AT195" t="s">
        <v>1</v>
      </c>
      <c r="AU195" t="s">
        <v>1</v>
      </c>
      <c r="AV195" t="s">
        <v>1</v>
      </c>
      <c r="AW195" t="s">
        <v>11</v>
      </c>
      <c r="AX195">
        <f>Tabla1[[#This Row],[precio del paquete]]-Tabla1[[#This Row],[Saldo_Deudor]]</f>
        <v>12000</v>
      </c>
      <c r="AY195">
        <v>900</v>
      </c>
      <c r="AZ195">
        <v>0</v>
      </c>
      <c r="BA195">
        <v>0</v>
      </c>
      <c r="BB195" s="20">
        <v>0</v>
      </c>
      <c r="BC195" t="s">
        <v>4124</v>
      </c>
      <c r="BD195" t="s">
        <v>4103</v>
      </c>
      <c r="BE195" t="s">
        <v>3</v>
      </c>
      <c r="BF195" t="s">
        <v>3</v>
      </c>
      <c r="BG195" t="s">
        <v>3</v>
      </c>
      <c r="BH195" t="s">
        <v>3</v>
      </c>
      <c r="BI195" t="s">
        <v>3</v>
      </c>
      <c r="BJ195" s="19" t="s">
        <v>6139</v>
      </c>
      <c r="BK195" t="s">
        <v>3</v>
      </c>
      <c r="BL195" t="s">
        <v>132</v>
      </c>
      <c r="BM195" t="s">
        <v>1</v>
      </c>
      <c r="BN195">
        <f>Tabla1[[#This Row],[precio del paquete]]</f>
        <v>12900</v>
      </c>
      <c r="BO195" t="s">
        <v>1</v>
      </c>
      <c r="BP195" t="s">
        <v>1</v>
      </c>
      <c r="BQ195" t="s">
        <v>1</v>
      </c>
      <c r="BR195" t="s">
        <v>1</v>
      </c>
      <c r="BS195" t="s">
        <v>1</v>
      </c>
      <c r="BT195" t="s">
        <v>1</v>
      </c>
      <c r="BU195" t="s">
        <v>1</v>
      </c>
      <c r="BV195" t="s">
        <v>1</v>
      </c>
      <c r="BW195" t="s">
        <v>0</v>
      </c>
      <c r="BX195" t="s">
        <v>1</v>
      </c>
      <c r="BY195" t="s">
        <v>1</v>
      </c>
      <c r="BZ195" t="s">
        <v>1</v>
      </c>
      <c r="CA195" t="s">
        <v>1</v>
      </c>
      <c r="CB195" t="s">
        <v>1</v>
      </c>
      <c r="CD195" t="str" cm="1">
        <f t="array" aca="1" ref="CD195" ca="1">eConcatenar(A195:CB195,"|")</f>
        <v>NRvcHKIA3vWUVDyT|PAR2019-1681|3|ECONOLINE|TABASCO|PARAISO|EJIDO AQUILES SERDAN|2019-06-30|12900|0|100|50|0|0|0|0|0|0|0|0|0|0|0|0|0|0|0|HERNANDEZ|DIAZ|MARQUEZA|SOLTERO|X|X|CARRETERA A JALAPITA SIN NUMERO|EJIDO AQUILES SERDAN|X|9331373758|X|X|X|CARRETERA A JALAPITA SIN NUMERO|X|LUNES|X|X|X|X|X|DOMICILIO |12000|900|0|0|0|2022-01-21|2022-01-28|x|x|x|x|x|QWZGYT4O9KVTQO|x|HOMBRE|X|12900|X|X|X|X|X|X|X|X|CARDENAS|X|X|X|X|X</v>
      </c>
    </row>
    <row r="196" spans="1:82" x14ac:dyDescent="0.25">
      <c r="A196" t="s">
        <v>330</v>
      </c>
      <c r="B196" t="s">
        <v>2321</v>
      </c>
      <c r="C196">
        <v>3</v>
      </c>
      <c r="D196" t="s">
        <v>3183</v>
      </c>
      <c r="E196" t="s">
        <v>3188</v>
      </c>
      <c r="F196" t="s">
        <v>0</v>
      </c>
      <c r="G196" t="s">
        <v>3307</v>
      </c>
      <c r="H196" t="s">
        <v>3877</v>
      </c>
      <c r="I196">
        <v>14800</v>
      </c>
      <c r="J196">
        <v>0</v>
      </c>
      <c r="K196">
        <v>200</v>
      </c>
      <c r="L196">
        <v>50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 t="s">
        <v>4496</v>
      </c>
      <c r="AC196" t="s">
        <v>4246</v>
      </c>
      <c r="AD196" s="17" t="s">
        <v>4497</v>
      </c>
      <c r="AE196" t="s">
        <v>4</v>
      </c>
      <c r="AF196" t="s">
        <v>1</v>
      </c>
      <c r="AG196" t="s">
        <v>1</v>
      </c>
      <c r="AH196" t="s">
        <v>5341</v>
      </c>
      <c r="AI196" t="s">
        <v>3307</v>
      </c>
      <c r="AJ196" t="s">
        <v>1</v>
      </c>
      <c r="AK196">
        <v>9371255220</v>
      </c>
      <c r="AL196" t="s">
        <v>1</v>
      </c>
      <c r="AM196" t="s">
        <v>1</v>
      </c>
      <c r="AN196" t="s">
        <v>1</v>
      </c>
      <c r="AO196" t="s">
        <v>5341</v>
      </c>
      <c r="AP196" t="s">
        <v>1</v>
      </c>
      <c r="AQ196" t="s">
        <v>2</v>
      </c>
      <c r="AR196" t="s">
        <v>1</v>
      </c>
      <c r="AS196" t="s">
        <v>1</v>
      </c>
      <c r="AT196" t="s">
        <v>1</v>
      </c>
      <c r="AU196" t="s">
        <v>1</v>
      </c>
      <c r="AV196" t="s">
        <v>1</v>
      </c>
      <c r="AW196" t="s">
        <v>11</v>
      </c>
      <c r="AX196">
        <f>Tabla1[[#This Row],[precio del paquete]]-Tabla1[[#This Row],[Saldo_Deudor]]</f>
        <v>3800</v>
      </c>
      <c r="AY196">
        <v>11000</v>
      </c>
      <c r="AZ196">
        <v>0</v>
      </c>
      <c r="BA196">
        <v>0</v>
      </c>
      <c r="BB196" s="20">
        <v>0</v>
      </c>
      <c r="BC196" t="s">
        <v>4124</v>
      </c>
      <c r="BD196" t="s">
        <v>4103</v>
      </c>
      <c r="BE196" t="s">
        <v>3</v>
      </c>
      <c r="BF196" t="s">
        <v>3</v>
      </c>
      <c r="BG196" t="s">
        <v>3</v>
      </c>
      <c r="BH196" t="s">
        <v>3</v>
      </c>
      <c r="BI196" t="s">
        <v>3</v>
      </c>
      <c r="BJ196" s="18" t="s">
        <v>6139</v>
      </c>
      <c r="BK196" t="s">
        <v>3</v>
      </c>
      <c r="BL196" t="s">
        <v>132</v>
      </c>
      <c r="BM196" t="s">
        <v>1</v>
      </c>
      <c r="BN196">
        <f>Tabla1[[#This Row],[precio del paquete]]</f>
        <v>14800</v>
      </c>
      <c r="BO196" t="s">
        <v>1</v>
      </c>
      <c r="BP196" t="s">
        <v>1</v>
      </c>
      <c r="BQ196" t="s">
        <v>1</v>
      </c>
      <c r="BR196" t="s">
        <v>1</v>
      </c>
      <c r="BS196" t="s">
        <v>1</v>
      </c>
      <c r="BT196" t="s">
        <v>1</v>
      </c>
      <c r="BU196" t="s">
        <v>1</v>
      </c>
      <c r="BV196" t="s">
        <v>1</v>
      </c>
      <c r="BW196" t="s">
        <v>0</v>
      </c>
      <c r="BX196" t="s">
        <v>1</v>
      </c>
      <c r="BY196" t="s">
        <v>1</v>
      </c>
      <c r="BZ196" t="s">
        <v>1</v>
      </c>
      <c r="CA196" t="s">
        <v>1</v>
      </c>
      <c r="CB196" t="s">
        <v>1</v>
      </c>
      <c r="CD196" t="str" cm="1">
        <f t="array" aca="1" ref="CD196" ca="1">eConcatenar(A196:CB196,"|")</f>
        <v>ByuuPDPF0cahCZca|CAR2021-1290|3|MEMORIAL|TABASCO|CARDENAS|EJIDO ARROYO HONDO PRIMERA SECCION |2021-01-04|14800|0|200|50|0|0|0|0|0|0|0|0|0|0|0|0|0|0|0|MAZA|JIMENEZ|JOSE MANUEL|SOLTERO|X|X|SANTA TERESA|EJIDO ARROYO HONDO PRIMERA SECCION |X|9371255220|X|X|X|SANTA TERESA|X|LUNES|X|X|X|X|X|DOMICILIO |3800|11000|0|0|0|2022-01-21|2022-01-28|x|x|x|x|x|QWZGYT4O9KVTQO|x|HOMBRE|X|14800|X|X|X|X|X|X|X|X|CARDENAS|X|X|X|X|X</v>
      </c>
    </row>
    <row r="197" spans="1:82" x14ac:dyDescent="0.25">
      <c r="A197" t="s">
        <v>331</v>
      </c>
      <c r="B197" t="s">
        <v>2322</v>
      </c>
      <c r="C197">
        <v>3</v>
      </c>
      <c r="D197" t="s">
        <v>3187</v>
      </c>
      <c r="E197" t="s">
        <v>3188</v>
      </c>
      <c r="F197" t="s">
        <v>0</v>
      </c>
      <c r="G197" t="s">
        <v>3307</v>
      </c>
      <c r="H197" t="s">
        <v>3804</v>
      </c>
      <c r="I197">
        <v>12900</v>
      </c>
      <c r="J197">
        <v>0</v>
      </c>
      <c r="K197">
        <v>200</v>
      </c>
      <c r="L197">
        <v>50</v>
      </c>
      <c r="M197">
        <v>1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t="s">
        <v>4498</v>
      </c>
      <c r="AC197" t="s">
        <v>4439</v>
      </c>
      <c r="AD197" s="17" t="s">
        <v>4499</v>
      </c>
      <c r="AE197" t="s">
        <v>4</v>
      </c>
      <c r="AF197" t="s">
        <v>1</v>
      </c>
      <c r="AG197" t="s">
        <v>1</v>
      </c>
      <c r="AH197" t="s">
        <v>5341</v>
      </c>
      <c r="AI197" t="s">
        <v>3307</v>
      </c>
      <c r="AJ197" t="s">
        <v>1</v>
      </c>
      <c r="AK197">
        <v>9371204337</v>
      </c>
      <c r="AL197" t="s">
        <v>1</v>
      </c>
      <c r="AM197" t="s">
        <v>1</v>
      </c>
      <c r="AN197" t="s">
        <v>1</v>
      </c>
      <c r="AO197" t="s">
        <v>5341</v>
      </c>
      <c r="AP197" t="s">
        <v>1</v>
      </c>
      <c r="AQ197" t="s">
        <v>2</v>
      </c>
      <c r="AR197" t="s">
        <v>1</v>
      </c>
      <c r="AS197" t="s">
        <v>1</v>
      </c>
      <c r="AT197" t="s">
        <v>1</v>
      </c>
      <c r="AU197" t="s">
        <v>1</v>
      </c>
      <c r="AV197" t="s">
        <v>1</v>
      </c>
      <c r="AW197" t="s">
        <v>11</v>
      </c>
      <c r="AX197">
        <f>Tabla1[[#This Row],[precio del paquete]]-Tabla1[[#This Row],[Saldo_Deudor]]</f>
        <v>9200</v>
      </c>
      <c r="AY197">
        <v>3700</v>
      </c>
      <c r="AZ197">
        <v>0</v>
      </c>
      <c r="BA197">
        <v>0</v>
      </c>
      <c r="BB197" s="20">
        <v>0</v>
      </c>
      <c r="BC197" t="s">
        <v>3768</v>
      </c>
      <c r="BD197" t="s">
        <v>3769</v>
      </c>
      <c r="BE197" t="s">
        <v>3</v>
      </c>
      <c r="BF197" t="s">
        <v>3</v>
      </c>
      <c r="BG197" t="s">
        <v>3</v>
      </c>
      <c r="BH197" t="s">
        <v>3</v>
      </c>
      <c r="BI197" t="s">
        <v>3</v>
      </c>
      <c r="BJ197" s="19" t="s">
        <v>6145</v>
      </c>
      <c r="BK197" t="s">
        <v>3</v>
      </c>
      <c r="BL197" t="s">
        <v>132</v>
      </c>
      <c r="BM197" t="s">
        <v>1</v>
      </c>
      <c r="BN197">
        <f>Tabla1[[#This Row],[precio del paquete]]</f>
        <v>12900</v>
      </c>
      <c r="BO197" t="s">
        <v>1</v>
      </c>
      <c r="BP197" t="s">
        <v>1</v>
      </c>
      <c r="BQ197" t="s">
        <v>1</v>
      </c>
      <c r="BR197" t="s">
        <v>1</v>
      </c>
      <c r="BS197" t="s">
        <v>1</v>
      </c>
      <c r="BT197" t="s">
        <v>1</v>
      </c>
      <c r="BU197" t="s">
        <v>1</v>
      </c>
      <c r="BV197" t="s">
        <v>1</v>
      </c>
      <c r="BW197" t="s">
        <v>0</v>
      </c>
      <c r="BX197" t="s">
        <v>1</v>
      </c>
      <c r="BY197" t="s">
        <v>1</v>
      </c>
      <c r="BZ197" t="s">
        <v>1</v>
      </c>
      <c r="CA197" t="s">
        <v>1</v>
      </c>
      <c r="CB197" t="s">
        <v>1</v>
      </c>
      <c r="CD197" t="str" cm="1">
        <f t="array" aca="1" ref="CD197" ca="1">eConcatenar(A197:CB197,"|")</f>
        <v>iDgAvKUvvww3Lqhj|CAR2019-1327|3|ECONOLINE|TABASCO|CARDENAS|EJIDO ARROYO HONDO PRIMERA SECCION |2019-05-29|12900|0|200|50|1|0|0|0|0|0|0|0|0|0|0|0|0|0|0|GABRIEL|CHAVEZ|JUAN|SOLTERO|X|X|SANTA TERESA|EJIDO ARROYO HONDO PRIMERA SECCION |X|9371204337|X|X|X|SANTA TERESA|X|LUNES|X|X|X|X|X|DOMICILIO |9200|3700|0|0|0|2022-01-22|2022-01-29|x|x|x|x|x|INFHQSH0B2NMACS|x|HOMBRE|X|12900|X|X|X|X|X|X|X|X|CARDENAS|X|X|X|X|X</v>
      </c>
    </row>
    <row r="198" spans="1:82" x14ac:dyDescent="0.25">
      <c r="A198" t="s">
        <v>332</v>
      </c>
      <c r="B198" t="s">
        <v>2323</v>
      </c>
      <c r="C198">
        <v>3</v>
      </c>
      <c r="D198" t="s">
        <v>3183</v>
      </c>
      <c r="E198" t="s">
        <v>3188</v>
      </c>
      <c r="F198" t="s">
        <v>0</v>
      </c>
      <c r="G198" t="s">
        <v>3308</v>
      </c>
      <c r="H198" t="s">
        <v>3842</v>
      </c>
      <c r="I198">
        <v>14800</v>
      </c>
      <c r="J198">
        <v>0</v>
      </c>
      <c r="K198">
        <v>200</v>
      </c>
      <c r="L198">
        <v>50</v>
      </c>
      <c r="M198">
        <v>1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 t="s">
        <v>4253</v>
      </c>
      <c r="AC198" t="s">
        <v>4246</v>
      </c>
      <c r="AD198" s="17" t="s">
        <v>4500</v>
      </c>
      <c r="AE198" t="s">
        <v>4</v>
      </c>
      <c r="AF198" t="s">
        <v>1</v>
      </c>
      <c r="AG198" t="s">
        <v>1</v>
      </c>
      <c r="AH198" t="s">
        <v>5342</v>
      </c>
      <c r="AI198" t="s">
        <v>3308</v>
      </c>
      <c r="AJ198" t="s">
        <v>1</v>
      </c>
      <c r="AK198">
        <v>9371664672</v>
      </c>
      <c r="AL198" t="s">
        <v>1</v>
      </c>
      <c r="AM198" t="s">
        <v>1</v>
      </c>
      <c r="AN198" t="s">
        <v>1</v>
      </c>
      <c r="AO198" t="s">
        <v>5342</v>
      </c>
      <c r="AP198" t="s">
        <v>1</v>
      </c>
      <c r="AQ198" t="s">
        <v>2</v>
      </c>
      <c r="AR198" t="s">
        <v>1</v>
      </c>
      <c r="AS198" t="s">
        <v>1</v>
      </c>
      <c r="AT198" t="s">
        <v>1</v>
      </c>
      <c r="AU198" t="s">
        <v>1</v>
      </c>
      <c r="AV198" t="s">
        <v>1</v>
      </c>
      <c r="AW198" t="s">
        <v>11</v>
      </c>
      <c r="AX198">
        <f>Tabla1[[#This Row],[precio del paquete]]-Tabla1[[#This Row],[Saldo_Deudor]]</f>
        <v>1000</v>
      </c>
      <c r="AY198">
        <v>13800</v>
      </c>
      <c r="AZ198">
        <v>0</v>
      </c>
      <c r="BA198">
        <v>0</v>
      </c>
      <c r="BB198" s="20">
        <v>0</v>
      </c>
      <c r="BC198" t="s">
        <v>4124</v>
      </c>
      <c r="BD198" t="s">
        <v>4103</v>
      </c>
      <c r="BE198" t="s">
        <v>3</v>
      </c>
      <c r="BF198" t="s">
        <v>3</v>
      </c>
      <c r="BG198" t="s">
        <v>3</v>
      </c>
      <c r="BH198" t="s">
        <v>3</v>
      </c>
      <c r="BI198" t="s">
        <v>3</v>
      </c>
      <c r="BJ198" s="18" t="s">
        <v>6145</v>
      </c>
      <c r="BK198" t="s">
        <v>3</v>
      </c>
      <c r="BL198" t="s">
        <v>132</v>
      </c>
      <c r="BM198" t="s">
        <v>1</v>
      </c>
      <c r="BN198">
        <f>Tabla1[[#This Row],[precio del paquete]]</f>
        <v>14800</v>
      </c>
      <c r="BO198" t="s">
        <v>1</v>
      </c>
      <c r="BP198" t="s">
        <v>1</v>
      </c>
      <c r="BQ198" t="s">
        <v>1</v>
      </c>
      <c r="BR198" t="s">
        <v>1</v>
      </c>
      <c r="BS198" t="s">
        <v>1</v>
      </c>
      <c r="BT198" t="s">
        <v>1</v>
      </c>
      <c r="BU198" t="s">
        <v>1</v>
      </c>
      <c r="BV198" t="s">
        <v>1</v>
      </c>
      <c r="BW198" t="s">
        <v>0</v>
      </c>
      <c r="BX198" t="s">
        <v>1</v>
      </c>
      <c r="BY198" t="s">
        <v>1</v>
      </c>
      <c r="BZ198" t="s">
        <v>1</v>
      </c>
      <c r="CA198" t="s">
        <v>1</v>
      </c>
      <c r="CB198" t="s">
        <v>1</v>
      </c>
      <c r="CD198" t="str" cm="1">
        <f t="array" aca="1" ref="CD198" ca="1">eConcatenar(A198:CB198,"|")</f>
        <v>fIEgc0szs95vICFu|CAR2021-6076|3|MEMORIAL|TABASCO|CARDENAS|EJIDO ARROYO HONDO SANTA TERESA|2021-10-14|14800|0|200|50|1|0|0|0|0|0|0|0|0|0|0|0|0|0|0|GAMAS|JIMENEZ|NELLY|SOLTERO|X|X|CARRETERA KILOMETRO 2 SIN NUMERO|EJIDO ARROYO HONDO SANTA TERESA|X|9371664672|X|X|X|CARRETERA KILOMETRO 2 SIN NUMERO|X|LUNES|X|X|X|X|X|DOMICILIO |1000|13800|0|0|0|2022-01-21|2022-01-28|x|x|x|x|x|INFHQSH0B2NMACS|x|HOMBRE|X|14800|X|X|X|X|X|X|X|X|CARDENAS|X|X|X|X|X</v>
      </c>
    </row>
    <row r="199" spans="1:82" x14ac:dyDescent="0.25">
      <c r="A199" t="s">
        <v>333</v>
      </c>
      <c r="B199" t="s">
        <v>2324</v>
      </c>
      <c r="C199">
        <v>3</v>
      </c>
      <c r="D199" t="s">
        <v>3185</v>
      </c>
      <c r="E199" t="s">
        <v>12</v>
      </c>
      <c r="F199" t="s">
        <v>0</v>
      </c>
      <c r="G199" t="s">
        <v>3309</v>
      </c>
      <c r="H199" t="s">
        <v>3878</v>
      </c>
      <c r="I199">
        <v>12900</v>
      </c>
      <c r="J199">
        <v>0</v>
      </c>
      <c r="K199">
        <v>200</v>
      </c>
      <c r="L199">
        <v>50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 t="s">
        <v>4230</v>
      </c>
      <c r="AC199" t="s">
        <v>4190</v>
      </c>
      <c r="AD199" s="17" t="s">
        <v>4371</v>
      </c>
      <c r="AE199" t="s">
        <v>4</v>
      </c>
      <c r="AF199" t="s">
        <v>1</v>
      </c>
      <c r="AG199" t="s">
        <v>1</v>
      </c>
      <c r="AH199" t="s">
        <v>5343</v>
      </c>
      <c r="AI199" t="s">
        <v>3309</v>
      </c>
      <c r="AJ199" t="s">
        <v>1</v>
      </c>
      <c r="AK199">
        <v>9372706413</v>
      </c>
      <c r="AL199" t="s">
        <v>1</v>
      </c>
      <c r="AM199" t="s">
        <v>1</v>
      </c>
      <c r="AN199" t="s">
        <v>1</v>
      </c>
      <c r="AO199" t="s">
        <v>5343</v>
      </c>
      <c r="AP199" t="s">
        <v>1</v>
      </c>
      <c r="AQ199" t="s">
        <v>2</v>
      </c>
      <c r="AR199" t="s">
        <v>1</v>
      </c>
      <c r="AS199" t="s">
        <v>1</v>
      </c>
      <c r="AT199" t="s">
        <v>1</v>
      </c>
      <c r="AU199" t="s">
        <v>1</v>
      </c>
      <c r="AV199" t="s">
        <v>1</v>
      </c>
      <c r="AW199" t="s">
        <v>11</v>
      </c>
      <c r="AX199">
        <f>Tabla1[[#This Row],[precio del paquete]]-Tabla1[[#This Row],[Saldo_Deudor]]</f>
        <v>600</v>
      </c>
      <c r="AY199">
        <v>12300</v>
      </c>
      <c r="AZ199">
        <v>0</v>
      </c>
      <c r="BA199">
        <v>0</v>
      </c>
      <c r="BB199" s="20">
        <v>0</v>
      </c>
      <c r="BC199" t="s">
        <v>5973</v>
      </c>
      <c r="BD199" t="s">
        <v>6063</v>
      </c>
      <c r="BE199" t="s">
        <v>3</v>
      </c>
      <c r="BF199" t="s">
        <v>3</v>
      </c>
      <c r="BG199" t="s">
        <v>3</v>
      </c>
      <c r="BH199" t="s">
        <v>3</v>
      </c>
      <c r="BI199" t="s">
        <v>3</v>
      </c>
      <c r="BJ199" s="19" t="s">
        <v>6145</v>
      </c>
      <c r="BK199" t="s">
        <v>3</v>
      </c>
      <c r="BL199" t="s">
        <v>132</v>
      </c>
      <c r="BM199" t="s">
        <v>1</v>
      </c>
      <c r="BN199">
        <f>Tabla1[[#This Row],[precio del paquete]]</f>
        <v>12900</v>
      </c>
      <c r="BO199" t="s">
        <v>1</v>
      </c>
      <c r="BP199" t="s">
        <v>1</v>
      </c>
      <c r="BQ199" t="s">
        <v>1</v>
      </c>
      <c r="BR199" t="s">
        <v>1</v>
      </c>
      <c r="BS199" t="s">
        <v>1</v>
      </c>
      <c r="BT199" t="s">
        <v>1</v>
      </c>
      <c r="BU199" t="s">
        <v>1</v>
      </c>
      <c r="BV199" t="s">
        <v>1</v>
      </c>
      <c r="BW199" t="s">
        <v>0</v>
      </c>
      <c r="BX199" t="s">
        <v>1</v>
      </c>
      <c r="BY199" t="s">
        <v>1</v>
      </c>
      <c r="BZ199" t="s">
        <v>1</v>
      </c>
      <c r="CA199" t="s">
        <v>1</v>
      </c>
      <c r="CB199" t="s">
        <v>1</v>
      </c>
      <c r="CD199" t="str" cm="1">
        <f t="array" aca="1" ref="CD199" ca="1">eConcatenar(A199:CB199,"|")</f>
        <v>oZbVW2OICGBhqssf|CAR2021-0680|3|IMPERIAL DE LUJO|TABASCO |CARDENAS|EJIDO BAJIO 2 SECCION |2021-03-03|12900|0|200|50|0|0|0|0|0|0|0|0|0|0|0|0|0|0|0|VELAZQUEZ|OLIVA|RICARDO|SOLTERO|X|X|CALLE SIN NOMBRE|EJIDO BAJIO 2 SECCION |X|9372706413|X|X|X|CALLE SIN NOMBRE|X|LUNES|X|X|X|X|X|DOMICILIO |600|12300|0|0|0|2021-04-17|2021-04-24|x|x|x|x|x|INFHQSH0B2NMACS|x|HOMBRE|X|12900|X|X|X|X|X|X|X|X|CARDENAS|X|X|X|X|X</v>
      </c>
    </row>
    <row r="200" spans="1:82" x14ac:dyDescent="0.25">
      <c r="A200" t="s">
        <v>334</v>
      </c>
      <c r="B200" t="s">
        <v>2325</v>
      </c>
      <c r="C200">
        <v>3</v>
      </c>
      <c r="D200" t="s">
        <v>3187</v>
      </c>
      <c r="E200" t="s">
        <v>3188</v>
      </c>
      <c r="F200" t="s">
        <v>3191</v>
      </c>
      <c r="G200" t="s">
        <v>3310</v>
      </c>
      <c r="H200" t="s">
        <v>3879</v>
      </c>
      <c r="I200">
        <v>12900</v>
      </c>
      <c r="J200">
        <v>0</v>
      </c>
      <c r="K200">
        <v>400</v>
      </c>
      <c r="L200">
        <v>50</v>
      </c>
      <c r="M200">
        <v>2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 t="s">
        <v>4501</v>
      </c>
      <c r="AC200" t="s">
        <v>4201</v>
      </c>
      <c r="AD200" s="17" t="s">
        <v>4502</v>
      </c>
      <c r="AE200" t="s">
        <v>4</v>
      </c>
      <c r="AF200" t="s">
        <v>1</v>
      </c>
      <c r="AG200" t="s">
        <v>1</v>
      </c>
      <c r="AH200" t="s">
        <v>5344</v>
      </c>
      <c r="AI200" t="s">
        <v>3310</v>
      </c>
      <c r="AJ200" t="s">
        <v>1</v>
      </c>
      <c r="AK200">
        <v>9332082032</v>
      </c>
      <c r="AL200" t="s">
        <v>1</v>
      </c>
      <c r="AM200" t="s">
        <v>1</v>
      </c>
      <c r="AN200" t="s">
        <v>1</v>
      </c>
      <c r="AO200" t="s">
        <v>5344</v>
      </c>
      <c r="AP200" t="s">
        <v>1</v>
      </c>
      <c r="AQ200" t="s">
        <v>2</v>
      </c>
      <c r="AR200" t="s">
        <v>1</v>
      </c>
      <c r="AS200" t="s">
        <v>1</v>
      </c>
      <c r="AT200" t="s">
        <v>1</v>
      </c>
      <c r="AU200" t="s">
        <v>1</v>
      </c>
      <c r="AV200" t="s">
        <v>1</v>
      </c>
      <c r="AW200" t="s">
        <v>11</v>
      </c>
      <c r="AX200">
        <f>Tabla1[[#This Row],[precio del paquete]]-Tabla1[[#This Row],[Saldo_Deudor]]</f>
        <v>11400</v>
      </c>
      <c r="AY200">
        <v>1500</v>
      </c>
      <c r="AZ200">
        <v>0</v>
      </c>
      <c r="BA200">
        <v>0</v>
      </c>
      <c r="BB200" s="20">
        <v>0</v>
      </c>
      <c r="BC200" t="s">
        <v>5974</v>
      </c>
      <c r="BD200" t="s">
        <v>6064</v>
      </c>
      <c r="BE200" t="s">
        <v>3</v>
      </c>
      <c r="BF200" t="s">
        <v>3</v>
      </c>
      <c r="BG200" t="s">
        <v>3</v>
      </c>
      <c r="BH200" t="s">
        <v>3</v>
      </c>
      <c r="BI200" t="s">
        <v>3</v>
      </c>
      <c r="BJ200" s="18" t="s">
        <v>6126</v>
      </c>
      <c r="BK200" t="s">
        <v>3</v>
      </c>
      <c r="BL200" t="s">
        <v>132</v>
      </c>
      <c r="BM200" t="s">
        <v>1</v>
      </c>
      <c r="BN200">
        <f>Tabla1[[#This Row],[precio del paquete]]</f>
        <v>12900</v>
      </c>
      <c r="BO200" t="s">
        <v>1</v>
      </c>
      <c r="BP200" t="s">
        <v>1</v>
      </c>
      <c r="BQ200" t="s">
        <v>1</v>
      </c>
      <c r="BR200" t="s">
        <v>1</v>
      </c>
      <c r="BS200" t="s">
        <v>1</v>
      </c>
      <c r="BT200" t="s">
        <v>1</v>
      </c>
      <c r="BU200" t="s">
        <v>1</v>
      </c>
      <c r="BV200" t="s">
        <v>1</v>
      </c>
      <c r="BW200" t="s">
        <v>0</v>
      </c>
      <c r="BX200" t="s">
        <v>1</v>
      </c>
      <c r="BY200" t="s">
        <v>1</v>
      </c>
      <c r="BZ200" t="s">
        <v>1</v>
      </c>
      <c r="CA200" t="s">
        <v>1</v>
      </c>
      <c r="CB200" t="s">
        <v>1</v>
      </c>
      <c r="CD200" t="str" cm="1">
        <f t="array" aca="1" ref="CD200" ca="1">eConcatenar(A200:CB200,"|")</f>
        <v>I2GKrnGCM7MF7H7B|CAR2019-2613|3|ECONOLINE|TABASCO|CUNDUACAN|EJIDO BUENA VISTA|2019-09-25|12900|0|400|50|2|0|0|0|0|0|0|0|0|0|0|0|0|0|0|GIL|HERNANDEZ|ELVIRA|SOLTERO|X|X|CARRETERA ABEJONAL A CHICHICAPA|EJIDO BUENA VISTA|X|9332082032|X|X|X|CARRETERA ABEJONAL A CHICHICAPA|X|LUNES|X|X|X|X|X|DOMICILIO |11400|1500|0|0|0|2022-03-02|2022-03-09|x|x|x|x|x|QWZBUBTG9KVTQO|x|HOMBRE|X|12900|X|X|X|X|X|X|X|X|CARDENAS|X|X|X|X|X</v>
      </c>
    </row>
    <row r="201" spans="1:82" x14ac:dyDescent="0.25">
      <c r="A201" t="s">
        <v>335</v>
      </c>
      <c r="B201" t="s">
        <v>2326</v>
      </c>
      <c r="C201">
        <v>3</v>
      </c>
      <c r="D201" t="s">
        <v>3183</v>
      </c>
      <c r="E201" t="s">
        <v>3188</v>
      </c>
      <c r="F201" t="s">
        <v>3192</v>
      </c>
      <c r="G201" t="s">
        <v>3311</v>
      </c>
      <c r="H201" t="s">
        <v>3880</v>
      </c>
      <c r="I201">
        <v>14800</v>
      </c>
      <c r="J201">
        <v>0</v>
      </c>
      <c r="K201">
        <v>100</v>
      </c>
      <c r="L201">
        <v>50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 t="s">
        <v>4252</v>
      </c>
      <c r="AC201" t="s">
        <v>4201</v>
      </c>
      <c r="AD201" s="17" t="s">
        <v>4503</v>
      </c>
      <c r="AE201" t="s">
        <v>4</v>
      </c>
      <c r="AF201" t="s">
        <v>1</v>
      </c>
      <c r="AG201" t="s">
        <v>1</v>
      </c>
      <c r="AH201" t="s">
        <v>5345</v>
      </c>
      <c r="AI201" t="s">
        <v>3311</v>
      </c>
      <c r="AJ201" t="s">
        <v>1</v>
      </c>
      <c r="AK201">
        <v>9331327946</v>
      </c>
      <c r="AL201" t="s">
        <v>1</v>
      </c>
      <c r="AM201" t="s">
        <v>1</v>
      </c>
      <c r="AN201" t="s">
        <v>1</v>
      </c>
      <c r="AO201" t="s">
        <v>5345</v>
      </c>
      <c r="AP201" t="s">
        <v>1</v>
      </c>
      <c r="AQ201" t="s">
        <v>2</v>
      </c>
      <c r="AR201" t="s">
        <v>1</v>
      </c>
      <c r="AS201" t="s">
        <v>1</v>
      </c>
      <c r="AT201" t="s">
        <v>1</v>
      </c>
      <c r="AU201" t="s">
        <v>1</v>
      </c>
      <c r="AV201" t="s">
        <v>1</v>
      </c>
      <c r="AW201" t="s">
        <v>11</v>
      </c>
      <c r="AX201">
        <f>Tabla1[[#This Row],[precio del paquete]]-Tabla1[[#This Row],[Saldo_Deudor]]</f>
        <v>8200</v>
      </c>
      <c r="AY201">
        <v>6600</v>
      </c>
      <c r="AZ201">
        <v>0</v>
      </c>
      <c r="BA201">
        <v>0</v>
      </c>
      <c r="BB201" s="20">
        <v>0</v>
      </c>
      <c r="BC201" t="s">
        <v>4124</v>
      </c>
      <c r="BD201" t="s">
        <v>4103</v>
      </c>
      <c r="BE201" t="s">
        <v>3</v>
      </c>
      <c r="BF201" t="s">
        <v>3</v>
      </c>
      <c r="BG201" t="s">
        <v>3</v>
      </c>
      <c r="BH201" t="s">
        <v>3</v>
      </c>
      <c r="BI201" t="s">
        <v>3</v>
      </c>
      <c r="BJ201" s="19" t="s">
        <v>6150</v>
      </c>
      <c r="BK201" t="s">
        <v>3</v>
      </c>
      <c r="BL201" t="s">
        <v>132</v>
      </c>
      <c r="BM201" t="s">
        <v>1</v>
      </c>
      <c r="BN201">
        <f>Tabla1[[#This Row],[precio del paquete]]</f>
        <v>14800</v>
      </c>
      <c r="BO201" t="s">
        <v>1</v>
      </c>
      <c r="BP201" t="s">
        <v>1</v>
      </c>
      <c r="BQ201" t="s">
        <v>1</v>
      </c>
      <c r="BR201" t="s">
        <v>1</v>
      </c>
      <c r="BS201" t="s">
        <v>1</v>
      </c>
      <c r="BT201" t="s">
        <v>1</v>
      </c>
      <c r="BU201" t="s">
        <v>1</v>
      </c>
      <c r="BV201" t="s">
        <v>1</v>
      </c>
      <c r="BW201" t="s">
        <v>0</v>
      </c>
      <c r="BX201" t="s">
        <v>1</v>
      </c>
      <c r="BY201" t="s">
        <v>1</v>
      </c>
      <c r="BZ201" t="s">
        <v>1</v>
      </c>
      <c r="CA201" t="s">
        <v>1</v>
      </c>
      <c r="CB201" t="s">
        <v>1</v>
      </c>
      <c r="CD201" t="str" cm="1">
        <f t="array" aca="1" ref="CD201" ca="1">eConcatenar(A201:CB201,"|")</f>
        <v>xQYP1DIdzIgTd1fY|PAR2021-0483|3|MEMORIAL|TABASCO|PARAISO|EJIDO CHILTEPEC|2021-02-15|14800|0|100|50|0|0|0|0|0|0|0|0|0|0|0|0|0|0|0|CARRASCO|HERNANDEZ|SAUL|SOLTERO|X|X|CALLE DEL MALECON|EJIDO CHILTEPEC|X|9331327946|X|X|X|CALLE DEL MALECON|X|LUNES|X|X|X|X|X|DOMICILIO |8200|6600|0|0|0|2022-01-21|2022-01-28|x|x|x|x|x|AARMQKP7RFVCNAK|x|HOMBRE|X|14800|X|X|X|X|X|X|X|X|CARDENAS|X|X|X|X|X</v>
      </c>
    </row>
    <row r="202" spans="1:82" x14ac:dyDescent="0.25">
      <c r="A202" t="s">
        <v>336</v>
      </c>
      <c r="B202" t="s">
        <v>2327</v>
      </c>
      <c r="C202">
        <v>3</v>
      </c>
      <c r="D202" t="s">
        <v>3183</v>
      </c>
      <c r="E202" t="s">
        <v>3188</v>
      </c>
      <c r="F202" t="s">
        <v>3192</v>
      </c>
      <c r="G202" t="s">
        <v>3311</v>
      </c>
      <c r="H202" t="s">
        <v>3766</v>
      </c>
      <c r="I202">
        <v>14800</v>
      </c>
      <c r="J202">
        <v>0</v>
      </c>
      <c r="K202">
        <v>500</v>
      </c>
      <c r="L202">
        <v>50</v>
      </c>
      <c r="M202">
        <v>1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 t="s">
        <v>4504</v>
      </c>
      <c r="AC202" t="s">
        <v>4201</v>
      </c>
      <c r="AD202" s="17" t="s">
        <v>4488</v>
      </c>
      <c r="AE202" t="s">
        <v>4</v>
      </c>
      <c r="AF202" t="s">
        <v>1</v>
      </c>
      <c r="AG202" t="s">
        <v>1</v>
      </c>
      <c r="AH202" t="s">
        <v>5346</v>
      </c>
      <c r="AI202" t="s">
        <v>3311</v>
      </c>
      <c r="AJ202" t="s">
        <v>1</v>
      </c>
      <c r="AK202">
        <v>9331133237</v>
      </c>
      <c r="AL202" t="s">
        <v>1</v>
      </c>
      <c r="AM202" t="s">
        <v>1</v>
      </c>
      <c r="AN202" t="s">
        <v>1</v>
      </c>
      <c r="AO202" t="s">
        <v>5346</v>
      </c>
      <c r="AP202" t="s">
        <v>1</v>
      </c>
      <c r="AQ202" t="s">
        <v>2</v>
      </c>
      <c r="AR202" t="s">
        <v>1</v>
      </c>
      <c r="AS202" t="s">
        <v>1</v>
      </c>
      <c r="AT202" t="s">
        <v>1</v>
      </c>
      <c r="AU202" t="s">
        <v>1</v>
      </c>
      <c r="AV202" t="s">
        <v>1</v>
      </c>
      <c r="AW202" t="s">
        <v>11</v>
      </c>
      <c r="AX202">
        <f>Tabla1[[#This Row],[precio del paquete]]-Tabla1[[#This Row],[Saldo_Deudor]]</f>
        <v>14600</v>
      </c>
      <c r="AY202">
        <v>200</v>
      </c>
      <c r="AZ202">
        <v>0</v>
      </c>
      <c r="BA202">
        <v>0</v>
      </c>
      <c r="BB202" s="20">
        <v>0</v>
      </c>
      <c r="BC202" t="s">
        <v>5975</v>
      </c>
      <c r="BD202" t="s">
        <v>6011</v>
      </c>
      <c r="BE202" t="s">
        <v>3</v>
      </c>
      <c r="BF202" t="s">
        <v>3</v>
      </c>
      <c r="BG202" t="s">
        <v>3</v>
      </c>
      <c r="BH202" t="s">
        <v>3</v>
      </c>
      <c r="BI202" t="s">
        <v>3</v>
      </c>
      <c r="BJ202" s="18" t="s">
        <v>6139</v>
      </c>
      <c r="BK202" t="s">
        <v>3</v>
      </c>
      <c r="BL202" t="s">
        <v>132</v>
      </c>
      <c r="BM202" t="s">
        <v>1</v>
      </c>
      <c r="BN202">
        <f>Tabla1[[#This Row],[precio del paquete]]</f>
        <v>14800</v>
      </c>
      <c r="BO202" t="s">
        <v>1</v>
      </c>
      <c r="BP202" t="s">
        <v>1</v>
      </c>
      <c r="BQ202" t="s">
        <v>1</v>
      </c>
      <c r="BR202" t="s">
        <v>1</v>
      </c>
      <c r="BS202" t="s">
        <v>1</v>
      </c>
      <c r="BT202" t="s">
        <v>1</v>
      </c>
      <c r="BU202" t="s">
        <v>1</v>
      </c>
      <c r="BV202" t="s">
        <v>1</v>
      </c>
      <c r="BW202" t="s">
        <v>0</v>
      </c>
      <c r="BX202" t="s">
        <v>1</v>
      </c>
      <c r="BY202" t="s">
        <v>1</v>
      </c>
      <c r="BZ202" t="s">
        <v>1</v>
      </c>
      <c r="CA202" t="s">
        <v>1</v>
      </c>
      <c r="CB202" t="s">
        <v>1</v>
      </c>
      <c r="CD202" t="str" cm="1">
        <f t="array" aca="1" ref="CD202" ca="1">eConcatenar(A202:CB202,"|")</f>
        <v>IeXUPl847NSuS0hu|PAR2021-3959|3|MEMORIAL|TABASCO|PARAISO|EJIDO CHILTEPEC|2021-10-12|14800|0|500|50|1|0|0|0|0|0|0|0|0|0|0|0|0|0|0|BELTRAN|HERNANDEZ|RAMON|SOLTERO|X|X|LOCALIDAD CHILTEPEC SECCION TANQUE|EJIDO CHILTEPEC|X|9331133237|X|X|X|LOCALIDAD CHILTEPEC SECCION TANQUE|X|LUNES|X|X|X|X|X|DOMICILIO |14600|200|0|0|0|2022-11-21|2022-11-28|x|x|x|x|x|QWZGYT4O9KVTQO|x|HOMBRE|X|14800|X|X|X|X|X|X|X|X|CARDENAS|X|X|X|X|X</v>
      </c>
    </row>
    <row r="203" spans="1:82" x14ac:dyDescent="0.25">
      <c r="A203" t="s">
        <v>337</v>
      </c>
      <c r="B203" t="s">
        <v>2328</v>
      </c>
      <c r="C203">
        <v>3</v>
      </c>
      <c r="D203" t="s">
        <v>3187</v>
      </c>
      <c r="E203" t="s">
        <v>3188</v>
      </c>
      <c r="F203" t="s">
        <v>3192</v>
      </c>
      <c r="G203" t="s">
        <v>3312</v>
      </c>
      <c r="H203" t="s">
        <v>3881</v>
      </c>
      <c r="I203">
        <v>12900</v>
      </c>
      <c r="J203">
        <v>0</v>
      </c>
      <c r="K203">
        <v>100</v>
      </c>
      <c r="L203">
        <v>50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 t="s">
        <v>4505</v>
      </c>
      <c r="AC203" t="s">
        <v>4506</v>
      </c>
      <c r="AD203" s="17" t="s">
        <v>4371</v>
      </c>
      <c r="AE203" t="s">
        <v>4</v>
      </c>
      <c r="AF203" t="s">
        <v>1</v>
      </c>
      <c r="AG203" t="s">
        <v>1</v>
      </c>
      <c r="AH203" t="s">
        <v>5347</v>
      </c>
      <c r="AI203" t="s">
        <v>3312</v>
      </c>
      <c r="AJ203" t="s">
        <v>1</v>
      </c>
      <c r="AK203" t="s">
        <v>1</v>
      </c>
      <c r="AL203" t="s">
        <v>1</v>
      </c>
      <c r="AM203" t="s">
        <v>1</v>
      </c>
      <c r="AN203" t="s">
        <v>1</v>
      </c>
      <c r="AO203" t="s">
        <v>5347</v>
      </c>
      <c r="AP203" t="s">
        <v>1</v>
      </c>
      <c r="AQ203" t="s">
        <v>2</v>
      </c>
      <c r="AR203" t="s">
        <v>1</v>
      </c>
      <c r="AS203" t="s">
        <v>1</v>
      </c>
      <c r="AT203" t="s">
        <v>1</v>
      </c>
      <c r="AU203" t="s">
        <v>1</v>
      </c>
      <c r="AV203" t="s">
        <v>1</v>
      </c>
      <c r="AW203" t="s">
        <v>11</v>
      </c>
      <c r="AX203">
        <f>Tabla1[[#This Row],[precio del paquete]]-Tabla1[[#This Row],[Saldo_Deudor]]</f>
        <v>9000</v>
      </c>
      <c r="AY203">
        <v>3900</v>
      </c>
      <c r="AZ203">
        <v>0</v>
      </c>
      <c r="BA203">
        <v>0</v>
      </c>
      <c r="BB203" s="20">
        <v>0</v>
      </c>
      <c r="BC203" t="s">
        <v>4124</v>
      </c>
      <c r="BD203" t="s">
        <v>4103</v>
      </c>
      <c r="BE203" t="s">
        <v>3</v>
      </c>
      <c r="BF203" t="s">
        <v>3</v>
      </c>
      <c r="BG203" t="s">
        <v>3</v>
      </c>
      <c r="BH203" t="s">
        <v>3</v>
      </c>
      <c r="BI203" t="s">
        <v>3</v>
      </c>
      <c r="BJ203" s="19" t="s">
        <v>6139</v>
      </c>
      <c r="BK203" t="s">
        <v>3</v>
      </c>
      <c r="BL203" t="s">
        <v>132</v>
      </c>
      <c r="BM203" t="s">
        <v>1</v>
      </c>
      <c r="BN203">
        <f>Tabla1[[#This Row],[precio del paquete]]</f>
        <v>12900</v>
      </c>
      <c r="BO203" t="s">
        <v>1</v>
      </c>
      <c r="BP203" t="s">
        <v>1</v>
      </c>
      <c r="BQ203" t="s">
        <v>1</v>
      </c>
      <c r="BR203" t="s">
        <v>1</v>
      </c>
      <c r="BS203" t="s">
        <v>1</v>
      </c>
      <c r="BT203" t="s">
        <v>1</v>
      </c>
      <c r="BU203" t="s">
        <v>1</v>
      </c>
      <c r="BV203" t="s">
        <v>1</v>
      </c>
      <c r="BW203" t="s">
        <v>0</v>
      </c>
      <c r="BX203" t="s">
        <v>1</v>
      </c>
      <c r="BY203" t="s">
        <v>1</v>
      </c>
      <c r="BZ203" t="s">
        <v>1</v>
      </c>
      <c r="CA203" t="s">
        <v>1</v>
      </c>
      <c r="CB203" t="s">
        <v>1</v>
      </c>
      <c r="CD203" t="str" cm="1">
        <f t="array" aca="1" ref="CD203" ca="1">eConcatenar(A203:CB203,"|")</f>
        <v>l4vnpAjBP9kK05X7|PAR2019-2964|3|ECONOLINE|TABASCO|PARAISO|EJIDO CHILTEPEC   |2019-08-10|12900|0|100|50|0|0|0|0|0|0|0|0|0|0|0|0|0|0|0|SANTA|BAEZ|RICARDO|SOLTERO|X|X|ENTRADA DEL PUESTO|EJIDO CHILTEPEC   |X|X|X|X|X|ENTRADA DEL PUESTO|X|LUNES|X|X|X|X|X|DOMICILIO |9000|3900|0|0|0|2022-01-21|2022-01-28|x|x|x|x|x|QWZGYT4O9KVTQO|x|HOMBRE|X|12900|X|X|X|X|X|X|X|X|CARDENAS|X|X|X|X|X</v>
      </c>
    </row>
    <row r="204" spans="1:82" x14ac:dyDescent="0.25">
      <c r="A204" t="s">
        <v>338</v>
      </c>
      <c r="B204" t="s">
        <v>2329</v>
      </c>
      <c r="C204">
        <v>3</v>
      </c>
      <c r="D204" t="s">
        <v>3183</v>
      </c>
      <c r="E204" t="s">
        <v>3188</v>
      </c>
      <c r="F204" t="s">
        <v>3192</v>
      </c>
      <c r="G204" t="s">
        <v>3313</v>
      </c>
      <c r="H204" t="s">
        <v>3882</v>
      </c>
      <c r="I204">
        <v>14800</v>
      </c>
      <c r="J204">
        <v>0</v>
      </c>
      <c r="K204">
        <v>100</v>
      </c>
      <c r="L204">
        <v>50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 t="s">
        <v>7</v>
      </c>
      <c r="AC204" t="s">
        <v>13</v>
      </c>
      <c r="AD204" s="17" t="s">
        <v>4505</v>
      </c>
      <c r="AE204" t="s">
        <v>4</v>
      </c>
      <c r="AF204" t="s">
        <v>1</v>
      </c>
      <c r="AG204" t="s">
        <v>1</v>
      </c>
      <c r="AH204" t="s">
        <v>5348</v>
      </c>
      <c r="AI204" t="s">
        <v>3313</v>
      </c>
      <c r="AJ204" t="s">
        <v>1</v>
      </c>
      <c r="AK204">
        <v>9333252754</v>
      </c>
      <c r="AL204" t="s">
        <v>1</v>
      </c>
      <c r="AM204" t="s">
        <v>1</v>
      </c>
      <c r="AN204" t="s">
        <v>1</v>
      </c>
      <c r="AO204" t="s">
        <v>5348</v>
      </c>
      <c r="AP204" t="s">
        <v>1</v>
      </c>
      <c r="AQ204" t="s">
        <v>2</v>
      </c>
      <c r="AR204" t="s">
        <v>1</v>
      </c>
      <c r="AS204" t="s">
        <v>1</v>
      </c>
      <c r="AT204" t="s">
        <v>1</v>
      </c>
      <c r="AU204" t="s">
        <v>1</v>
      </c>
      <c r="AV204" t="s">
        <v>1</v>
      </c>
      <c r="AW204" t="s">
        <v>11</v>
      </c>
      <c r="AX204">
        <f>Tabla1[[#This Row],[precio del paquete]]-Tabla1[[#This Row],[Saldo_Deudor]]</f>
        <v>900</v>
      </c>
      <c r="AY204">
        <v>13900</v>
      </c>
      <c r="AZ204">
        <v>0</v>
      </c>
      <c r="BA204">
        <v>0</v>
      </c>
      <c r="BB204" s="20">
        <v>0</v>
      </c>
      <c r="BC204" t="s">
        <v>5959</v>
      </c>
      <c r="BD204" t="s">
        <v>3763</v>
      </c>
      <c r="BE204" t="s">
        <v>3</v>
      </c>
      <c r="BF204" t="s">
        <v>3</v>
      </c>
      <c r="BG204" t="s">
        <v>3</v>
      </c>
      <c r="BH204" t="s">
        <v>3</v>
      </c>
      <c r="BI204" t="s">
        <v>3</v>
      </c>
      <c r="BJ204" s="18" t="s">
        <v>6139</v>
      </c>
      <c r="BK204" t="s">
        <v>3</v>
      </c>
      <c r="BL204" t="s">
        <v>132</v>
      </c>
      <c r="BM204" t="s">
        <v>1</v>
      </c>
      <c r="BN204">
        <f>Tabla1[[#This Row],[precio del paquete]]</f>
        <v>14800</v>
      </c>
      <c r="BO204" t="s">
        <v>1</v>
      </c>
      <c r="BP204" t="s">
        <v>1</v>
      </c>
      <c r="BQ204" t="s">
        <v>1</v>
      </c>
      <c r="BR204" t="s">
        <v>1</v>
      </c>
      <c r="BS204" t="s">
        <v>1</v>
      </c>
      <c r="BT204" t="s">
        <v>1</v>
      </c>
      <c r="BU204" t="s">
        <v>1</v>
      </c>
      <c r="BV204" t="s">
        <v>1</v>
      </c>
      <c r="BW204" t="s">
        <v>0</v>
      </c>
      <c r="BX204" t="s">
        <v>1</v>
      </c>
      <c r="BY204" t="s">
        <v>1</v>
      </c>
      <c r="BZ204" t="s">
        <v>1</v>
      </c>
      <c r="CA204" t="s">
        <v>1</v>
      </c>
      <c r="CB204" t="s">
        <v>1</v>
      </c>
      <c r="CD204" t="str" cm="1">
        <f t="array" aca="1" ref="CD204" ca="1">eConcatenar(A204:CB204,"|")</f>
        <v>xdFzodbfw5VR93aB|PAR2021-3597|3|MEMORIAL|TABASCO|PARAISO|EJIDO CHILTEPEC SECCION BANCO|2021-11-12|14800|0|100|50|0|0|0|0|0|0|0|0|0|0|0|0|0|0|0|LOPEZ|GUTIERREZ|SANTA|SOLTERO|X|X|CALLE LOS MAGAÃ‘A SIN NUMER|EJIDO CHILTEPEC SECCION BANCO|X|9333252754|X|X|X|CALLE LOS MAGAÃ‘A SIN NUMER|X|LUNES|X|X|X|X|X|DOMICILIO |900|13900|0|0|0|2022-01-25|2022-02-01|x|x|x|x|x|QWZGYT4O9KVTQO|x|HOMBRE|X|14800|X|X|X|X|X|X|X|X|CARDENAS|X|X|X|X|X</v>
      </c>
    </row>
    <row r="205" spans="1:82" x14ac:dyDescent="0.25">
      <c r="A205" t="s">
        <v>339</v>
      </c>
      <c r="B205" t="s">
        <v>2330</v>
      </c>
      <c r="C205">
        <v>3</v>
      </c>
      <c r="D205" t="s">
        <v>3183</v>
      </c>
      <c r="E205" t="s">
        <v>3188</v>
      </c>
      <c r="F205" t="s">
        <v>3192</v>
      </c>
      <c r="G205" t="s">
        <v>3313</v>
      </c>
      <c r="H205" t="s">
        <v>3883</v>
      </c>
      <c r="I205">
        <v>14800</v>
      </c>
      <c r="J205">
        <v>0</v>
      </c>
      <c r="K205">
        <v>100</v>
      </c>
      <c r="L205">
        <v>50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t="s">
        <v>4374</v>
      </c>
      <c r="AC205" t="s">
        <v>4224</v>
      </c>
      <c r="AD205" s="17" t="s">
        <v>4507</v>
      </c>
      <c r="AE205" t="s">
        <v>4</v>
      </c>
      <c r="AF205" t="s">
        <v>1</v>
      </c>
      <c r="AG205" t="s">
        <v>1</v>
      </c>
      <c r="AH205" t="s">
        <v>5349</v>
      </c>
      <c r="AI205" t="s">
        <v>3313</v>
      </c>
      <c r="AJ205" t="s">
        <v>1</v>
      </c>
      <c r="AK205">
        <v>9331236117</v>
      </c>
      <c r="AL205" t="s">
        <v>1</v>
      </c>
      <c r="AM205" t="s">
        <v>1</v>
      </c>
      <c r="AN205" t="s">
        <v>1</v>
      </c>
      <c r="AO205" t="s">
        <v>5349</v>
      </c>
      <c r="AP205" t="s">
        <v>1</v>
      </c>
      <c r="AQ205" t="s">
        <v>2</v>
      </c>
      <c r="AR205" t="s">
        <v>1</v>
      </c>
      <c r="AS205" t="s">
        <v>1</v>
      </c>
      <c r="AT205" t="s">
        <v>1</v>
      </c>
      <c r="AU205" t="s">
        <v>1</v>
      </c>
      <c r="AV205" t="s">
        <v>1</v>
      </c>
      <c r="AW205" t="s">
        <v>11</v>
      </c>
      <c r="AX205">
        <f>Tabla1[[#This Row],[precio del paquete]]-Tabla1[[#This Row],[Saldo_Deudor]]</f>
        <v>7900</v>
      </c>
      <c r="AY205">
        <v>6900</v>
      </c>
      <c r="AZ205">
        <v>0</v>
      </c>
      <c r="BA205">
        <v>0</v>
      </c>
      <c r="BB205" s="20">
        <v>0</v>
      </c>
      <c r="BC205" t="s">
        <v>4124</v>
      </c>
      <c r="BD205" t="s">
        <v>4103</v>
      </c>
      <c r="BE205" t="s">
        <v>3</v>
      </c>
      <c r="BF205" t="s">
        <v>3</v>
      </c>
      <c r="BG205" t="s">
        <v>3</v>
      </c>
      <c r="BH205" t="s">
        <v>3</v>
      </c>
      <c r="BI205" t="s">
        <v>3</v>
      </c>
      <c r="BJ205" s="19" t="s">
        <v>6130</v>
      </c>
      <c r="BK205" t="s">
        <v>3</v>
      </c>
      <c r="BL205" t="s">
        <v>132</v>
      </c>
      <c r="BM205" t="s">
        <v>1</v>
      </c>
      <c r="BN205">
        <f>Tabla1[[#This Row],[precio del paquete]]</f>
        <v>14800</v>
      </c>
      <c r="BO205" t="s">
        <v>1</v>
      </c>
      <c r="BP205" t="s">
        <v>1</v>
      </c>
      <c r="BQ205" t="s">
        <v>1</v>
      </c>
      <c r="BR205" t="s">
        <v>1</v>
      </c>
      <c r="BS205" t="s">
        <v>1</v>
      </c>
      <c r="BT205" t="s">
        <v>1</v>
      </c>
      <c r="BU205" t="s">
        <v>1</v>
      </c>
      <c r="BV205" t="s">
        <v>1</v>
      </c>
      <c r="BW205" t="s">
        <v>0</v>
      </c>
      <c r="BX205" t="s">
        <v>1</v>
      </c>
      <c r="BY205" t="s">
        <v>1</v>
      </c>
      <c r="BZ205" t="s">
        <v>1</v>
      </c>
      <c r="CA205" t="s">
        <v>1</v>
      </c>
      <c r="CB205" t="s">
        <v>1</v>
      </c>
      <c r="CD205" t="str" cm="1">
        <f t="array" aca="1" ref="CD205" ca="1">eConcatenar(A205:CB205,"|")</f>
        <v>TCQJq8Hn5a7e9p34|PAR2020-3134|3|MEMORIAL|TABASCO|PARAISO|EJIDO CHILTEPEC SECCION BANCO|2020-11-28|14800|0|100|50|0|0|0|0|0|0|0|0|0|0|0|0|0|0|0|MAGAÃ‘A|DOMINGUEZ|MANUEL ANTONIO|SOLTERO|X|X|ENTRADA LOS MAGAÃ‘AS|EJIDO CHILTEPEC SECCION BANCO|X|9331236117|X|X|X|ENTRADA LOS MAGAÃ‘AS|X|LUNES|X|X|X|X|X|DOMICILIO |7900|6900|0|0|0|2022-01-21|2022-01-28|x|x|x|x|x|LM6I5BLUSKQS1VM|x|HOMBRE|X|14800|X|X|X|X|X|X|X|X|CARDENAS|X|X|X|X|X</v>
      </c>
    </row>
    <row r="206" spans="1:82" x14ac:dyDescent="0.25">
      <c r="A206" t="s">
        <v>340</v>
      </c>
      <c r="B206" t="s">
        <v>2331</v>
      </c>
      <c r="C206">
        <v>3</v>
      </c>
      <c r="D206" t="s">
        <v>3187</v>
      </c>
      <c r="E206" t="s">
        <v>3188</v>
      </c>
      <c r="F206" t="s">
        <v>3192</v>
      </c>
      <c r="G206" t="s">
        <v>3313</v>
      </c>
      <c r="H206" t="s">
        <v>3763</v>
      </c>
      <c r="I206">
        <v>12900</v>
      </c>
      <c r="J206">
        <v>0</v>
      </c>
      <c r="K206">
        <v>100</v>
      </c>
      <c r="L206">
        <v>50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">
        <v>4207</v>
      </c>
      <c r="AC206" t="s">
        <v>4360</v>
      </c>
      <c r="AD206" s="17" t="s">
        <v>4508</v>
      </c>
      <c r="AE206" t="s">
        <v>4</v>
      </c>
      <c r="AF206" t="s">
        <v>1</v>
      </c>
      <c r="AG206" t="s">
        <v>1</v>
      </c>
      <c r="AH206" t="s">
        <v>5350</v>
      </c>
      <c r="AI206" t="s">
        <v>3313</v>
      </c>
      <c r="AJ206" t="s">
        <v>1</v>
      </c>
      <c r="AK206" t="s">
        <v>1</v>
      </c>
      <c r="AL206" t="s">
        <v>1</v>
      </c>
      <c r="AM206" t="s">
        <v>1</v>
      </c>
      <c r="AN206" t="s">
        <v>1</v>
      </c>
      <c r="AO206" t="s">
        <v>5350</v>
      </c>
      <c r="AP206" t="s">
        <v>1</v>
      </c>
      <c r="AQ206" t="s">
        <v>2</v>
      </c>
      <c r="AR206" t="s">
        <v>1</v>
      </c>
      <c r="AS206" t="s">
        <v>1</v>
      </c>
      <c r="AT206" t="s">
        <v>1</v>
      </c>
      <c r="AU206" t="s">
        <v>1</v>
      </c>
      <c r="AV206" t="s">
        <v>1</v>
      </c>
      <c r="AW206" t="s">
        <v>11</v>
      </c>
      <c r="AX206">
        <f>Tabla1[[#This Row],[precio del paquete]]-Tabla1[[#This Row],[Saldo_Deudor]]</f>
        <v>12000</v>
      </c>
      <c r="AY206">
        <v>900</v>
      </c>
      <c r="AZ206">
        <v>0</v>
      </c>
      <c r="BA206">
        <v>0</v>
      </c>
      <c r="BB206" s="20">
        <v>0</v>
      </c>
      <c r="BC206" t="s">
        <v>4124</v>
      </c>
      <c r="BD206" t="s">
        <v>4103</v>
      </c>
      <c r="BE206" t="s">
        <v>3</v>
      </c>
      <c r="BF206" t="s">
        <v>3</v>
      </c>
      <c r="BG206" t="s">
        <v>3</v>
      </c>
      <c r="BH206" t="s">
        <v>3</v>
      </c>
      <c r="BI206" t="s">
        <v>3</v>
      </c>
      <c r="BJ206" s="18" t="s">
        <v>6139</v>
      </c>
      <c r="BK206" t="s">
        <v>3</v>
      </c>
      <c r="BL206" t="s">
        <v>132</v>
      </c>
      <c r="BM206" t="s">
        <v>1</v>
      </c>
      <c r="BN206">
        <f>Tabla1[[#This Row],[precio del paquete]]</f>
        <v>12900</v>
      </c>
      <c r="BO206" t="s">
        <v>1</v>
      </c>
      <c r="BP206" t="s">
        <v>1</v>
      </c>
      <c r="BQ206" t="s">
        <v>1</v>
      </c>
      <c r="BR206" t="s">
        <v>1</v>
      </c>
      <c r="BS206" t="s">
        <v>1</v>
      </c>
      <c r="BT206" t="s">
        <v>1</v>
      </c>
      <c r="BU206" t="s">
        <v>1</v>
      </c>
      <c r="BV206" t="s">
        <v>1</v>
      </c>
      <c r="BW206" t="s">
        <v>0</v>
      </c>
      <c r="BX206" t="s">
        <v>1</v>
      </c>
      <c r="BY206" t="s">
        <v>1</v>
      </c>
      <c r="BZ206" t="s">
        <v>1</v>
      </c>
      <c r="CA206" t="s">
        <v>1</v>
      </c>
      <c r="CB206" t="s">
        <v>1</v>
      </c>
      <c r="CD206" t="str" cm="1">
        <f t="array" aca="1" ref="CD206" ca="1">eConcatenar(A206:CB206,"|")</f>
        <v>5DCVBmqFM0Qvn2s9|PAR2019-1645|3|ECONOLINE|TABASCO|PARAISO|EJIDO CHILTEPEC SECCION BANCO|2022-02-01|12900|0|100|50|0|0|0|0|0|0|0|0|0|0|0|0|0|0|0|VICENTE|TORRES|REINALDO|SOLTERO|X|X|CARRETERA PRINCIPAL  |EJIDO CHILTEPEC SECCION BANCO|X|X|X|X|X|CARRETERA PRINCIPAL  |X|LUNES|X|X|X|X|X|DOMICILIO |12000|900|0|0|0|2022-01-21|2022-01-28|x|x|x|x|x|QWZGYT4O9KVTQO|x|HOMBRE|X|12900|X|X|X|X|X|X|X|X|CARDENAS|X|X|X|X|X</v>
      </c>
    </row>
    <row r="207" spans="1:82" x14ac:dyDescent="0.25">
      <c r="A207" t="s">
        <v>341</v>
      </c>
      <c r="B207" t="s">
        <v>2332</v>
      </c>
      <c r="C207">
        <v>3</v>
      </c>
      <c r="D207" t="s">
        <v>3183</v>
      </c>
      <c r="E207" t="s">
        <v>3188</v>
      </c>
      <c r="F207" t="s">
        <v>3192</v>
      </c>
      <c r="G207" t="s">
        <v>3313</v>
      </c>
      <c r="H207" t="s">
        <v>3814</v>
      </c>
      <c r="I207">
        <v>14800</v>
      </c>
      <c r="J207">
        <v>0</v>
      </c>
      <c r="K207">
        <v>400</v>
      </c>
      <c r="L207">
        <v>50</v>
      </c>
      <c r="M207">
        <v>2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 t="s">
        <v>4272</v>
      </c>
      <c r="AC207" t="s">
        <v>4224</v>
      </c>
      <c r="AD207" s="17" t="s">
        <v>4202</v>
      </c>
      <c r="AE207" t="s">
        <v>4</v>
      </c>
      <c r="AF207" t="s">
        <v>1</v>
      </c>
      <c r="AG207" t="s">
        <v>1</v>
      </c>
      <c r="AH207" t="s">
        <v>5351</v>
      </c>
      <c r="AI207" t="s">
        <v>3313</v>
      </c>
      <c r="AJ207" t="s">
        <v>1</v>
      </c>
      <c r="AK207">
        <v>9331333928</v>
      </c>
      <c r="AL207" t="s">
        <v>1</v>
      </c>
      <c r="AM207" t="s">
        <v>1</v>
      </c>
      <c r="AN207" t="s">
        <v>1</v>
      </c>
      <c r="AO207" t="s">
        <v>5351</v>
      </c>
      <c r="AP207" t="s">
        <v>1</v>
      </c>
      <c r="AQ207" t="s">
        <v>2</v>
      </c>
      <c r="AR207" t="s">
        <v>1</v>
      </c>
      <c r="AS207" t="s">
        <v>1</v>
      </c>
      <c r="AT207" t="s">
        <v>1</v>
      </c>
      <c r="AU207" t="s">
        <v>1</v>
      </c>
      <c r="AV207" t="s">
        <v>1</v>
      </c>
      <c r="AW207" t="s">
        <v>11</v>
      </c>
      <c r="AX207">
        <f>Tabla1[[#This Row],[precio del paquete]]-Tabla1[[#This Row],[Saldo_Deudor]]</f>
        <v>400</v>
      </c>
      <c r="AY207">
        <v>14400</v>
      </c>
      <c r="AZ207">
        <v>0</v>
      </c>
      <c r="BA207">
        <v>0</v>
      </c>
      <c r="BB207" s="20">
        <v>0</v>
      </c>
      <c r="BC207" t="s">
        <v>3786</v>
      </c>
      <c r="BD207" t="s">
        <v>3838</v>
      </c>
      <c r="BE207" t="s">
        <v>3</v>
      </c>
      <c r="BF207" t="s">
        <v>3</v>
      </c>
      <c r="BG207" t="s">
        <v>3</v>
      </c>
      <c r="BH207" t="s">
        <v>3</v>
      </c>
      <c r="BI207" t="s">
        <v>3</v>
      </c>
      <c r="BJ207" s="19" t="s">
        <v>6139</v>
      </c>
      <c r="BK207" t="s">
        <v>3</v>
      </c>
      <c r="BL207" t="s">
        <v>132</v>
      </c>
      <c r="BM207" t="s">
        <v>1</v>
      </c>
      <c r="BN207">
        <f>Tabla1[[#This Row],[precio del paquete]]</f>
        <v>14800</v>
      </c>
      <c r="BO207" t="s">
        <v>1</v>
      </c>
      <c r="BP207" t="s">
        <v>1</v>
      </c>
      <c r="BQ207" t="s">
        <v>1</v>
      </c>
      <c r="BR207" t="s">
        <v>1</v>
      </c>
      <c r="BS207" t="s">
        <v>1</v>
      </c>
      <c r="BT207" t="s">
        <v>1</v>
      </c>
      <c r="BU207" t="s">
        <v>1</v>
      </c>
      <c r="BV207" t="s">
        <v>1</v>
      </c>
      <c r="BW207" t="s">
        <v>0</v>
      </c>
      <c r="BX207" t="s">
        <v>1</v>
      </c>
      <c r="BY207" t="s">
        <v>1</v>
      </c>
      <c r="BZ207" t="s">
        <v>1</v>
      </c>
      <c r="CA207" t="s">
        <v>1</v>
      </c>
      <c r="CB207" t="s">
        <v>1</v>
      </c>
      <c r="CD207" t="str" cm="1">
        <f t="array" aca="1" ref="CD207" ca="1">eConcatenar(A207:CB207,"|")</f>
        <v>mEapW7RmRkAtJYPx|PAR2021-3529|3|MEMORIAL|TABASCO|PARAISO|EJIDO CHILTEPEC SECCION BANCO|2021-01-11|14800|0|400|50|2|0|0|0|0|0|0|0|0|0|0|0|0|0|0|BOLAINA|DOMINGUEZ|SANTIAGO|SOLTERO|X|X|CALLE PRINCIPAL |EJIDO CHILTEPEC SECCION BANCO|X|9331333928|X|X|X|CALLE PRINCIPAL |X|LUNES|X|X|X|X|X|DOMICILIO |400|14400|0|0|0|2021-04-12|2021-04-19|x|x|x|x|x|QWZGYT4O9KVTQO|x|HOMBRE|X|14800|X|X|X|X|X|X|X|X|CARDENAS|X|X|X|X|X</v>
      </c>
    </row>
    <row r="208" spans="1:82" x14ac:dyDescent="0.25">
      <c r="A208" t="s">
        <v>342</v>
      </c>
      <c r="B208" t="s">
        <v>2333</v>
      </c>
      <c r="C208">
        <v>3</v>
      </c>
      <c r="D208" t="s">
        <v>3187</v>
      </c>
      <c r="E208" t="s">
        <v>3188</v>
      </c>
      <c r="F208" t="s">
        <v>3192</v>
      </c>
      <c r="G208" t="s">
        <v>3314</v>
      </c>
      <c r="H208" t="s">
        <v>3879</v>
      </c>
      <c r="I208">
        <v>12900</v>
      </c>
      <c r="J208">
        <v>0</v>
      </c>
      <c r="K208">
        <v>400</v>
      </c>
      <c r="L208">
        <v>50</v>
      </c>
      <c r="M208">
        <v>2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 t="s">
        <v>4325</v>
      </c>
      <c r="AC208" t="s">
        <v>4237</v>
      </c>
      <c r="AD208" s="17" t="s">
        <v>4509</v>
      </c>
      <c r="AE208" t="s">
        <v>4</v>
      </c>
      <c r="AF208" t="s">
        <v>1</v>
      </c>
      <c r="AG208" t="s">
        <v>1</v>
      </c>
      <c r="AH208" t="s">
        <v>5352</v>
      </c>
      <c r="AI208" t="s">
        <v>3314</v>
      </c>
      <c r="AJ208" t="s">
        <v>1</v>
      </c>
      <c r="AK208">
        <v>9331606255</v>
      </c>
      <c r="AL208" t="s">
        <v>1</v>
      </c>
      <c r="AM208" t="s">
        <v>1</v>
      </c>
      <c r="AN208" t="s">
        <v>1</v>
      </c>
      <c r="AO208" t="s">
        <v>5352</v>
      </c>
      <c r="AP208" t="s">
        <v>1</v>
      </c>
      <c r="AQ208" t="s">
        <v>2</v>
      </c>
      <c r="AR208" t="s">
        <v>1</v>
      </c>
      <c r="AS208" t="s">
        <v>1</v>
      </c>
      <c r="AT208" t="s">
        <v>1</v>
      </c>
      <c r="AU208" t="s">
        <v>1</v>
      </c>
      <c r="AV208" t="s">
        <v>1</v>
      </c>
      <c r="AW208" t="s">
        <v>11</v>
      </c>
      <c r="AX208">
        <f>Tabla1[[#This Row],[precio del paquete]]-Tabla1[[#This Row],[Saldo_Deudor]]</f>
        <v>10600</v>
      </c>
      <c r="AY208">
        <v>2300</v>
      </c>
      <c r="AZ208">
        <v>0</v>
      </c>
      <c r="BA208">
        <v>0</v>
      </c>
      <c r="BB208" s="20">
        <v>0</v>
      </c>
      <c r="BC208" t="s">
        <v>3966</v>
      </c>
      <c r="BD208" t="s">
        <v>6036</v>
      </c>
      <c r="BE208" t="s">
        <v>3</v>
      </c>
      <c r="BF208" t="s">
        <v>3</v>
      </c>
      <c r="BG208" t="s">
        <v>3</v>
      </c>
      <c r="BH208" t="s">
        <v>3</v>
      </c>
      <c r="BI208" t="s">
        <v>3</v>
      </c>
      <c r="BJ208" s="18" t="s">
        <v>6139</v>
      </c>
      <c r="BK208" t="s">
        <v>3</v>
      </c>
      <c r="BL208" t="s">
        <v>132</v>
      </c>
      <c r="BM208" t="s">
        <v>1</v>
      </c>
      <c r="BN208">
        <f>Tabla1[[#This Row],[precio del paquete]]</f>
        <v>12900</v>
      </c>
      <c r="BO208" t="s">
        <v>1</v>
      </c>
      <c r="BP208" t="s">
        <v>1</v>
      </c>
      <c r="BQ208" t="s">
        <v>1</v>
      </c>
      <c r="BR208" t="s">
        <v>1</v>
      </c>
      <c r="BS208" t="s">
        <v>1</v>
      </c>
      <c r="BT208" t="s">
        <v>1</v>
      </c>
      <c r="BU208" t="s">
        <v>1</v>
      </c>
      <c r="BV208" t="s">
        <v>1</v>
      </c>
      <c r="BW208" t="s">
        <v>0</v>
      </c>
      <c r="BX208" t="s">
        <v>1</v>
      </c>
      <c r="BY208" t="s">
        <v>1</v>
      </c>
      <c r="BZ208" t="s">
        <v>1</v>
      </c>
      <c r="CA208" t="s">
        <v>1</v>
      </c>
      <c r="CB208" t="s">
        <v>1</v>
      </c>
      <c r="CD208" t="str" cm="1">
        <f t="array" aca="1" ref="CD208" ca="1">eConcatenar(A208:CB208,"|")</f>
        <v>O2p4743BuO9JnZYs|PAR2019-2765|3|ECONOLINE|TABASCO|PARAISO|EJIDO CHILTEPEC SECCION TANQUE|2019-09-25|12900|0|400|50|2|0|0|0|0|0|0|0|0|0|0|0|0|0|0|SEGURA|ALEJANDRO|MARLENE|SOLTERO|X|X|CALLE POR LA PALAPA EL GRINGO|EJIDO CHILTEPEC SECCION TANQUE|X|9331606255|X|X|X|CALLE POR LA PALAPA EL GRINGO|X|LUNES|X|X|X|X|X|DOMICILIO |10600|2300|0|0|0|2022-04-01|2022-04-08|x|x|x|x|x|QWZGYT4O9KVTQO|x|HOMBRE|X|12900|X|X|X|X|X|X|X|X|CARDENAS|X|X|X|X|X</v>
      </c>
    </row>
    <row r="209" spans="1:82" x14ac:dyDescent="0.25">
      <c r="A209" t="s">
        <v>343</v>
      </c>
      <c r="B209" t="s">
        <v>2334</v>
      </c>
      <c r="C209">
        <v>3</v>
      </c>
      <c r="D209" t="s">
        <v>3185</v>
      </c>
      <c r="E209" t="s">
        <v>3188</v>
      </c>
      <c r="F209" t="s">
        <v>3192</v>
      </c>
      <c r="G209" t="s">
        <v>3314</v>
      </c>
      <c r="H209" t="s">
        <v>3884</v>
      </c>
      <c r="I209">
        <v>12900</v>
      </c>
      <c r="J209">
        <v>0</v>
      </c>
      <c r="K209">
        <v>400</v>
      </c>
      <c r="L209">
        <v>50</v>
      </c>
      <c r="M209">
        <v>2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 t="s">
        <v>4201</v>
      </c>
      <c r="AC209" t="s">
        <v>4184</v>
      </c>
      <c r="AD209" s="17" t="s">
        <v>4510</v>
      </c>
      <c r="AE209" t="s">
        <v>4</v>
      </c>
      <c r="AF209" t="s">
        <v>1</v>
      </c>
      <c r="AG209" t="s">
        <v>1</v>
      </c>
      <c r="AH209" t="s">
        <v>5353</v>
      </c>
      <c r="AI209" t="s">
        <v>3314</v>
      </c>
      <c r="AJ209" t="s">
        <v>1</v>
      </c>
      <c r="AK209">
        <v>9331355233</v>
      </c>
      <c r="AL209" t="s">
        <v>1</v>
      </c>
      <c r="AM209" t="s">
        <v>1</v>
      </c>
      <c r="AN209" t="s">
        <v>1</v>
      </c>
      <c r="AO209" t="s">
        <v>5353</v>
      </c>
      <c r="AP209" t="s">
        <v>1</v>
      </c>
      <c r="AQ209" t="s">
        <v>2</v>
      </c>
      <c r="AR209" t="s">
        <v>1</v>
      </c>
      <c r="AS209" t="s">
        <v>1</v>
      </c>
      <c r="AT209" t="s">
        <v>1</v>
      </c>
      <c r="AU209" t="s">
        <v>1</v>
      </c>
      <c r="AV209" t="s">
        <v>1</v>
      </c>
      <c r="AW209" t="s">
        <v>11</v>
      </c>
      <c r="AX209">
        <f>Tabla1[[#This Row],[precio del paquete]]-Tabla1[[#This Row],[Saldo_Deudor]]</f>
        <v>1400</v>
      </c>
      <c r="AY209">
        <v>11500</v>
      </c>
      <c r="AZ209">
        <v>0</v>
      </c>
      <c r="BA209">
        <v>0</v>
      </c>
      <c r="BB209" s="20">
        <v>0</v>
      </c>
      <c r="BC209" t="s">
        <v>3860</v>
      </c>
      <c r="BD209" t="s">
        <v>6060</v>
      </c>
      <c r="BE209" t="s">
        <v>3</v>
      </c>
      <c r="BF209" t="s">
        <v>3</v>
      </c>
      <c r="BG209" t="s">
        <v>3</v>
      </c>
      <c r="BH209" t="s">
        <v>3</v>
      </c>
      <c r="BI209" t="s">
        <v>3</v>
      </c>
      <c r="BJ209" s="19" t="s">
        <v>6139</v>
      </c>
      <c r="BK209" t="s">
        <v>3</v>
      </c>
      <c r="BL209" t="s">
        <v>132</v>
      </c>
      <c r="BM209" t="s">
        <v>1</v>
      </c>
      <c r="BN209">
        <f>Tabla1[[#This Row],[precio del paquete]]</f>
        <v>12900</v>
      </c>
      <c r="BO209" t="s">
        <v>1</v>
      </c>
      <c r="BP209" t="s">
        <v>1</v>
      </c>
      <c r="BQ209" t="s">
        <v>1</v>
      </c>
      <c r="BR209" t="s">
        <v>1</v>
      </c>
      <c r="BS209" t="s">
        <v>1</v>
      </c>
      <c r="BT209" t="s">
        <v>1</v>
      </c>
      <c r="BU209" t="s">
        <v>1</v>
      </c>
      <c r="BV209" t="s">
        <v>1</v>
      </c>
      <c r="BW209" t="s">
        <v>0</v>
      </c>
      <c r="BX209" t="s">
        <v>1</v>
      </c>
      <c r="BY209" t="s">
        <v>1</v>
      </c>
      <c r="BZ209" t="s">
        <v>1</v>
      </c>
      <c r="CA209" t="s">
        <v>1</v>
      </c>
      <c r="CB209" t="s">
        <v>1</v>
      </c>
      <c r="CD209" t="str" cm="1">
        <f t="array" aca="1" ref="CD209" ca="1">eConcatenar(A209:CB209,"|")</f>
        <v>SHWNnZOgsfsUIYBF|PAR2021-1923|3|IMPERIAL DE LUJO|TABASCO|PARAISO|EJIDO CHILTEPEC SECCION TANQUE|2021-08-06|12900|0|400|50|2|0|0|0|0|0|0|0|0|0|0|0|0|0|0|HERNANDEZ|PEREZ|NILSA|SOLTERO|X|X|CAMINO VECINAL|EJIDO CHILTEPEC SECCION TANQUE|X|9331355233|X|X|X|CAMINO VECINAL|X|LUNES|X|X|X|X|X|DOMICILIO |1400|11500|0|0|0|2021-07-12|2021-07-19|x|x|x|x|x|QWZGYT4O9KVTQO|x|HOMBRE|X|12900|X|X|X|X|X|X|X|X|CARDENAS|X|X|X|X|X</v>
      </c>
    </row>
    <row r="210" spans="1:82" x14ac:dyDescent="0.25">
      <c r="A210" t="s">
        <v>344</v>
      </c>
      <c r="B210" t="s">
        <v>2335</v>
      </c>
      <c r="C210">
        <v>3</v>
      </c>
      <c r="D210" t="s">
        <v>3183</v>
      </c>
      <c r="E210" t="s">
        <v>3188</v>
      </c>
      <c r="F210" t="s">
        <v>3192</v>
      </c>
      <c r="G210" t="s">
        <v>3314</v>
      </c>
      <c r="H210" t="s">
        <v>3761</v>
      </c>
      <c r="I210">
        <v>14800</v>
      </c>
      <c r="J210">
        <v>0</v>
      </c>
      <c r="K210">
        <v>800</v>
      </c>
      <c r="L210">
        <v>50</v>
      </c>
      <c r="M210">
        <v>2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 t="s">
        <v>4325</v>
      </c>
      <c r="AC210" t="s">
        <v>4511</v>
      </c>
      <c r="AD210" s="17" t="s">
        <v>4512</v>
      </c>
      <c r="AE210" t="s">
        <v>4</v>
      </c>
      <c r="AF210" t="s">
        <v>1</v>
      </c>
      <c r="AG210" t="s">
        <v>1</v>
      </c>
      <c r="AH210" t="s">
        <v>5354</v>
      </c>
      <c r="AI210" t="s">
        <v>3314</v>
      </c>
      <c r="AJ210" t="s">
        <v>1</v>
      </c>
      <c r="AK210">
        <v>9331345152</v>
      </c>
      <c r="AL210" t="s">
        <v>1</v>
      </c>
      <c r="AM210" t="s">
        <v>1</v>
      </c>
      <c r="AN210" t="s">
        <v>1</v>
      </c>
      <c r="AO210" t="s">
        <v>5354</v>
      </c>
      <c r="AP210" t="s">
        <v>1</v>
      </c>
      <c r="AQ210" t="s">
        <v>2</v>
      </c>
      <c r="AR210" t="s">
        <v>1</v>
      </c>
      <c r="AS210" t="s">
        <v>1</v>
      </c>
      <c r="AT210" t="s">
        <v>1</v>
      </c>
      <c r="AU210" t="s">
        <v>1</v>
      </c>
      <c r="AV210" t="s">
        <v>1</v>
      </c>
      <c r="AW210" t="s">
        <v>11</v>
      </c>
      <c r="AX210">
        <f>Tabla1[[#This Row],[precio del paquete]]-Tabla1[[#This Row],[Saldo_Deudor]]</f>
        <v>800</v>
      </c>
      <c r="AY210">
        <v>14000</v>
      </c>
      <c r="AZ210">
        <v>0</v>
      </c>
      <c r="BA210">
        <v>0</v>
      </c>
      <c r="BB210" s="20">
        <v>0</v>
      </c>
      <c r="BC210" t="s">
        <v>4163</v>
      </c>
      <c r="BD210" t="s">
        <v>5979</v>
      </c>
      <c r="BE210" t="s">
        <v>3</v>
      </c>
      <c r="BF210" t="s">
        <v>3</v>
      </c>
      <c r="BG210" t="s">
        <v>3</v>
      </c>
      <c r="BH210" t="s">
        <v>3</v>
      </c>
      <c r="BI210" t="s">
        <v>3</v>
      </c>
      <c r="BJ210" s="18" t="s">
        <v>6139</v>
      </c>
      <c r="BK210" t="s">
        <v>3</v>
      </c>
      <c r="BL210" t="s">
        <v>132</v>
      </c>
      <c r="BM210" t="s">
        <v>1</v>
      </c>
      <c r="BN210">
        <f>Tabla1[[#This Row],[precio del paquete]]</f>
        <v>14800</v>
      </c>
      <c r="BO210" t="s">
        <v>1</v>
      </c>
      <c r="BP210" t="s">
        <v>1</v>
      </c>
      <c r="BQ210" t="s">
        <v>1</v>
      </c>
      <c r="BR210" t="s">
        <v>1</v>
      </c>
      <c r="BS210" t="s">
        <v>1</v>
      </c>
      <c r="BT210" t="s">
        <v>1</v>
      </c>
      <c r="BU210" t="s">
        <v>1</v>
      </c>
      <c r="BV210" t="s">
        <v>1</v>
      </c>
      <c r="BW210" t="s">
        <v>0</v>
      </c>
      <c r="BX210" t="s">
        <v>1</v>
      </c>
      <c r="BY210" t="s">
        <v>1</v>
      </c>
      <c r="BZ210" t="s">
        <v>1</v>
      </c>
      <c r="CA210" t="s">
        <v>1</v>
      </c>
      <c r="CB210" t="s">
        <v>1</v>
      </c>
      <c r="CD210" t="str" cm="1">
        <f t="array" aca="1" ref="CD210" ca="1">eConcatenar(A210:CB210,"|")</f>
        <v>tFnbCDPpZaV1IUhY|PAR2021-3904|3|MEMORIAL|TABASCO|PARAISO|EJIDO CHILTEPEC SECCION TANQUE|2021-11-30|14800|0|800|50|2|0|0|0|0|0|0|0|0|0|0|0|0|0|0|SEGURA|MONTERO|ROSALINO|SOLTERO|X|X|CARRETERA VECINAL SIN NUMERO|EJIDO CHILTEPEC SECCION TANQUE|X|9331345152|X|X|X|CARRETERA VECINAL SIN NUMERO|X|LUNES|X|X|X|X|X|DOMICILIO |800|14000|0|0|0|2021-11-28|2021-12-05|x|x|x|x|x|QWZGYT4O9KVTQO|x|HOMBRE|X|14800|X|X|X|X|X|X|X|X|CARDENAS|X|X|X|X|X</v>
      </c>
    </row>
    <row r="211" spans="1:82" x14ac:dyDescent="0.25">
      <c r="A211" t="s">
        <v>345</v>
      </c>
      <c r="B211" t="s">
        <v>2336</v>
      </c>
      <c r="C211">
        <v>3</v>
      </c>
      <c r="D211" t="s">
        <v>3187</v>
      </c>
      <c r="E211" t="s">
        <v>3188</v>
      </c>
      <c r="F211" t="s">
        <v>3192</v>
      </c>
      <c r="G211" t="s">
        <v>3314</v>
      </c>
      <c r="H211" t="s">
        <v>3881</v>
      </c>
      <c r="I211">
        <v>12900</v>
      </c>
      <c r="J211">
        <v>0</v>
      </c>
      <c r="K211">
        <v>500</v>
      </c>
      <c r="L211">
        <v>50</v>
      </c>
      <c r="M211">
        <v>2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 t="s">
        <v>4184</v>
      </c>
      <c r="AC211" t="s">
        <v>4513</v>
      </c>
      <c r="AD211" s="17" t="s">
        <v>4514</v>
      </c>
      <c r="AE211" t="s">
        <v>4</v>
      </c>
      <c r="AF211" t="s">
        <v>1</v>
      </c>
      <c r="AG211" t="s">
        <v>1</v>
      </c>
      <c r="AH211" t="s">
        <v>5339</v>
      </c>
      <c r="AI211" t="s">
        <v>3314</v>
      </c>
      <c r="AJ211" t="s">
        <v>1</v>
      </c>
      <c r="AK211">
        <v>9333295948</v>
      </c>
      <c r="AL211" t="s">
        <v>1</v>
      </c>
      <c r="AM211" t="s">
        <v>1</v>
      </c>
      <c r="AN211" t="s">
        <v>1</v>
      </c>
      <c r="AO211" t="s">
        <v>5339</v>
      </c>
      <c r="AP211" t="s">
        <v>1</v>
      </c>
      <c r="AQ211" t="s">
        <v>2</v>
      </c>
      <c r="AR211" t="s">
        <v>1</v>
      </c>
      <c r="AS211" t="s">
        <v>1</v>
      </c>
      <c r="AT211" t="s">
        <v>1</v>
      </c>
      <c r="AU211" t="s">
        <v>1</v>
      </c>
      <c r="AV211" t="s">
        <v>1</v>
      </c>
      <c r="AW211" t="s">
        <v>11</v>
      </c>
      <c r="AX211">
        <f>Tabla1[[#This Row],[precio del paquete]]-Tabla1[[#This Row],[Saldo_Deudor]]</f>
        <v>5200</v>
      </c>
      <c r="AY211">
        <v>7700</v>
      </c>
      <c r="AZ211">
        <v>0</v>
      </c>
      <c r="BA211">
        <v>0</v>
      </c>
      <c r="BB211" s="20">
        <v>0</v>
      </c>
      <c r="BC211" t="s">
        <v>3964</v>
      </c>
      <c r="BD211" t="s">
        <v>6065</v>
      </c>
      <c r="BE211" t="s">
        <v>3</v>
      </c>
      <c r="BF211" t="s">
        <v>3</v>
      </c>
      <c r="BG211" t="s">
        <v>3</v>
      </c>
      <c r="BH211" t="s">
        <v>3</v>
      </c>
      <c r="BI211" t="s">
        <v>3</v>
      </c>
      <c r="BJ211" s="19" t="s">
        <v>6139</v>
      </c>
      <c r="BK211" t="s">
        <v>3</v>
      </c>
      <c r="BL211" t="s">
        <v>132</v>
      </c>
      <c r="BM211" t="s">
        <v>1</v>
      </c>
      <c r="BN211">
        <f>Tabla1[[#This Row],[precio del paquete]]</f>
        <v>12900</v>
      </c>
      <c r="BO211" t="s">
        <v>1</v>
      </c>
      <c r="BP211" t="s">
        <v>1</v>
      </c>
      <c r="BQ211" t="s">
        <v>1</v>
      </c>
      <c r="BR211" t="s">
        <v>1</v>
      </c>
      <c r="BS211" t="s">
        <v>1</v>
      </c>
      <c r="BT211" t="s">
        <v>1</v>
      </c>
      <c r="BU211" t="s">
        <v>1</v>
      </c>
      <c r="BV211" t="s">
        <v>1</v>
      </c>
      <c r="BW211" t="s">
        <v>0</v>
      </c>
      <c r="BX211" t="s">
        <v>1</v>
      </c>
      <c r="BY211" t="s">
        <v>1</v>
      </c>
      <c r="BZ211" t="s">
        <v>1</v>
      </c>
      <c r="CA211" t="s">
        <v>1</v>
      </c>
      <c r="CB211" t="s">
        <v>1</v>
      </c>
      <c r="CD211" t="str" cm="1">
        <f t="array" aca="1" ref="CD211" ca="1">eConcatenar(A211:CB211,"|")</f>
        <v>eBJLZ3UnoNPNhiS0|PAR2019-2965|3|ECONOLINE|TABASCO|PARAISO|EJIDO CHILTEPEC SECCION TANQUE|2019-08-10|12900|0|500|50|2|0|0|0|0|0|0|0|0|0|0|0|0|0|0|PEREZ|SILVAN|CRECONCIA|SOLTERO|X|X|CARRETERA A JALAPITA|EJIDO CHILTEPEC SECCION TANQUE|X|9333295948|X|X|X|CARRETERA A JALAPITA|X|LUNES|X|X|X|X|X|DOMICILIO |5200|7700|0|0|0|2021-03-12|2021-03-19|x|x|x|x|x|QWZGYT4O9KVTQO|x|HOMBRE|X|12900|X|X|X|X|X|X|X|X|CARDENAS|X|X|X|X|X</v>
      </c>
    </row>
    <row r="212" spans="1:82" x14ac:dyDescent="0.25">
      <c r="A212" t="s">
        <v>346</v>
      </c>
      <c r="B212" t="s">
        <v>2337</v>
      </c>
      <c r="C212">
        <v>3</v>
      </c>
      <c r="D212" t="s">
        <v>3183</v>
      </c>
      <c r="E212" t="s">
        <v>3188</v>
      </c>
      <c r="F212" t="s">
        <v>3191</v>
      </c>
      <c r="G212" t="s">
        <v>3315</v>
      </c>
      <c r="H212" t="s">
        <v>3830</v>
      </c>
      <c r="I212">
        <v>14800</v>
      </c>
      <c r="J212">
        <v>0</v>
      </c>
      <c r="K212">
        <v>500</v>
      </c>
      <c r="L212">
        <v>50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 t="s">
        <v>4186</v>
      </c>
      <c r="AC212" t="s">
        <v>4307</v>
      </c>
      <c r="AD212" s="17" t="s">
        <v>4463</v>
      </c>
      <c r="AE212" t="s">
        <v>4</v>
      </c>
      <c r="AF212" t="s">
        <v>1</v>
      </c>
      <c r="AG212" t="s">
        <v>1</v>
      </c>
      <c r="AH212" t="s">
        <v>5355</v>
      </c>
      <c r="AI212" t="s">
        <v>3315</v>
      </c>
      <c r="AJ212" t="s">
        <v>1</v>
      </c>
      <c r="AK212">
        <v>9141273496</v>
      </c>
      <c r="AL212" t="s">
        <v>1</v>
      </c>
      <c r="AM212" t="s">
        <v>1</v>
      </c>
      <c r="AN212" t="s">
        <v>1</v>
      </c>
      <c r="AO212" t="s">
        <v>5355</v>
      </c>
      <c r="AP212" t="s">
        <v>1</v>
      </c>
      <c r="AQ212" t="s">
        <v>2</v>
      </c>
      <c r="AR212" t="s">
        <v>1</v>
      </c>
      <c r="AS212" t="s">
        <v>1</v>
      </c>
      <c r="AT212" t="s">
        <v>1</v>
      </c>
      <c r="AU212" t="s">
        <v>1</v>
      </c>
      <c r="AV212" t="s">
        <v>1</v>
      </c>
      <c r="AW212" t="s">
        <v>11</v>
      </c>
      <c r="AX212">
        <f>Tabla1[[#This Row],[precio del paquete]]-Tabla1[[#This Row],[Saldo_Deudor]]</f>
        <v>1200</v>
      </c>
      <c r="AY212">
        <v>13600</v>
      </c>
      <c r="AZ212">
        <v>0</v>
      </c>
      <c r="BA212">
        <v>0</v>
      </c>
      <c r="BB212" s="20">
        <v>0</v>
      </c>
      <c r="BC212" t="s">
        <v>4077</v>
      </c>
      <c r="BD212" t="s">
        <v>5965</v>
      </c>
      <c r="BE212" t="s">
        <v>3</v>
      </c>
      <c r="BF212" t="s">
        <v>3</v>
      </c>
      <c r="BG212" t="s">
        <v>3</v>
      </c>
      <c r="BH212" t="s">
        <v>3</v>
      </c>
      <c r="BI212" t="s">
        <v>3</v>
      </c>
      <c r="BJ212" s="18" t="s">
        <v>6139</v>
      </c>
      <c r="BK212" t="s">
        <v>3</v>
      </c>
      <c r="BL212" t="s">
        <v>132</v>
      </c>
      <c r="BM212" t="s">
        <v>1</v>
      </c>
      <c r="BN212">
        <f>Tabla1[[#This Row],[precio del paquete]]</f>
        <v>14800</v>
      </c>
      <c r="BO212" t="s">
        <v>1</v>
      </c>
      <c r="BP212" t="s">
        <v>1</v>
      </c>
      <c r="BQ212" t="s">
        <v>1</v>
      </c>
      <c r="BR212" t="s">
        <v>1</v>
      </c>
      <c r="BS212" t="s">
        <v>1</v>
      </c>
      <c r="BT212" t="s">
        <v>1</v>
      </c>
      <c r="BU212" t="s">
        <v>1</v>
      </c>
      <c r="BV212" t="s">
        <v>1</v>
      </c>
      <c r="BW212" t="s">
        <v>0</v>
      </c>
      <c r="BX212" t="s">
        <v>1</v>
      </c>
      <c r="BY212" t="s">
        <v>1</v>
      </c>
      <c r="BZ212" t="s">
        <v>1</v>
      </c>
      <c r="CA212" t="s">
        <v>1</v>
      </c>
      <c r="CB212" t="s">
        <v>1</v>
      </c>
      <c r="CD212" t="str" cm="1">
        <f t="array" aca="1" ref="CD212" ca="1">eConcatenar(A212:CB212,"|")</f>
        <v>87P73eYKt2497JoP|CAR2021-6022|3|MEMORIAL|TABASCO|CUNDUACAN|EJIDO EL TULAR|2021-09-10|14800|0|500|50|0|0|0|0|0|0|0|0|0|0|0|0|0|0|0|GARCIA|ESTRADA|ANTONIA|SOLTERO|X|X|CARRETERA TULIPAN - LIBERTAD|EJIDO EL TULAR|X|9141273496|X|X|X|CARRETERA TULIPAN - LIBERTAD|X|LUNES|X|X|X|X|X|DOMICILIO |1200|13600|0|0|0|2022-06-01|2022-06-08|x|x|x|x|x|QWZGYT4O9KVTQO|x|HOMBRE|X|14800|X|X|X|X|X|X|X|X|CARDENAS|X|X|X|X|X</v>
      </c>
    </row>
    <row r="213" spans="1:82" x14ac:dyDescent="0.25">
      <c r="A213" t="s">
        <v>347</v>
      </c>
      <c r="B213" t="s">
        <v>2338</v>
      </c>
      <c r="C213">
        <v>3</v>
      </c>
      <c r="D213" t="s">
        <v>3183</v>
      </c>
      <c r="E213" t="s">
        <v>3188</v>
      </c>
      <c r="F213" t="s">
        <v>0</v>
      </c>
      <c r="G213" t="s">
        <v>3316</v>
      </c>
      <c r="H213" t="s">
        <v>3795</v>
      </c>
      <c r="I213">
        <v>14800</v>
      </c>
      <c r="J213">
        <v>0</v>
      </c>
      <c r="K213">
        <v>100</v>
      </c>
      <c r="L213">
        <v>50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 t="s">
        <v>4186</v>
      </c>
      <c r="AC213" t="s">
        <v>4186</v>
      </c>
      <c r="AD213" s="17" t="s">
        <v>4515</v>
      </c>
      <c r="AE213" t="s">
        <v>4</v>
      </c>
      <c r="AF213" t="s">
        <v>1</v>
      </c>
      <c r="AG213" t="s">
        <v>1</v>
      </c>
      <c r="AH213" t="s">
        <v>3237</v>
      </c>
      <c r="AI213" t="s">
        <v>3316</v>
      </c>
      <c r="AJ213" t="s">
        <v>1</v>
      </c>
      <c r="AK213" t="s">
        <v>1</v>
      </c>
      <c r="AL213" t="s">
        <v>1</v>
      </c>
      <c r="AM213" t="s">
        <v>1</v>
      </c>
      <c r="AN213" t="s">
        <v>1</v>
      </c>
      <c r="AO213" t="s">
        <v>3237</v>
      </c>
      <c r="AP213" t="s">
        <v>1</v>
      </c>
      <c r="AQ213" t="s">
        <v>2</v>
      </c>
      <c r="AR213" t="s">
        <v>1</v>
      </c>
      <c r="AS213" t="s">
        <v>1</v>
      </c>
      <c r="AT213" t="s">
        <v>1</v>
      </c>
      <c r="AU213" t="s">
        <v>1</v>
      </c>
      <c r="AV213" t="s">
        <v>1</v>
      </c>
      <c r="AW213" t="s">
        <v>11</v>
      </c>
      <c r="AX213">
        <f>Tabla1[[#This Row],[precio del paquete]]-Tabla1[[#This Row],[Saldo_Deudor]]</f>
        <v>13400</v>
      </c>
      <c r="AY213">
        <v>1400</v>
      </c>
      <c r="AZ213">
        <v>0</v>
      </c>
      <c r="BA213">
        <v>0</v>
      </c>
      <c r="BB213" s="20">
        <v>0</v>
      </c>
      <c r="BC213" t="s">
        <v>3789</v>
      </c>
      <c r="BD213" t="s">
        <v>6042</v>
      </c>
      <c r="BE213" t="s">
        <v>3</v>
      </c>
      <c r="BF213" t="s">
        <v>3</v>
      </c>
      <c r="BG213" t="s">
        <v>3</v>
      </c>
      <c r="BH213" t="s">
        <v>3</v>
      </c>
      <c r="BI213" t="s">
        <v>3</v>
      </c>
      <c r="BJ213" s="19" t="s">
        <v>6124</v>
      </c>
      <c r="BK213" t="s">
        <v>3</v>
      </c>
      <c r="BL213" t="s">
        <v>132</v>
      </c>
      <c r="BM213" t="s">
        <v>1</v>
      </c>
      <c r="BN213">
        <f>Tabla1[[#This Row],[precio del paquete]]</f>
        <v>14800</v>
      </c>
      <c r="BO213" t="s">
        <v>1</v>
      </c>
      <c r="BP213" t="s">
        <v>1</v>
      </c>
      <c r="BQ213" t="s">
        <v>1</v>
      </c>
      <c r="BR213" t="s">
        <v>1</v>
      </c>
      <c r="BS213" t="s">
        <v>1</v>
      </c>
      <c r="BT213" t="s">
        <v>1</v>
      </c>
      <c r="BU213" t="s">
        <v>1</v>
      </c>
      <c r="BV213" t="s">
        <v>1</v>
      </c>
      <c r="BW213" t="s">
        <v>0</v>
      </c>
      <c r="BX213" t="s">
        <v>1</v>
      </c>
      <c r="BY213" t="s">
        <v>1</v>
      </c>
      <c r="BZ213" t="s">
        <v>1</v>
      </c>
      <c r="CA213" t="s">
        <v>1</v>
      </c>
      <c r="CB213" t="s">
        <v>1</v>
      </c>
      <c r="CD213" t="str" cm="1">
        <f t="array" aca="1" ref="CD213" ca="1">eConcatenar(A213:CB213,"|")</f>
        <v>ldelMRAYs89sGQ24|CAR2021-6833|3|MEMORIAL|TABASCO|CARDENAS|EJIDO EMILIANO ZAPATA|2021-10-11|14800|0|100|50|0|0|0|0|0|0|0|0|0|0|0|0|0|0|0|GARCIA|GARCIA|DARNELLY|SOLTERO|X|X|CARRETERA PRINCIPAL SIN NUMERO|EJIDO EMILIANO ZAPATA|X|X|X|X|X|CARRETERA PRINCIPAL SIN NUMERO|X|LUNES|X|X|X|X|X|DOMICILIO |13400|1400|0|0|0|2022-03-01|2022-03-08|x|x|x|x|x|QWZHGJ0U9KVTQO|x|HOMBRE|X|14800|X|X|X|X|X|X|X|X|CARDENAS|X|X|X|X|X</v>
      </c>
    </row>
    <row r="214" spans="1:82" x14ac:dyDescent="0.25">
      <c r="A214" t="s">
        <v>348</v>
      </c>
      <c r="B214" t="s">
        <v>2339</v>
      </c>
      <c r="C214">
        <v>3</v>
      </c>
      <c r="D214" t="s">
        <v>3183</v>
      </c>
      <c r="E214" t="s">
        <v>3188</v>
      </c>
      <c r="F214" t="s">
        <v>0</v>
      </c>
      <c r="G214" t="s">
        <v>3317</v>
      </c>
      <c r="H214" t="s">
        <v>3885</v>
      </c>
      <c r="I214">
        <v>14800</v>
      </c>
      <c r="J214">
        <v>0</v>
      </c>
      <c r="K214">
        <v>200</v>
      </c>
      <c r="L214">
        <v>50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">
        <v>4184</v>
      </c>
      <c r="AC214" t="s">
        <v>4516</v>
      </c>
      <c r="AD214" s="17" t="s">
        <v>4517</v>
      </c>
      <c r="AE214" t="s">
        <v>4</v>
      </c>
      <c r="AF214" t="s">
        <v>1</v>
      </c>
      <c r="AG214" t="s">
        <v>1</v>
      </c>
      <c r="AH214" t="s">
        <v>5356</v>
      </c>
      <c r="AI214" t="s">
        <v>3317</v>
      </c>
      <c r="AJ214" t="s">
        <v>1</v>
      </c>
      <c r="AK214">
        <v>9371237557</v>
      </c>
      <c r="AL214" t="s">
        <v>1</v>
      </c>
      <c r="AM214" t="s">
        <v>1</v>
      </c>
      <c r="AN214" t="s">
        <v>1</v>
      </c>
      <c r="AO214" t="s">
        <v>5356</v>
      </c>
      <c r="AP214" t="s">
        <v>1</v>
      </c>
      <c r="AQ214" t="s">
        <v>2</v>
      </c>
      <c r="AR214" t="s">
        <v>1</v>
      </c>
      <c r="AS214" t="s">
        <v>1</v>
      </c>
      <c r="AT214" t="s">
        <v>1</v>
      </c>
      <c r="AU214" t="s">
        <v>1</v>
      </c>
      <c r="AV214" t="s">
        <v>1</v>
      </c>
      <c r="AW214" t="s">
        <v>11</v>
      </c>
      <c r="AX214">
        <f>Tabla1[[#This Row],[precio del paquete]]-Tabla1[[#This Row],[Saldo_Deudor]]</f>
        <v>2100</v>
      </c>
      <c r="AY214">
        <v>12700</v>
      </c>
      <c r="AZ214">
        <v>0</v>
      </c>
      <c r="BA214">
        <v>0</v>
      </c>
      <c r="BB214" s="20">
        <v>0</v>
      </c>
      <c r="BC214" t="s">
        <v>4166</v>
      </c>
      <c r="BD214" t="s">
        <v>6035</v>
      </c>
      <c r="BE214" t="s">
        <v>3</v>
      </c>
      <c r="BF214" t="s">
        <v>3</v>
      </c>
      <c r="BG214" t="s">
        <v>3</v>
      </c>
      <c r="BH214" t="s">
        <v>3</v>
      </c>
      <c r="BI214" t="s">
        <v>3</v>
      </c>
      <c r="BJ214" s="18" t="s">
        <v>143</v>
      </c>
      <c r="BK214" t="s">
        <v>3</v>
      </c>
      <c r="BL214" t="s">
        <v>132</v>
      </c>
      <c r="BM214" t="s">
        <v>1</v>
      </c>
      <c r="BN214">
        <f>Tabla1[[#This Row],[precio del paquete]]</f>
        <v>14800</v>
      </c>
      <c r="BO214" t="s">
        <v>1</v>
      </c>
      <c r="BP214" t="s">
        <v>1</v>
      </c>
      <c r="BQ214" t="s">
        <v>1</v>
      </c>
      <c r="BR214" t="s">
        <v>1</v>
      </c>
      <c r="BS214" t="s">
        <v>1</v>
      </c>
      <c r="BT214" t="s">
        <v>1</v>
      </c>
      <c r="BU214" t="s">
        <v>1</v>
      </c>
      <c r="BV214" t="s">
        <v>1</v>
      </c>
      <c r="BW214" t="s">
        <v>0</v>
      </c>
      <c r="BX214" t="s">
        <v>1</v>
      </c>
      <c r="BY214" t="s">
        <v>1</v>
      </c>
      <c r="BZ214" t="s">
        <v>1</v>
      </c>
      <c r="CA214" t="s">
        <v>1</v>
      </c>
      <c r="CB214" t="s">
        <v>1</v>
      </c>
      <c r="CD214" t="str" cm="1">
        <f t="array" aca="1" ref="CD214" ca="1">eConcatenar(A214:CB214,"|")</f>
        <v>CZFR1AqjD1wsKCKX|CAR2021-5299|3|MEMORIAL|TABASCO|CARDENAS|EJIDO ENCRUCIJADA CUARTA SECCION A |2021-09-14|14800|0|200|50|0|0|0|0|0|0|0|0|0|0|0|0|0|0|0|PEREZ|VILLEGA|LUCIA DEL ROSARIO|SOLTERO|X|X|CARRETERA RUMBO  A LAS CALZADAS ENCRUCIJADA CUARTA SECCION KILOMETRO 23|EJIDO ENCRUCIJADA CUARTA SECCION A |X|9371237557|X|X|X|CARRETERA RUMBO  A LAS CALZADAS ENCRUCIJADA CUARTA SECCION KILOMETRO 23|X|LUNES|X|X|X|X|X|DOMICILIO |2100|12700|0|0|0|2022-04-02|2022-04-09|x|x|x|x|x|NL2E7OEHPWYUH7Y|x|HOMBRE|X|14800|X|X|X|X|X|X|X|X|CARDENAS|X|X|X|X|X</v>
      </c>
    </row>
    <row r="215" spans="1:82" x14ac:dyDescent="0.25">
      <c r="A215" t="s">
        <v>349</v>
      </c>
      <c r="B215" t="s">
        <v>2340</v>
      </c>
      <c r="C215">
        <v>3</v>
      </c>
      <c r="D215" t="s">
        <v>3185</v>
      </c>
      <c r="E215" t="s">
        <v>3188</v>
      </c>
      <c r="F215" t="s">
        <v>3190</v>
      </c>
      <c r="G215" t="s">
        <v>3318</v>
      </c>
      <c r="H215" t="s">
        <v>3886</v>
      </c>
      <c r="I215">
        <v>12900</v>
      </c>
      <c r="J215">
        <v>0</v>
      </c>
      <c r="K215">
        <v>200</v>
      </c>
      <c r="L215">
        <v>50</v>
      </c>
      <c r="M215">
        <v>1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 t="s">
        <v>4360</v>
      </c>
      <c r="AC215" t="s">
        <v>7</v>
      </c>
      <c r="AD215" s="17" t="s">
        <v>4518</v>
      </c>
      <c r="AE215" t="s">
        <v>4</v>
      </c>
      <c r="AF215" t="s">
        <v>1</v>
      </c>
      <c r="AG215" t="s">
        <v>1</v>
      </c>
      <c r="AH215" t="s">
        <v>5357</v>
      </c>
      <c r="AI215" t="s">
        <v>3318</v>
      </c>
      <c r="AJ215" t="s">
        <v>1</v>
      </c>
      <c r="AK215">
        <v>9371055775</v>
      </c>
      <c r="AL215" t="s">
        <v>1</v>
      </c>
      <c r="AM215" t="s">
        <v>1</v>
      </c>
      <c r="AN215" t="s">
        <v>1</v>
      </c>
      <c r="AO215" t="s">
        <v>5357</v>
      </c>
      <c r="AP215" t="s">
        <v>1</v>
      </c>
      <c r="AQ215" t="s">
        <v>2</v>
      </c>
      <c r="AR215" t="s">
        <v>1</v>
      </c>
      <c r="AS215" t="s">
        <v>1</v>
      </c>
      <c r="AT215" t="s">
        <v>1</v>
      </c>
      <c r="AU215" t="s">
        <v>1</v>
      </c>
      <c r="AV215" t="s">
        <v>1</v>
      </c>
      <c r="AW215" t="s">
        <v>11</v>
      </c>
      <c r="AX215">
        <f>Tabla1[[#This Row],[precio del paquete]]-Tabla1[[#This Row],[Saldo_Deudor]]</f>
        <v>600</v>
      </c>
      <c r="AY215">
        <v>12300</v>
      </c>
      <c r="AZ215">
        <v>0</v>
      </c>
      <c r="BA215">
        <v>0</v>
      </c>
      <c r="BB215" s="20">
        <v>0</v>
      </c>
      <c r="BC215" t="s">
        <v>3790</v>
      </c>
      <c r="BD215" t="s">
        <v>6066</v>
      </c>
      <c r="BE215" t="s">
        <v>3</v>
      </c>
      <c r="BF215" t="s">
        <v>3</v>
      </c>
      <c r="BG215" t="s">
        <v>3</v>
      </c>
      <c r="BH215" t="s">
        <v>3</v>
      </c>
      <c r="BI215" t="s">
        <v>3</v>
      </c>
      <c r="BJ215" s="19" t="s">
        <v>6128</v>
      </c>
      <c r="BK215" t="s">
        <v>3</v>
      </c>
      <c r="BL215" t="s">
        <v>132</v>
      </c>
      <c r="BM215" t="s">
        <v>1</v>
      </c>
      <c r="BN215">
        <f>Tabla1[[#This Row],[precio del paquete]]</f>
        <v>12900</v>
      </c>
      <c r="BO215" t="s">
        <v>1</v>
      </c>
      <c r="BP215" t="s">
        <v>1</v>
      </c>
      <c r="BQ215" t="s">
        <v>1</v>
      </c>
      <c r="BR215" t="s">
        <v>1</v>
      </c>
      <c r="BS215" t="s">
        <v>1</v>
      </c>
      <c r="BT215" t="s">
        <v>1</v>
      </c>
      <c r="BU215" t="s">
        <v>1</v>
      </c>
      <c r="BV215" t="s">
        <v>1</v>
      </c>
      <c r="BW215" t="s">
        <v>0</v>
      </c>
      <c r="BX215" t="s">
        <v>1</v>
      </c>
      <c r="BY215" t="s">
        <v>1</v>
      </c>
      <c r="BZ215" t="s">
        <v>1</v>
      </c>
      <c r="CA215" t="s">
        <v>1</v>
      </c>
      <c r="CB215" t="s">
        <v>1</v>
      </c>
      <c r="CD215" t="str" cm="1">
        <f t="array" aca="1" ref="CD215" ca="1">eConcatenar(A215:CB215,"|")</f>
        <v>TC1hcoa9MMW9gZvh|CAR2020-4654|3|IMPERIAL DE LUJO|TABASCO|HUIMANGUILLO|EJIDO GENARO VAZQUEZ|2020-11-16|12900|0|200|50|1|0|0|0|0|0|0|0|0|0|0|0|0|0|0|TORRES|LOPEZ|ALICIA|SOLTERO|X|X|CALLE VICENTE GUERRERO NUMERO 3|EJIDO GENARO VAZQUEZ|X|9371055775|X|X|X|CALLE VICENTE GUERRERO NUMERO 3|X|LUNES|X|X|X|X|X|DOMICILIO |600|12300|0|0|0|2020-12-22|2020-12-29|x|x|x|x|x|EJCRE545VMMBBOQ|x|HOMBRE|X|12900|X|X|X|X|X|X|X|X|CARDENAS|X|X|X|X|X</v>
      </c>
    </row>
    <row r="216" spans="1:82" x14ac:dyDescent="0.25">
      <c r="A216" t="s">
        <v>350</v>
      </c>
      <c r="B216" t="s">
        <v>2341</v>
      </c>
      <c r="C216">
        <v>3</v>
      </c>
      <c r="D216" t="s">
        <v>3183</v>
      </c>
      <c r="E216" t="s">
        <v>3188</v>
      </c>
      <c r="F216" t="s">
        <v>3191</v>
      </c>
      <c r="G216" t="s">
        <v>3319</v>
      </c>
      <c r="H216" t="s">
        <v>3859</v>
      </c>
      <c r="I216">
        <v>14800</v>
      </c>
      <c r="J216">
        <v>0</v>
      </c>
      <c r="K216">
        <v>50</v>
      </c>
      <c r="L216">
        <v>50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 t="s">
        <v>4450</v>
      </c>
      <c r="AC216" t="s">
        <v>4346</v>
      </c>
      <c r="AD216" s="17" t="s">
        <v>4519</v>
      </c>
      <c r="AE216" t="s">
        <v>4</v>
      </c>
      <c r="AF216" t="s">
        <v>1</v>
      </c>
      <c r="AG216" t="s">
        <v>1</v>
      </c>
      <c r="AH216" t="s">
        <v>5358</v>
      </c>
      <c r="AI216" t="s">
        <v>3319</v>
      </c>
      <c r="AJ216" t="s">
        <v>1</v>
      </c>
      <c r="AK216">
        <v>9371031517</v>
      </c>
      <c r="AL216" t="s">
        <v>1</v>
      </c>
      <c r="AM216" t="s">
        <v>1</v>
      </c>
      <c r="AN216" t="s">
        <v>1</v>
      </c>
      <c r="AO216" t="s">
        <v>5358</v>
      </c>
      <c r="AP216" t="s">
        <v>1</v>
      </c>
      <c r="AQ216" t="s">
        <v>2</v>
      </c>
      <c r="AR216" t="s">
        <v>1</v>
      </c>
      <c r="AS216" t="s">
        <v>1</v>
      </c>
      <c r="AT216" t="s">
        <v>1</v>
      </c>
      <c r="AU216" t="s">
        <v>1</v>
      </c>
      <c r="AV216" t="s">
        <v>1</v>
      </c>
      <c r="AW216" t="s">
        <v>11</v>
      </c>
      <c r="AX216">
        <f>Tabla1[[#This Row],[precio del paquete]]-Tabla1[[#This Row],[Saldo_Deudor]]</f>
        <v>800</v>
      </c>
      <c r="AY216">
        <v>14000</v>
      </c>
      <c r="AZ216">
        <v>0</v>
      </c>
      <c r="BA216">
        <v>0</v>
      </c>
      <c r="BB216" s="20">
        <v>0</v>
      </c>
      <c r="BC216" t="s">
        <v>5962</v>
      </c>
      <c r="BD216" t="s">
        <v>6038</v>
      </c>
      <c r="BE216" t="s">
        <v>3</v>
      </c>
      <c r="BF216" t="s">
        <v>3</v>
      </c>
      <c r="BG216" t="s">
        <v>3</v>
      </c>
      <c r="BH216" t="s">
        <v>3</v>
      </c>
      <c r="BI216" t="s">
        <v>3</v>
      </c>
      <c r="BJ216" s="18" t="s">
        <v>6126</v>
      </c>
      <c r="BK216" t="s">
        <v>3</v>
      </c>
      <c r="BL216" t="s">
        <v>132</v>
      </c>
      <c r="BM216" t="s">
        <v>1</v>
      </c>
      <c r="BN216">
        <f>Tabla1[[#This Row],[precio del paquete]]</f>
        <v>14800</v>
      </c>
      <c r="BO216" t="s">
        <v>1</v>
      </c>
      <c r="BP216" t="s">
        <v>1</v>
      </c>
      <c r="BQ216" t="s">
        <v>1</v>
      </c>
      <c r="BR216" t="s">
        <v>1</v>
      </c>
      <c r="BS216" t="s">
        <v>1</v>
      </c>
      <c r="BT216" t="s">
        <v>1</v>
      </c>
      <c r="BU216" t="s">
        <v>1</v>
      </c>
      <c r="BV216" t="s">
        <v>1</v>
      </c>
      <c r="BW216" t="s">
        <v>0</v>
      </c>
      <c r="BX216" t="s">
        <v>1</v>
      </c>
      <c r="BY216" t="s">
        <v>1</v>
      </c>
      <c r="BZ216" t="s">
        <v>1</v>
      </c>
      <c r="CA216" t="s">
        <v>1</v>
      </c>
      <c r="CB216" t="s">
        <v>1</v>
      </c>
      <c r="CD216" t="str" cm="1">
        <f t="array" aca="1" ref="CD216" ca="1">eConcatenar(A216:CB216,"|")</f>
        <v>eolaHZ50g2AWcul2|CAR2021-5690|3|MEMORIAL|TABASCO|CUNDUACAN|EJIDO GONZALEZ PEDRERO|2021-09-30|14800|0|50|50|0|0|0|0|0|0|0|0|0|0|0|0|0|0|0|RICARDEZ|FLORES|JUAN ANTONIO|SOLTERO|X|X|CARRETERA A SANTA ROSA SIN NUMERO|EJIDO GONZALEZ PEDRERO|X|9371031517|X|X|X|CARRETERA A SANTA ROSA SIN NUMERO|X|LUNES|X|X|X|X|X|DOMICILIO |800|14000|0|0|0|2022-01-27|2022-02-03|x|x|x|x|x|QWZBUBTG9KVTQO|x|HOMBRE|X|14800|X|X|X|X|X|X|X|X|CARDENAS|X|X|X|X|X</v>
      </c>
    </row>
    <row r="217" spans="1:82" x14ac:dyDescent="0.25">
      <c r="A217" t="s">
        <v>351</v>
      </c>
      <c r="B217" t="s">
        <v>2342</v>
      </c>
      <c r="C217">
        <v>3</v>
      </c>
      <c r="D217" t="s">
        <v>3183</v>
      </c>
      <c r="E217" t="s">
        <v>3188</v>
      </c>
      <c r="F217" t="s">
        <v>3189</v>
      </c>
      <c r="G217" t="s">
        <v>3320</v>
      </c>
      <c r="H217" t="s">
        <v>3887</v>
      </c>
      <c r="I217">
        <v>14800</v>
      </c>
      <c r="J217">
        <v>0</v>
      </c>
      <c r="K217">
        <v>100</v>
      </c>
      <c r="L217">
        <v>50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 t="s">
        <v>4494</v>
      </c>
      <c r="AC217" t="s">
        <v>4381</v>
      </c>
      <c r="AD217" s="17" t="s">
        <v>4520</v>
      </c>
      <c r="AE217" t="s">
        <v>4</v>
      </c>
      <c r="AF217" t="s">
        <v>1</v>
      </c>
      <c r="AG217" t="s">
        <v>1</v>
      </c>
      <c r="AH217" t="s">
        <v>5319</v>
      </c>
      <c r="AI217" t="s">
        <v>3320</v>
      </c>
      <c r="AJ217" t="s">
        <v>1</v>
      </c>
      <c r="AK217">
        <v>9333271016</v>
      </c>
      <c r="AL217" t="s">
        <v>1</v>
      </c>
      <c r="AM217" t="s">
        <v>1</v>
      </c>
      <c r="AN217" t="s">
        <v>1</v>
      </c>
      <c r="AO217" t="s">
        <v>5319</v>
      </c>
      <c r="AP217" t="s">
        <v>1</v>
      </c>
      <c r="AQ217" t="s">
        <v>2</v>
      </c>
      <c r="AR217" t="s">
        <v>1</v>
      </c>
      <c r="AS217" t="s">
        <v>1</v>
      </c>
      <c r="AT217" t="s">
        <v>1</v>
      </c>
      <c r="AU217" t="s">
        <v>1</v>
      </c>
      <c r="AV217" t="s">
        <v>1</v>
      </c>
      <c r="AW217" t="s">
        <v>11</v>
      </c>
      <c r="AX217">
        <f>Tabla1[[#This Row],[precio del paquete]]-Tabla1[[#This Row],[Saldo_Deudor]]</f>
        <v>300</v>
      </c>
      <c r="AY217">
        <v>14500</v>
      </c>
      <c r="AZ217">
        <v>0</v>
      </c>
      <c r="BA217">
        <v>0</v>
      </c>
      <c r="BB217" s="20">
        <v>0</v>
      </c>
      <c r="BC217" t="s">
        <v>3832</v>
      </c>
      <c r="BD217" t="s">
        <v>3797</v>
      </c>
      <c r="BE217" t="s">
        <v>3</v>
      </c>
      <c r="BF217" t="s">
        <v>3</v>
      </c>
      <c r="BG217" t="s">
        <v>3</v>
      </c>
      <c r="BH217" t="s">
        <v>3</v>
      </c>
      <c r="BI217" t="s">
        <v>3</v>
      </c>
      <c r="BJ217" s="19" t="s">
        <v>6124</v>
      </c>
      <c r="BK217" t="s">
        <v>3</v>
      </c>
      <c r="BL217" t="s">
        <v>132</v>
      </c>
      <c r="BM217" t="s">
        <v>1</v>
      </c>
      <c r="BN217">
        <f>Tabla1[[#This Row],[precio del paquete]]</f>
        <v>14800</v>
      </c>
      <c r="BO217" t="s">
        <v>1</v>
      </c>
      <c r="BP217" t="s">
        <v>1</v>
      </c>
      <c r="BQ217" t="s">
        <v>1</v>
      </c>
      <c r="BR217" t="s">
        <v>1</v>
      </c>
      <c r="BS217" t="s">
        <v>1</v>
      </c>
      <c r="BT217" t="s">
        <v>1</v>
      </c>
      <c r="BU217" t="s">
        <v>1</v>
      </c>
      <c r="BV217" t="s">
        <v>1</v>
      </c>
      <c r="BW217" t="s">
        <v>0</v>
      </c>
      <c r="BX217" t="s">
        <v>1</v>
      </c>
      <c r="BY217" t="s">
        <v>1</v>
      </c>
      <c r="BZ217" t="s">
        <v>1</v>
      </c>
      <c r="CA217" t="s">
        <v>1</v>
      </c>
      <c r="CB217" t="s">
        <v>1</v>
      </c>
      <c r="CD217" t="str" cm="1">
        <f t="array" aca="1" ref="CD217" ca="1">eConcatenar(A217:CB217,"|")</f>
        <v>viHiZLQ3Fpalf9jF|COM2021-2913|3|MEMORIAL|TABASCO|COMALCALCO|EJIDO GUATEMALAN|2021-09-13|14800|0|100|50|0|0|0|0|0|0|0|0|0|0|0|0|0|0|0|DIAZ|DE DIOS|LORENA|SOLTERO|X|X|CALLE SIN NOMBRE Y SIN NUMERO|EJIDO GUATEMALAN|X|9333271016|X|X|X|CALLE SIN NOMBRE Y SIN NUMERO|X|LUNES|X|X|X|X|X|DOMICILIO |300|14500|0|0|0|2021-09-11|2021-09-18|x|x|x|x|x|QWZHGJ0U9KVTQO|x|HOMBRE|X|14800|X|X|X|X|X|X|X|X|CARDENAS|X|X|X|X|X</v>
      </c>
    </row>
    <row r="218" spans="1:82" x14ac:dyDescent="0.25">
      <c r="A218" t="s">
        <v>352</v>
      </c>
      <c r="B218" t="s">
        <v>2343</v>
      </c>
      <c r="C218">
        <v>3</v>
      </c>
      <c r="D218" t="s">
        <v>3183</v>
      </c>
      <c r="E218" t="s">
        <v>3188</v>
      </c>
      <c r="F218" t="s">
        <v>0</v>
      </c>
      <c r="G218" t="s">
        <v>3321</v>
      </c>
      <c r="H218" t="s">
        <v>3864</v>
      </c>
      <c r="I218">
        <v>14800</v>
      </c>
      <c r="J218">
        <v>0</v>
      </c>
      <c r="K218">
        <v>100</v>
      </c>
      <c r="L218">
        <v>50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 t="s">
        <v>7</v>
      </c>
      <c r="AC218" t="s">
        <v>4186</v>
      </c>
      <c r="AD218" s="17" t="s">
        <v>4225</v>
      </c>
      <c r="AE218" t="s">
        <v>4</v>
      </c>
      <c r="AF218" t="s">
        <v>1</v>
      </c>
      <c r="AG218" t="s">
        <v>1</v>
      </c>
      <c r="AH218" t="s">
        <v>3237</v>
      </c>
      <c r="AI218" t="s">
        <v>3321</v>
      </c>
      <c r="AJ218" t="s">
        <v>1</v>
      </c>
      <c r="AK218" t="s">
        <v>1</v>
      </c>
      <c r="AL218" t="s">
        <v>1</v>
      </c>
      <c r="AM218" t="s">
        <v>1</v>
      </c>
      <c r="AN218" t="s">
        <v>1</v>
      </c>
      <c r="AO218" t="s">
        <v>3237</v>
      </c>
      <c r="AP218" t="s">
        <v>1</v>
      </c>
      <c r="AQ218" t="s">
        <v>2</v>
      </c>
      <c r="AR218" t="s">
        <v>1</v>
      </c>
      <c r="AS218" t="s">
        <v>1</v>
      </c>
      <c r="AT218" t="s">
        <v>1</v>
      </c>
      <c r="AU218" t="s">
        <v>1</v>
      </c>
      <c r="AV218" t="s">
        <v>1</v>
      </c>
      <c r="AW218" t="s">
        <v>11</v>
      </c>
      <c r="AX218">
        <f>Tabla1[[#This Row],[precio del paquete]]-Tabla1[[#This Row],[Saldo_Deudor]]</f>
        <v>1300</v>
      </c>
      <c r="AY218">
        <v>13500</v>
      </c>
      <c r="AZ218">
        <v>0</v>
      </c>
      <c r="BA218">
        <v>0</v>
      </c>
      <c r="BB218" s="20">
        <v>0</v>
      </c>
      <c r="BC218" t="s">
        <v>3988</v>
      </c>
      <c r="BD218" t="s">
        <v>3768</v>
      </c>
      <c r="BE218" t="s">
        <v>3</v>
      </c>
      <c r="BF218" t="s">
        <v>3</v>
      </c>
      <c r="BG218" t="s">
        <v>3</v>
      </c>
      <c r="BH218" t="s">
        <v>3</v>
      </c>
      <c r="BI218" t="s">
        <v>3</v>
      </c>
      <c r="BJ218" s="18" t="s">
        <v>6144</v>
      </c>
      <c r="BK218" t="s">
        <v>3</v>
      </c>
      <c r="BL218" t="s">
        <v>132</v>
      </c>
      <c r="BM218" t="s">
        <v>1</v>
      </c>
      <c r="BN218">
        <f>Tabla1[[#This Row],[precio del paquete]]</f>
        <v>14800</v>
      </c>
      <c r="BO218" t="s">
        <v>1</v>
      </c>
      <c r="BP218" t="s">
        <v>1</v>
      </c>
      <c r="BQ218" t="s">
        <v>1</v>
      </c>
      <c r="BR218" t="s">
        <v>1</v>
      </c>
      <c r="BS218" t="s">
        <v>1</v>
      </c>
      <c r="BT218" t="s">
        <v>1</v>
      </c>
      <c r="BU218" t="s">
        <v>1</v>
      </c>
      <c r="BV218" t="s">
        <v>1</v>
      </c>
      <c r="BW218" t="s">
        <v>0</v>
      </c>
      <c r="BX218" t="s">
        <v>1</v>
      </c>
      <c r="BY218" t="s">
        <v>1</v>
      </c>
      <c r="BZ218" t="s">
        <v>1</v>
      </c>
      <c r="CA218" t="s">
        <v>1</v>
      </c>
      <c r="CB218" t="s">
        <v>1</v>
      </c>
      <c r="CD218" t="str" cm="1">
        <f t="array" aca="1" ref="CD218" ca="1">eConcatenar(A218:CB218,"|")</f>
        <v>O1B1r3Wn0LaEqBVY|CAR2021-6438|3|MEMORIAL|TABASCO|CARDENAS|EJIDO HABANERO PRIMERA SECCION|2021-10-25|14800|0|100|50|0|0|0|0|0|0|0|0|0|0|0|0|0|0|0|LOPEZ|GARCIA|JUANA|SOLTERO|X|X|CARRETERA PRINCIPAL SIN NUMERO|EJIDO HABANERO PRIMERA SECCION|X|X|X|X|X|CARRETERA PRINCIPAL SIN NUMERO|X|LUNES|X|X|X|X|X|DOMICILIO |1300|13500|0|0|0|2022-01-15|2022-01-22|x|x|x|x|x|QX002L4E9KVTQO|x|HOMBRE|X|14800|X|X|X|X|X|X|X|X|CARDENAS|X|X|X|X|X</v>
      </c>
    </row>
    <row r="219" spans="1:82" x14ac:dyDescent="0.25">
      <c r="A219" t="s">
        <v>353</v>
      </c>
      <c r="B219" t="s">
        <v>2344</v>
      </c>
      <c r="C219">
        <v>3</v>
      </c>
      <c r="D219" t="s">
        <v>3183</v>
      </c>
      <c r="E219" t="s">
        <v>3188</v>
      </c>
      <c r="F219" t="s">
        <v>0</v>
      </c>
      <c r="G219" t="s">
        <v>3321</v>
      </c>
      <c r="H219" t="s">
        <v>3784</v>
      </c>
      <c r="I219">
        <v>14800</v>
      </c>
      <c r="J219">
        <v>0</v>
      </c>
      <c r="K219">
        <v>100</v>
      </c>
      <c r="L219">
        <v>50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 t="s">
        <v>4305</v>
      </c>
      <c r="AC219" t="s">
        <v>4249</v>
      </c>
      <c r="AD219" s="17" t="s">
        <v>4521</v>
      </c>
      <c r="AE219" t="s">
        <v>4</v>
      </c>
      <c r="AF219" t="s">
        <v>1</v>
      </c>
      <c r="AG219" t="s">
        <v>1</v>
      </c>
      <c r="AH219" t="s">
        <v>3237</v>
      </c>
      <c r="AI219" t="s">
        <v>3321</v>
      </c>
      <c r="AJ219" t="s">
        <v>1</v>
      </c>
      <c r="AK219" t="s">
        <v>1</v>
      </c>
      <c r="AL219" t="s">
        <v>1</v>
      </c>
      <c r="AM219" t="s">
        <v>1</v>
      </c>
      <c r="AN219" t="s">
        <v>1</v>
      </c>
      <c r="AO219" t="s">
        <v>3237</v>
      </c>
      <c r="AP219" t="s">
        <v>1</v>
      </c>
      <c r="AQ219" t="s">
        <v>2</v>
      </c>
      <c r="AR219" t="s">
        <v>1</v>
      </c>
      <c r="AS219" t="s">
        <v>1</v>
      </c>
      <c r="AT219" t="s">
        <v>1</v>
      </c>
      <c r="AU219" t="s">
        <v>1</v>
      </c>
      <c r="AV219" t="s">
        <v>1</v>
      </c>
      <c r="AW219" t="s">
        <v>11</v>
      </c>
      <c r="AX219">
        <f>Tabla1[[#This Row],[precio del paquete]]-Tabla1[[#This Row],[Saldo_Deudor]]</f>
        <v>200</v>
      </c>
      <c r="AY219">
        <v>14600</v>
      </c>
      <c r="AZ219">
        <v>0</v>
      </c>
      <c r="BA219">
        <v>0</v>
      </c>
      <c r="BB219" s="20">
        <v>0</v>
      </c>
      <c r="BC219" t="s">
        <v>5959</v>
      </c>
      <c r="BD219" t="s">
        <v>3763</v>
      </c>
      <c r="BE219" t="s">
        <v>3</v>
      </c>
      <c r="BF219" t="s">
        <v>3</v>
      </c>
      <c r="BG219" t="s">
        <v>3</v>
      </c>
      <c r="BH219" t="s">
        <v>3</v>
      </c>
      <c r="BI219" t="s">
        <v>3</v>
      </c>
      <c r="BJ219" s="19" t="s">
        <v>143</v>
      </c>
      <c r="BK219" t="s">
        <v>3</v>
      </c>
      <c r="BL219" t="s">
        <v>132</v>
      </c>
      <c r="BM219" t="s">
        <v>1</v>
      </c>
      <c r="BN219">
        <f>Tabla1[[#This Row],[precio del paquete]]</f>
        <v>14800</v>
      </c>
      <c r="BO219" t="s">
        <v>1</v>
      </c>
      <c r="BP219" t="s">
        <v>1</v>
      </c>
      <c r="BQ219" t="s">
        <v>1</v>
      </c>
      <c r="BR219" t="s">
        <v>1</v>
      </c>
      <c r="BS219" t="s">
        <v>1</v>
      </c>
      <c r="BT219" t="s">
        <v>1</v>
      </c>
      <c r="BU219" t="s">
        <v>1</v>
      </c>
      <c r="BV219" t="s">
        <v>1</v>
      </c>
      <c r="BW219" t="s">
        <v>0</v>
      </c>
      <c r="BX219" t="s">
        <v>1</v>
      </c>
      <c r="BY219" t="s">
        <v>1</v>
      </c>
      <c r="BZ219" t="s">
        <v>1</v>
      </c>
      <c r="CA219" t="s">
        <v>1</v>
      </c>
      <c r="CB219" t="s">
        <v>1</v>
      </c>
      <c r="CD219" t="str" cm="1">
        <f t="array" aca="1" ref="CD219" ca="1">eConcatenar(A219:CB219,"|")</f>
        <v>0n6V4PS80WEhhR6N|CAR2021-6670|3|MEMORIAL|TABASCO|CARDENAS|EJIDO HABANERO PRIMERA SECCION|2021-05-11|14800|0|100|50|0|0|0|0|0|0|0|0|0|0|0|0|0|0|0|SANCHEZ|NARANJO|OLADYS|SOLTERO|X|X|CARRETERA PRINCIPAL SIN NUMERO|EJIDO HABANERO PRIMERA SECCION|X|X|X|X|X|CARRETERA PRINCIPAL SIN NUMERO|X|LUNES|X|X|X|X|X|DOMICILIO |200|14600|0|0|0|2022-01-25|2022-02-01|x|x|x|x|x|NL2E7OEHPWYUH7Y|x|HOMBRE|X|14800|X|X|X|X|X|X|X|X|CARDENAS|X|X|X|X|X</v>
      </c>
    </row>
    <row r="220" spans="1:82" x14ac:dyDescent="0.25">
      <c r="A220" t="s">
        <v>354</v>
      </c>
      <c r="B220" t="s">
        <v>2345</v>
      </c>
      <c r="C220">
        <v>3</v>
      </c>
      <c r="D220" t="s">
        <v>3183</v>
      </c>
      <c r="E220" t="s">
        <v>3188</v>
      </c>
      <c r="F220" t="s">
        <v>3191</v>
      </c>
      <c r="G220" t="s">
        <v>3322</v>
      </c>
      <c r="H220" t="s">
        <v>3792</v>
      </c>
      <c r="I220">
        <v>14800</v>
      </c>
      <c r="J220">
        <v>0</v>
      </c>
      <c r="K220">
        <v>100</v>
      </c>
      <c r="L220">
        <v>50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 t="s">
        <v>4315</v>
      </c>
      <c r="AC220" t="s">
        <v>4201</v>
      </c>
      <c r="AD220" s="17" t="s">
        <v>4522</v>
      </c>
      <c r="AE220" t="s">
        <v>4</v>
      </c>
      <c r="AF220" t="s">
        <v>1</v>
      </c>
      <c r="AG220" t="s">
        <v>1</v>
      </c>
      <c r="AH220" t="s">
        <v>5359</v>
      </c>
      <c r="AI220" t="s">
        <v>3322</v>
      </c>
      <c r="AJ220" t="s">
        <v>1</v>
      </c>
      <c r="AK220">
        <v>9141231843</v>
      </c>
      <c r="AL220" t="s">
        <v>1</v>
      </c>
      <c r="AM220" t="s">
        <v>1</v>
      </c>
      <c r="AN220" t="s">
        <v>1</v>
      </c>
      <c r="AO220" t="s">
        <v>5359</v>
      </c>
      <c r="AP220" t="s">
        <v>1</v>
      </c>
      <c r="AQ220" t="s">
        <v>2</v>
      </c>
      <c r="AR220" t="s">
        <v>1</v>
      </c>
      <c r="AS220" t="s">
        <v>1</v>
      </c>
      <c r="AT220" t="s">
        <v>1</v>
      </c>
      <c r="AU220" t="s">
        <v>1</v>
      </c>
      <c r="AV220" t="s">
        <v>1</v>
      </c>
      <c r="AW220" t="s">
        <v>11</v>
      </c>
      <c r="AX220">
        <f>Tabla1[[#This Row],[precio del paquete]]-Tabla1[[#This Row],[Saldo_Deudor]]</f>
        <v>2400</v>
      </c>
      <c r="AY220">
        <v>12400</v>
      </c>
      <c r="AZ220">
        <v>0</v>
      </c>
      <c r="BA220">
        <v>0</v>
      </c>
      <c r="BB220" s="20">
        <v>0</v>
      </c>
      <c r="BC220" t="s">
        <v>4162</v>
      </c>
      <c r="BD220" t="s">
        <v>5962</v>
      </c>
      <c r="BE220" t="s">
        <v>3</v>
      </c>
      <c r="BF220" t="s">
        <v>3</v>
      </c>
      <c r="BG220" t="s">
        <v>3</v>
      </c>
      <c r="BH220" t="s">
        <v>3</v>
      </c>
      <c r="BI220" t="s">
        <v>3</v>
      </c>
      <c r="BJ220" s="18" t="s">
        <v>143</v>
      </c>
      <c r="BK220" t="s">
        <v>3</v>
      </c>
      <c r="BL220" t="s">
        <v>132</v>
      </c>
      <c r="BM220" t="s">
        <v>1</v>
      </c>
      <c r="BN220">
        <f>Tabla1[[#This Row],[precio del paquete]]</f>
        <v>14800</v>
      </c>
      <c r="BO220" t="s">
        <v>1</v>
      </c>
      <c r="BP220" t="s">
        <v>1</v>
      </c>
      <c r="BQ220" t="s">
        <v>1</v>
      </c>
      <c r="BR220" t="s">
        <v>1</v>
      </c>
      <c r="BS220" t="s">
        <v>1</v>
      </c>
      <c r="BT220" t="s">
        <v>1</v>
      </c>
      <c r="BU220" t="s">
        <v>1</v>
      </c>
      <c r="BV220" t="s">
        <v>1</v>
      </c>
      <c r="BW220" t="s">
        <v>0</v>
      </c>
      <c r="BX220" t="s">
        <v>1</v>
      </c>
      <c r="BY220" t="s">
        <v>1</v>
      </c>
      <c r="BZ220" t="s">
        <v>1</v>
      </c>
      <c r="CA220" t="s">
        <v>1</v>
      </c>
      <c r="CB220" t="s">
        <v>1</v>
      </c>
      <c r="CD220" t="str" cm="1">
        <f t="array" aca="1" ref="CD220" ca="1">eConcatenar(A220:CB220,"|")</f>
        <v>rxF67cynebMsHVYW|CAR2021-5841|3|MEMORIAL|TABASCO|CUNDUACAN|EJIDO LIBERTAD|2021-05-10|14800|0|100|50|0|0|0|0|0|0|0|0|0|0|0|0|0|0|0|GALLEGOS|HERNANDEZ|JOSUE|SOLTERO|X|X|CALLE DEL PANTEON|EJIDO LIBERTAD|X|9141231843|X|X|X|CALLE DEL PANTEON|X|LUNES|X|X|X|X|X|DOMICILIO |2400|12400|0|0|0|2022-01-20|2022-01-27|x|x|x|x|x|NL2E7OEHPWYUH7Y|x|HOMBRE|X|14800|X|X|X|X|X|X|X|X|CARDENAS|X|X|X|X|X</v>
      </c>
    </row>
    <row r="221" spans="1:82" x14ac:dyDescent="0.25">
      <c r="A221" t="s">
        <v>355</v>
      </c>
      <c r="B221" t="s">
        <v>2346</v>
      </c>
      <c r="C221">
        <v>3</v>
      </c>
      <c r="D221" t="s">
        <v>3183</v>
      </c>
      <c r="E221" t="s">
        <v>3188</v>
      </c>
      <c r="F221" t="s">
        <v>3191</v>
      </c>
      <c r="G221" t="s">
        <v>3323</v>
      </c>
      <c r="H221" t="s">
        <v>3792</v>
      </c>
      <c r="I221">
        <v>14800</v>
      </c>
      <c r="J221">
        <v>0</v>
      </c>
      <c r="K221">
        <v>100</v>
      </c>
      <c r="L221">
        <v>50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 t="s">
        <v>4360</v>
      </c>
      <c r="AC221" t="s">
        <v>8</v>
      </c>
      <c r="AD221" s="17" t="s">
        <v>4523</v>
      </c>
      <c r="AE221" t="s">
        <v>4</v>
      </c>
      <c r="AF221" t="s">
        <v>1</v>
      </c>
      <c r="AG221" t="s">
        <v>1</v>
      </c>
      <c r="AH221" t="s">
        <v>5360</v>
      </c>
      <c r="AI221" t="s">
        <v>3323</v>
      </c>
      <c r="AJ221" t="s">
        <v>1</v>
      </c>
      <c r="AK221">
        <v>9141196823</v>
      </c>
      <c r="AL221" t="s">
        <v>1</v>
      </c>
      <c r="AM221" t="s">
        <v>1</v>
      </c>
      <c r="AN221" t="s">
        <v>1</v>
      </c>
      <c r="AO221" t="s">
        <v>5360</v>
      </c>
      <c r="AP221" t="s">
        <v>1</v>
      </c>
      <c r="AQ221" t="s">
        <v>2</v>
      </c>
      <c r="AR221" t="s">
        <v>1</v>
      </c>
      <c r="AS221" t="s">
        <v>1</v>
      </c>
      <c r="AT221" t="s">
        <v>1</v>
      </c>
      <c r="AU221" t="s">
        <v>1</v>
      </c>
      <c r="AV221" t="s">
        <v>1</v>
      </c>
      <c r="AW221" t="s">
        <v>11</v>
      </c>
      <c r="AX221">
        <f>Tabla1[[#This Row],[precio del paquete]]-Tabla1[[#This Row],[Saldo_Deudor]]</f>
        <v>850</v>
      </c>
      <c r="AY221">
        <v>13950</v>
      </c>
      <c r="AZ221">
        <v>0</v>
      </c>
      <c r="BA221">
        <v>0</v>
      </c>
      <c r="BB221" s="20">
        <v>0</v>
      </c>
      <c r="BC221" t="s">
        <v>5962</v>
      </c>
      <c r="BD221" t="s">
        <v>6038</v>
      </c>
      <c r="BE221" t="s">
        <v>3</v>
      </c>
      <c r="BF221" t="s">
        <v>3</v>
      </c>
      <c r="BG221" t="s">
        <v>3</v>
      </c>
      <c r="BH221" t="s">
        <v>3</v>
      </c>
      <c r="BI221" t="s">
        <v>3</v>
      </c>
      <c r="BJ221" s="19" t="s">
        <v>6124</v>
      </c>
      <c r="BK221" t="s">
        <v>3</v>
      </c>
      <c r="BL221" t="s">
        <v>132</v>
      </c>
      <c r="BM221" t="s">
        <v>1</v>
      </c>
      <c r="BN221">
        <f>Tabla1[[#This Row],[precio del paquete]]</f>
        <v>14800</v>
      </c>
      <c r="BO221" t="s">
        <v>1</v>
      </c>
      <c r="BP221" t="s">
        <v>1</v>
      </c>
      <c r="BQ221" t="s">
        <v>1</v>
      </c>
      <c r="BR221" t="s">
        <v>1</v>
      </c>
      <c r="BS221" t="s">
        <v>1</v>
      </c>
      <c r="BT221" t="s">
        <v>1</v>
      </c>
      <c r="BU221" t="s">
        <v>1</v>
      </c>
      <c r="BV221" t="s">
        <v>1</v>
      </c>
      <c r="BW221" t="s">
        <v>0</v>
      </c>
      <c r="BX221" t="s">
        <v>1</v>
      </c>
      <c r="BY221" t="s">
        <v>1</v>
      </c>
      <c r="BZ221" t="s">
        <v>1</v>
      </c>
      <c r="CA221" t="s">
        <v>1</v>
      </c>
      <c r="CB221" t="s">
        <v>1</v>
      </c>
      <c r="CD221" t="str" cm="1">
        <f t="array" aca="1" ref="CD221" ca="1">eConcatenar(A221:CB221,"|")</f>
        <v>knkELYDSQSHgYlO7|CAR2021-5846|3|MEMORIAL|TABASCO|CUNDUACAN|EJIDO LIBERTAD SEGUNDA SECCION|2021-05-10|14800|0|100|50|0|0|0|0|0|0|0|0|0|0|0|0|0|0|0|TORRES|GOMEZ|SONIA|SOLTERO|X|X|CARRETERA A LA LUCHA|EJIDO LIBERTAD SEGUNDA SECCION|X|9141196823|X|X|X|CARRETERA A LA LUCHA|X|LUNES|X|X|X|X|X|DOMICILIO |850|13950|0|0|0|2022-01-27|2022-02-03|x|x|x|x|x|QWZHGJ0U9KVTQO|x|HOMBRE|X|14800|X|X|X|X|X|X|X|X|CARDENAS|X|X|X|X|X</v>
      </c>
    </row>
    <row r="222" spans="1:82" x14ac:dyDescent="0.25">
      <c r="A222" t="s">
        <v>356</v>
      </c>
      <c r="B222" t="s">
        <v>2347</v>
      </c>
      <c r="C222">
        <v>3</v>
      </c>
      <c r="D222" t="s">
        <v>3183</v>
      </c>
      <c r="E222" t="s">
        <v>3188</v>
      </c>
      <c r="F222" t="s">
        <v>3191</v>
      </c>
      <c r="G222" t="s">
        <v>3324</v>
      </c>
      <c r="H222" t="s">
        <v>3888</v>
      </c>
      <c r="I222">
        <v>14800</v>
      </c>
      <c r="J222">
        <v>0</v>
      </c>
      <c r="K222">
        <v>300</v>
      </c>
      <c r="L222">
        <v>50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 t="s">
        <v>4184</v>
      </c>
      <c r="AC222" t="s">
        <v>4524</v>
      </c>
      <c r="AD222" s="17" t="s">
        <v>4472</v>
      </c>
      <c r="AE222" t="s">
        <v>4</v>
      </c>
      <c r="AF222" t="s">
        <v>1</v>
      </c>
      <c r="AG222" t="s">
        <v>1</v>
      </c>
      <c r="AH222" t="s">
        <v>5361</v>
      </c>
      <c r="AI222" t="s">
        <v>3324</v>
      </c>
      <c r="AJ222" t="s">
        <v>1</v>
      </c>
      <c r="AK222">
        <v>9931760210</v>
      </c>
      <c r="AL222" t="s">
        <v>1</v>
      </c>
      <c r="AM222" t="s">
        <v>1</v>
      </c>
      <c r="AN222" t="s">
        <v>1</v>
      </c>
      <c r="AO222" t="s">
        <v>5361</v>
      </c>
      <c r="AP222" t="s">
        <v>1</v>
      </c>
      <c r="AQ222" t="s">
        <v>2</v>
      </c>
      <c r="AR222" t="s">
        <v>1</v>
      </c>
      <c r="AS222" t="s">
        <v>1</v>
      </c>
      <c r="AT222" t="s">
        <v>1</v>
      </c>
      <c r="AU222" t="s">
        <v>1</v>
      </c>
      <c r="AV222" t="s">
        <v>1</v>
      </c>
      <c r="AW222" t="s">
        <v>11</v>
      </c>
      <c r="AX222">
        <f>Tabla1[[#This Row],[precio del paquete]]-Tabla1[[#This Row],[Saldo_Deudor]]</f>
        <v>1100</v>
      </c>
      <c r="AY222">
        <v>13700</v>
      </c>
      <c r="AZ222">
        <v>0</v>
      </c>
      <c r="BA222">
        <v>0</v>
      </c>
      <c r="BB222" s="20">
        <v>0</v>
      </c>
      <c r="BC222" t="s">
        <v>3888</v>
      </c>
      <c r="BD222" t="s">
        <v>3831</v>
      </c>
      <c r="BE222" t="s">
        <v>3</v>
      </c>
      <c r="BF222" t="s">
        <v>3</v>
      </c>
      <c r="BG222" t="s">
        <v>3</v>
      </c>
      <c r="BH222" t="s">
        <v>3</v>
      </c>
      <c r="BI222" t="s">
        <v>3</v>
      </c>
      <c r="BJ222" s="18" t="s">
        <v>6127</v>
      </c>
      <c r="BK222" t="s">
        <v>3</v>
      </c>
      <c r="BL222" t="s">
        <v>132</v>
      </c>
      <c r="BM222" t="s">
        <v>1</v>
      </c>
      <c r="BN222">
        <f>Tabla1[[#This Row],[precio del paquete]]</f>
        <v>14800</v>
      </c>
      <c r="BO222" t="s">
        <v>1</v>
      </c>
      <c r="BP222" t="s">
        <v>1</v>
      </c>
      <c r="BQ222" t="s">
        <v>1</v>
      </c>
      <c r="BR222" t="s">
        <v>1</v>
      </c>
      <c r="BS222" t="s">
        <v>1</v>
      </c>
      <c r="BT222" t="s">
        <v>1</v>
      </c>
      <c r="BU222" t="s">
        <v>1</v>
      </c>
      <c r="BV222" t="s">
        <v>1</v>
      </c>
      <c r="BW222" t="s">
        <v>0</v>
      </c>
      <c r="BX222" t="s">
        <v>1</v>
      </c>
      <c r="BY222" t="s">
        <v>1</v>
      </c>
      <c r="BZ222" t="s">
        <v>1</v>
      </c>
      <c r="CA222" t="s">
        <v>1</v>
      </c>
      <c r="CB222" t="s">
        <v>1</v>
      </c>
      <c r="CD222" t="str" cm="1">
        <f t="array" aca="1" ref="CD222" ca="1">eConcatenar(A222:CB222,"|")</f>
        <v>frEuHM9HPMTdfkPd|CAR2021-7216|3|MEMORIAL|TABASCO|CUNDUACAN|EJIDO LIBERTAD TERCERA SECCION|2021-11-25|14800|0|300|50|0|0|0|0|0|0|0|0|0|0|0|0|0|0|0|PEREZ|BURELO|SALOMON|SOLTERO|X|X|CALLE DE LA IGLESIA |EJIDO LIBERTAD TERCERA SECCION|X|9931760210|X|X|X|CALLE DE LA IGLESIA |X|LUNES|X|X|X|X|X|DOMICILIO |1100|13700|0|0|0|2021-11-25|2021-12-02|x|x|x|x|x|2I10NYNXIAWALFA|x|HOMBRE|X|14800|X|X|X|X|X|X|X|X|CARDENAS|X|X|X|X|X</v>
      </c>
    </row>
    <row r="223" spans="1:82" x14ac:dyDescent="0.25">
      <c r="A223" t="s">
        <v>357</v>
      </c>
      <c r="B223" t="s">
        <v>2348</v>
      </c>
      <c r="C223">
        <v>3</v>
      </c>
      <c r="D223" t="s">
        <v>3183</v>
      </c>
      <c r="E223" t="s">
        <v>3188</v>
      </c>
      <c r="F223" t="s">
        <v>3191</v>
      </c>
      <c r="G223" t="s">
        <v>3325</v>
      </c>
      <c r="H223" t="s">
        <v>3888</v>
      </c>
      <c r="I223">
        <v>14800</v>
      </c>
      <c r="J223">
        <v>0</v>
      </c>
      <c r="K223">
        <v>300</v>
      </c>
      <c r="L223">
        <v>50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 t="s">
        <v>4226</v>
      </c>
      <c r="AC223" t="s">
        <v>4524</v>
      </c>
      <c r="AD223" s="17" t="s">
        <v>4525</v>
      </c>
      <c r="AE223" t="s">
        <v>4</v>
      </c>
      <c r="AF223" t="s">
        <v>1</v>
      </c>
      <c r="AG223" t="s">
        <v>1</v>
      </c>
      <c r="AH223" t="s">
        <v>5362</v>
      </c>
      <c r="AI223" t="s">
        <v>3325</v>
      </c>
      <c r="AJ223" t="s">
        <v>1</v>
      </c>
      <c r="AK223">
        <v>9331598515</v>
      </c>
      <c r="AL223" t="s">
        <v>1</v>
      </c>
      <c r="AM223" t="s">
        <v>1</v>
      </c>
      <c r="AN223" t="s">
        <v>1</v>
      </c>
      <c r="AO223" t="s">
        <v>5362</v>
      </c>
      <c r="AP223" t="s">
        <v>1</v>
      </c>
      <c r="AQ223" t="s">
        <v>2</v>
      </c>
      <c r="AR223" t="s">
        <v>1</v>
      </c>
      <c r="AS223" t="s">
        <v>1</v>
      </c>
      <c r="AT223" t="s">
        <v>1</v>
      </c>
      <c r="AU223" t="s">
        <v>1</v>
      </c>
      <c r="AV223" t="s">
        <v>1</v>
      </c>
      <c r="AW223" t="s">
        <v>11</v>
      </c>
      <c r="AX223">
        <f>Tabla1[[#This Row],[precio del paquete]]-Tabla1[[#This Row],[Saldo_Deudor]]</f>
        <v>1100</v>
      </c>
      <c r="AY223">
        <v>13700</v>
      </c>
      <c r="AZ223">
        <v>0</v>
      </c>
      <c r="BA223">
        <v>0</v>
      </c>
      <c r="BB223" s="20">
        <v>0</v>
      </c>
      <c r="BC223" t="s">
        <v>4085</v>
      </c>
      <c r="BD223" t="s">
        <v>5963</v>
      </c>
      <c r="BE223" t="s">
        <v>3</v>
      </c>
      <c r="BF223" t="s">
        <v>3</v>
      </c>
      <c r="BG223" t="s">
        <v>3</v>
      </c>
      <c r="BH223" t="s">
        <v>3</v>
      </c>
      <c r="BI223" t="s">
        <v>3</v>
      </c>
      <c r="BJ223" s="19" t="s">
        <v>6127</v>
      </c>
      <c r="BK223" t="s">
        <v>3</v>
      </c>
      <c r="BL223" t="s">
        <v>132</v>
      </c>
      <c r="BM223" t="s">
        <v>1</v>
      </c>
      <c r="BN223">
        <f>Tabla1[[#This Row],[precio del paquete]]</f>
        <v>14800</v>
      </c>
      <c r="BO223" t="s">
        <v>1</v>
      </c>
      <c r="BP223" t="s">
        <v>1</v>
      </c>
      <c r="BQ223" t="s">
        <v>1</v>
      </c>
      <c r="BR223" t="s">
        <v>1</v>
      </c>
      <c r="BS223" t="s">
        <v>1</v>
      </c>
      <c r="BT223" t="s">
        <v>1</v>
      </c>
      <c r="BU223" t="s">
        <v>1</v>
      </c>
      <c r="BV223" t="s">
        <v>1</v>
      </c>
      <c r="BW223" t="s">
        <v>0</v>
      </c>
      <c r="BX223" t="s">
        <v>1</v>
      </c>
      <c r="BY223" t="s">
        <v>1</v>
      </c>
      <c r="BZ223" t="s">
        <v>1</v>
      </c>
      <c r="CA223" t="s">
        <v>1</v>
      </c>
      <c r="CB223" t="s">
        <v>1</v>
      </c>
      <c r="CD223" t="str" cm="1">
        <f t="array" aca="1" ref="CD223" ca="1">eConcatenar(A223:CB223,"|")</f>
        <v>OayDTqDJJzAGoQea|CAR2021-7215|3|MEMORIAL|TABASCO|CUNDUACAN|EJIDO LIBERTAD TERCERA SECCION |2021-11-25|14800|0|300|50|0|0|0|0|0|0|0|0|0|0|0|0|0|0|0|CRUZ|BURELO|CARMELA|SOLTERO|X|X|CALLE DE LA IGLESIA MONTE GRANDE|EJIDO LIBERTAD TERCERA SECCION |X|9331598515|X|X|X|CALLE DE LA IGLESIA MONTE GRANDE|X|LUNES|X|X|X|X|X|DOMICILIO |1100|13700|0|0|0|2022-01-26|2022-02-02|x|x|x|x|x|2I10NYNXIAWALFA|x|HOMBRE|X|14800|X|X|X|X|X|X|X|X|CARDENAS|X|X|X|X|X</v>
      </c>
    </row>
    <row r="224" spans="1:82" x14ac:dyDescent="0.25">
      <c r="A224" t="s">
        <v>358</v>
      </c>
      <c r="B224" t="s">
        <v>2349</v>
      </c>
      <c r="C224">
        <v>3</v>
      </c>
      <c r="D224" t="s">
        <v>3183</v>
      </c>
      <c r="E224" t="s">
        <v>3188</v>
      </c>
      <c r="F224" t="s">
        <v>3191</v>
      </c>
      <c r="G224" t="s">
        <v>3326</v>
      </c>
      <c r="H224" t="s">
        <v>3889</v>
      </c>
      <c r="I224">
        <v>14800</v>
      </c>
      <c r="J224">
        <v>0</v>
      </c>
      <c r="K224">
        <v>100</v>
      </c>
      <c r="L224">
        <v>50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 t="s">
        <v>4184</v>
      </c>
      <c r="AC224" t="s">
        <v>4526</v>
      </c>
      <c r="AD224" s="17" t="s">
        <v>4527</v>
      </c>
      <c r="AE224" t="s">
        <v>4</v>
      </c>
      <c r="AF224" t="s">
        <v>1</v>
      </c>
      <c r="AG224" t="s">
        <v>1</v>
      </c>
      <c r="AH224" t="s">
        <v>5363</v>
      </c>
      <c r="AI224" t="s">
        <v>3326</v>
      </c>
      <c r="AJ224" t="s">
        <v>1</v>
      </c>
      <c r="AK224">
        <v>9371349124</v>
      </c>
      <c r="AL224" t="s">
        <v>1</v>
      </c>
      <c r="AM224" t="s">
        <v>1</v>
      </c>
      <c r="AN224" t="s">
        <v>1</v>
      </c>
      <c r="AO224" t="s">
        <v>5363</v>
      </c>
      <c r="AP224" t="s">
        <v>1</v>
      </c>
      <c r="AQ224" t="s">
        <v>2</v>
      </c>
      <c r="AR224" t="s">
        <v>1</v>
      </c>
      <c r="AS224" t="s">
        <v>1</v>
      </c>
      <c r="AT224" t="s">
        <v>1</v>
      </c>
      <c r="AU224" t="s">
        <v>1</v>
      </c>
      <c r="AV224" t="s">
        <v>1</v>
      </c>
      <c r="AW224" t="s">
        <v>11</v>
      </c>
      <c r="AX224">
        <f>Tabla1[[#This Row],[precio del paquete]]-Tabla1[[#This Row],[Saldo_Deudor]]</f>
        <v>1200</v>
      </c>
      <c r="AY224">
        <v>13600</v>
      </c>
      <c r="AZ224">
        <v>0</v>
      </c>
      <c r="BA224">
        <v>0</v>
      </c>
      <c r="BB224" s="20">
        <v>0</v>
      </c>
      <c r="BC224" t="s">
        <v>4085</v>
      </c>
      <c r="BD224" t="s">
        <v>5963</v>
      </c>
      <c r="BE224" t="s">
        <v>3</v>
      </c>
      <c r="BF224" t="s">
        <v>3</v>
      </c>
      <c r="BG224" t="s">
        <v>3</v>
      </c>
      <c r="BH224" t="s">
        <v>3</v>
      </c>
      <c r="BI224" t="s">
        <v>3</v>
      </c>
      <c r="BJ224" s="18" t="s">
        <v>6127</v>
      </c>
      <c r="BK224" t="s">
        <v>3</v>
      </c>
      <c r="BL224" t="s">
        <v>132</v>
      </c>
      <c r="BM224" t="s">
        <v>1</v>
      </c>
      <c r="BN224">
        <f>Tabla1[[#This Row],[precio del paquete]]</f>
        <v>14800</v>
      </c>
      <c r="BO224" t="s">
        <v>1</v>
      </c>
      <c r="BP224" t="s">
        <v>1</v>
      </c>
      <c r="BQ224" t="s">
        <v>1</v>
      </c>
      <c r="BR224" t="s">
        <v>1</v>
      </c>
      <c r="BS224" t="s">
        <v>1</v>
      </c>
      <c r="BT224" t="s">
        <v>1</v>
      </c>
      <c r="BU224" t="s">
        <v>1</v>
      </c>
      <c r="BV224" t="s">
        <v>1</v>
      </c>
      <c r="BW224" t="s">
        <v>0</v>
      </c>
      <c r="BX224" t="s">
        <v>1</v>
      </c>
      <c r="BY224" t="s">
        <v>1</v>
      </c>
      <c r="BZ224" t="s">
        <v>1</v>
      </c>
      <c r="CA224" t="s">
        <v>1</v>
      </c>
      <c r="CB224" t="s">
        <v>1</v>
      </c>
      <c r="CD224" t="str" cm="1">
        <f t="array" aca="1" ref="CD224" ca="1">eConcatenar(A224:CB224,"|")</f>
        <v>SUS77Ww56CftMSGU|CAR2021-6464|3|MEMORIAL|TABASCO|CUNDUACAN|EJIDO LIBERTAS CUARTA SECCION |2021-10-26|14800|0|100|50|0|0|0|0|0|0|0|0|0|0|0|0|0|0|0|PEREZ|BERNARD|HOMERO MARIN|SOLTERO|X|X|CARRETERA A MONTE GRANDE SIN NUMERO|EJIDO LIBERTAS CUARTA SECCION |X|9371349124|X|X|X|CARRETERA A MONTE GRANDE SIN NUMERO|X|LUNES|X|X|X|X|X|DOMICILIO |1200|13600|0|0|0|2022-01-26|2022-02-02|x|x|x|x|x|2I10NYNXIAWALFA|x|HOMBRE|X|14800|X|X|X|X|X|X|X|X|CARDENAS|X|X|X|X|X</v>
      </c>
    </row>
    <row r="225" spans="1:82" x14ac:dyDescent="0.25">
      <c r="A225" t="s">
        <v>359</v>
      </c>
      <c r="B225" t="s">
        <v>2350</v>
      </c>
      <c r="C225">
        <v>3</v>
      </c>
      <c r="D225" t="s">
        <v>3183</v>
      </c>
      <c r="E225" t="s">
        <v>3188</v>
      </c>
      <c r="F225" t="s">
        <v>3191</v>
      </c>
      <c r="G225" t="s">
        <v>3327</v>
      </c>
      <c r="H225" t="s">
        <v>3890</v>
      </c>
      <c r="I225">
        <v>14800</v>
      </c>
      <c r="J225">
        <v>0</v>
      </c>
      <c r="K225">
        <v>50</v>
      </c>
      <c r="L225">
        <v>50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 t="s">
        <v>4413</v>
      </c>
      <c r="AC225" t="s">
        <v>4183</v>
      </c>
      <c r="AD225" s="17" t="s">
        <v>4528</v>
      </c>
      <c r="AE225" t="s">
        <v>4</v>
      </c>
      <c r="AF225" t="s">
        <v>1</v>
      </c>
      <c r="AG225" t="s">
        <v>1</v>
      </c>
      <c r="AH225" t="s">
        <v>5364</v>
      </c>
      <c r="AI225" t="s">
        <v>3327</v>
      </c>
      <c r="AJ225" t="s">
        <v>1</v>
      </c>
      <c r="AK225">
        <v>9372706554</v>
      </c>
      <c r="AL225" t="s">
        <v>1</v>
      </c>
      <c r="AM225" t="s">
        <v>1</v>
      </c>
      <c r="AN225" t="s">
        <v>1</v>
      </c>
      <c r="AO225" t="s">
        <v>5364</v>
      </c>
      <c r="AP225" t="s">
        <v>1</v>
      </c>
      <c r="AQ225" t="s">
        <v>2</v>
      </c>
      <c r="AR225" t="s">
        <v>1</v>
      </c>
      <c r="AS225" t="s">
        <v>1</v>
      </c>
      <c r="AT225" t="s">
        <v>1</v>
      </c>
      <c r="AU225" t="s">
        <v>1</v>
      </c>
      <c r="AV225" t="s">
        <v>1</v>
      </c>
      <c r="AW225" t="s">
        <v>11</v>
      </c>
      <c r="AX225">
        <f>Tabla1[[#This Row],[precio del paquete]]-Tabla1[[#This Row],[Saldo_Deudor]]</f>
        <v>900</v>
      </c>
      <c r="AY225">
        <v>13900</v>
      </c>
      <c r="AZ225">
        <v>0</v>
      </c>
      <c r="BA225">
        <v>0</v>
      </c>
      <c r="BB225" s="20">
        <v>0</v>
      </c>
      <c r="BC225" t="s">
        <v>5967</v>
      </c>
      <c r="BD225" t="s">
        <v>6053</v>
      </c>
      <c r="BE225" t="s">
        <v>3</v>
      </c>
      <c r="BF225" t="s">
        <v>3</v>
      </c>
      <c r="BG225" t="s">
        <v>3</v>
      </c>
      <c r="BH225" t="s">
        <v>3</v>
      </c>
      <c r="BI225" t="s">
        <v>3</v>
      </c>
      <c r="BJ225" s="19" t="s">
        <v>6127</v>
      </c>
      <c r="BK225" t="s">
        <v>3</v>
      </c>
      <c r="BL225" t="s">
        <v>132</v>
      </c>
      <c r="BM225" t="s">
        <v>1</v>
      </c>
      <c r="BN225">
        <f>Tabla1[[#This Row],[precio del paquete]]</f>
        <v>14800</v>
      </c>
      <c r="BO225" t="s">
        <v>1</v>
      </c>
      <c r="BP225" t="s">
        <v>1</v>
      </c>
      <c r="BQ225" t="s">
        <v>1</v>
      </c>
      <c r="BR225" t="s">
        <v>1</v>
      </c>
      <c r="BS225" t="s">
        <v>1</v>
      </c>
      <c r="BT225" t="s">
        <v>1</v>
      </c>
      <c r="BU225" t="s">
        <v>1</v>
      </c>
      <c r="BV225" t="s">
        <v>1</v>
      </c>
      <c r="BW225" t="s">
        <v>0</v>
      </c>
      <c r="BX225" t="s">
        <v>1</v>
      </c>
      <c r="BY225" t="s">
        <v>1</v>
      </c>
      <c r="BZ225" t="s">
        <v>1</v>
      </c>
      <c r="CA225" t="s">
        <v>1</v>
      </c>
      <c r="CB225" t="s">
        <v>1</v>
      </c>
      <c r="CD225" t="str" cm="1">
        <f t="array" aca="1" ref="CD225" ca="1">eConcatenar(A225:CB225,"|")</f>
        <v>JxLWkOxommPPI7JA|CAR2021-5647|3|MEMORIAL|TABASCO|CUNDUACAN|EJIDO MANTILLA|2021-09-25|14800|0|50|50|0|0|0|0|0|0|0|0|0|0|0|0|0|0|0|ACOPA|DE LA CRUZ|ELIZABETH|SOLTERO|X|X|CARRETERA A TULIPAN SIN NUMERO|EJIDO MANTILLA|X|9372706554|X|X|X|CARRETERA A TULIPAN SIN NUMERO|X|LUNES|X|X|X|X|X|DOMICILIO |900|13900|0|0|0|2022-05-02|2022-05-09|x|x|x|x|x|2I10NYNXIAWALFA|x|HOMBRE|X|14800|X|X|X|X|X|X|X|X|CARDENAS|X|X|X|X|X</v>
      </c>
    </row>
    <row r="226" spans="1:82" x14ac:dyDescent="0.25">
      <c r="A226" t="s">
        <v>360</v>
      </c>
      <c r="B226" t="s">
        <v>2351</v>
      </c>
      <c r="C226">
        <v>3</v>
      </c>
      <c r="D226" t="s">
        <v>3187</v>
      </c>
      <c r="E226" t="s">
        <v>3188</v>
      </c>
      <c r="F226" t="s">
        <v>3191</v>
      </c>
      <c r="G226" t="s">
        <v>3327</v>
      </c>
      <c r="H226" t="s">
        <v>3891</v>
      </c>
      <c r="I226">
        <v>12900</v>
      </c>
      <c r="J226">
        <v>0</v>
      </c>
      <c r="K226">
        <v>100</v>
      </c>
      <c r="L226">
        <v>50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 t="s">
        <v>4413</v>
      </c>
      <c r="AC226" t="s">
        <v>4183</v>
      </c>
      <c r="AD226" s="17" t="s">
        <v>4529</v>
      </c>
      <c r="AE226" t="s">
        <v>4</v>
      </c>
      <c r="AF226" t="s">
        <v>1</v>
      </c>
      <c r="AG226" t="s">
        <v>1</v>
      </c>
      <c r="AH226" t="s">
        <v>5365</v>
      </c>
      <c r="AI226" t="s">
        <v>3327</v>
      </c>
      <c r="AJ226" t="s">
        <v>1</v>
      </c>
      <c r="AK226" t="s">
        <v>1</v>
      </c>
      <c r="AL226" t="s">
        <v>1</v>
      </c>
      <c r="AM226" t="s">
        <v>1</v>
      </c>
      <c r="AN226" t="s">
        <v>1</v>
      </c>
      <c r="AO226" t="s">
        <v>5365</v>
      </c>
      <c r="AP226" t="s">
        <v>1</v>
      </c>
      <c r="AQ226" t="s">
        <v>2</v>
      </c>
      <c r="AR226" t="s">
        <v>1</v>
      </c>
      <c r="AS226" t="s">
        <v>1</v>
      </c>
      <c r="AT226" t="s">
        <v>1</v>
      </c>
      <c r="AU226" t="s">
        <v>1</v>
      </c>
      <c r="AV226" t="s">
        <v>1</v>
      </c>
      <c r="AW226" t="s">
        <v>11</v>
      </c>
      <c r="AX226">
        <f>Tabla1[[#This Row],[precio del paquete]]-Tabla1[[#This Row],[Saldo_Deudor]]</f>
        <v>9050</v>
      </c>
      <c r="AY226">
        <v>3850</v>
      </c>
      <c r="AZ226">
        <v>0</v>
      </c>
      <c r="BA226">
        <v>0</v>
      </c>
      <c r="BB226" s="20">
        <v>0</v>
      </c>
      <c r="BC226" t="s">
        <v>5967</v>
      </c>
      <c r="BD226" t="s">
        <v>6053</v>
      </c>
      <c r="BE226" t="s">
        <v>3</v>
      </c>
      <c r="BF226" t="s">
        <v>3</v>
      </c>
      <c r="BG226" t="s">
        <v>3</v>
      </c>
      <c r="BH226" t="s">
        <v>3</v>
      </c>
      <c r="BI226" t="s">
        <v>3</v>
      </c>
      <c r="BJ226" s="18" t="s">
        <v>6138</v>
      </c>
      <c r="BK226" t="s">
        <v>3</v>
      </c>
      <c r="BL226" t="s">
        <v>132</v>
      </c>
      <c r="BM226" t="s">
        <v>1</v>
      </c>
      <c r="BN226">
        <f>Tabla1[[#This Row],[precio del paquete]]</f>
        <v>12900</v>
      </c>
      <c r="BO226" t="s">
        <v>1</v>
      </c>
      <c r="BP226" t="s">
        <v>1</v>
      </c>
      <c r="BQ226" t="s">
        <v>1</v>
      </c>
      <c r="BR226" t="s">
        <v>1</v>
      </c>
      <c r="BS226" t="s">
        <v>1</v>
      </c>
      <c r="BT226" t="s">
        <v>1</v>
      </c>
      <c r="BU226" t="s">
        <v>1</v>
      </c>
      <c r="BV226" t="s">
        <v>1</v>
      </c>
      <c r="BW226" t="s">
        <v>0</v>
      </c>
      <c r="BX226" t="s">
        <v>1</v>
      </c>
      <c r="BY226" t="s">
        <v>1</v>
      </c>
      <c r="BZ226" t="s">
        <v>1</v>
      </c>
      <c r="CA226" t="s">
        <v>1</v>
      </c>
      <c r="CB226" t="s">
        <v>1</v>
      </c>
      <c r="CD226" t="str" cm="1">
        <f t="array" aca="1" ref="CD226" ca="1">eConcatenar(A226:CB226,"|")</f>
        <v>dw3XZOmPTVr5domS|CAR2019-1504|3|ECONOLINE|TABASCO|CUNDUACAN|EJIDO MANTILLA|2019-06-06|12900|0|100|50|0|0|0|0|0|0|0|0|0|0|0|0|0|0|0|ACOPA|DE LA CRUZ|BERTHA LILA|SOLTERO|X|X|LA MODITA|EJIDO MANTILLA|X|X|X|X|X|LA MODITA|X|LUNES|X|X|X|X|X|DOMICILIO |9050|3850|0|0|0|2022-05-02|2022-05-09|x|x|x|x|x|W5OV8PESRAEJZYS|x|HOMBRE|X|12900|X|X|X|X|X|X|X|X|CARDENAS|X|X|X|X|X</v>
      </c>
    </row>
    <row r="227" spans="1:82" x14ac:dyDescent="0.25">
      <c r="A227" t="s">
        <v>361</v>
      </c>
      <c r="B227" t="s">
        <v>2352</v>
      </c>
      <c r="C227">
        <v>3</v>
      </c>
      <c r="D227" t="s">
        <v>3183</v>
      </c>
      <c r="E227" t="s">
        <v>3188</v>
      </c>
      <c r="F227" t="s">
        <v>3191</v>
      </c>
      <c r="G227" t="s">
        <v>3327</v>
      </c>
      <c r="H227" t="s">
        <v>3778</v>
      </c>
      <c r="I227">
        <v>14800</v>
      </c>
      <c r="J227">
        <v>0</v>
      </c>
      <c r="K227">
        <v>50</v>
      </c>
      <c r="L227">
        <v>50</v>
      </c>
      <c r="M227">
        <v>1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t="s">
        <v>4413</v>
      </c>
      <c r="AC227" t="s">
        <v>4183</v>
      </c>
      <c r="AD227" s="17" t="s">
        <v>4530</v>
      </c>
      <c r="AE227" t="s">
        <v>4</v>
      </c>
      <c r="AF227" t="s">
        <v>1</v>
      </c>
      <c r="AG227" t="s">
        <v>1</v>
      </c>
      <c r="AH227" t="s">
        <v>3237</v>
      </c>
      <c r="AI227" t="s">
        <v>3327</v>
      </c>
      <c r="AJ227" t="s">
        <v>1</v>
      </c>
      <c r="AK227">
        <v>9371273272</v>
      </c>
      <c r="AL227" t="s">
        <v>1</v>
      </c>
      <c r="AM227" t="s">
        <v>1</v>
      </c>
      <c r="AN227" t="s">
        <v>1</v>
      </c>
      <c r="AO227" t="s">
        <v>3237</v>
      </c>
      <c r="AP227" t="s">
        <v>1</v>
      </c>
      <c r="AQ227" t="s">
        <v>2</v>
      </c>
      <c r="AR227" t="s">
        <v>1</v>
      </c>
      <c r="AS227" t="s">
        <v>1</v>
      </c>
      <c r="AT227" t="s">
        <v>1</v>
      </c>
      <c r="AU227" t="s">
        <v>1</v>
      </c>
      <c r="AV227" t="s">
        <v>1</v>
      </c>
      <c r="AW227" t="s">
        <v>11</v>
      </c>
      <c r="AX227">
        <f>Tabla1[[#This Row],[precio del paquete]]-Tabla1[[#This Row],[Saldo_Deudor]]</f>
        <v>550</v>
      </c>
      <c r="AY227">
        <v>14250</v>
      </c>
      <c r="AZ227">
        <v>0</v>
      </c>
      <c r="BA227">
        <v>0</v>
      </c>
      <c r="BB227" s="20">
        <v>0</v>
      </c>
      <c r="BC227" t="s">
        <v>5967</v>
      </c>
      <c r="BD227" t="s">
        <v>6053</v>
      </c>
      <c r="BE227" t="s">
        <v>3</v>
      </c>
      <c r="BF227" t="s">
        <v>3</v>
      </c>
      <c r="BG227" t="s">
        <v>3</v>
      </c>
      <c r="BH227" t="s">
        <v>3</v>
      </c>
      <c r="BI227" t="s">
        <v>3</v>
      </c>
      <c r="BJ227" s="19" t="s">
        <v>6138</v>
      </c>
      <c r="BK227" t="s">
        <v>3</v>
      </c>
      <c r="BL227" t="s">
        <v>132</v>
      </c>
      <c r="BM227" t="s">
        <v>1</v>
      </c>
      <c r="BN227">
        <f>Tabla1[[#This Row],[precio del paquete]]</f>
        <v>14800</v>
      </c>
      <c r="BO227" t="s">
        <v>1</v>
      </c>
      <c r="BP227" t="s">
        <v>1</v>
      </c>
      <c r="BQ227" t="s">
        <v>1</v>
      </c>
      <c r="BR227" t="s">
        <v>1</v>
      </c>
      <c r="BS227" t="s">
        <v>1</v>
      </c>
      <c r="BT227" t="s">
        <v>1</v>
      </c>
      <c r="BU227" t="s">
        <v>1</v>
      </c>
      <c r="BV227" t="s">
        <v>1</v>
      </c>
      <c r="BW227" t="s">
        <v>0</v>
      </c>
      <c r="BX227" t="s">
        <v>1</v>
      </c>
      <c r="BY227" t="s">
        <v>1</v>
      </c>
      <c r="BZ227" t="s">
        <v>1</v>
      </c>
      <c r="CA227" t="s">
        <v>1</v>
      </c>
      <c r="CB227" t="s">
        <v>1</v>
      </c>
      <c r="CD227" t="str" cm="1">
        <f t="array" aca="1" ref="CD227" ca="1">eConcatenar(A227:CB227,"|")</f>
        <v>FHrGu6PL1l1gIvGF|CAR2021-5657|3|MEMORIAL|TABASCO|CUNDUACAN|EJIDO MANTILLA|2021-09-27|14800|0|50|50|1|0|0|0|0|0|0|0|0|0|0|0|0|0|0|ACOPA|DE LA CRUZ|MARIA INES|SOLTERO|X|X|CARRETERA PRINCIPAL SIN NUMERO|EJIDO MANTILLA|X|9371273272|X|X|X|CARRETERA PRINCIPAL SIN NUMERO|X|LUNES|X|X|X|X|X|DOMICILIO |550|14250|0|0|0|2022-05-02|2022-05-09|x|x|x|x|x|W5OV8PESRAEJZYS|x|HOMBRE|X|14800|X|X|X|X|X|X|X|X|CARDENAS|X|X|X|X|X</v>
      </c>
    </row>
    <row r="228" spans="1:82" x14ac:dyDescent="0.25">
      <c r="A228" t="s">
        <v>362</v>
      </c>
      <c r="B228" t="s">
        <v>2353</v>
      </c>
      <c r="C228">
        <v>3</v>
      </c>
      <c r="D228" t="s">
        <v>3183</v>
      </c>
      <c r="E228" t="s">
        <v>3188</v>
      </c>
      <c r="F228" t="s">
        <v>0</v>
      </c>
      <c r="G228" t="s">
        <v>3327</v>
      </c>
      <c r="H228" t="s">
        <v>3889</v>
      </c>
      <c r="I228">
        <v>14800</v>
      </c>
      <c r="J228">
        <v>0</v>
      </c>
      <c r="K228">
        <v>50</v>
      </c>
      <c r="L228">
        <v>50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 t="s">
        <v>4246</v>
      </c>
      <c r="AC228" t="s">
        <v>4413</v>
      </c>
      <c r="AD228" s="17" t="s">
        <v>4415</v>
      </c>
      <c r="AE228" t="s">
        <v>4</v>
      </c>
      <c r="AF228" t="s">
        <v>1</v>
      </c>
      <c r="AG228" t="s">
        <v>1</v>
      </c>
      <c r="AH228" t="s">
        <v>5366</v>
      </c>
      <c r="AI228" t="s">
        <v>3327</v>
      </c>
      <c r="AJ228" t="s">
        <v>1</v>
      </c>
      <c r="AK228">
        <v>9371187960</v>
      </c>
      <c r="AL228" t="s">
        <v>1</v>
      </c>
      <c r="AM228" t="s">
        <v>1</v>
      </c>
      <c r="AN228" t="s">
        <v>1</v>
      </c>
      <c r="AO228" t="s">
        <v>5366</v>
      </c>
      <c r="AP228" t="s">
        <v>1</v>
      </c>
      <c r="AQ228" t="s">
        <v>2</v>
      </c>
      <c r="AR228" t="s">
        <v>1</v>
      </c>
      <c r="AS228" t="s">
        <v>1</v>
      </c>
      <c r="AT228" t="s">
        <v>1</v>
      </c>
      <c r="AU228" t="s">
        <v>1</v>
      </c>
      <c r="AV228" t="s">
        <v>1</v>
      </c>
      <c r="AW228" t="s">
        <v>11</v>
      </c>
      <c r="AX228">
        <f>Tabla1[[#This Row],[precio del paquete]]-Tabla1[[#This Row],[Saldo_Deudor]]</f>
        <v>650</v>
      </c>
      <c r="AY228">
        <v>14150</v>
      </c>
      <c r="AZ228">
        <v>0</v>
      </c>
      <c r="BA228">
        <v>0</v>
      </c>
      <c r="BB228" s="20">
        <v>0</v>
      </c>
      <c r="BC228" t="s">
        <v>3825</v>
      </c>
      <c r="BD228" t="s">
        <v>4074</v>
      </c>
      <c r="BE228" t="s">
        <v>3</v>
      </c>
      <c r="BF228" t="s">
        <v>3</v>
      </c>
      <c r="BG228" t="s">
        <v>3</v>
      </c>
      <c r="BH228" t="s">
        <v>3</v>
      </c>
      <c r="BI228" t="s">
        <v>3</v>
      </c>
      <c r="BJ228" s="18" t="s">
        <v>6138</v>
      </c>
      <c r="BK228" t="s">
        <v>3</v>
      </c>
      <c r="BL228" t="s">
        <v>132</v>
      </c>
      <c r="BM228" t="s">
        <v>1</v>
      </c>
      <c r="BN228">
        <f>Tabla1[[#This Row],[precio del paquete]]</f>
        <v>14800</v>
      </c>
      <c r="BO228" t="s">
        <v>1</v>
      </c>
      <c r="BP228" t="s">
        <v>1</v>
      </c>
      <c r="BQ228" t="s">
        <v>1</v>
      </c>
      <c r="BR228" t="s">
        <v>1</v>
      </c>
      <c r="BS228" t="s">
        <v>1</v>
      </c>
      <c r="BT228" t="s">
        <v>1</v>
      </c>
      <c r="BU228" t="s">
        <v>1</v>
      </c>
      <c r="BV228" t="s">
        <v>1</v>
      </c>
      <c r="BW228" t="s">
        <v>0</v>
      </c>
      <c r="BX228" t="s">
        <v>1</v>
      </c>
      <c r="BY228" t="s">
        <v>1</v>
      </c>
      <c r="BZ228" t="s">
        <v>1</v>
      </c>
      <c r="CA228" t="s">
        <v>1</v>
      </c>
      <c r="CB228" t="s">
        <v>1</v>
      </c>
      <c r="CD228" t="str" cm="1">
        <f t="array" aca="1" ref="CD228" ca="1">eConcatenar(A228:CB228,"|")</f>
        <v>WI6a80hKIVAfKNC4|CAR2021-6442|3|MEMORIAL|TABASCO|CARDENAS|EJIDO MANTILLA|2021-10-26|14800|0|50|50|0|0|0|0|0|0|0|0|0|0|0|0|0|0|0|JIMENEZ|ACOPA|JOSE ALFREDO|SOLTERO|X|X|CARRETERA CARDENAS - CUNDUACAN|EJIDO MANTILLA|X|9371187960|X|X|X|CARRETERA CARDENAS - CUNDUACAN|X|LUNES|X|X|X|X|X|DOMICILIO |650|14150|0|0|0|2021-12-14|2021-12-21|x|x|x|x|x|W5OV8PESRAEJZYS|x|HOMBRE|X|14800|X|X|X|X|X|X|X|X|CARDENAS|X|X|X|X|X</v>
      </c>
    </row>
    <row r="229" spans="1:82" x14ac:dyDescent="0.25">
      <c r="A229" t="s">
        <v>363</v>
      </c>
      <c r="B229" t="s">
        <v>2354</v>
      </c>
      <c r="C229">
        <v>3</v>
      </c>
      <c r="D229" t="s">
        <v>3183</v>
      </c>
      <c r="E229" t="s">
        <v>3188</v>
      </c>
      <c r="F229" t="s">
        <v>0</v>
      </c>
      <c r="G229" t="s">
        <v>3327</v>
      </c>
      <c r="H229" t="s">
        <v>3890</v>
      </c>
      <c r="I229">
        <v>14800</v>
      </c>
      <c r="J229">
        <v>0</v>
      </c>
      <c r="K229">
        <v>50</v>
      </c>
      <c r="L229">
        <v>50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 t="s">
        <v>4186</v>
      </c>
      <c r="AC229" t="s">
        <v>4305</v>
      </c>
      <c r="AD229" s="17" t="s">
        <v>4531</v>
      </c>
      <c r="AE229" t="s">
        <v>4</v>
      </c>
      <c r="AF229" t="s">
        <v>1</v>
      </c>
      <c r="AG229" t="s">
        <v>1</v>
      </c>
      <c r="AH229" t="s">
        <v>5367</v>
      </c>
      <c r="AI229" t="s">
        <v>3327</v>
      </c>
      <c r="AJ229" t="s">
        <v>1</v>
      </c>
      <c r="AK229">
        <v>8130827639</v>
      </c>
      <c r="AL229" t="s">
        <v>1</v>
      </c>
      <c r="AM229" t="s">
        <v>1</v>
      </c>
      <c r="AN229" t="s">
        <v>1</v>
      </c>
      <c r="AO229" t="s">
        <v>5367</v>
      </c>
      <c r="AP229" t="s">
        <v>1</v>
      </c>
      <c r="AQ229" t="s">
        <v>2</v>
      </c>
      <c r="AR229" t="s">
        <v>1</v>
      </c>
      <c r="AS229" t="s">
        <v>1</v>
      </c>
      <c r="AT229" t="s">
        <v>1</v>
      </c>
      <c r="AU229" t="s">
        <v>1</v>
      </c>
      <c r="AV229" t="s">
        <v>1</v>
      </c>
      <c r="AW229" t="s">
        <v>11</v>
      </c>
      <c r="AX229">
        <f>Tabla1[[#This Row],[precio del paquete]]-Tabla1[[#This Row],[Saldo_Deudor]]</f>
        <v>900</v>
      </c>
      <c r="AY229">
        <v>13900</v>
      </c>
      <c r="AZ229">
        <v>0</v>
      </c>
      <c r="BA229">
        <v>0</v>
      </c>
      <c r="BB229" s="20">
        <v>0</v>
      </c>
      <c r="BC229" t="s">
        <v>4162</v>
      </c>
      <c r="BD229" t="s">
        <v>5962</v>
      </c>
      <c r="BE229" t="s">
        <v>3</v>
      </c>
      <c r="BF229" t="s">
        <v>3</v>
      </c>
      <c r="BG229" t="s">
        <v>3</v>
      </c>
      <c r="BH229" t="s">
        <v>3</v>
      </c>
      <c r="BI229" t="s">
        <v>3</v>
      </c>
      <c r="BJ229" s="19" t="s">
        <v>6123</v>
      </c>
      <c r="BK229" t="s">
        <v>3</v>
      </c>
      <c r="BL229" t="s">
        <v>132</v>
      </c>
      <c r="BM229" t="s">
        <v>1</v>
      </c>
      <c r="BN229">
        <f>Tabla1[[#This Row],[precio del paquete]]</f>
        <v>14800</v>
      </c>
      <c r="BO229" t="s">
        <v>1</v>
      </c>
      <c r="BP229" t="s">
        <v>1</v>
      </c>
      <c r="BQ229" t="s">
        <v>1</v>
      </c>
      <c r="BR229" t="s">
        <v>1</v>
      </c>
      <c r="BS229" t="s">
        <v>1</v>
      </c>
      <c r="BT229" t="s">
        <v>1</v>
      </c>
      <c r="BU229" t="s">
        <v>1</v>
      </c>
      <c r="BV229" t="s">
        <v>1</v>
      </c>
      <c r="BW229" t="s">
        <v>0</v>
      </c>
      <c r="BX229" t="s">
        <v>1</v>
      </c>
      <c r="BY229" t="s">
        <v>1</v>
      </c>
      <c r="BZ229" t="s">
        <v>1</v>
      </c>
      <c r="CA229" t="s">
        <v>1</v>
      </c>
      <c r="CB229" t="s">
        <v>1</v>
      </c>
      <c r="CD229" t="str" cm="1">
        <f t="array" aca="1" ref="CD229" ca="1">eConcatenar(A229:CB229,"|")</f>
        <v>j0a6i1cV8qRceNIY|CAR2021-5649|3|MEMORIAL|TABASCO|CARDENAS|EJIDO MANTILLA|2021-09-25|14800|0|50|50|0|0|0|0|0|0|0|0|0|0|0|0|0|0|0|GARCIA|SANCHEZ|MARIA DE LA CRUZ|SOLTERO|X|X|CARRETERA A TULIPAN|EJIDO MANTILLA|X|8130827639|X|X|X|CARRETERA A TULIPAN|X|LUNES|X|X|X|X|X|DOMICILIO |900|13900|0|0|0|2022-01-20|2022-01-27|x|x|x|x|x|VGPXMZBAHZ6IEPI|x|HOMBRE|X|14800|X|X|X|X|X|X|X|X|CARDENAS|X|X|X|X|X</v>
      </c>
    </row>
    <row r="230" spans="1:82" x14ac:dyDescent="0.25">
      <c r="A230" t="s">
        <v>364</v>
      </c>
      <c r="B230" t="s">
        <v>2355</v>
      </c>
      <c r="C230">
        <v>3</v>
      </c>
      <c r="D230" t="s">
        <v>3183</v>
      </c>
      <c r="E230" t="s">
        <v>3188</v>
      </c>
      <c r="F230" t="s">
        <v>0</v>
      </c>
      <c r="G230" t="s">
        <v>3328</v>
      </c>
      <c r="H230" t="s">
        <v>3892</v>
      </c>
      <c r="I230">
        <v>14800</v>
      </c>
      <c r="J230">
        <v>0</v>
      </c>
      <c r="K230">
        <v>200</v>
      </c>
      <c r="L230">
        <v>50</v>
      </c>
      <c r="M230">
        <v>1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 t="s">
        <v>4186</v>
      </c>
      <c r="AC230" t="s">
        <v>4532</v>
      </c>
      <c r="AD230" s="17" t="s">
        <v>4185</v>
      </c>
      <c r="AE230" t="s">
        <v>4</v>
      </c>
      <c r="AF230" t="s">
        <v>1</v>
      </c>
      <c r="AG230" t="s">
        <v>1</v>
      </c>
      <c r="AH230" t="s">
        <v>5368</v>
      </c>
      <c r="AI230" t="s">
        <v>3328</v>
      </c>
      <c r="AJ230" t="s">
        <v>1</v>
      </c>
      <c r="AK230" t="s">
        <v>1</v>
      </c>
      <c r="AL230" t="s">
        <v>1</v>
      </c>
      <c r="AM230" t="s">
        <v>1</v>
      </c>
      <c r="AN230" t="s">
        <v>1</v>
      </c>
      <c r="AO230" t="s">
        <v>5368</v>
      </c>
      <c r="AP230" t="s">
        <v>1</v>
      </c>
      <c r="AQ230" t="s">
        <v>2</v>
      </c>
      <c r="AR230" t="s">
        <v>1</v>
      </c>
      <c r="AS230" t="s">
        <v>1</v>
      </c>
      <c r="AT230" t="s">
        <v>1</v>
      </c>
      <c r="AU230" t="s">
        <v>1</v>
      </c>
      <c r="AV230" t="s">
        <v>1</v>
      </c>
      <c r="AW230" t="s">
        <v>11</v>
      </c>
      <c r="AX230">
        <f>Tabla1[[#This Row],[precio del paquete]]-Tabla1[[#This Row],[Saldo_Deudor]]</f>
        <v>3600</v>
      </c>
      <c r="AY230">
        <v>11200</v>
      </c>
      <c r="AZ230">
        <v>0</v>
      </c>
      <c r="BA230">
        <v>0</v>
      </c>
      <c r="BB230" s="20">
        <v>0</v>
      </c>
      <c r="BC230" t="s">
        <v>4124</v>
      </c>
      <c r="BD230" t="s">
        <v>4103</v>
      </c>
      <c r="BE230" t="s">
        <v>3</v>
      </c>
      <c r="BF230" t="s">
        <v>3</v>
      </c>
      <c r="BG230" t="s">
        <v>3</v>
      </c>
      <c r="BH230" t="s">
        <v>3</v>
      </c>
      <c r="BI230" t="s">
        <v>3</v>
      </c>
      <c r="BJ230" s="18" t="s">
        <v>6123</v>
      </c>
      <c r="BK230" t="s">
        <v>3</v>
      </c>
      <c r="BL230" t="s">
        <v>132</v>
      </c>
      <c r="BM230" t="s">
        <v>1</v>
      </c>
      <c r="BN230">
        <f>Tabla1[[#This Row],[precio del paquete]]</f>
        <v>14800</v>
      </c>
      <c r="BO230" t="s">
        <v>1</v>
      </c>
      <c r="BP230" t="s">
        <v>1</v>
      </c>
      <c r="BQ230" t="s">
        <v>1</v>
      </c>
      <c r="BR230" t="s">
        <v>1</v>
      </c>
      <c r="BS230" t="s">
        <v>1</v>
      </c>
      <c r="BT230" t="s">
        <v>1</v>
      </c>
      <c r="BU230" t="s">
        <v>1</v>
      </c>
      <c r="BV230" t="s">
        <v>1</v>
      </c>
      <c r="BW230" t="s">
        <v>0</v>
      </c>
      <c r="BX230" t="s">
        <v>1</v>
      </c>
      <c r="BY230" t="s">
        <v>1</v>
      </c>
      <c r="BZ230" t="s">
        <v>1</v>
      </c>
      <c r="CA230" t="s">
        <v>1</v>
      </c>
      <c r="CB230" t="s">
        <v>1</v>
      </c>
      <c r="CD230" t="str" cm="1">
        <f t="array" aca="1" ref="CD230" ca="1">eConcatenar(A230:CB230,"|")</f>
        <v>XBC6jh8pkRLeTyaC|CAR2021-0891|3|MEMORIAL|TABASCO|CARDENAS|EJIDO MIGUEL HIDALGO|2021-03-13|14800|0|200|50|1|0|0|0|0|0|0|0|0|0|0|0|0|0|0|GARCIA|GARCIAR|ANA MARIA|SOLTERO|X|X|PASANDO EL TANQUE DE AGUA|EJIDO MIGUEL HIDALGO|X|X|X|X|X|PASANDO EL TANQUE DE AGUA|X|LUNES|X|X|X|X|X|DOMICILIO |3600|11200|0|0|0|2022-01-21|2022-01-28|x|x|x|x|x|VGPXMZBAHZ6IEPI|x|HOMBRE|X|14800|X|X|X|X|X|X|X|X|CARDENAS|X|X|X|X|X</v>
      </c>
    </row>
    <row r="231" spans="1:82" x14ac:dyDescent="0.25">
      <c r="A231" t="s">
        <v>365</v>
      </c>
      <c r="B231" t="s">
        <v>2356</v>
      </c>
      <c r="C231">
        <v>3</v>
      </c>
      <c r="D231" t="s">
        <v>3183</v>
      </c>
      <c r="E231" t="s">
        <v>3188</v>
      </c>
      <c r="F231" t="s">
        <v>3191</v>
      </c>
      <c r="G231" t="s">
        <v>3329</v>
      </c>
      <c r="H231" t="s">
        <v>3893</v>
      </c>
      <c r="I231">
        <v>14800</v>
      </c>
      <c r="J231">
        <v>0</v>
      </c>
      <c r="K231">
        <v>100</v>
      </c>
      <c r="L231">
        <v>50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 t="s">
        <v>4206</v>
      </c>
      <c r="AC231" t="s">
        <v>4533</v>
      </c>
      <c r="AD231" s="17" t="s">
        <v>4258</v>
      </c>
      <c r="AE231" t="s">
        <v>4</v>
      </c>
      <c r="AF231" t="s">
        <v>1</v>
      </c>
      <c r="AG231" t="s">
        <v>1</v>
      </c>
      <c r="AH231" t="s">
        <v>3237</v>
      </c>
      <c r="AI231" t="s">
        <v>3329</v>
      </c>
      <c r="AJ231" t="s">
        <v>1</v>
      </c>
      <c r="AK231" t="s">
        <v>1</v>
      </c>
      <c r="AL231" t="s">
        <v>1</v>
      </c>
      <c r="AM231" t="s">
        <v>1</v>
      </c>
      <c r="AN231" t="s">
        <v>1</v>
      </c>
      <c r="AO231" t="s">
        <v>3237</v>
      </c>
      <c r="AP231" t="s">
        <v>1</v>
      </c>
      <c r="AQ231" t="s">
        <v>2</v>
      </c>
      <c r="AR231" t="s">
        <v>1</v>
      </c>
      <c r="AS231" t="s">
        <v>1</v>
      </c>
      <c r="AT231" t="s">
        <v>1</v>
      </c>
      <c r="AU231" t="s">
        <v>1</v>
      </c>
      <c r="AV231" t="s">
        <v>1</v>
      </c>
      <c r="AW231" t="s">
        <v>11</v>
      </c>
      <c r="AX231">
        <f>Tabla1[[#This Row],[precio del paquete]]-Tabla1[[#This Row],[Saldo_Deudor]]</f>
        <v>900</v>
      </c>
      <c r="AY231">
        <v>13900</v>
      </c>
      <c r="AZ231">
        <v>0</v>
      </c>
      <c r="BA231">
        <v>0</v>
      </c>
      <c r="BB231" s="20">
        <v>0</v>
      </c>
      <c r="BC231" t="s">
        <v>4124</v>
      </c>
      <c r="BD231" t="s">
        <v>4103</v>
      </c>
      <c r="BE231" t="s">
        <v>3</v>
      </c>
      <c r="BF231" t="s">
        <v>3</v>
      </c>
      <c r="BG231" t="s">
        <v>3</v>
      </c>
      <c r="BH231" t="s">
        <v>3</v>
      </c>
      <c r="BI231" t="s">
        <v>3</v>
      </c>
      <c r="BJ231" s="19" t="s">
        <v>6136</v>
      </c>
      <c r="BK231" t="s">
        <v>3</v>
      </c>
      <c r="BL231" t="s">
        <v>132</v>
      </c>
      <c r="BM231" t="s">
        <v>1</v>
      </c>
      <c r="BN231">
        <f>Tabla1[[#This Row],[precio del paquete]]</f>
        <v>14800</v>
      </c>
      <c r="BO231" t="s">
        <v>1</v>
      </c>
      <c r="BP231" t="s">
        <v>1</v>
      </c>
      <c r="BQ231" t="s">
        <v>1</v>
      </c>
      <c r="BR231" t="s">
        <v>1</v>
      </c>
      <c r="BS231" t="s">
        <v>1</v>
      </c>
      <c r="BT231" t="s">
        <v>1</v>
      </c>
      <c r="BU231" t="s">
        <v>1</v>
      </c>
      <c r="BV231" t="s">
        <v>1</v>
      </c>
      <c r="BW231" t="s">
        <v>0</v>
      </c>
      <c r="BX231" t="s">
        <v>1</v>
      </c>
      <c r="BY231" t="s">
        <v>1</v>
      </c>
      <c r="BZ231" t="s">
        <v>1</v>
      </c>
      <c r="CA231" t="s">
        <v>1</v>
      </c>
      <c r="CB231" t="s">
        <v>1</v>
      </c>
      <c r="CD231" t="str" cm="1">
        <f t="array" aca="1" ref="CD231" ca="1">eConcatenar(A231:CB231,"|")</f>
        <v>ZDAnGbE0pdntnzEd|CAR2021-6466|3|MEMORIAL|TABASCO|CUNDUACAN|EJIDO MONTE GRANDE|2021-01-26|14800|0|100|50|0|0|0|0|0|0|0|0|0|0|0|0|0|0|0|MARTINEZ|PONS|MANUEL|SOLTERO|X|X|CARRETERA PRINCIPAL SIN NUMERO|EJIDO MONTE GRANDE|X|X|X|X|X|CARRETERA PRINCIPAL SIN NUMERO|X|LUNES|X|X|X|X|X|DOMICILIO |900|13900|0|0|0|2022-01-21|2022-01-28|x|x|x|x|x|QWZBUES49KVTQO|x|HOMBRE|X|14800|X|X|X|X|X|X|X|X|CARDENAS|X|X|X|X|X</v>
      </c>
    </row>
    <row r="232" spans="1:82" x14ac:dyDescent="0.25">
      <c r="A232" t="s">
        <v>366</v>
      </c>
      <c r="B232" t="s">
        <v>2357</v>
      </c>
      <c r="C232">
        <v>3</v>
      </c>
      <c r="D232" t="s">
        <v>3183</v>
      </c>
      <c r="E232" t="s">
        <v>3188</v>
      </c>
      <c r="F232" t="s">
        <v>3191</v>
      </c>
      <c r="G232" t="s">
        <v>3330</v>
      </c>
      <c r="H232" t="s">
        <v>3894</v>
      </c>
      <c r="I232">
        <v>14800</v>
      </c>
      <c r="J232">
        <v>0</v>
      </c>
      <c r="K232">
        <v>100</v>
      </c>
      <c r="L232">
        <v>50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 t="s">
        <v>4217</v>
      </c>
      <c r="AC232" t="s">
        <v>4190</v>
      </c>
      <c r="AD232" s="17" t="s">
        <v>4534</v>
      </c>
      <c r="AE232" t="s">
        <v>4</v>
      </c>
      <c r="AF232" t="s">
        <v>1</v>
      </c>
      <c r="AG232" t="s">
        <v>1</v>
      </c>
      <c r="AH232" t="s">
        <v>3237</v>
      </c>
      <c r="AI232" t="s">
        <v>3330</v>
      </c>
      <c r="AJ232" t="s">
        <v>1</v>
      </c>
      <c r="AK232" t="s">
        <v>1</v>
      </c>
      <c r="AL232" t="s">
        <v>1</v>
      </c>
      <c r="AM232" t="s">
        <v>1</v>
      </c>
      <c r="AN232" t="s">
        <v>1</v>
      </c>
      <c r="AO232" t="s">
        <v>3237</v>
      </c>
      <c r="AP232" t="s">
        <v>1</v>
      </c>
      <c r="AQ232" t="s">
        <v>2</v>
      </c>
      <c r="AR232" t="s">
        <v>1</v>
      </c>
      <c r="AS232" t="s">
        <v>1</v>
      </c>
      <c r="AT232" t="s">
        <v>1</v>
      </c>
      <c r="AU232" t="s">
        <v>1</v>
      </c>
      <c r="AV232" t="s">
        <v>1</v>
      </c>
      <c r="AW232" t="s">
        <v>11</v>
      </c>
      <c r="AX232">
        <f>Tabla1[[#This Row],[precio del paquete]]-Tabla1[[#This Row],[Saldo_Deudor]]</f>
        <v>550</v>
      </c>
      <c r="AY232">
        <v>14250</v>
      </c>
      <c r="AZ232">
        <v>0</v>
      </c>
      <c r="BA232">
        <v>0</v>
      </c>
      <c r="BB232" s="20">
        <v>0</v>
      </c>
      <c r="BC232" t="s">
        <v>4141</v>
      </c>
      <c r="BD232" t="s">
        <v>5960</v>
      </c>
      <c r="BE232" t="s">
        <v>3</v>
      </c>
      <c r="BF232" t="s">
        <v>3</v>
      </c>
      <c r="BG232" t="s">
        <v>3</v>
      </c>
      <c r="BH232" t="s">
        <v>3</v>
      </c>
      <c r="BI232" t="s">
        <v>3</v>
      </c>
      <c r="BJ232" s="18" t="s">
        <v>6127</v>
      </c>
      <c r="BK232" t="s">
        <v>3</v>
      </c>
      <c r="BL232" t="s">
        <v>132</v>
      </c>
      <c r="BM232" t="s">
        <v>1</v>
      </c>
      <c r="BN232">
        <f>Tabla1[[#This Row],[precio del paquete]]</f>
        <v>14800</v>
      </c>
      <c r="BO232" t="s">
        <v>1</v>
      </c>
      <c r="BP232" t="s">
        <v>1</v>
      </c>
      <c r="BQ232" t="s">
        <v>1</v>
      </c>
      <c r="BR232" t="s">
        <v>1</v>
      </c>
      <c r="BS232" t="s">
        <v>1</v>
      </c>
      <c r="BT232" t="s">
        <v>1</v>
      </c>
      <c r="BU232" t="s">
        <v>1</v>
      </c>
      <c r="BV232" t="s">
        <v>1</v>
      </c>
      <c r="BW232" t="s">
        <v>0</v>
      </c>
      <c r="BX232" t="s">
        <v>1</v>
      </c>
      <c r="BY232" t="s">
        <v>1</v>
      </c>
      <c r="BZ232" t="s">
        <v>1</v>
      </c>
      <c r="CA232" t="s">
        <v>1</v>
      </c>
      <c r="CB232" t="s">
        <v>1</v>
      </c>
      <c r="CD232" t="str" cm="1">
        <f t="array" aca="1" ref="CD232" ca="1">eConcatenar(A232:CB232,"|")</f>
        <v>9wvZFPr6E8EmOAsa|CAR2021-7072|3|MEMORIAL|TABASCO|CUNDUACAN|EJIDO MORALES PIEDRA TERCERA SECCION|2021-11-20|14800|0|100|50|0|0|0|0|0|0|0|0|0|0|0|0|0|0|0|RODRIGUEZ|OLIVA|EDDY|SOLTERO|X|X|CARRETERA PRINCIPAL SIN NUMERO|EJIDO MORALES PIEDRA TERCERA SECCION|X|X|X|X|X|CARRETERA PRINCIPAL SIN NUMERO|X|LUNES|X|X|X|X|X|DOMICILIO |550|14250|0|0|0|2022-01-24|2022-01-31|x|x|x|x|x|2I10NYNXIAWALFA|x|HOMBRE|X|14800|X|X|X|X|X|X|X|X|CARDENAS|X|X|X|X|X</v>
      </c>
    </row>
    <row r="233" spans="1:82" x14ac:dyDescent="0.25">
      <c r="A233" t="s">
        <v>367</v>
      </c>
      <c r="B233" t="s">
        <v>2358</v>
      </c>
      <c r="C233">
        <v>3</v>
      </c>
      <c r="D233" t="s">
        <v>3183</v>
      </c>
      <c r="E233" t="s">
        <v>3188</v>
      </c>
      <c r="F233" t="s">
        <v>3191</v>
      </c>
      <c r="G233" t="s">
        <v>3331</v>
      </c>
      <c r="H233" t="s">
        <v>3779</v>
      </c>
      <c r="I233">
        <v>14800</v>
      </c>
      <c r="J233">
        <v>0</v>
      </c>
      <c r="K233">
        <v>100</v>
      </c>
      <c r="L233">
        <v>50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 t="s">
        <v>4524</v>
      </c>
      <c r="AC233" t="s">
        <v>4413</v>
      </c>
      <c r="AD233" s="17" t="s">
        <v>4535</v>
      </c>
      <c r="AE233" t="s">
        <v>4</v>
      </c>
      <c r="AF233" t="s">
        <v>1</v>
      </c>
      <c r="AG233" t="s">
        <v>1</v>
      </c>
      <c r="AH233" t="s">
        <v>5369</v>
      </c>
      <c r="AI233" t="s">
        <v>3331</v>
      </c>
      <c r="AJ233" t="s">
        <v>1</v>
      </c>
      <c r="AK233" t="s">
        <v>1</v>
      </c>
      <c r="AL233" t="s">
        <v>1</v>
      </c>
      <c r="AM233" t="s">
        <v>1</v>
      </c>
      <c r="AN233" t="s">
        <v>1</v>
      </c>
      <c r="AO233" t="s">
        <v>5369</v>
      </c>
      <c r="AP233" t="s">
        <v>1</v>
      </c>
      <c r="AQ233" t="s">
        <v>2</v>
      </c>
      <c r="AR233" t="s">
        <v>1</v>
      </c>
      <c r="AS233" t="s">
        <v>1</v>
      </c>
      <c r="AT233" t="s">
        <v>1</v>
      </c>
      <c r="AU233" t="s">
        <v>1</v>
      </c>
      <c r="AV233" t="s">
        <v>1</v>
      </c>
      <c r="AW233" t="s">
        <v>11</v>
      </c>
      <c r="AX233">
        <f>Tabla1[[#This Row],[precio del paquete]]-Tabla1[[#This Row],[Saldo_Deudor]]</f>
        <v>1350</v>
      </c>
      <c r="AY233">
        <v>13450</v>
      </c>
      <c r="AZ233">
        <v>0</v>
      </c>
      <c r="BA233">
        <v>0</v>
      </c>
      <c r="BB233" s="20">
        <v>0</v>
      </c>
      <c r="BC233" t="s">
        <v>4141</v>
      </c>
      <c r="BD233" t="s">
        <v>5960</v>
      </c>
      <c r="BE233" t="s">
        <v>3</v>
      </c>
      <c r="BF233" t="s">
        <v>3</v>
      </c>
      <c r="BG233" t="s">
        <v>3</v>
      </c>
      <c r="BH233" t="s">
        <v>3</v>
      </c>
      <c r="BI233" t="s">
        <v>3</v>
      </c>
      <c r="BJ233" s="19" t="s">
        <v>143</v>
      </c>
      <c r="BK233" t="s">
        <v>3</v>
      </c>
      <c r="BL233" t="s">
        <v>132</v>
      </c>
      <c r="BM233" t="s">
        <v>1</v>
      </c>
      <c r="BN233">
        <f>Tabla1[[#This Row],[precio del paquete]]</f>
        <v>14800</v>
      </c>
      <c r="BO233" t="s">
        <v>1</v>
      </c>
      <c r="BP233" t="s">
        <v>1</v>
      </c>
      <c r="BQ233" t="s">
        <v>1</v>
      </c>
      <c r="BR233" t="s">
        <v>1</v>
      </c>
      <c r="BS233" t="s">
        <v>1</v>
      </c>
      <c r="BT233" t="s">
        <v>1</v>
      </c>
      <c r="BU233" t="s">
        <v>1</v>
      </c>
      <c r="BV233" t="s">
        <v>1</v>
      </c>
      <c r="BW233" t="s">
        <v>0</v>
      </c>
      <c r="BX233" t="s">
        <v>1</v>
      </c>
      <c r="BY233" t="s">
        <v>1</v>
      </c>
      <c r="BZ233" t="s">
        <v>1</v>
      </c>
      <c r="CA233" t="s">
        <v>1</v>
      </c>
      <c r="CB233" t="s">
        <v>1</v>
      </c>
      <c r="CD233" t="str" cm="1">
        <f t="array" aca="1" ref="CD233" ca="1">eConcatenar(A233:CB233,"|")</f>
        <v>NkGxODmQEcUThLZv|CAR2021-5625|3|MEMORIAL|TABASCO|CUNDUACAN|EJIDO ONCE DE FEBRERO|2021-09-24|14800|0|100|50|0|0|0|0|0|0|0|0|0|0|0|0|0|0|0|BURELO|ACOPA|NELVIS|SOLTERO|X|X|CAMPO BELLOTA|EJIDO ONCE DE FEBRERO|X|X|X|X|X|CAMPO BELLOTA|X|LUNES|X|X|X|X|X|DOMICILIO |1350|13450|0|0|0|2022-01-24|2022-01-31|x|x|x|x|x|NL2E7OEHPWYUH7Y|x|HOMBRE|X|14800|X|X|X|X|X|X|X|X|CARDENAS|X|X|X|X|X</v>
      </c>
    </row>
    <row r="234" spans="1:82" x14ac:dyDescent="0.25">
      <c r="A234" t="s">
        <v>368</v>
      </c>
      <c r="B234" t="s">
        <v>2359</v>
      </c>
      <c r="C234">
        <v>3</v>
      </c>
      <c r="D234" t="s">
        <v>3183</v>
      </c>
      <c r="E234" t="s">
        <v>3188</v>
      </c>
      <c r="F234" t="s">
        <v>3191</v>
      </c>
      <c r="G234" t="s">
        <v>3332</v>
      </c>
      <c r="H234" t="s">
        <v>3890</v>
      </c>
      <c r="I234">
        <v>14800</v>
      </c>
      <c r="J234">
        <v>0</v>
      </c>
      <c r="K234">
        <v>50</v>
      </c>
      <c r="L234">
        <v>50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 t="s">
        <v>4249</v>
      </c>
      <c r="AC234" t="s">
        <v>4201</v>
      </c>
      <c r="AD234" s="17" t="s">
        <v>4536</v>
      </c>
      <c r="AE234" t="s">
        <v>4</v>
      </c>
      <c r="AF234" t="s">
        <v>1</v>
      </c>
      <c r="AG234" t="s">
        <v>1</v>
      </c>
      <c r="AH234" t="s">
        <v>3237</v>
      </c>
      <c r="AI234" t="s">
        <v>3332</v>
      </c>
      <c r="AJ234" t="s">
        <v>1</v>
      </c>
      <c r="AK234">
        <v>9371007615</v>
      </c>
      <c r="AL234" t="s">
        <v>1</v>
      </c>
      <c r="AM234" t="s">
        <v>1</v>
      </c>
      <c r="AN234" t="s">
        <v>1</v>
      </c>
      <c r="AO234" t="s">
        <v>3237</v>
      </c>
      <c r="AP234" t="s">
        <v>1</v>
      </c>
      <c r="AQ234" t="s">
        <v>2</v>
      </c>
      <c r="AR234" t="s">
        <v>1</v>
      </c>
      <c r="AS234" t="s">
        <v>1</v>
      </c>
      <c r="AT234" t="s">
        <v>1</v>
      </c>
      <c r="AU234" t="s">
        <v>1</v>
      </c>
      <c r="AV234" t="s">
        <v>1</v>
      </c>
      <c r="AW234" t="s">
        <v>11</v>
      </c>
      <c r="AX234">
        <f>Tabla1[[#This Row],[precio del paquete]]-Tabla1[[#This Row],[Saldo_Deudor]]</f>
        <v>700</v>
      </c>
      <c r="AY234">
        <v>14100</v>
      </c>
      <c r="AZ234">
        <v>0</v>
      </c>
      <c r="BA234">
        <v>0</v>
      </c>
      <c r="BB234" s="20">
        <v>0</v>
      </c>
      <c r="BC234" t="s">
        <v>5967</v>
      </c>
      <c r="BD234" t="s">
        <v>6053</v>
      </c>
      <c r="BE234" t="s">
        <v>3</v>
      </c>
      <c r="BF234" t="s">
        <v>3</v>
      </c>
      <c r="BG234" t="s">
        <v>3</v>
      </c>
      <c r="BH234" t="s">
        <v>3</v>
      </c>
      <c r="BI234" t="s">
        <v>3</v>
      </c>
      <c r="BJ234" s="18" t="s">
        <v>6151</v>
      </c>
      <c r="BK234" t="s">
        <v>3</v>
      </c>
      <c r="BL234" t="s">
        <v>132</v>
      </c>
      <c r="BM234" t="s">
        <v>1</v>
      </c>
      <c r="BN234">
        <f>Tabla1[[#This Row],[precio del paquete]]</f>
        <v>14800</v>
      </c>
      <c r="BO234" t="s">
        <v>1</v>
      </c>
      <c r="BP234" t="s">
        <v>1</v>
      </c>
      <c r="BQ234" t="s">
        <v>1</v>
      </c>
      <c r="BR234" t="s">
        <v>1</v>
      </c>
      <c r="BS234" t="s">
        <v>1</v>
      </c>
      <c r="BT234" t="s">
        <v>1</v>
      </c>
      <c r="BU234" t="s">
        <v>1</v>
      </c>
      <c r="BV234" t="s">
        <v>1</v>
      </c>
      <c r="BW234" t="s">
        <v>0</v>
      </c>
      <c r="BX234" t="s">
        <v>1</v>
      </c>
      <c r="BY234" t="s">
        <v>1</v>
      </c>
      <c r="BZ234" t="s">
        <v>1</v>
      </c>
      <c r="CA234" t="s">
        <v>1</v>
      </c>
      <c r="CB234" t="s">
        <v>1</v>
      </c>
      <c r="CD234" t="str" cm="1">
        <f t="array" aca="1" ref="CD234" ca="1">eConcatenar(A234:CB234,"|")</f>
        <v>HhQLdnWyGvyxl1cl|CAR2021-5645|3|MEMORIAL|TABASCO|CUNDUACAN|EJIDO ONCE DE FEBRERO CAMPO BELLOTA|2021-09-25|14800|0|50|50|0|0|0|0|0|0|0|0|0|0|0|0|0|0|0|NARANJO|HERNANDEZ|ROSARIO|SOLTERO|X|X|CARRETERA PRINCIPAL SIN NUMERO|EJIDO ONCE DE FEBRERO CAMPO BELLOTA|X|9371007615|X|X|X|CARRETERA PRINCIPAL SIN NUMERO|X|LUNES|X|X|X|X|X|DOMICILIO |700|14100|0|0|0|2022-05-02|2022-05-09|x|x|x|x|x|3O8PTA2AZPGA3HB|x|HOMBRE|X|14800|X|X|X|X|X|X|X|X|CARDENAS|X|X|X|X|X</v>
      </c>
    </row>
    <row r="235" spans="1:82" x14ac:dyDescent="0.25">
      <c r="A235" t="s">
        <v>369</v>
      </c>
      <c r="B235" t="s">
        <v>2360</v>
      </c>
      <c r="C235">
        <v>3</v>
      </c>
      <c r="D235" t="s">
        <v>3183</v>
      </c>
      <c r="E235" t="s">
        <v>3188</v>
      </c>
      <c r="F235" t="s">
        <v>0</v>
      </c>
      <c r="G235" t="s">
        <v>3333</v>
      </c>
      <c r="H235" t="s">
        <v>3895</v>
      </c>
      <c r="I235">
        <v>14800</v>
      </c>
      <c r="J235">
        <v>0</v>
      </c>
      <c r="K235">
        <v>3000</v>
      </c>
      <c r="L235">
        <v>50</v>
      </c>
      <c r="M235">
        <v>2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">
        <v>4246</v>
      </c>
      <c r="AC235" t="s">
        <v>4249</v>
      </c>
      <c r="AD235" s="17" t="s">
        <v>4537</v>
      </c>
      <c r="AE235" t="s">
        <v>4</v>
      </c>
      <c r="AF235" t="s">
        <v>1</v>
      </c>
      <c r="AG235" t="s">
        <v>1</v>
      </c>
      <c r="AH235" t="s">
        <v>5370</v>
      </c>
      <c r="AI235" t="s">
        <v>3333</v>
      </c>
      <c r="AJ235" t="s">
        <v>1</v>
      </c>
      <c r="AK235">
        <v>9371668786</v>
      </c>
      <c r="AL235" t="s">
        <v>1</v>
      </c>
      <c r="AM235" t="s">
        <v>1</v>
      </c>
      <c r="AN235" t="s">
        <v>1</v>
      </c>
      <c r="AO235" t="s">
        <v>5370</v>
      </c>
      <c r="AP235" t="s">
        <v>1</v>
      </c>
      <c r="AQ235" t="s">
        <v>2</v>
      </c>
      <c r="AR235" t="s">
        <v>1</v>
      </c>
      <c r="AS235" t="s">
        <v>1</v>
      </c>
      <c r="AT235" t="s">
        <v>1</v>
      </c>
      <c r="AU235" t="s">
        <v>1</v>
      </c>
      <c r="AV235" t="s">
        <v>1</v>
      </c>
      <c r="AW235" t="s">
        <v>11</v>
      </c>
      <c r="AX235">
        <f>Tabla1[[#This Row],[precio del paquete]]-Tabla1[[#This Row],[Saldo_Deudor]]</f>
        <v>3400</v>
      </c>
      <c r="AY235">
        <v>11400</v>
      </c>
      <c r="AZ235">
        <v>0</v>
      </c>
      <c r="BA235">
        <v>0</v>
      </c>
      <c r="BB235" s="20">
        <v>0</v>
      </c>
      <c r="BC235" t="s">
        <v>3832</v>
      </c>
      <c r="BD235" t="s">
        <v>3797</v>
      </c>
      <c r="BE235" t="s">
        <v>3</v>
      </c>
      <c r="BF235" t="s">
        <v>3</v>
      </c>
      <c r="BG235" t="s">
        <v>3</v>
      </c>
      <c r="BH235" t="s">
        <v>3</v>
      </c>
      <c r="BI235" t="s">
        <v>3</v>
      </c>
      <c r="BJ235" s="19" t="s">
        <v>6138</v>
      </c>
      <c r="BK235" t="s">
        <v>3</v>
      </c>
      <c r="BL235" t="s">
        <v>132</v>
      </c>
      <c r="BM235" t="s">
        <v>1</v>
      </c>
      <c r="BN235">
        <f>Tabla1[[#This Row],[precio del paquete]]</f>
        <v>14800</v>
      </c>
      <c r="BO235" t="s">
        <v>1</v>
      </c>
      <c r="BP235" t="s">
        <v>1</v>
      </c>
      <c r="BQ235" t="s">
        <v>1</v>
      </c>
      <c r="BR235" t="s">
        <v>1</v>
      </c>
      <c r="BS235" t="s">
        <v>1</v>
      </c>
      <c r="BT235" t="s">
        <v>1</v>
      </c>
      <c r="BU235" t="s">
        <v>1</v>
      </c>
      <c r="BV235" t="s">
        <v>1</v>
      </c>
      <c r="BW235" t="s">
        <v>0</v>
      </c>
      <c r="BX235" t="s">
        <v>1</v>
      </c>
      <c r="BY235" t="s">
        <v>1</v>
      </c>
      <c r="BZ235" t="s">
        <v>1</v>
      </c>
      <c r="CA235" t="s">
        <v>1</v>
      </c>
      <c r="CB235" t="s">
        <v>1</v>
      </c>
      <c r="CD235" t="str" cm="1">
        <f t="array" aca="1" ref="CD235" ca="1">eConcatenar(A235:CB235,"|")</f>
        <v>u3nWO0V4ysOfSEow|CAR2021-5046|3|MEMORIAL|TABASCO|CARDENAS|EJIDO PASO Y PLAYA|2021-02-09|14800|0|3000|50|2|0|0|0|0|0|0|0|0|0|0|0|0|0|0|JIMENEZ|NARANJO|MARINA|SOLTERO|X|X|CARRETERA CARDENAS NUEVA ZELANDA SIN NUMERO|EJIDO PASO Y PLAYA|X|9371668786|X|X|X|CARRETERA CARDENAS NUEVA ZELANDA SIN NUMERO|X|LUNES|X|X|X|X|X|DOMICILIO |3400|11400|0|0|0|2021-09-11|2021-09-18|x|x|x|x|x|W5OV8PESRAEJZYS|x|HOMBRE|X|14800|X|X|X|X|X|X|X|X|CARDENAS|X|X|X|X|X</v>
      </c>
    </row>
    <row r="236" spans="1:82" x14ac:dyDescent="0.25">
      <c r="A236" t="s">
        <v>370</v>
      </c>
      <c r="B236" t="s">
        <v>2361</v>
      </c>
      <c r="C236">
        <v>3</v>
      </c>
      <c r="D236" t="s">
        <v>3183</v>
      </c>
      <c r="E236" t="s">
        <v>3188</v>
      </c>
      <c r="F236" t="s">
        <v>0</v>
      </c>
      <c r="G236" t="s">
        <v>3334</v>
      </c>
      <c r="H236" t="s">
        <v>3857</v>
      </c>
      <c r="I236">
        <v>14800</v>
      </c>
      <c r="J236">
        <v>0</v>
      </c>
      <c r="K236">
        <v>200</v>
      </c>
      <c r="L236">
        <v>50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 t="s">
        <v>4450</v>
      </c>
      <c r="AC236" t="s">
        <v>4538</v>
      </c>
      <c r="AD236" s="17" t="s">
        <v>4539</v>
      </c>
      <c r="AE236" t="s">
        <v>4</v>
      </c>
      <c r="AF236" t="s">
        <v>1</v>
      </c>
      <c r="AG236" t="s">
        <v>1</v>
      </c>
      <c r="AH236" t="s">
        <v>5371</v>
      </c>
      <c r="AI236" t="s">
        <v>3334</v>
      </c>
      <c r="AJ236" t="s">
        <v>1</v>
      </c>
      <c r="AK236">
        <v>9371042150</v>
      </c>
      <c r="AL236" t="s">
        <v>1</v>
      </c>
      <c r="AM236" t="s">
        <v>1</v>
      </c>
      <c r="AN236" t="s">
        <v>1</v>
      </c>
      <c r="AO236" t="s">
        <v>5371</v>
      </c>
      <c r="AP236" t="s">
        <v>1</v>
      </c>
      <c r="AQ236" t="s">
        <v>2</v>
      </c>
      <c r="AR236" t="s">
        <v>1</v>
      </c>
      <c r="AS236" t="s">
        <v>1</v>
      </c>
      <c r="AT236" t="s">
        <v>1</v>
      </c>
      <c r="AU236" t="s">
        <v>1</v>
      </c>
      <c r="AV236" t="s">
        <v>1</v>
      </c>
      <c r="AW236" t="s">
        <v>11</v>
      </c>
      <c r="AX236">
        <f>Tabla1[[#This Row],[precio del paquete]]-Tabla1[[#This Row],[Saldo_Deudor]]</f>
        <v>1400</v>
      </c>
      <c r="AY236">
        <v>13400</v>
      </c>
      <c r="AZ236">
        <v>0</v>
      </c>
      <c r="BA236">
        <v>0</v>
      </c>
      <c r="BB236" s="20">
        <v>0</v>
      </c>
      <c r="BC236" t="s">
        <v>4162</v>
      </c>
      <c r="BD236" t="s">
        <v>5962</v>
      </c>
      <c r="BE236" t="s">
        <v>3</v>
      </c>
      <c r="BF236" t="s">
        <v>3</v>
      </c>
      <c r="BG236" t="s">
        <v>3</v>
      </c>
      <c r="BH236" t="s">
        <v>3</v>
      </c>
      <c r="BI236" t="s">
        <v>3</v>
      </c>
      <c r="BJ236" s="18" t="s">
        <v>6126</v>
      </c>
      <c r="BK236" t="s">
        <v>3</v>
      </c>
      <c r="BL236" t="s">
        <v>132</v>
      </c>
      <c r="BM236" t="s">
        <v>1</v>
      </c>
      <c r="BN236">
        <f>Tabla1[[#This Row],[precio del paquete]]</f>
        <v>14800</v>
      </c>
      <c r="BO236" t="s">
        <v>1</v>
      </c>
      <c r="BP236" t="s">
        <v>1</v>
      </c>
      <c r="BQ236" t="s">
        <v>1</v>
      </c>
      <c r="BR236" t="s">
        <v>1</v>
      </c>
      <c r="BS236" t="s">
        <v>1</v>
      </c>
      <c r="BT236" t="s">
        <v>1</v>
      </c>
      <c r="BU236" t="s">
        <v>1</v>
      </c>
      <c r="BV236" t="s">
        <v>1</v>
      </c>
      <c r="BW236" t="s">
        <v>0</v>
      </c>
      <c r="BX236" t="s">
        <v>1</v>
      </c>
      <c r="BY236" t="s">
        <v>1</v>
      </c>
      <c r="BZ236" t="s">
        <v>1</v>
      </c>
      <c r="CA236" t="s">
        <v>1</v>
      </c>
      <c r="CB236" t="s">
        <v>1</v>
      </c>
      <c r="CD236" t="str" cm="1">
        <f t="array" aca="1" ref="CD236" ca="1">eConcatenar(A236:CB236,"|")</f>
        <v>bqKohzZ1WB88Hg4l|CAR2021-5845|3|MEMORIAL|TABASCO|CARDENAS|EJIDO PEDRERO ENRIQUE GONZALEZ|2021-02-10|14800|0|200|50|0|0|0|0|0|0|0|0|0|0|0|0|0|0|0|RICARDEZ|FLORE|FERMIN|SOLTERO|X|X|CALLE DE LA IGLESIA|EJIDO PEDRERO ENRIQUE GONZALEZ|X|9371042150|X|X|X|CALLE DE LA IGLESIA|X|LUNES|X|X|X|X|X|DOMICILIO |1400|13400|0|0|0|2022-01-20|2022-01-27|x|x|x|x|x|QWZBUBTG9KVTQO|x|HOMBRE|X|14800|X|X|X|X|X|X|X|X|CARDENAS|X|X|X|X|X</v>
      </c>
    </row>
    <row r="237" spans="1:82" x14ac:dyDescent="0.25">
      <c r="A237" t="s">
        <v>371</v>
      </c>
      <c r="B237" t="s">
        <v>2362</v>
      </c>
      <c r="C237">
        <v>3</v>
      </c>
      <c r="D237" t="s">
        <v>3183</v>
      </c>
      <c r="E237" t="s">
        <v>3188</v>
      </c>
      <c r="F237" t="s">
        <v>3189</v>
      </c>
      <c r="G237" t="s">
        <v>3335</v>
      </c>
      <c r="H237" t="s">
        <v>3896</v>
      </c>
      <c r="I237">
        <v>14800</v>
      </c>
      <c r="J237">
        <v>0</v>
      </c>
      <c r="K237">
        <v>100</v>
      </c>
      <c r="L237">
        <v>50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 t="s">
        <v>4305</v>
      </c>
      <c r="AC237" t="s">
        <v>4217</v>
      </c>
      <c r="AD237" s="17" t="s">
        <v>4225</v>
      </c>
      <c r="AE237" t="s">
        <v>4</v>
      </c>
      <c r="AF237" t="s">
        <v>1</v>
      </c>
      <c r="AG237" t="s">
        <v>1</v>
      </c>
      <c r="AH237" t="s">
        <v>5372</v>
      </c>
      <c r="AI237" t="s">
        <v>3335</v>
      </c>
      <c r="AJ237" t="s">
        <v>1</v>
      </c>
      <c r="AK237" t="s">
        <v>1</v>
      </c>
      <c r="AL237" t="s">
        <v>1</v>
      </c>
      <c r="AM237" t="s">
        <v>1</v>
      </c>
      <c r="AN237" t="s">
        <v>1</v>
      </c>
      <c r="AO237" t="s">
        <v>5372</v>
      </c>
      <c r="AP237" t="s">
        <v>1</v>
      </c>
      <c r="AQ237" t="s">
        <v>2</v>
      </c>
      <c r="AR237" t="s">
        <v>1</v>
      </c>
      <c r="AS237" t="s">
        <v>1</v>
      </c>
      <c r="AT237" t="s">
        <v>1</v>
      </c>
      <c r="AU237" t="s">
        <v>1</v>
      </c>
      <c r="AV237" t="s">
        <v>1</v>
      </c>
      <c r="AW237" t="s">
        <v>11</v>
      </c>
      <c r="AX237">
        <f>Tabla1[[#This Row],[precio del paquete]]-Tabla1[[#This Row],[Saldo_Deudor]]</f>
        <v>600</v>
      </c>
      <c r="AY237">
        <v>14200</v>
      </c>
      <c r="AZ237">
        <v>0</v>
      </c>
      <c r="BA237">
        <v>0</v>
      </c>
      <c r="BB237" s="20">
        <v>0</v>
      </c>
      <c r="BC237" t="s">
        <v>5962</v>
      </c>
      <c r="BD237" t="s">
        <v>6038</v>
      </c>
      <c r="BE237" t="s">
        <v>3</v>
      </c>
      <c r="BF237" t="s">
        <v>3</v>
      </c>
      <c r="BG237" t="s">
        <v>3</v>
      </c>
      <c r="BH237" t="s">
        <v>3</v>
      </c>
      <c r="BI237" t="s">
        <v>3</v>
      </c>
      <c r="BJ237" s="19" t="s">
        <v>6124</v>
      </c>
      <c r="BK237" t="s">
        <v>3</v>
      </c>
      <c r="BL237" t="s">
        <v>132</v>
      </c>
      <c r="BM237" t="s">
        <v>1</v>
      </c>
      <c r="BN237">
        <f>Tabla1[[#This Row],[precio del paquete]]</f>
        <v>14800</v>
      </c>
      <c r="BO237" t="s">
        <v>1</v>
      </c>
      <c r="BP237" t="s">
        <v>1</v>
      </c>
      <c r="BQ237" t="s">
        <v>1</v>
      </c>
      <c r="BR237" t="s">
        <v>1</v>
      </c>
      <c r="BS237" t="s">
        <v>1</v>
      </c>
      <c r="BT237" t="s">
        <v>1</v>
      </c>
      <c r="BU237" t="s">
        <v>1</v>
      </c>
      <c r="BV237" t="s">
        <v>1</v>
      </c>
      <c r="BW237" t="s">
        <v>0</v>
      </c>
      <c r="BX237" t="s">
        <v>1</v>
      </c>
      <c r="BY237" t="s">
        <v>1</v>
      </c>
      <c r="BZ237" t="s">
        <v>1</v>
      </c>
      <c r="CA237" t="s">
        <v>1</v>
      </c>
      <c r="CB237" t="s">
        <v>1</v>
      </c>
      <c r="CD237" t="str" cm="1">
        <f t="array" aca="1" ref="CD237" ca="1">eConcatenar(A237:CB237,"|")</f>
        <v>oKK1BKcbwl4Cw9Jn|COM2021-7717|3|MEMORIAL|TABASCO|COMALCALCO|EJIDO PICO DE ORO|2021-12-31|14800|0|100|50|0|0|0|0|0|0|0|0|0|0|0|0|0|0|0|SANCHEZ|RODRIGUEZ|JUANA|SOLTERO|X|X|CARRETERA CARDENAS-COATZACOALCOS|EJIDO PICO DE ORO|X|X|X|X|X|CARRETERA CARDENAS-COATZACOALCOS|X|LUNES|X|X|X|X|X|DOMICILIO |600|14200|0|0|0|2022-01-27|2022-02-03|x|x|x|x|x|QWZHGJ0U9KVTQO|x|HOMBRE|X|14800|X|X|X|X|X|X|X|X|CARDENAS|X|X|X|X|X</v>
      </c>
    </row>
    <row r="238" spans="1:82" x14ac:dyDescent="0.25">
      <c r="A238" t="s">
        <v>372</v>
      </c>
      <c r="B238" t="s">
        <v>2363</v>
      </c>
      <c r="C238">
        <v>3</v>
      </c>
      <c r="D238" t="s">
        <v>3187</v>
      </c>
      <c r="E238" t="s">
        <v>3188</v>
      </c>
      <c r="F238" t="s">
        <v>3191</v>
      </c>
      <c r="G238" t="s">
        <v>3336</v>
      </c>
      <c r="H238" t="s">
        <v>3897</v>
      </c>
      <c r="I238">
        <v>9860</v>
      </c>
      <c r="J238">
        <v>0</v>
      </c>
      <c r="K238">
        <v>100</v>
      </c>
      <c r="L238">
        <v>50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 t="s">
        <v>4184</v>
      </c>
      <c r="AC238" t="s">
        <v>4201</v>
      </c>
      <c r="AD238" s="17" t="s">
        <v>4464</v>
      </c>
      <c r="AE238" t="s">
        <v>4</v>
      </c>
      <c r="AF238" t="s">
        <v>1</v>
      </c>
      <c r="AG238" t="s">
        <v>1</v>
      </c>
      <c r="AH238" t="s">
        <v>5373</v>
      </c>
      <c r="AI238" t="s">
        <v>3336</v>
      </c>
      <c r="AJ238" t="s">
        <v>1</v>
      </c>
      <c r="AK238">
        <v>9141313942</v>
      </c>
      <c r="AL238" t="s">
        <v>1</v>
      </c>
      <c r="AM238" t="s">
        <v>1</v>
      </c>
      <c r="AN238" t="s">
        <v>1</v>
      </c>
      <c r="AO238" t="s">
        <v>5373</v>
      </c>
      <c r="AP238" t="s">
        <v>1</v>
      </c>
      <c r="AQ238" t="s">
        <v>2</v>
      </c>
      <c r="AR238" t="s">
        <v>1</v>
      </c>
      <c r="AS238" t="s">
        <v>1</v>
      </c>
      <c r="AT238" t="s">
        <v>1</v>
      </c>
      <c r="AU238" t="s">
        <v>1</v>
      </c>
      <c r="AV238" t="s">
        <v>1</v>
      </c>
      <c r="AW238" t="s">
        <v>11</v>
      </c>
      <c r="AX238">
        <f>Tabla1[[#This Row],[precio del paquete]]-Tabla1[[#This Row],[Saldo_Deudor]]</f>
        <v>8660</v>
      </c>
      <c r="AY238">
        <v>1200</v>
      </c>
      <c r="AZ238">
        <v>0</v>
      </c>
      <c r="BA238">
        <v>0</v>
      </c>
      <c r="BB238" s="20">
        <v>0</v>
      </c>
      <c r="BC238" t="s">
        <v>5961</v>
      </c>
      <c r="BD238" t="s">
        <v>4162</v>
      </c>
      <c r="BE238" t="s">
        <v>3</v>
      </c>
      <c r="BF238" t="s">
        <v>3</v>
      </c>
      <c r="BG238" t="s">
        <v>3</v>
      </c>
      <c r="BH238" t="s">
        <v>3</v>
      </c>
      <c r="BI238" t="s">
        <v>3</v>
      </c>
      <c r="BJ238" s="18" t="s">
        <v>6150</v>
      </c>
      <c r="BK238" t="s">
        <v>3</v>
      </c>
      <c r="BL238" t="s">
        <v>132</v>
      </c>
      <c r="BM238" t="s">
        <v>1</v>
      </c>
      <c r="BN238">
        <f>Tabla1[[#This Row],[precio del paquete]]</f>
        <v>9860</v>
      </c>
      <c r="BO238" t="s">
        <v>1</v>
      </c>
      <c r="BP238" t="s">
        <v>1</v>
      </c>
      <c r="BQ238" t="s">
        <v>1</v>
      </c>
      <c r="BR238" t="s">
        <v>1</v>
      </c>
      <c r="BS238" t="s">
        <v>1</v>
      </c>
      <c r="BT238" t="s">
        <v>1</v>
      </c>
      <c r="BU238" t="s">
        <v>1</v>
      </c>
      <c r="BV238" t="s">
        <v>1</v>
      </c>
      <c r="BW238" t="s">
        <v>0</v>
      </c>
      <c r="BX238" t="s">
        <v>1</v>
      </c>
      <c r="BY238" t="s">
        <v>1</v>
      </c>
      <c r="BZ238" t="s">
        <v>1</v>
      </c>
      <c r="CA238" t="s">
        <v>1</v>
      </c>
      <c r="CB238" t="s">
        <v>1</v>
      </c>
      <c r="CD238" t="str" cm="1">
        <f t="array" aca="1" ref="CD238" ca="1">eConcatenar(A238:CB238,"|")</f>
        <v>cNcYPhYrk1w15DkB|CAR2018-3343|3|ECONOLINE|TABASCO|CUNDUACAN|EJIDO PINO SUAREZ|2018-04-14|9860|0|100|50|0|0|0|0|0|0|0|0|0|0|0|0|0|0|0|PEREZ|HERNANDEZ|NATANAEL|SOLTERO|X|X|CARRETERA A EJIDO MONTAÃ‘A|EJIDO PINO SUAREZ|X|9141313942|X|X|X|CARRETERA A EJIDO MONTAÃ‘A|X|LUNES|X|X|X|X|X|DOMICILIO |8660|1200|0|0|0|2022-01-13|2022-01-20|x|x|x|x|x|AARMQKP7RFVCNAK|x|HOMBRE|X|9860|X|X|X|X|X|X|X|X|CARDENAS|X|X|X|X|X</v>
      </c>
    </row>
    <row r="239" spans="1:82" x14ac:dyDescent="0.25">
      <c r="A239" t="s">
        <v>373</v>
      </c>
      <c r="B239" t="s">
        <v>2364</v>
      </c>
      <c r="C239">
        <v>3</v>
      </c>
      <c r="D239" t="s">
        <v>3183</v>
      </c>
      <c r="E239" t="s">
        <v>3188</v>
      </c>
      <c r="F239" t="s">
        <v>0</v>
      </c>
      <c r="G239" t="s">
        <v>3337</v>
      </c>
      <c r="H239" t="s">
        <v>3898</v>
      </c>
      <c r="I239">
        <v>14800</v>
      </c>
      <c r="J239">
        <v>0</v>
      </c>
      <c r="K239">
        <v>50</v>
      </c>
      <c r="L239">
        <v>50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 t="s">
        <v>4231</v>
      </c>
      <c r="AC239" t="s">
        <v>4365</v>
      </c>
      <c r="AD239" s="17" t="s">
        <v>4540</v>
      </c>
      <c r="AE239" t="s">
        <v>4</v>
      </c>
      <c r="AF239" t="s">
        <v>1</v>
      </c>
      <c r="AG239" t="s">
        <v>1</v>
      </c>
      <c r="AH239" t="s">
        <v>3237</v>
      </c>
      <c r="AI239" t="s">
        <v>3337</v>
      </c>
      <c r="AJ239" t="s">
        <v>1</v>
      </c>
      <c r="AK239">
        <v>9331681093</v>
      </c>
      <c r="AL239" t="s">
        <v>1</v>
      </c>
      <c r="AM239" t="s">
        <v>1</v>
      </c>
      <c r="AN239" t="s">
        <v>1</v>
      </c>
      <c r="AO239" t="s">
        <v>3237</v>
      </c>
      <c r="AP239" t="s">
        <v>1</v>
      </c>
      <c r="AQ239" t="s">
        <v>2</v>
      </c>
      <c r="AR239" t="s">
        <v>1</v>
      </c>
      <c r="AS239" t="s">
        <v>1</v>
      </c>
      <c r="AT239" t="s">
        <v>1</v>
      </c>
      <c r="AU239" t="s">
        <v>1</v>
      </c>
      <c r="AV239" t="s">
        <v>1</v>
      </c>
      <c r="AW239" t="s">
        <v>11</v>
      </c>
      <c r="AX239">
        <f>Tabla1[[#This Row],[precio del paquete]]-Tabla1[[#This Row],[Saldo_Deudor]]</f>
        <v>1235</v>
      </c>
      <c r="AY239">
        <v>13565</v>
      </c>
      <c r="AZ239">
        <v>0</v>
      </c>
      <c r="BA239">
        <v>0</v>
      </c>
      <c r="BB239" s="20">
        <v>0</v>
      </c>
      <c r="BC239" t="s">
        <v>4166</v>
      </c>
      <c r="BD239" t="s">
        <v>6035</v>
      </c>
      <c r="BE239" t="s">
        <v>3</v>
      </c>
      <c r="BF239" t="s">
        <v>3</v>
      </c>
      <c r="BG239" t="s">
        <v>3</v>
      </c>
      <c r="BH239" t="s">
        <v>3</v>
      </c>
      <c r="BI239" t="s">
        <v>3</v>
      </c>
      <c r="BJ239" s="19" t="s">
        <v>6127</v>
      </c>
      <c r="BK239" t="s">
        <v>3</v>
      </c>
      <c r="BL239" t="s">
        <v>132</v>
      </c>
      <c r="BM239" t="s">
        <v>1</v>
      </c>
      <c r="BN239">
        <f>Tabla1[[#This Row],[precio del paquete]]</f>
        <v>14800</v>
      </c>
      <c r="BO239" t="s">
        <v>1</v>
      </c>
      <c r="BP239" t="s">
        <v>1</v>
      </c>
      <c r="BQ239" t="s">
        <v>1</v>
      </c>
      <c r="BR239" t="s">
        <v>1</v>
      </c>
      <c r="BS239" t="s">
        <v>1</v>
      </c>
      <c r="BT239" t="s">
        <v>1</v>
      </c>
      <c r="BU239" t="s">
        <v>1</v>
      </c>
      <c r="BV239" t="s">
        <v>1</v>
      </c>
      <c r="BW239" t="s">
        <v>0</v>
      </c>
      <c r="BX239" t="s">
        <v>1</v>
      </c>
      <c r="BY239" t="s">
        <v>1</v>
      </c>
      <c r="BZ239" t="s">
        <v>1</v>
      </c>
      <c r="CA239" t="s">
        <v>1</v>
      </c>
      <c r="CB239" t="s">
        <v>1</v>
      </c>
      <c r="CD239" t="str" cm="1">
        <f t="array" aca="1" ref="CD239" ca="1">eConcatenar(A239:CB239,"|")</f>
        <v>72r18pip9AdIVgLj|CAR2021-6277|3|MEMORIAL|TABASCO|CARDENAS|EJIDO POZA REDONDA SEGUNDA SECCION|2021-10-21|14800|0|50|50|0|0|0|0|0|0|0|0|0|0|0|0|0|0|0|MORALES|VALENZUELA|MARSELO|SOLTERO|X|X|CARRETERA PRINCIPAL SIN NUMERO|EJIDO POZA REDONDA SEGUNDA SECCION|X|9331681093|X|X|X|CARRETERA PRINCIPAL SIN NUMERO|X|LUNES|X|X|X|X|X|DOMICILIO |1235|13565|0|0|0|2022-04-02|2022-04-09|x|x|x|x|x|2I10NYNXIAWALFA|x|HOMBRE|X|14800|X|X|X|X|X|X|X|X|CARDENAS|X|X|X|X|X</v>
      </c>
    </row>
    <row r="240" spans="1:82" x14ac:dyDescent="0.25">
      <c r="A240" t="s">
        <v>374</v>
      </c>
      <c r="B240" t="s">
        <v>2365</v>
      </c>
      <c r="C240">
        <v>3</v>
      </c>
      <c r="D240" t="s">
        <v>3183</v>
      </c>
      <c r="E240" t="s">
        <v>3188</v>
      </c>
      <c r="F240" t="s">
        <v>3192</v>
      </c>
      <c r="G240" t="s">
        <v>3338</v>
      </c>
      <c r="H240" t="s">
        <v>3899</v>
      </c>
      <c r="I240">
        <v>14800</v>
      </c>
      <c r="J240">
        <v>0</v>
      </c>
      <c r="K240">
        <v>500</v>
      </c>
      <c r="L240">
        <v>50</v>
      </c>
      <c r="M240">
        <v>2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 t="s">
        <v>4184</v>
      </c>
      <c r="AC240" t="s">
        <v>4541</v>
      </c>
      <c r="AD240" s="17" t="s">
        <v>4481</v>
      </c>
      <c r="AE240" t="s">
        <v>4</v>
      </c>
      <c r="AF240" t="s">
        <v>1</v>
      </c>
      <c r="AG240" t="s">
        <v>1</v>
      </c>
      <c r="AH240" t="s">
        <v>5374</v>
      </c>
      <c r="AI240" t="s">
        <v>3338</v>
      </c>
      <c r="AJ240" t="s">
        <v>1</v>
      </c>
      <c r="AK240">
        <v>9331221154</v>
      </c>
      <c r="AL240" t="s">
        <v>1</v>
      </c>
      <c r="AM240" t="s">
        <v>1</v>
      </c>
      <c r="AN240" t="s">
        <v>1</v>
      </c>
      <c r="AO240" t="s">
        <v>5374</v>
      </c>
      <c r="AP240" t="s">
        <v>1</v>
      </c>
      <c r="AQ240" t="s">
        <v>2</v>
      </c>
      <c r="AR240" t="s">
        <v>1</v>
      </c>
      <c r="AS240" t="s">
        <v>1</v>
      </c>
      <c r="AT240" t="s">
        <v>1</v>
      </c>
      <c r="AU240" t="s">
        <v>1</v>
      </c>
      <c r="AV240" t="s">
        <v>1</v>
      </c>
      <c r="AW240" t="s">
        <v>11</v>
      </c>
      <c r="AX240">
        <f>Tabla1[[#This Row],[precio del paquete]]-Tabla1[[#This Row],[Saldo_Deudor]]</f>
        <v>2500</v>
      </c>
      <c r="AY240">
        <v>12300</v>
      </c>
      <c r="AZ240">
        <v>0</v>
      </c>
      <c r="BA240">
        <v>0</v>
      </c>
      <c r="BB240" s="20">
        <v>0</v>
      </c>
      <c r="BC240" t="s">
        <v>3988</v>
      </c>
      <c r="BD240" t="s">
        <v>3768</v>
      </c>
      <c r="BE240" t="s">
        <v>3</v>
      </c>
      <c r="BF240" t="s">
        <v>3</v>
      </c>
      <c r="BG240" t="s">
        <v>3</v>
      </c>
      <c r="BH240" t="s">
        <v>3</v>
      </c>
      <c r="BI240" t="s">
        <v>3</v>
      </c>
      <c r="BJ240" s="18" t="s">
        <v>6128</v>
      </c>
      <c r="BK240" t="s">
        <v>3</v>
      </c>
      <c r="BL240" t="s">
        <v>132</v>
      </c>
      <c r="BM240" t="s">
        <v>1</v>
      </c>
      <c r="BN240">
        <f>Tabla1[[#This Row],[precio del paquete]]</f>
        <v>14800</v>
      </c>
      <c r="BO240" t="s">
        <v>1</v>
      </c>
      <c r="BP240" t="s">
        <v>1</v>
      </c>
      <c r="BQ240" t="s">
        <v>1</v>
      </c>
      <c r="BR240" t="s">
        <v>1</v>
      </c>
      <c r="BS240" t="s">
        <v>1</v>
      </c>
      <c r="BT240" t="s">
        <v>1</v>
      </c>
      <c r="BU240" t="s">
        <v>1</v>
      </c>
      <c r="BV240" t="s">
        <v>1</v>
      </c>
      <c r="BW240" t="s">
        <v>0</v>
      </c>
      <c r="BX240" t="s">
        <v>1</v>
      </c>
      <c r="BY240" t="s">
        <v>1</v>
      </c>
      <c r="BZ240" t="s">
        <v>1</v>
      </c>
      <c r="CA240" t="s">
        <v>1</v>
      </c>
      <c r="CB240" t="s">
        <v>1</v>
      </c>
      <c r="CD240" t="str" cm="1">
        <f t="array" aca="1" ref="CD240" ca="1">eConcatenar(A240:CB240,"|")</f>
        <v>fSUIiwmiuzWRPzOU|PAR2021-2777|3|MEMORIAL|TABASCO|PARAISO|EJIDO PUERTO CEIBA|2021-04-09|14800|0|500|50|2|0|0|0|0|0|0|0|0|0|0|0|0|0|0|PEREZ|MADRIGAL|DORIS|SOLTERO|X|X|ENTRADA LOS PESCADORES SIN NUMERO|EJIDO PUERTO CEIBA|X|9331221154|X|X|X|ENTRADA LOS PESCADORES SIN NUMERO|X|LUNES|X|X|X|X|X|DOMICILIO |2500|12300|0|0|0|2022-01-15|2022-01-22|x|x|x|x|x|EJCRE545VMMBBOQ|x|HOMBRE|X|14800|X|X|X|X|X|X|X|X|CARDENAS|X|X|X|X|X</v>
      </c>
    </row>
    <row r="241" spans="1:82" x14ac:dyDescent="0.25">
      <c r="A241" t="s">
        <v>375</v>
      </c>
      <c r="B241" t="s">
        <v>2366</v>
      </c>
      <c r="C241">
        <v>3</v>
      </c>
      <c r="D241" t="s">
        <v>3183</v>
      </c>
      <c r="E241" t="s">
        <v>3188</v>
      </c>
      <c r="F241" t="s">
        <v>3192</v>
      </c>
      <c r="G241" t="s">
        <v>3339</v>
      </c>
      <c r="H241" t="s">
        <v>3900</v>
      </c>
      <c r="I241">
        <v>14800</v>
      </c>
      <c r="J241">
        <v>0</v>
      </c>
      <c r="K241">
        <v>100</v>
      </c>
      <c r="L241">
        <v>50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 t="s">
        <v>4334</v>
      </c>
      <c r="AC241" t="s">
        <v>8</v>
      </c>
      <c r="AD241" s="17" t="s">
        <v>4199</v>
      </c>
      <c r="AE241" t="s">
        <v>4</v>
      </c>
      <c r="AF241" t="s">
        <v>1</v>
      </c>
      <c r="AG241" t="s">
        <v>1</v>
      </c>
      <c r="AH241" t="s">
        <v>5375</v>
      </c>
      <c r="AI241" t="s">
        <v>3339</v>
      </c>
      <c r="AJ241" t="s">
        <v>1</v>
      </c>
      <c r="AK241">
        <v>9331376717</v>
      </c>
      <c r="AL241" t="s">
        <v>1</v>
      </c>
      <c r="AM241" t="s">
        <v>1</v>
      </c>
      <c r="AN241" t="s">
        <v>1</v>
      </c>
      <c r="AO241" t="s">
        <v>5375</v>
      </c>
      <c r="AP241" t="s">
        <v>1</v>
      </c>
      <c r="AQ241" t="s">
        <v>2</v>
      </c>
      <c r="AR241" t="s">
        <v>1</v>
      </c>
      <c r="AS241" t="s">
        <v>1</v>
      </c>
      <c r="AT241" t="s">
        <v>1</v>
      </c>
      <c r="AU241" t="s">
        <v>1</v>
      </c>
      <c r="AV241" t="s">
        <v>1</v>
      </c>
      <c r="AW241" t="s">
        <v>11</v>
      </c>
      <c r="AX241">
        <f>Tabla1[[#This Row],[precio del paquete]]-Tabla1[[#This Row],[Saldo_Deudor]]</f>
        <v>1000</v>
      </c>
      <c r="AY241">
        <v>13800</v>
      </c>
      <c r="AZ241">
        <v>0</v>
      </c>
      <c r="BA241">
        <v>0</v>
      </c>
      <c r="BB241" s="20">
        <v>0</v>
      </c>
      <c r="BC241" t="s">
        <v>4085</v>
      </c>
      <c r="BD241" t="s">
        <v>5963</v>
      </c>
      <c r="BE241" t="s">
        <v>3</v>
      </c>
      <c r="BF241" t="s">
        <v>3</v>
      </c>
      <c r="BG241" t="s">
        <v>3</v>
      </c>
      <c r="BH241" t="s">
        <v>3</v>
      </c>
      <c r="BI241" t="s">
        <v>3</v>
      </c>
      <c r="BJ241" s="19" t="s">
        <v>6139</v>
      </c>
      <c r="BK241" t="s">
        <v>3</v>
      </c>
      <c r="BL241" t="s">
        <v>132</v>
      </c>
      <c r="BM241" t="s">
        <v>1</v>
      </c>
      <c r="BN241">
        <f>Tabla1[[#This Row],[precio del paquete]]</f>
        <v>14800</v>
      </c>
      <c r="BO241" t="s">
        <v>1</v>
      </c>
      <c r="BP241" t="s">
        <v>1</v>
      </c>
      <c r="BQ241" t="s">
        <v>1</v>
      </c>
      <c r="BR241" t="s">
        <v>1</v>
      </c>
      <c r="BS241" t="s">
        <v>1</v>
      </c>
      <c r="BT241" t="s">
        <v>1</v>
      </c>
      <c r="BU241" t="s">
        <v>1</v>
      </c>
      <c r="BV241" t="s">
        <v>1</v>
      </c>
      <c r="BW241" t="s">
        <v>0</v>
      </c>
      <c r="BX241" t="s">
        <v>1</v>
      </c>
      <c r="BY241" t="s">
        <v>1</v>
      </c>
      <c r="BZ241" t="s">
        <v>1</v>
      </c>
      <c r="CA241" t="s">
        <v>1</v>
      </c>
      <c r="CB241" t="s">
        <v>1</v>
      </c>
      <c r="CD241" t="str" cm="1">
        <f t="array" aca="1" ref="CD241" ca="1">eConcatenar(A241:CB241,"|")</f>
        <v>cSbAtvSr8ZpZJkIX|PAR2021-3580|3|MEMORIAL|TABASCO|PARAISO|EJIDO PUERTO CEIBA CARRIZAL|2021-12-11|14800|0|100|50|0|0|0|0|0|0|0|0|0|0|0|0|0|0|0|DEL CARMEN|GOMEZ|MARIA|SOLTERO|X|X|CALLE LOS PESCADORES|EJIDO PUERTO CEIBA CARRIZAL|X|9331376717|X|X|X|CALLE LOS PESCADORES|X|LUNES|X|X|X|X|X|DOMICILIO |1000|13800|0|0|0|2022-01-26|2022-02-02|x|x|x|x|x|QWZGYT4O9KVTQO|x|HOMBRE|X|14800|X|X|X|X|X|X|X|X|CARDENAS|X|X|X|X|X</v>
      </c>
    </row>
    <row r="242" spans="1:82" x14ac:dyDescent="0.25">
      <c r="A242" t="s">
        <v>376</v>
      </c>
      <c r="B242" t="s">
        <v>2367</v>
      </c>
      <c r="C242">
        <v>3</v>
      </c>
      <c r="D242" t="s">
        <v>3183</v>
      </c>
      <c r="E242" t="s">
        <v>3188</v>
      </c>
      <c r="F242" t="s">
        <v>3192</v>
      </c>
      <c r="G242" t="s">
        <v>3339</v>
      </c>
      <c r="H242" t="s">
        <v>3765</v>
      </c>
      <c r="I242">
        <v>14800</v>
      </c>
      <c r="J242">
        <v>0</v>
      </c>
      <c r="K242">
        <v>100</v>
      </c>
      <c r="L242">
        <v>50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 t="s">
        <v>4385</v>
      </c>
      <c r="AC242" t="s">
        <v>4385</v>
      </c>
      <c r="AD242" s="17" t="s">
        <v>4542</v>
      </c>
      <c r="AE242" t="s">
        <v>4</v>
      </c>
      <c r="AF242" t="s">
        <v>1</v>
      </c>
      <c r="AG242" t="s">
        <v>1</v>
      </c>
      <c r="AH242" t="s">
        <v>5327</v>
      </c>
      <c r="AI242" t="s">
        <v>3339</v>
      </c>
      <c r="AJ242" t="s">
        <v>1</v>
      </c>
      <c r="AK242" t="s">
        <v>1</v>
      </c>
      <c r="AL242" t="s">
        <v>1</v>
      </c>
      <c r="AM242" t="s">
        <v>1</v>
      </c>
      <c r="AN242" t="s">
        <v>1</v>
      </c>
      <c r="AO242" t="s">
        <v>5327</v>
      </c>
      <c r="AP242" t="s">
        <v>1</v>
      </c>
      <c r="AQ242" t="s">
        <v>2</v>
      </c>
      <c r="AR242" t="s">
        <v>1</v>
      </c>
      <c r="AS242" t="s">
        <v>1</v>
      </c>
      <c r="AT242" t="s">
        <v>1</v>
      </c>
      <c r="AU242" t="s">
        <v>1</v>
      </c>
      <c r="AV242" t="s">
        <v>1</v>
      </c>
      <c r="AW242" t="s">
        <v>11</v>
      </c>
      <c r="AX242">
        <f>Tabla1[[#This Row],[precio del paquete]]-Tabla1[[#This Row],[Saldo_Deudor]]</f>
        <v>1200</v>
      </c>
      <c r="AY242">
        <v>13600</v>
      </c>
      <c r="AZ242">
        <v>0</v>
      </c>
      <c r="BA242">
        <v>0</v>
      </c>
      <c r="BB242" s="20">
        <v>0</v>
      </c>
      <c r="BC242" t="s">
        <v>3765</v>
      </c>
      <c r="BD242" t="s">
        <v>3866</v>
      </c>
      <c r="BE242" t="s">
        <v>3</v>
      </c>
      <c r="BF242" t="s">
        <v>3</v>
      </c>
      <c r="BG242" t="s">
        <v>3</v>
      </c>
      <c r="BH242" t="s">
        <v>3</v>
      </c>
      <c r="BI242" t="s">
        <v>3</v>
      </c>
      <c r="BJ242" s="18" t="s">
        <v>6141</v>
      </c>
      <c r="BK242" t="s">
        <v>3</v>
      </c>
      <c r="BL242" t="s">
        <v>132</v>
      </c>
      <c r="BM242" t="s">
        <v>1</v>
      </c>
      <c r="BN242">
        <f>Tabla1[[#This Row],[precio del paquete]]</f>
        <v>14800</v>
      </c>
      <c r="BO242" t="s">
        <v>1</v>
      </c>
      <c r="BP242" t="s">
        <v>1</v>
      </c>
      <c r="BQ242" t="s">
        <v>1</v>
      </c>
      <c r="BR242" t="s">
        <v>1</v>
      </c>
      <c r="BS242" t="s">
        <v>1</v>
      </c>
      <c r="BT242" t="s">
        <v>1</v>
      </c>
      <c r="BU242" t="s">
        <v>1</v>
      </c>
      <c r="BV242" t="s">
        <v>1</v>
      </c>
      <c r="BW242" t="s">
        <v>0</v>
      </c>
      <c r="BX242" t="s">
        <v>1</v>
      </c>
      <c r="BY242" t="s">
        <v>1</v>
      </c>
      <c r="BZ242" t="s">
        <v>1</v>
      </c>
      <c r="CA242" t="s">
        <v>1</v>
      </c>
      <c r="CB242" t="s">
        <v>1</v>
      </c>
      <c r="CD242" t="str" cm="1">
        <f t="array" aca="1" ref="CD242" ca="1">eConcatenar(A242:CB242,"|")</f>
        <v>foQsgOUvtw7yE8fO|PAR2021-3703|3|MEMORIAL|TABASCO|PARAISO|EJIDO PUERTO CEIBA CARRIZAL|2021-11-16|14800|0|100|50|0|0|0|0|0|0|0|0|0|0|0|0|0|0|0|SANTOS|SANTOS|JORAN|SOLTERO|X|X|CALLE BENITO JUAREZ|EJIDO PUERTO CEIBA CARRIZAL|X|X|X|X|X|CALLE BENITO JUAREZ|X|LUNES|X|X|X|X|X|DOMICILIO |1200|13600|0|0|0|2021-11-16|2021-11-23|x|x|x|x|x|QWZGYZFM9KVTQO|x|HOMBRE|X|14800|X|X|X|X|X|X|X|X|CARDENAS|X|X|X|X|X</v>
      </c>
    </row>
    <row r="243" spans="1:82" x14ac:dyDescent="0.25">
      <c r="A243" t="s">
        <v>377</v>
      </c>
      <c r="B243" t="s">
        <v>2368</v>
      </c>
      <c r="C243">
        <v>3</v>
      </c>
      <c r="D243" t="s">
        <v>3187</v>
      </c>
      <c r="E243" t="s">
        <v>3188</v>
      </c>
      <c r="F243" t="s">
        <v>3192</v>
      </c>
      <c r="G243" t="s">
        <v>3340</v>
      </c>
      <c r="H243" t="s">
        <v>3901</v>
      </c>
      <c r="I243">
        <v>12900</v>
      </c>
      <c r="J243">
        <v>0</v>
      </c>
      <c r="K243">
        <v>200</v>
      </c>
      <c r="L243">
        <v>50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 t="s">
        <v>4237</v>
      </c>
      <c r="AC243" t="s">
        <v>4184</v>
      </c>
      <c r="AD243" s="17" t="s">
        <v>4353</v>
      </c>
      <c r="AE243" t="s">
        <v>4</v>
      </c>
      <c r="AF243" t="s">
        <v>1</v>
      </c>
      <c r="AG243" t="s">
        <v>1</v>
      </c>
      <c r="AH243" t="s">
        <v>5376</v>
      </c>
      <c r="AI243" t="s">
        <v>3340</v>
      </c>
      <c r="AJ243" t="s">
        <v>1</v>
      </c>
      <c r="AK243">
        <v>9332099056</v>
      </c>
      <c r="AL243" t="s">
        <v>1</v>
      </c>
      <c r="AM243" t="s">
        <v>1</v>
      </c>
      <c r="AN243" t="s">
        <v>1</v>
      </c>
      <c r="AO243" t="s">
        <v>5376</v>
      </c>
      <c r="AP243" t="s">
        <v>1</v>
      </c>
      <c r="AQ243" t="s">
        <v>2</v>
      </c>
      <c r="AR243" t="s">
        <v>1</v>
      </c>
      <c r="AS243" t="s">
        <v>1</v>
      </c>
      <c r="AT243" t="s">
        <v>1</v>
      </c>
      <c r="AU243" t="s">
        <v>1</v>
      </c>
      <c r="AV243" t="s">
        <v>1</v>
      </c>
      <c r="AW243" t="s">
        <v>11</v>
      </c>
      <c r="AX243">
        <f>Tabla1[[#This Row],[precio del paquete]]-Tabla1[[#This Row],[Saldo_Deudor]]</f>
        <v>12500</v>
      </c>
      <c r="AY243">
        <v>400</v>
      </c>
      <c r="AZ243">
        <v>0</v>
      </c>
      <c r="BA243">
        <v>0</v>
      </c>
      <c r="BB243" s="20">
        <v>0</v>
      </c>
      <c r="BC243" t="s">
        <v>3965</v>
      </c>
      <c r="BD243" t="s">
        <v>4085</v>
      </c>
      <c r="BE243" t="s">
        <v>3</v>
      </c>
      <c r="BF243" t="s">
        <v>3</v>
      </c>
      <c r="BG243" t="s">
        <v>3</v>
      </c>
      <c r="BH243" t="s">
        <v>3</v>
      </c>
      <c r="BI243" t="s">
        <v>3</v>
      </c>
      <c r="BJ243" s="19" t="s">
        <v>6141</v>
      </c>
      <c r="BK243" t="s">
        <v>3</v>
      </c>
      <c r="BL243" t="s">
        <v>132</v>
      </c>
      <c r="BM243" t="s">
        <v>1</v>
      </c>
      <c r="BN243">
        <f>Tabla1[[#This Row],[precio del paquete]]</f>
        <v>12900</v>
      </c>
      <c r="BO243" t="s">
        <v>1</v>
      </c>
      <c r="BP243" t="s">
        <v>1</v>
      </c>
      <c r="BQ243" t="s">
        <v>1</v>
      </c>
      <c r="BR243" t="s">
        <v>1</v>
      </c>
      <c r="BS243" t="s">
        <v>1</v>
      </c>
      <c r="BT243" t="s">
        <v>1</v>
      </c>
      <c r="BU243" t="s">
        <v>1</v>
      </c>
      <c r="BV243" t="s">
        <v>1</v>
      </c>
      <c r="BW243" t="s">
        <v>0</v>
      </c>
      <c r="BX243" t="s">
        <v>1</v>
      </c>
      <c r="BY243" t="s">
        <v>1</v>
      </c>
      <c r="BZ243" t="s">
        <v>1</v>
      </c>
      <c r="CA243" t="s">
        <v>1</v>
      </c>
      <c r="CB243" t="s">
        <v>1</v>
      </c>
      <c r="CD243" t="str" cm="1">
        <f t="array" aca="1" ref="CD243" ca="1">eConcatenar(A243:CB243,"|")</f>
        <v>vtwls2siF2cUJVfl|PAR2019-2136|3|ECONOLINE|TABASCO|PARAISO|EJIDO QUINTIN ARAUZ|2019-09-08|12900|0|200|50|0|0|0|0|0|0|0|0|0|0|0|0|0|0|0|ALEJANDRO|PEREZ|BARTOLO|SOLTERO|X|X|CALLE BENIGNO CARRILLO|EJIDO QUINTIN ARAUZ|X|9332099056|X|X|X|CALLE BENIGNO CARRILLO|X|LUNES|X|X|X|X|X|DOMICILIO |12500|400|0|0|0|2022-01-19|2022-01-26|x|x|x|x|x|QWZGYZFM9KVTQO|x|HOMBRE|X|12900|X|X|X|X|X|X|X|X|CARDENAS|X|X|X|X|X</v>
      </c>
    </row>
    <row r="244" spans="1:82" x14ac:dyDescent="0.25">
      <c r="A244" t="s">
        <v>378</v>
      </c>
      <c r="B244" t="s">
        <v>2369</v>
      </c>
      <c r="C244">
        <v>3</v>
      </c>
      <c r="D244" t="s">
        <v>3187</v>
      </c>
      <c r="E244" t="s">
        <v>3188</v>
      </c>
      <c r="F244" t="s">
        <v>3192</v>
      </c>
      <c r="G244" t="s">
        <v>3340</v>
      </c>
      <c r="H244" t="s">
        <v>3902</v>
      </c>
      <c r="I244">
        <v>12900</v>
      </c>
      <c r="J244">
        <v>0</v>
      </c>
      <c r="K244">
        <v>200</v>
      </c>
      <c r="L244">
        <v>50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 t="s">
        <v>4184</v>
      </c>
      <c r="AC244" t="s">
        <v>4543</v>
      </c>
      <c r="AD244" s="17" t="s">
        <v>4544</v>
      </c>
      <c r="AE244" t="s">
        <v>4</v>
      </c>
      <c r="AF244" t="s">
        <v>1</v>
      </c>
      <c r="AG244" t="s">
        <v>1</v>
      </c>
      <c r="AH244" t="s">
        <v>5377</v>
      </c>
      <c r="AI244" t="s">
        <v>3340</v>
      </c>
      <c r="AJ244" t="s">
        <v>1</v>
      </c>
      <c r="AK244">
        <v>9331249433</v>
      </c>
      <c r="AL244" t="s">
        <v>1</v>
      </c>
      <c r="AM244" t="s">
        <v>1</v>
      </c>
      <c r="AN244" t="s">
        <v>1</v>
      </c>
      <c r="AO244" t="s">
        <v>5377</v>
      </c>
      <c r="AP244" t="s">
        <v>1</v>
      </c>
      <c r="AQ244" t="s">
        <v>2</v>
      </c>
      <c r="AR244" t="s">
        <v>1</v>
      </c>
      <c r="AS244" t="s">
        <v>1</v>
      </c>
      <c r="AT244" t="s">
        <v>1</v>
      </c>
      <c r="AU244" t="s">
        <v>1</v>
      </c>
      <c r="AV244" t="s">
        <v>1</v>
      </c>
      <c r="AW244" t="s">
        <v>11</v>
      </c>
      <c r="AX244">
        <f>Tabla1[[#This Row],[precio del paquete]]-Tabla1[[#This Row],[Saldo_Deudor]]</f>
        <v>12200</v>
      </c>
      <c r="AY244">
        <v>700</v>
      </c>
      <c r="AZ244">
        <v>0</v>
      </c>
      <c r="BA244">
        <v>0</v>
      </c>
      <c r="BB244" s="20">
        <v>0</v>
      </c>
      <c r="BC244" t="s">
        <v>3965</v>
      </c>
      <c r="BD244" t="s">
        <v>4085</v>
      </c>
      <c r="BE244" t="s">
        <v>3</v>
      </c>
      <c r="BF244" t="s">
        <v>3</v>
      </c>
      <c r="BG244" t="s">
        <v>3</v>
      </c>
      <c r="BH244" t="s">
        <v>3</v>
      </c>
      <c r="BI244" t="s">
        <v>3</v>
      </c>
      <c r="BJ244" s="18" t="s">
        <v>6152</v>
      </c>
      <c r="BK244" t="s">
        <v>3</v>
      </c>
      <c r="BL244" t="s">
        <v>132</v>
      </c>
      <c r="BM244" t="s">
        <v>1</v>
      </c>
      <c r="BN244">
        <f>Tabla1[[#This Row],[precio del paquete]]</f>
        <v>12900</v>
      </c>
      <c r="BO244" t="s">
        <v>1</v>
      </c>
      <c r="BP244" t="s">
        <v>1</v>
      </c>
      <c r="BQ244" t="s">
        <v>1</v>
      </c>
      <c r="BR244" t="s">
        <v>1</v>
      </c>
      <c r="BS244" t="s">
        <v>1</v>
      </c>
      <c r="BT244" t="s">
        <v>1</v>
      </c>
      <c r="BU244" t="s">
        <v>1</v>
      </c>
      <c r="BV244" t="s">
        <v>1</v>
      </c>
      <c r="BW244" t="s">
        <v>0</v>
      </c>
      <c r="BX244" t="s">
        <v>1</v>
      </c>
      <c r="BY244" t="s">
        <v>1</v>
      </c>
      <c r="BZ244" t="s">
        <v>1</v>
      </c>
      <c r="CA244" t="s">
        <v>1</v>
      </c>
      <c r="CB244" t="s">
        <v>1</v>
      </c>
      <c r="CD244" t="str" cm="1">
        <f t="array" aca="1" ref="CD244" ca="1">eConcatenar(A244:CB244,"|")</f>
        <v>0d1mWn3QYHxaqm6g|PAR2019-3046|3|ECONOLINE|TABASCO|PARAISO|EJIDO QUINTIN ARAUZ|2019-04-11|12900|0|200|50|0|0|0|0|0|0|0|0|0|0|0|0|0|0|0|PEREZ|DE LOS SANTOS|LUISA|SOLTERO|X|X|CALLE ANTONIO ANGULO|EJIDO QUINTIN ARAUZ|X|9331249433|X|X|X|CALLE ANTONIO ANGULO|X|LUNES|X|X|X|X|X|DOMICILIO |12200|700|0|0|0|2022-01-19|2022-01-26|x|x|x|x|x|ZGSYJGLZUXA73WJ|x|HOMBRE|X|12900|X|X|X|X|X|X|X|X|CARDENAS|X|X|X|X|X</v>
      </c>
    </row>
    <row r="245" spans="1:82" x14ac:dyDescent="0.25">
      <c r="A245" t="s">
        <v>379</v>
      </c>
      <c r="B245" t="s">
        <v>2370</v>
      </c>
      <c r="C245">
        <v>3</v>
      </c>
      <c r="D245" t="s">
        <v>3187</v>
      </c>
      <c r="E245" t="s">
        <v>3188</v>
      </c>
      <c r="F245" t="s">
        <v>0</v>
      </c>
      <c r="G245" t="s">
        <v>3341</v>
      </c>
      <c r="H245" t="s">
        <v>3903</v>
      </c>
      <c r="I245">
        <v>12900</v>
      </c>
      <c r="J245">
        <v>0</v>
      </c>
      <c r="K245">
        <v>200</v>
      </c>
      <c r="L245">
        <v>50</v>
      </c>
      <c r="M245">
        <v>1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 t="s">
        <v>4545</v>
      </c>
      <c r="AC245" t="s">
        <v>7</v>
      </c>
      <c r="AD245" s="17" t="s">
        <v>4546</v>
      </c>
      <c r="AE245" t="s">
        <v>4</v>
      </c>
      <c r="AF245" t="s">
        <v>1</v>
      </c>
      <c r="AG245" t="s">
        <v>1</v>
      </c>
      <c r="AH245" t="s">
        <v>5378</v>
      </c>
      <c r="AI245" t="s">
        <v>3341</v>
      </c>
      <c r="AJ245" t="s">
        <v>1</v>
      </c>
      <c r="AK245">
        <v>9373742212</v>
      </c>
      <c r="AL245" t="s">
        <v>1</v>
      </c>
      <c r="AM245" t="s">
        <v>1</v>
      </c>
      <c r="AN245" t="s">
        <v>1</v>
      </c>
      <c r="AO245" t="s">
        <v>5378</v>
      </c>
      <c r="AP245" t="s">
        <v>1</v>
      </c>
      <c r="AQ245" t="s">
        <v>2</v>
      </c>
      <c r="AR245" t="s">
        <v>1</v>
      </c>
      <c r="AS245" t="s">
        <v>1</v>
      </c>
      <c r="AT245" t="s">
        <v>1</v>
      </c>
      <c r="AU245" t="s">
        <v>1</v>
      </c>
      <c r="AV245" t="s">
        <v>1</v>
      </c>
      <c r="AW245" t="s">
        <v>11</v>
      </c>
      <c r="AX245">
        <f>Tabla1[[#This Row],[precio del paquete]]-Tabla1[[#This Row],[Saldo_Deudor]]</f>
        <v>10000</v>
      </c>
      <c r="AY245">
        <v>2900</v>
      </c>
      <c r="AZ245">
        <v>0</v>
      </c>
      <c r="BA245">
        <v>0</v>
      </c>
      <c r="BB245" s="20">
        <v>0</v>
      </c>
      <c r="BC245" t="s">
        <v>5959</v>
      </c>
      <c r="BD245" t="s">
        <v>3763</v>
      </c>
      <c r="BE245" t="s">
        <v>3</v>
      </c>
      <c r="BF245" t="s">
        <v>3</v>
      </c>
      <c r="BG245" t="s">
        <v>3</v>
      </c>
      <c r="BH245" t="s">
        <v>3</v>
      </c>
      <c r="BI245" t="s">
        <v>3</v>
      </c>
      <c r="BJ245" s="19" t="s">
        <v>6152</v>
      </c>
      <c r="BK245" t="s">
        <v>3</v>
      </c>
      <c r="BL245" t="s">
        <v>132</v>
      </c>
      <c r="BM245" t="s">
        <v>1</v>
      </c>
      <c r="BN245">
        <f>Tabla1[[#This Row],[precio del paquete]]</f>
        <v>12900</v>
      </c>
      <c r="BO245" t="s">
        <v>1</v>
      </c>
      <c r="BP245" t="s">
        <v>1</v>
      </c>
      <c r="BQ245" t="s">
        <v>1</v>
      </c>
      <c r="BR245" t="s">
        <v>1</v>
      </c>
      <c r="BS245" t="s">
        <v>1</v>
      </c>
      <c r="BT245" t="s">
        <v>1</v>
      </c>
      <c r="BU245" t="s">
        <v>1</v>
      </c>
      <c r="BV245" t="s">
        <v>1</v>
      </c>
      <c r="BW245" t="s">
        <v>0</v>
      </c>
      <c r="BX245" t="s">
        <v>1</v>
      </c>
      <c r="BY245" t="s">
        <v>1</v>
      </c>
      <c r="BZ245" t="s">
        <v>1</v>
      </c>
      <c r="CA245" t="s">
        <v>1</v>
      </c>
      <c r="CB245" t="s">
        <v>1</v>
      </c>
      <c r="CD245" t="str" cm="1">
        <f t="array" aca="1" ref="CD245" ca="1">eConcatenar(A245:CB245,"|")</f>
        <v>gZWTk57gIu1xjkgu|CAR2019-1988|3|ECONOLINE|TABASCO|CARDENAS|EJIDO RUBEN JARAMILLO|2019-02-08|12900|0|200|50|1|0|0|0|0|0|0|0|0|0|0|0|0|0|0|SANTANA|LOPEZ|MARGARITA|SOLTERO|X|X|CARRETERA SANTA ROSALIA|EJIDO RUBEN JARAMILLO|X|9373742212|X|X|X|CARRETERA SANTA ROSALIA|X|LUNES|X|X|X|X|X|DOMICILIO |10000|2900|0|0|0|2022-01-25|2022-02-01|x|x|x|x|x|ZGSYJGLZUXA73WJ|x|HOMBRE|X|12900|X|X|X|X|X|X|X|X|CARDENAS|X|X|X|X|X</v>
      </c>
    </row>
    <row r="246" spans="1:82" x14ac:dyDescent="0.25">
      <c r="A246" t="s">
        <v>380</v>
      </c>
      <c r="B246" t="s">
        <v>2371</v>
      </c>
      <c r="C246">
        <v>3</v>
      </c>
      <c r="D246" t="s">
        <v>3183</v>
      </c>
      <c r="E246" t="s">
        <v>3188</v>
      </c>
      <c r="F246" t="s">
        <v>3191</v>
      </c>
      <c r="G246" t="s">
        <v>3342</v>
      </c>
      <c r="H246" t="s">
        <v>3904</v>
      </c>
      <c r="I246">
        <v>14800</v>
      </c>
      <c r="J246">
        <v>0</v>
      </c>
      <c r="K246">
        <v>500</v>
      </c>
      <c r="L246">
        <v>50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 t="s">
        <v>4547</v>
      </c>
      <c r="AC246" t="s">
        <v>4305</v>
      </c>
      <c r="AD246" s="17" t="s">
        <v>4548</v>
      </c>
      <c r="AE246" t="s">
        <v>4</v>
      </c>
      <c r="AF246" t="s">
        <v>1</v>
      </c>
      <c r="AG246" t="s">
        <v>1</v>
      </c>
      <c r="AH246" t="s">
        <v>5379</v>
      </c>
      <c r="AI246" t="s">
        <v>3342</v>
      </c>
      <c r="AJ246" t="s">
        <v>1</v>
      </c>
      <c r="AK246">
        <v>9371378560</v>
      </c>
      <c r="AL246" t="s">
        <v>1</v>
      </c>
      <c r="AM246" t="s">
        <v>1</v>
      </c>
      <c r="AN246" t="s">
        <v>1</v>
      </c>
      <c r="AO246" t="s">
        <v>5379</v>
      </c>
      <c r="AP246" t="s">
        <v>1</v>
      </c>
      <c r="AQ246" t="s">
        <v>2</v>
      </c>
      <c r="AR246" t="s">
        <v>1</v>
      </c>
      <c r="AS246" t="s">
        <v>1</v>
      </c>
      <c r="AT246" t="s">
        <v>1</v>
      </c>
      <c r="AU246" t="s">
        <v>1</v>
      </c>
      <c r="AV246" t="s">
        <v>1</v>
      </c>
      <c r="AW246" t="s">
        <v>11</v>
      </c>
      <c r="AX246">
        <f>Tabla1[[#This Row],[precio del paquete]]-Tabla1[[#This Row],[Saldo_Deudor]]</f>
        <v>1500</v>
      </c>
      <c r="AY246">
        <v>13300</v>
      </c>
      <c r="AZ246">
        <v>0</v>
      </c>
      <c r="BA246">
        <v>0</v>
      </c>
      <c r="BB246" s="20">
        <v>0</v>
      </c>
      <c r="BC246" t="s">
        <v>3965</v>
      </c>
      <c r="BD246" t="s">
        <v>4085</v>
      </c>
      <c r="BE246" t="s">
        <v>3</v>
      </c>
      <c r="BF246" t="s">
        <v>3</v>
      </c>
      <c r="BG246" t="s">
        <v>3</v>
      </c>
      <c r="BH246" t="s">
        <v>3</v>
      </c>
      <c r="BI246" t="s">
        <v>3</v>
      </c>
      <c r="BJ246" s="18" t="s">
        <v>6123</v>
      </c>
      <c r="BK246" t="s">
        <v>3</v>
      </c>
      <c r="BL246" t="s">
        <v>132</v>
      </c>
      <c r="BM246" t="s">
        <v>1</v>
      </c>
      <c r="BN246">
        <f>Tabla1[[#This Row],[precio del paquete]]</f>
        <v>14800</v>
      </c>
      <c r="BO246" t="s">
        <v>1</v>
      </c>
      <c r="BP246" t="s">
        <v>1</v>
      </c>
      <c r="BQ246" t="s">
        <v>1</v>
      </c>
      <c r="BR246" t="s">
        <v>1</v>
      </c>
      <c r="BS246" t="s">
        <v>1</v>
      </c>
      <c r="BT246" t="s">
        <v>1</v>
      </c>
      <c r="BU246" t="s">
        <v>1</v>
      </c>
      <c r="BV246" t="s">
        <v>1</v>
      </c>
      <c r="BW246" t="s">
        <v>0</v>
      </c>
      <c r="BX246" t="s">
        <v>1</v>
      </c>
      <c r="BY246" t="s">
        <v>1</v>
      </c>
      <c r="BZ246" t="s">
        <v>1</v>
      </c>
      <c r="CA246" t="s">
        <v>1</v>
      </c>
      <c r="CB246" t="s">
        <v>1</v>
      </c>
      <c r="CD246" t="str" cm="1">
        <f t="array" aca="1" ref="CD246" ca="1">eConcatenar(A246:CB246,"|")</f>
        <v>IZau0jRWKne5QyQg|CAR2021-5673|3|MEMORIAL|TABASCO|CUNDUACAN|EJIDO TIERRA Y LIBERTAD|2021-09-29|14800|0|500|50|0|0|0|0|0|0|0|0|0|0|0|0|0|0|0|SANDERO|SANCHEZ|CANDELARIA|SOLTERO|X|X|CALLE MANUEL PERALTA|EJIDO TIERRA Y LIBERTAD|X|9371378560|X|X|X|CALLE MANUEL PERALTA|X|LUNES|X|X|X|X|X|DOMICILIO |1500|13300|0|0|0|2022-01-19|2022-01-26|x|x|x|x|x|VGPXMZBAHZ6IEPI|x|HOMBRE|X|14800|X|X|X|X|X|X|X|X|CARDENAS|X|X|X|X|X</v>
      </c>
    </row>
    <row r="247" spans="1:82" x14ac:dyDescent="0.25">
      <c r="A247" t="s">
        <v>381</v>
      </c>
      <c r="B247" t="s">
        <v>2372</v>
      </c>
      <c r="C247">
        <v>3</v>
      </c>
      <c r="D247" t="s">
        <v>3183</v>
      </c>
      <c r="E247" t="s">
        <v>3188</v>
      </c>
      <c r="F247" t="s">
        <v>3191</v>
      </c>
      <c r="G247" t="s">
        <v>3343</v>
      </c>
      <c r="H247" t="s">
        <v>3905</v>
      </c>
      <c r="I247">
        <v>14800</v>
      </c>
      <c r="J247">
        <v>0</v>
      </c>
      <c r="K247">
        <v>200</v>
      </c>
      <c r="L247">
        <v>50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 t="s">
        <v>4201</v>
      </c>
      <c r="AC247" t="s">
        <v>4380</v>
      </c>
      <c r="AD247" s="17" t="s">
        <v>4258</v>
      </c>
      <c r="AE247" t="s">
        <v>4</v>
      </c>
      <c r="AF247" t="s">
        <v>1</v>
      </c>
      <c r="AG247" t="s">
        <v>1</v>
      </c>
      <c r="AH247" t="s">
        <v>5380</v>
      </c>
      <c r="AI247" t="s">
        <v>3343</v>
      </c>
      <c r="AJ247" t="s">
        <v>1</v>
      </c>
      <c r="AK247">
        <v>9931951981</v>
      </c>
      <c r="AL247" t="s">
        <v>1</v>
      </c>
      <c r="AM247" t="s">
        <v>1</v>
      </c>
      <c r="AN247" t="s">
        <v>1</v>
      </c>
      <c r="AO247" t="s">
        <v>5380</v>
      </c>
      <c r="AP247" t="s">
        <v>1</v>
      </c>
      <c r="AQ247" t="s">
        <v>2</v>
      </c>
      <c r="AR247" t="s">
        <v>1</v>
      </c>
      <c r="AS247" t="s">
        <v>1</v>
      </c>
      <c r="AT247" t="s">
        <v>1</v>
      </c>
      <c r="AU247" t="s">
        <v>1</v>
      </c>
      <c r="AV247" t="s">
        <v>1</v>
      </c>
      <c r="AW247" t="s">
        <v>11</v>
      </c>
      <c r="AX247">
        <f>Tabla1[[#This Row],[precio del paquete]]-Tabla1[[#This Row],[Saldo_Deudor]]</f>
        <v>1100</v>
      </c>
      <c r="AY247">
        <v>13700</v>
      </c>
      <c r="AZ247">
        <v>0</v>
      </c>
      <c r="BA247">
        <v>0</v>
      </c>
      <c r="BB247" s="20">
        <v>0</v>
      </c>
      <c r="BC247" t="s">
        <v>4162</v>
      </c>
      <c r="BD247" t="s">
        <v>5962</v>
      </c>
      <c r="BE247" t="s">
        <v>3</v>
      </c>
      <c r="BF247" t="s">
        <v>3</v>
      </c>
      <c r="BG247" t="s">
        <v>3</v>
      </c>
      <c r="BH247" t="s">
        <v>3</v>
      </c>
      <c r="BI247" t="s">
        <v>3</v>
      </c>
      <c r="BJ247" s="19" t="s">
        <v>6127</v>
      </c>
      <c r="BK247" t="s">
        <v>3</v>
      </c>
      <c r="BL247" t="s">
        <v>132</v>
      </c>
      <c r="BM247" t="s">
        <v>1</v>
      </c>
      <c r="BN247">
        <f>Tabla1[[#This Row],[precio del paquete]]</f>
        <v>14800</v>
      </c>
      <c r="BO247" t="s">
        <v>1</v>
      </c>
      <c r="BP247" t="s">
        <v>1</v>
      </c>
      <c r="BQ247" t="s">
        <v>1</v>
      </c>
      <c r="BR247" t="s">
        <v>1</v>
      </c>
      <c r="BS247" t="s">
        <v>1</v>
      </c>
      <c r="BT247" t="s">
        <v>1</v>
      </c>
      <c r="BU247" t="s">
        <v>1</v>
      </c>
      <c r="BV247" t="s">
        <v>1</v>
      </c>
      <c r="BW247" t="s">
        <v>0</v>
      </c>
      <c r="BX247" t="s">
        <v>1</v>
      </c>
      <c r="BY247" t="s">
        <v>1</v>
      </c>
      <c r="BZ247" t="s">
        <v>1</v>
      </c>
      <c r="CA247" t="s">
        <v>1</v>
      </c>
      <c r="CB247" t="s">
        <v>1</v>
      </c>
      <c r="CD247" t="str" cm="1">
        <f t="array" aca="1" ref="CD247" ca="1">eConcatenar(A247:CB247,"|")</f>
        <v>PHEW6M131SlBYmVo|CAR2021-5019|3|MEMORIAL|TABASCO|CUNDUACAN|EJIDO TIERRA Y LIBERTAD AMPLIACION PLAYITA|2021-08-30|14800|0|200|50|0|0|0|0|0|0|0|0|0|0|0|0|0|0|0|HERNANDEZ|RAMOS|MANUEL|SOLTERO|X|X|CALLE DEL CHIVO TEMPLO MARANATHA|EJIDO TIERRA Y LIBERTAD AMPLIACION PLAYITA|X|9931951981|X|X|X|CALLE DEL CHIVO TEMPLO MARANATHA|X|LUNES|X|X|X|X|X|DOMICILIO |1100|13700|0|0|0|2022-01-20|2022-01-27|x|x|x|x|x|2I10NYNXIAWALFA|x|HOMBRE|X|14800|X|X|X|X|X|X|X|X|CARDENAS|X|X|X|X|X</v>
      </c>
    </row>
    <row r="248" spans="1:82" x14ac:dyDescent="0.25">
      <c r="A248" t="s">
        <v>382</v>
      </c>
      <c r="B248" t="s">
        <v>2373</v>
      </c>
      <c r="C248">
        <v>3</v>
      </c>
      <c r="D248" t="s">
        <v>3183</v>
      </c>
      <c r="E248" t="s">
        <v>3188</v>
      </c>
      <c r="F248" t="s">
        <v>3191</v>
      </c>
      <c r="G248" t="s">
        <v>3343</v>
      </c>
      <c r="H248" t="s">
        <v>3906</v>
      </c>
      <c r="I248">
        <v>14800</v>
      </c>
      <c r="J248">
        <v>0</v>
      </c>
      <c r="K248">
        <v>100</v>
      </c>
      <c r="L248">
        <v>50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">
        <v>4549</v>
      </c>
      <c r="AC248" t="s">
        <v>4247</v>
      </c>
      <c r="AD248" s="17" t="s">
        <v>4550</v>
      </c>
      <c r="AE248" t="s">
        <v>4</v>
      </c>
      <c r="AF248" t="s">
        <v>1</v>
      </c>
      <c r="AG248" t="s">
        <v>1</v>
      </c>
      <c r="AH248" t="s">
        <v>5381</v>
      </c>
      <c r="AI248" t="s">
        <v>3343</v>
      </c>
      <c r="AJ248" t="s">
        <v>1</v>
      </c>
      <c r="AK248">
        <v>9371018798</v>
      </c>
      <c r="AL248" t="s">
        <v>1</v>
      </c>
      <c r="AM248" t="s">
        <v>1</v>
      </c>
      <c r="AN248" t="s">
        <v>1</v>
      </c>
      <c r="AO248" t="s">
        <v>5381</v>
      </c>
      <c r="AP248" t="s">
        <v>1</v>
      </c>
      <c r="AQ248" t="s">
        <v>2</v>
      </c>
      <c r="AR248" t="s">
        <v>1</v>
      </c>
      <c r="AS248" t="s">
        <v>1</v>
      </c>
      <c r="AT248" t="s">
        <v>1</v>
      </c>
      <c r="AU248" t="s">
        <v>1</v>
      </c>
      <c r="AV248" t="s">
        <v>1</v>
      </c>
      <c r="AW248" t="s">
        <v>11</v>
      </c>
      <c r="AX248">
        <f>Tabla1[[#This Row],[precio del paquete]]-Tabla1[[#This Row],[Saldo_Deudor]]</f>
        <v>5700</v>
      </c>
      <c r="AY248">
        <v>9100</v>
      </c>
      <c r="AZ248">
        <v>0</v>
      </c>
      <c r="BA248">
        <v>0</v>
      </c>
      <c r="BB248" s="20">
        <v>0</v>
      </c>
      <c r="BC248" t="s">
        <v>4162</v>
      </c>
      <c r="BD248" t="s">
        <v>5962</v>
      </c>
      <c r="BE248" t="s">
        <v>3</v>
      </c>
      <c r="BF248" t="s">
        <v>3</v>
      </c>
      <c r="BG248" t="s">
        <v>3</v>
      </c>
      <c r="BH248" t="s">
        <v>3</v>
      </c>
      <c r="BI248" t="s">
        <v>3</v>
      </c>
      <c r="BJ248" s="18" t="s">
        <v>6124</v>
      </c>
      <c r="BK248" t="s">
        <v>3</v>
      </c>
      <c r="BL248" t="s">
        <v>132</v>
      </c>
      <c r="BM248" t="s">
        <v>1</v>
      </c>
      <c r="BN248">
        <f>Tabla1[[#This Row],[precio del paquete]]</f>
        <v>14800</v>
      </c>
      <c r="BO248" t="s">
        <v>1</v>
      </c>
      <c r="BP248" t="s">
        <v>1</v>
      </c>
      <c r="BQ248" t="s">
        <v>1</v>
      </c>
      <c r="BR248" t="s">
        <v>1</v>
      </c>
      <c r="BS248" t="s">
        <v>1</v>
      </c>
      <c r="BT248" t="s">
        <v>1</v>
      </c>
      <c r="BU248" t="s">
        <v>1</v>
      </c>
      <c r="BV248" t="s">
        <v>1</v>
      </c>
      <c r="BW248" t="s">
        <v>0</v>
      </c>
      <c r="BX248" t="s">
        <v>1</v>
      </c>
      <c r="BY248" t="s">
        <v>1</v>
      </c>
      <c r="BZ248" t="s">
        <v>1</v>
      </c>
      <c r="CA248" t="s">
        <v>1</v>
      </c>
      <c r="CB248" t="s">
        <v>1</v>
      </c>
      <c r="CD248" t="str" cm="1">
        <f t="array" aca="1" ref="CD248" ca="1">eConcatenar(A248:CB248,"|")</f>
        <v>draWEdTadrJibHsB|CAR2021-1066|3|MEMORIAL|TABASCO|CUNDUACAN|EJIDO TIERRA Y LIBERTAD AMPLIACION PLAYITA|2021-01-08|14800|0|100|50|0|0|0|0|0|0|0|0|0|0|0|0|0|0|0|ULIN|MENDEZ|VICTOR|SOLTERO|X|X|SAN BENITO|EJIDO TIERRA Y LIBERTAD AMPLIACION PLAYITA|X|9371018798|X|X|X|SAN BENITO|X|LUNES|X|X|X|X|X|DOMICILIO |5700|9100|0|0|0|2022-01-20|2022-01-27|x|x|x|x|x|QWZHGJ0U9KVTQO|x|HOMBRE|X|14800|X|X|X|X|X|X|X|X|CARDENAS|X|X|X|X|X</v>
      </c>
    </row>
    <row r="249" spans="1:82" x14ac:dyDescent="0.25">
      <c r="A249" t="s">
        <v>383</v>
      </c>
      <c r="B249" t="s">
        <v>2374</v>
      </c>
      <c r="C249">
        <v>3</v>
      </c>
      <c r="D249" t="s">
        <v>3183</v>
      </c>
      <c r="E249" t="s">
        <v>3188</v>
      </c>
      <c r="F249" t="s">
        <v>3191</v>
      </c>
      <c r="G249" t="s">
        <v>3344</v>
      </c>
      <c r="H249" t="s">
        <v>3795</v>
      </c>
      <c r="I249">
        <v>14800</v>
      </c>
      <c r="J249">
        <v>0</v>
      </c>
      <c r="K249">
        <v>100</v>
      </c>
      <c r="L249">
        <v>50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 t="s">
        <v>4524</v>
      </c>
      <c r="AC249" t="s">
        <v>4200</v>
      </c>
      <c r="AD249" s="17" t="s">
        <v>4551</v>
      </c>
      <c r="AE249" t="s">
        <v>4</v>
      </c>
      <c r="AF249" t="s">
        <v>1</v>
      </c>
      <c r="AG249" t="s">
        <v>1</v>
      </c>
      <c r="AH249" t="s">
        <v>5355</v>
      </c>
      <c r="AI249" t="s">
        <v>3344</v>
      </c>
      <c r="AJ249" t="s">
        <v>1</v>
      </c>
      <c r="AK249">
        <v>9141248315</v>
      </c>
      <c r="AL249" t="s">
        <v>1</v>
      </c>
      <c r="AM249" t="s">
        <v>1</v>
      </c>
      <c r="AN249" t="s">
        <v>1</v>
      </c>
      <c r="AO249" t="s">
        <v>5355</v>
      </c>
      <c r="AP249" t="s">
        <v>1</v>
      </c>
      <c r="AQ249" t="s">
        <v>2</v>
      </c>
      <c r="AR249" t="s">
        <v>1</v>
      </c>
      <c r="AS249" t="s">
        <v>1</v>
      </c>
      <c r="AT249" t="s">
        <v>1</v>
      </c>
      <c r="AU249" t="s">
        <v>1</v>
      </c>
      <c r="AV249" t="s">
        <v>1</v>
      </c>
      <c r="AW249" t="s">
        <v>11</v>
      </c>
      <c r="AX249">
        <f>Tabla1[[#This Row],[precio del paquete]]-Tabla1[[#This Row],[Saldo_Deudor]]</f>
        <v>1500</v>
      </c>
      <c r="AY249">
        <v>13300</v>
      </c>
      <c r="AZ249">
        <v>0</v>
      </c>
      <c r="BA249">
        <v>0</v>
      </c>
      <c r="BB249" s="20">
        <v>0</v>
      </c>
      <c r="BC249" t="s">
        <v>4162</v>
      </c>
      <c r="BD249" t="s">
        <v>5962</v>
      </c>
      <c r="BE249" t="s">
        <v>3</v>
      </c>
      <c r="BF249" t="s">
        <v>3</v>
      </c>
      <c r="BG249" t="s">
        <v>3</v>
      </c>
      <c r="BH249" t="s">
        <v>3</v>
      </c>
      <c r="BI249" t="s">
        <v>3</v>
      </c>
      <c r="BJ249" s="19" t="s">
        <v>6124</v>
      </c>
      <c r="BK249" t="s">
        <v>3</v>
      </c>
      <c r="BL249" t="s">
        <v>132</v>
      </c>
      <c r="BM249" t="s">
        <v>1</v>
      </c>
      <c r="BN249">
        <f>Tabla1[[#This Row],[precio del paquete]]</f>
        <v>14800</v>
      </c>
      <c r="BO249" t="s">
        <v>1</v>
      </c>
      <c r="BP249" t="s">
        <v>1</v>
      </c>
      <c r="BQ249" t="s">
        <v>1</v>
      </c>
      <c r="BR249" t="s">
        <v>1</v>
      </c>
      <c r="BS249" t="s">
        <v>1</v>
      </c>
      <c r="BT249" t="s">
        <v>1</v>
      </c>
      <c r="BU249" t="s">
        <v>1</v>
      </c>
      <c r="BV249" t="s">
        <v>1</v>
      </c>
      <c r="BW249" t="s">
        <v>0</v>
      </c>
      <c r="BX249" t="s">
        <v>1</v>
      </c>
      <c r="BY249" t="s">
        <v>1</v>
      </c>
      <c r="BZ249" t="s">
        <v>1</v>
      </c>
      <c r="CA249" t="s">
        <v>1</v>
      </c>
      <c r="CB249" t="s">
        <v>1</v>
      </c>
      <c r="CD249" t="str" cm="1">
        <f t="array" aca="1" ref="CD249" ca="1">eConcatenar(A249:CB249,"|")</f>
        <v>fxBXrY7CRwqnob1W|CAR2021-6040|3|MEMORIAL|TABASCO|CUNDUACAN|EJIDO TULAR|2021-10-11|14800|0|100|50|0|0|0|0|0|0|0|0|0|0|0|0|0|0|0|BURELO|MARQUEZ|YERALDINA|SOLTERO|X|X|CARRETERA TULIPAN - LIBERTAD|EJIDO TULAR|X|9141248315|X|X|X|CARRETERA TULIPAN - LIBERTAD|X|LUNES|X|X|X|X|X|DOMICILIO |1500|13300|0|0|0|2022-01-20|2022-01-27|x|x|x|x|x|QWZHGJ0U9KVTQO|x|HOMBRE|X|14800|X|X|X|X|X|X|X|X|CARDENAS|X|X|X|X|X</v>
      </c>
    </row>
    <row r="250" spans="1:82" x14ac:dyDescent="0.25">
      <c r="A250" t="s">
        <v>384</v>
      </c>
      <c r="B250" t="s">
        <v>2375</v>
      </c>
      <c r="C250">
        <v>3</v>
      </c>
      <c r="D250" t="s">
        <v>3187</v>
      </c>
      <c r="E250" t="s">
        <v>3188</v>
      </c>
      <c r="F250" t="s">
        <v>3191</v>
      </c>
      <c r="G250" t="s">
        <v>3344</v>
      </c>
      <c r="H250" t="s">
        <v>3763</v>
      </c>
      <c r="I250">
        <v>12900</v>
      </c>
      <c r="J250">
        <v>0</v>
      </c>
      <c r="K250">
        <v>100</v>
      </c>
      <c r="L250">
        <v>50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 t="s">
        <v>8</v>
      </c>
      <c r="AC250" t="s">
        <v>4246</v>
      </c>
      <c r="AD250" s="17" t="s">
        <v>4379</v>
      </c>
      <c r="AE250" t="s">
        <v>4</v>
      </c>
      <c r="AF250" t="s">
        <v>1</v>
      </c>
      <c r="AG250" t="s">
        <v>1</v>
      </c>
      <c r="AH250" t="s">
        <v>5382</v>
      </c>
      <c r="AI250" t="s">
        <v>3344</v>
      </c>
      <c r="AJ250" t="s">
        <v>1</v>
      </c>
      <c r="AK250" t="s">
        <v>1</v>
      </c>
      <c r="AL250" t="s">
        <v>1</v>
      </c>
      <c r="AM250" t="s">
        <v>1</v>
      </c>
      <c r="AN250" t="s">
        <v>1</v>
      </c>
      <c r="AO250" t="s">
        <v>5382</v>
      </c>
      <c r="AP250" t="s">
        <v>1</v>
      </c>
      <c r="AQ250" t="s">
        <v>2</v>
      </c>
      <c r="AR250" t="s">
        <v>1</v>
      </c>
      <c r="AS250" t="s">
        <v>1</v>
      </c>
      <c r="AT250" t="s">
        <v>1</v>
      </c>
      <c r="AU250" t="s">
        <v>1</v>
      </c>
      <c r="AV250" t="s">
        <v>1</v>
      </c>
      <c r="AW250" t="s">
        <v>11</v>
      </c>
      <c r="AX250">
        <f>Tabla1[[#This Row],[precio del paquete]]-Tabla1[[#This Row],[Saldo_Deudor]]</f>
        <v>9300</v>
      </c>
      <c r="AY250">
        <v>3600</v>
      </c>
      <c r="AZ250">
        <v>0</v>
      </c>
      <c r="BA250">
        <v>0</v>
      </c>
      <c r="BB250" s="20">
        <v>0</v>
      </c>
      <c r="BC250" t="s">
        <v>4085</v>
      </c>
      <c r="BD250" t="s">
        <v>5963</v>
      </c>
      <c r="BE250" t="s">
        <v>3</v>
      </c>
      <c r="BF250" t="s">
        <v>3</v>
      </c>
      <c r="BG250" t="s">
        <v>3</v>
      </c>
      <c r="BH250" t="s">
        <v>3</v>
      </c>
      <c r="BI250" t="s">
        <v>3</v>
      </c>
      <c r="BJ250" s="18" t="s">
        <v>6124</v>
      </c>
      <c r="BK250" t="s">
        <v>3</v>
      </c>
      <c r="BL250" t="s">
        <v>132</v>
      </c>
      <c r="BM250" t="s">
        <v>1</v>
      </c>
      <c r="BN250">
        <f>Tabla1[[#This Row],[precio del paquete]]</f>
        <v>12900</v>
      </c>
      <c r="BO250" t="s">
        <v>1</v>
      </c>
      <c r="BP250" t="s">
        <v>1</v>
      </c>
      <c r="BQ250" t="s">
        <v>1</v>
      </c>
      <c r="BR250" t="s">
        <v>1</v>
      </c>
      <c r="BS250" t="s">
        <v>1</v>
      </c>
      <c r="BT250" t="s">
        <v>1</v>
      </c>
      <c r="BU250" t="s">
        <v>1</v>
      </c>
      <c r="BV250" t="s">
        <v>1</v>
      </c>
      <c r="BW250" t="s">
        <v>0</v>
      </c>
      <c r="BX250" t="s">
        <v>1</v>
      </c>
      <c r="BY250" t="s">
        <v>1</v>
      </c>
      <c r="BZ250" t="s">
        <v>1</v>
      </c>
      <c r="CA250" t="s">
        <v>1</v>
      </c>
      <c r="CB250" t="s">
        <v>1</v>
      </c>
      <c r="CD250" t="str" cm="1">
        <f t="array" aca="1" ref="CD250" ca="1">eConcatenar(A250:CB250,"|")</f>
        <v>PdGsyc9FVORSUmba|CAR2019-0442|3|ECONOLINE|TABASCO|CUNDUACAN|EJIDO TULAR|2022-02-01|12900|0|100|50|0|0|0|0|0|0|0|0|0|0|0|0|0|0|0|GOMEZ|JIMENEZ|ISIDRO|SOLTERO|X|X|CARRETERA A POBLADO LIBERTAD|EJIDO TULAR|X|X|X|X|X|CARRETERA A POBLADO LIBERTAD|X|LUNES|X|X|X|X|X|DOMICILIO |9300|3600|0|0|0|2022-01-26|2022-02-02|x|x|x|x|x|QWZHGJ0U9KVTQO|x|HOMBRE|X|12900|X|X|X|X|X|X|X|X|CARDENAS|X|X|X|X|X</v>
      </c>
    </row>
    <row r="251" spans="1:82" x14ac:dyDescent="0.25">
      <c r="A251" t="s">
        <v>385</v>
      </c>
      <c r="B251" t="s">
        <v>2376</v>
      </c>
      <c r="C251">
        <v>3</v>
      </c>
      <c r="D251" t="s">
        <v>3183</v>
      </c>
      <c r="E251" t="s">
        <v>3188</v>
      </c>
      <c r="F251" t="s">
        <v>3189</v>
      </c>
      <c r="G251" t="s">
        <v>3345</v>
      </c>
      <c r="H251" t="s">
        <v>3771</v>
      </c>
      <c r="I251">
        <v>14800</v>
      </c>
      <c r="J251">
        <v>0</v>
      </c>
      <c r="K251">
        <v>100</v>
      </c>
      <c r="L251">
        <v>50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 t="s">
        <v>4425</v>
      </c>
      <c r="AC251" t="s">
        <v>4247</v>
      </c>
      <c r="AD251" s="17" t="s">
        <v>4552</v>
      </c>
      <c r="AE251" t="s">
        <v>4</v>
      </c>
      <c r="AF251" t="s">
        <v>1</v>
      </c>
      <c r="AG251" t="s">
        <v>1</v>
      </c>
      <c r="AH251" t="s">
        <v>5383</v>
      </c>
      <c r="AI251" t="s">
        <v>3345</v>
      </c>
      <c r="AJ251" t="s">
        <v>1</v>
      </c>
      <c r="AK251" t="s">
        <v>1</v>
      </c>
      <c r="AL251" t="s">
        <v>1</v>
      </c>
      <c r="AM251" t="s">
        <v>1</v>
      </c>
      <c r="AN251" t="s">
        <v>1</v>
      </c>
      <c r="AO251" t="s">
        <v>5383</v>
      </c>
      <c r="AP251" t="s">
        <v>1</v>
      </c>
      <c r="AQ251" t="s">
        <v>2</v>
      </c>
      <c r="AR251" t="s">
        <v>1</v>
      </c>
      <c r="AS251" t="s">
        <v>1</v>
      </c>
      <c r="AT251" t="s">
        <v>1</v>
      </c>
      <c r="AU251" t="s">
        <v>1</v>
      </c>
      <c r="AV251" t="s">
        <v>1</v>
      </c>
      <c r="AW251" t="s">
        <v>11</v>
      </c>
      <c r="AX251">
        <f>Tabla1[[#This Row],[precio del paquete]]-Tabla1[[#This Row],[Saldo_Deudor]]</f>
        <v>1100</v>
      </c>
      <c r="AY251">
        <v>13700</v>
      </c>
      <c r="AZ251">
        <v>0</v>
      </c>
      <c r="BA251">
        <v>0</v>
      </c>
      <c r="BB251" s="20">
        <v>0</v>
      </c>
      <c r="BC251" t="s">
        <v>4085</v>
      </c>
      <c r="BD251" t="s">
        <v>5963</v>
      </c>
      <c r="BE251" t="s">
        <v>3</v>
      </c>
      <c r="BF251" t="s">
        <v>3</v>
      </c>
      <c r="BG251" t="s">
        <v>3</v>
      </c>
      <c r="BH251" t="s">
        <v>3</v>
      </c>
      <c r="BI251" t="s">
        <v>3</v>
      </c>
      <c r="BJ251" s="19" t="s">
        <v>6127</v>
      </c>
      <c r="BK251" t="s">
        <v>3</v>
      </c>
      <c r="BL251" t="s">
        <v>132</v>
      </c>
      <c r="BM251" t="s">
        <v>1</v>
      </c>
      <c r="BN251">
        <f>Tabla1[[#This Row],[precio del paquete]]</f>
        <v>14800</v>
      </c>
      <c r="BO251" t="s">
        <v>1</v>
      </c>
      <c r="BP251" t="s">
        <v>1</v>
      </c>
      <c r="BQ251" t="s">
        <v>1</v>
      </c>
      <c r="BR251" t="s">
        <v>1</v>
      </c>
      <c r="BS251" t="s">
        <v>1</v>
      </c>
      <c r="BT251" t="s">
        <v>1</v>
      </c>
      <c r="BU251" t="s">
        <v>1</v>
      </c>
      <c r="BV251" t="s">
        <v>1</v>
      </c>
      <c r="BW251" t="s">
        <v>0</v>
      </c>
      <c r="BX251" t="s">
        <v>1</v>
      </c>
      <c r="BY251" t="s">
        <v>1</v>
      </c>
      <c r="BZ251" t="s">
        <v>1</v>
      </c>
      <c r="CA251" t="s">
        <v>1</v>
      </c>
      <c r="CB251" t="s">
        <v>1</v>
      </c>
      <c r="CD251" t="str" cm="1">
        <f t="array" aca="1" ref="CD251" ca="1">eConcatenar(A251:CB251,"|")</f>
        <v>hnL6hkDilK8lkrxn|COM2021-7471|3|MEMORIAL|TABASCO|COMALCALCO|EJIDO TULIPAN|2021-06-12|14800|0|100|50|0|0|0|0|0|0|0|0|0|0|0|0|0|0|0|ESCALANTE|MENDEZ|MARIA GUADALUPE|SOLTERO|X|X|CARRETERA FEDERAL CARDENAS-COMALCALCO|EJIDO TULIPAN|X|X|X|X|X|CARRETERA FEDERAL CARDENAS-COMALCALCO|X|LUNES|X|X|X|X|X|DOMICILIO |1100|13700|0|0|0|2022-01-26|2022-02-02|x|x|x|x|x|2I10NYNXIAWALFA|x|HOMBRE|X|14800|X|X|X|X|X|X|X|X|CARDENAS|X|X|X|X|X</v>
      </c>
    </row>
    <row r="252" spans="1:82" x14ac:dyDescent="0.25">
      <c r="A252" t="s">
        <v>386</v>
      </c>
      <c r="B252" t="s">
        <v>2377</v>
      </c>
      <c r="C252">
        <v>3</v>
      </c>
      <c r="D252" t="s">
        <v>3183</v>
      </c>
      <c r="E252" t="s">
        <v>3188</v>
      </c>
      <c r="F252" t="s">
        <v>3189</v>
      </c>
      <c r="G252" t="s">
        <v>3345</v>
      </c>
      <c r="H252" t="s">
        <v>3907</v>
      </c>
      <c r="I252">
        <v>14800</v>
      </c>
      <c r="J252">
        <v>0</v>
      </c>
      <c r="K252">
        <v>100</v>
      </c>
      <c r="L252">
        <v>50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 t="s">
        <v>4553</v>
      </c>
      <c r="AC252" t="s">
        <v>4425</v>
      </c>
      <c r="AD252" s="17" t="s">
        <v>4531</v>
      </c>
      <c r="AE252" t="s">
        <v>4</v>
      </c>
      <c r="AF252" t="s">
        <v>1</v>
      </c>
      <c r="AG252" t="s">
        <v>1</v>
      </c>
      <c r="AH252" t="s">
        <v>5383</v>
      </c>
      <c r="AI252" t="s">
        <v>3345</v>
      </c>
      <c r="AJ252" t="s">
        <v>1</v>
      </c>
      <c r="AK252" t="s">
        <v>1</v>
      </c>
      <c r="AL252" t="s">
        <v>1</v>
      </c>
      <c r="AM252" t="s">
        <v>1</v>
      </c>
      <c r="AN252" t="s">
        <v>1</v>
      </c>
      <c r="AO252" t="s">
        <v>5383</v>
      </c>
      <c r="AP252" t="s">
        <v>1</v>
      </c>
      <c r="AQ252" t="s">
        <v>2</v>
      </c>
      <c r="AR252" t="s">
        <v>1</v>
      </c>
      <c r="AS252" t="s">
        <v>1</v>
      </c>
      <c r="AT252" t="s">
        <v>1</v>
      </c>
      <c r="AU252" t="s">
        <v>1</v>
      </c>
      <c r="AV252" t="s">
        <v>1</v>
      </c>
      <c r="AW252" t="s">
        <v>11</v>
      </c>
      <c r="AX252">
        <f>Tabla1[[#This Row],[precio del paquete]]-Tabla1[[#This Row],[Saldo_Deudor]]</f>
        <v>1200</v>
      </c>
      <c r="AY252">
        <v>13600</v>
      </c>
      <c r="AZ252">
        <v>0</v>
      </c>
      <c r="BA252">
        <v>0</v>
      </c>
      <c r="BB252" s="20">
        <v>0</v>
      </c>
      <c r="BC252" t="s">
        <v>4085</v>
      </c>
      <c r="BD252" t="s">
        <v>5963</v>
      </c>
      <c r="BE252" t="s">
        <v>3</v>
      </c>
      <c r="BF252" t="s">
        <v>3</v>
      </c>
      <c r="BG252" t="s">
        <v>3</v>
      </c>
      <c r="BH252" t="s">
        <v>3</v>
      </c>
      <c r="BI252" t="s">
        <v>3</v>
      </c>
      <c r="BJ252" s="18" t="s">
        <v>6150</v>
      </c>
      <c r="BK252" t="s">
        <v>3</v>
      </c>
      <c r="BL252" t="s">
        <v>132</v>
      </c>
      <c r="BM252" t="s">
        <v>1</v>
      </c>
      <c r="BN252">
        <f>Tabla1[[#This Row],[precio del paquete]]</f>
        <v>14800</v>
      </c>
      <c r="BO252" t="s">
        <v>1</v>
      </c>
      <c r="BP252" t="s">
        <v>1</v>
      </c>
      <c r="BQ252" t="s">
        <v>1</v>
      </c>
      <c r="BR252" t="s">
        <v>1</v>
      </c>
      <c r="BS252" t="s">
        <v>1</v>
      </c>
      <c r="BT252" t="s">
        <v>1</v>
      </c>
      <c r="BU252" t="s">
        <v>1</v>
      </c>
      <c r="BV252" t="s">
        <v>1</v>
      </c>
      <c r="BW252" t="s">
        <v>0</v>
      </c>
      <c r="BX252" t="s">
        <v>1</v>
      </c>
      <c r="BY252" t="s">
        <v>1</v>
      </c>
      <c r="BZ252" t="s">
        <v>1</v>
      </c>
      <c r="CA252" t="s">
        <v>1</v>
      </c>
      <c r="CB252" t="s">
        <v>1</v>
      </c>
      <c r="CD252" t="str" cm="1">
        <f t="array" aca="1" ref="CD252" ca="1">eConcatenar(A252:CB252,"|")</f>
        <v>evvjRu8LbA4WFlfi|COM2021-7611|3|MEMORIAL|TABASCO|COMALCALCO|EJIDO TULIPAN|2021-12-23|14800|0|100|50|0|0|0|0|0|0|0|0|0|0|0|0|0|0|0|PUIG|ESCALANTE|MARIA DE LA CRUZ|SOLTERO|X|X|CARRETERA FEDERAL CARDENAS-COMALCALCO|EJIDO TULIPAN|X|X|X|X|X|CARRETERA FEDERAL CARDENAS-COMALCALCO|X|LUNES|X|X|X|X|X|DOMICILIO |1200|13600|0|0|0|2022-01-26|2022-02-02|x|x|x|x|x|AARMQKP7RFVCNAK|x|HOMBRE|X|14800|X|X|X|X|X|X|X|X|CARDENAS|X|X|X|X|X</v>
      </c>
    </row>
    <row r="253" spans="1:82" x14ac:dyDescent="0.25">
      <c r="A253" t="s">
        <v>387</v>
      </c>
      <c r="B253" t="s">
        <v>2378</v>
      </c>
      <c r="C253">
        <v>3</v>
      </c>
      <c r="D253" t="s">
        <v>3187</v>
      </c>
      <c r="E253" t="s">
        <v>3188</v>
      </c>
      <c r="F253" t="s">
        <v>3192</v>
      </c>
      <c r="G253" t="s">
        <v>3346</v>
      </c>
      <c r="H253" t="s">
        <v>3763</v>
      </c>
      <c r="I253">
        <v>12900</v>
      </c>
      <c r="J253">
        <v>0</v>
      </c>
      <c r="K253">
        <v>100</v>
      </c>
      <c r="L253">
        <v>50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 t="s">
        <v>4226</v>
      </c>
      <c r="AC253" t="s">
        <v>4183</v>
      </c>
      <c r="AD253" s="17" t="s">
        <v>4554</v>
      </c>
      <c r="AE253" t="s">
        <v>4</v>
      </c>
      <c r="AF253" t="s">
        <v>1</v>
      </c>
      <c r="AG253" t="s">
        <v>1</v>
      </c>
      <c r="AH253" t="s">
        <v>1</v>
      </c>
      <c r="AI253" t="s">
        <v>3346</v>
      </c>
      <c r="AJ253" t="s">
        <v>1</v>
      </c>
      <c r="AK253" t="s">
        <v>1</v>
      </c>
      <c r="AL253" t="s">
        <v>1</v>
      </c>
      <c r="AM253" t="s">
        <v>1</v>
      </c>
      <c r="AN253" t="s">
        <v>1</v>
      </c>
      <c r="AO253" t="s">
        <v>1</v>
      </c>
      <c r="AP253" t="s">
        <v>1</v>
      </c>
      <c r="AQ253" t="s">
        <v>2</v>
      </c>
      <c r="AR253" t="s">
        <v>1</v>
      </c>
      <c r="AS253" t="s">
        <v>1</v>
      </c>
      <c r="AT253" t="s">
        <v>1</v>
      </c>
      <c r="AU253" t="s">
        <v>1</v>
      </c>
      <c r="AV253" t="s">
        <v>1</v>
      </c>
      <c r="AW253" t="s">
        <v>11</v>
      </c>
      <c r="AX253">
        <f>Tabla1[[#This Row],[precio del paquete]]-Tabla1[[#This Row],[Saldo_Deudor]]</f>
        <v>11100</v>
      </c>
      <c r="AY253">
        <v>1800</v>
      </c>
      <c r="AZ253">
        <v>0</v>
      </c>
      <c r="BA253">
        <v>0</v>
      </c>
      <c r="BB253" s="20">
        <v>0</v>
      </c>
      <c r="BC253" t="s">
        <v>4124</v>
      </c>
      <c r="BD253" t="s">
        <v>4103</v>
      </c>
      <c r="BE253" t="s">
        <v>3</v>
      </c>
      <c r="BF253" t="s">
        <v>3</v>
      </c>
      <c r="BG253" t="s">
        <v>3</v>
      </c>
      <c r="BH253" t="s">
        <v>3</v>
      </c>
      <c r="BI253" t="s">
        <v>3</v>
      </c>
      <c r="BJ253" s="19" t="s">
        <v>6150</v>
      </c>
      <c r="BK253" t="s">
        <v>3</v>
      </c>
      <c r="BL253" t="s">
        <v>132</v>
      </c>
      <c r="BM253" t="s">
        <v>1</v>
      </c>
      <c r="BN253">
        <f>Tabla1[[#This Row],[precio del paquete]]</f>
        <v>12900</v>
      </c>
      <c r="BO253" t="s">
        <v>1</v>
      </c>
      <c r="BP253" t="s">
        <v>1</v>
      </c>
      <c r="BQ253" t="s">
        <v>1</v>
      </c>
      <c r="BR253" t="s">
        <v>1</v>
      </c>
      <c r="BS253" t="s">
        <v>1</v>
      </c>
      <c r="BT253" t="s">
        <v>1</v>
      </c>
      <c r="BU253" t="s">
        <v>1</v>
      </c>
      <c r="BV253" t="s">
        <v>1</v>
      </c>
      <c r="BW253" t="s">
        <v>0</v>
      </c>
      <c r="BX253" t="s">
        <v>1</v>
      </c>
      <c r="BY253" t="s">
        <v>1</v>
      </c>
      <c r="BZ253" t="s">
        <v>1</v>
      </c>
      <c r="CA253" t="s">
        <v>1</v>
      </c>
      <c r="CB253" t="s">
        <v>1</v>
      </c>
      <c r="CD253" t="str" cm="1">
        <f t="array" aca="1" ref="CD253" ca="1">eConcatenar(A253:CB253,"|")</f>
        <v>Dd2IFIbeMwKhjui7|PAR2019-0259|3|ECONOLINE|TABASCO|PARAISO|EL BELLOTE|2022-02-01|12900|0|100|50|0|0|0|0|0|0|0|0|0|0|0|0|0|0|0|CRUZ|DE LA CRUZ|MIGUEL|SOLTERO|X|X|X|EL BELLOTE|X|X|X|X|X|X|X|LUNES|X|X|X|X|X|DOMICILIO |11100|1800|0|0|0|2022-01-21|2022-01-28|x|x|x|x|x|AARMQKP7RFVCNAK|x|HOMBRE|X|12900|X|X|X|X|X|X|X|X|CARDENAS|X|X|X|X|X</v>
      </c>
    </row>
    <row r="254" spans="1:82" x14ac:dyDescent="0.25">
      <c r="A254" t="s">
        <v>388</v>
      </c>
      <c r="B254" t="s">
        <v>2379</v>
      </c>
      <c r="C254">
        <v>3</v>
      </c>
      <c r="D254" t="s">
        <v>3186</v>
      </c>
      <c r="E254" t="s">
        <v>3188</v>
      </c>
      <c r="F254" t="s">
        <v>3192</v>
      </c>
      <c r="G254" t="s">
        <v>3346</v>
      </c>
      <c r="H254" t="s">
        <v>3908</v>
      </c>
      <c r="I254">
        <v>19800</v>
      </c>
      <c r="J254">
        <v>0</v>
      </c>
      <c r="K254">
        <v>800</v>
      </c>
      <c r="L254">
        <v>50</v>
      </c>
      <c r="M254">
        <v>2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 t="s">
        <v>4191</v>
      </c>
      <c r="AC254" t="s">
        <v>4555</v>
      </c>
      <c r="AD254" s="17" t="s">
        <v>4338</v>
      </c>
      <c r="AE254" t="s">
        <v>4</v>
      </c>
      <c r="AF254" t="s">
        <v>1</v>
      </c>
      <c r="AG254" t="s">
        <v>1</v>
      </c>
      <c r="AH254" t="s">
        <v>5384</v>
      </c>
      <c r="AI254" t="s">
        <v>3346</v>
      </c>
      <c r="AJ254" t="s">
        <v>1</v>
      </c>
      <c r="AK254">
        <v>9331350730</v>
      </c>
      <c r="AL254" t="s">
        <v>1</v>
      </c>
      <c r="AM254" t="s">
        <v>1</v>
      </c>
      <c r="AN254" t="s">
        <v>1</v>
      </c>
      <c r="AO254" t="s">
        <v>5384</v>
      </c>
      <c r="AP254" t="s">
        <v>1</v>
      </c>
      <c r="AQ254" t="s">
        <v>2</v>
      </c>
      <c r="AR254" t="s">
        <v>1</v>
      </c>
      <c r="AS254" t="s">
        <v>1</v>
      </c>
      <c r="AT254" t="s">
        <v>1</v>
      </c>
      <c r="AU254" t="s">
        <v>1</v>
      </c>
      <c r="AV254" t="s">
        <v>1</v>
      </c>
      <c r="AW254" t="s">
        <v>11</v>
      </c>
      <c r="AX254">
        <f>Tabla1[[#This Row],[precio del paquete]]-Tabla1[[#This Row],[Saldo_Deudor]]</f>
        <v>5700</v>
      </c>
      <c r="AY254">
        <v>14100</v>
      </c>
      <c r="AZ254">
        <v>0</v>
      </c>
      <c r="BA254">
        <v>0</v>
      </c>
      <c r="BB254" s="20">
        <v>0</v>
      </c>
      <c r="BC254" t="s">
        <v>3983</v>
      </c>
      <c r="BD254" t="s">
        <v>6048</v>
      </c>
      <c r="BE254" t="s">
        <v>3</v>
      </c>
      <c r="BF254" t="s">
        <v>3</v>
      </c>
      <c r="BG254" t="s">
        <v>3</v>
      </c>
      <c r="BH254" t="s">
        <v>3</v>
      </c>
      <c r="BI254" t="s">
        <v>3</v>
      </c>
      <c r="BJ254" s="18" t="s">
        <v>6139</v>
      </c>
      <c r="BK254" t="s">
        <v>3</v>
      </c>
      <c r="BL254" t="s">
        <v>132</v>
      </c>
      <c r="BM254" t="s">
        <v>1</v>
      </c>
      <c r="BN254">
        <f>Tabla1[[#This Row],[precio del paquete]]</f>
        <v>19800</v>
      </c>
      <c r="BO254" t="s">
        <v>1</v>
      </c>
      <c r="BP254" t="s">
        <v>1</v>
      </c>
      <c r="BQ254" t="s">
        <v>1</v>
      </c>
      <c r="BR254" t="s">
        <v>1</v>
      </c>
      <c r="BS254" t="s">
        <v>1</v>
      </c>
      <c r="BT254" t="s">
        <v>1</v>
      </c>
      <c r="BU254" t="s">
        <v>1</v>
      </c>
      <c r="BV254" t="s">
        <v>1</v>
      </c>
      <c r="BW254" t="s">
        <v>0</v>
      </c>
      <c r="BX254" t="s">
        <v>1</v>
      </c>
      <c r="BY254" t="s">
        <v>1</v>
      </c>
      <c r="BZ254" t="s">
        <v>1</v>
      </c>
      <c r="CA254" t="s">
        <v>1</v>
      </c>
      <c r="CB254" t="s">
        <v>1</v>
      </c>
      <c r="CD254" t="str" cm="1">
        <f t="array" aca="1" ref="CD254" ca="1">eConcatenar(A254:CB254,"|")</f>
        <v>HGHXntkfNUniSGuD|PAR2020-1720|3|ZAFIRO|TABASCO|PARAISO|EL BELLOTE|2020-08-24|19800|0|800|50|2|0|0|0|0|0|0|0|0|0|0|0|0|0|0|FUENTES|WILSON|MARIA DEL CARMEN|SOLTERO|X|X|ENTRADA DEL P|EL BELLOTE|X|9331350730|X|X|X|ENTRADA DEL P|X|LUNES|X|X|X|X|X|DOMICILIO |5700|14100|0|0|0|2022-07-01|2022-07-08|x|x|x|x|x|QWZGYT4O9KVTQO|x|HOMBRE|X|19800|X|X|X|X|X|X|X|X|CARDENAS|X|X|X|X|X</v>
      </c>
    </row>
    <row r="255" spans="1:82" x14ac:dyDescent="0.25">
      <c r="A255" t="s">
        <v>389</v>
      </c>
      <c r="B255" t="s">
        <v>2380</v>
      </c>
      <c r="C255">
        <v>3</v>
      </c>
      <c r="D255" t="s">
        <v>3183</v>
      </c>
      <c r="E255" t="s">
        <v>3188</v>
      </c>
      <c r="F255" t="s">
        <v>3192</v>
      </c>
      <c r="G255" t="s">
        <v>3346</v>
      </c>
      <c r="H255" t="s">
        <v>3763</v>
      </c>
      <c r="I255">
        <v>14800</v>
      </c>
      <c r="J255">
        <v>0</v>
      </c>
      <c r="K255">
        <v>100</v>
      </c>
      <c r="L255">
        <v>50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 t="s">
        <v>4556</v>
      </c>
      <c r="AC255" t="s">
        <v>4555</v>
      </c>
      <c r="AD255" s="17" t="s">
        <v>4557</v>
      </c>
      <c r="AE255" t="s">
        <v>4</v>
      </c>
      <c r="AF255" t="s">
        <v>1</v>
      </c>
      <c r="AG255" t="s">
        <v>1</v>
      </c>
      <c r="AH255" t="s">
        <v>3346</v>
      </c>
      <c r="AI255" t="s">
        <v>3346</v>
      </c>
      <c r="AJ255" t="s">
        <v>1</v>
      </c>
      <c r="AK255" t="s">
        <v>1</v>
      </c>
      <c r="AL255" t="s">
        <v>1</v>
      </c>
      <c r="AM255" t="s">
        <v>1</v>
      </c>
      <c r="AN255" t="s">
        <v>1</v>
      </c>
      <c r="AO255" t="s">
        <v>3346</v>
      </c>
      <c r="AP255" t="s">
        <v>1</v>
      </c>
      <c r="AQ255" t="s">
        <v>2</v>
      </c>
      <c r="AR255" t="s">
        <v>1</v>
      </c>
      <c r="AS255" t="s">
        <v>1</v>
      </c>
      <c r="AT255" t="s">
        <v>1</v>
      </c>
      <c r="AU255" t="s">
        <v>1</v>
      </c>
      <c r="AV255" t="s">
        <v>1</v>
      </c>
      <c r="AW255" t="s">
        <v>11</v>
      </c>
      <c r="AX255">
        <f>Tabla1[[#This Row],[precio del paquete]]-Tabla1[[#This Row],[Saldo_Deudor]]</f>
        <v>1250</v>
      </c>
      <c r="AY255">
        <v>13550</v>
      </c>
      <c r="AZ255">
        <v>0</v>
      </c>
      <c r="BA255">
        <v>0</v>
      </c>
      <c r="BB255" s="20">
        <v>0</v>
      </c>
      <c r="BC255" t="s">
        <v>4141</v>
      </c>
      <c r="BD255" t="s">
        <v>5960</v>
      </c>
      <c r="BE255" t="s">
        <v>3</v>
      </c>
      <c r="BF255" t="s">
        <v>3</v>
      </c>
      <c r="BG255" t="s">
        <v>3</v>
      </c>
      <c r="BH255" t="s">
        <v>3</v>
      </c>
      <c r="BI255" t="s">
        <v>3</v>
      </c>
      <c r="BJ255" s="19" t="s">
        <v>6139</v>
      </c>
      <c r="BK255" t="s">
        <v>3</v>
      </c>
      <c r="BL255" t="s">
        <v>132</v>
      </c>
      <c r="BM255" t="s">
        <v>1</v>
      </c>
      <c r="BN255">
        <f>Tabla1[[#This Row],[precio del paquete]]</f>
        <v>14800</v>
      </c>
      <c r="BO255" t="s">
        <v>1</v>
      </c>
      <c r="BP255" t="s">
        <v>1</v>
      </c>
      <c r="BQ255" t="s">
        <v>1</v>
      </c>
      <c r="BR255" t="s">
        <v>1</v>
      </c>
      <c r="BS255" t="s">
        <v>1</v>
      </c>
      <c r="BT255" t="s">
        <v>1</v>
      </c>
      <c r="BU255" t="s">
        <v>1</v>
      </c>
      <c r="BV255" t="s">
        <v>1</v>
      </c>
      <c r="BW255" t="s">
        <v>0</v>
      </c>
      <c r="BX255" t="s">
        <v>1</v>
      </c>
      <c r="BY255" t="s">
        <v>1</v>
      </c>
      <c r="BZ255" t="s">
        <v>1</v>
      </c>
      <c r="CA255" t="s">
        <v>1</v>
      </c>
      <c r="CB255" t="s">
        <v>1</v>
      </c>
      <c r="CD255" t="str" cm="1">
        <f t="array" aca="1" ref="CD255" ca="1">eConcatenar(A255:CB255,"|")</f>
        <v>TSN8rEgwOZQ1G73I|PAR2021-3510|3|MEMORIAL|TABASCO|PARAISO|EL BELLOTE|2022-02-01|14800|0|100|50|0|0|0|0|0|0|0|0|0|0|0|0|0|0|0|FUERTES|WILSON|ARDREN|SOLTERO|X|X|EL BELLOTE|EL BELLOTE|X|X|X|X|X|EL BELLOTE|X|LUNES|X|X|X|X|X|DOMICILIO |1250|13550|0|0|0|2022-01-24|2022-01-31|x|x|x|x|x|QWZGYT4O9KVTQO|x|HOMBRE|X|14800|X|X|X|X|X|X|X|X|CARDENAS|X|X|X|X|X</v>
      </c>
    </row>
    <row r="256" spans="1:82" x14ac:dyDescent="0.25">
      <c r="A256" t="s">
        <v>390</v>
      </c>
      <c r="B256" t="s">
        <v>2381</v>
      </c>
      <c r="C256">
        <v>3</v>
      </c>
      <c r="D256" t="s">
        <v>3183</v>
      </c>
      <c r="E256" t="s">
        <v>3188</v>
      </c>
      <c r="F256" t="s">
        <v>3192</v>
      </c>
      <c r="G256" t="s">
        <v>3346</v>
      </c>
      <c r="H256" t="s">
        <v>3763</v>
      </c>
      <c r="I256">
        <v>14800</v>
      </c>
      <c r="J256">
        <v>0</v>
      </c>
      <c r="K256">
        <v>100</v>
      </c>
      <c r="L256">
        <v>50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t="s">
        <v>4224</v>
      </c>
      <c r="AC256" t="s">
        <v>4556</v>
      </c>
      <c r="AD256" s="17" t="s">
        <v>4558</v>
      </c>
      <c r="AE256" t="s">
        <v>4</v>
      </c>
      <c r="AF256" t="s">
        <v>1</v>
      </c>
      <c r="AG256" t="s">
        <v>1</v>
      </c>
      <c r="AH256" t="s">
        <v>3346</v>
      </c>
      <c r="AI256" t="s">
        <v>3346</v>
      </c>
      <c r="AJ256" t="s">
        <v>1</v>
      </c>
      <c r="AK256">
        <v>9333295518</v>
      </c>
      <c r="AL256" t="s">
        <v>1</v>
      </c>
      <c r="AM256" t="s">
        <v>1</v>
      </c>
      <c r="AN256" t="s">
        <v>1</v>
      </c>
      <c r="AO256" t="s">
        <v>3346</v>
      </c>
      <c r="AP256" t="s">
        <v>1</v>
      </c>
      <c r="AQ256" t="s">
        <v>2</v>
      </c>
      <c r="AR256" t="s">
        <v>1</v>
      </c>
      <c r="AS256" t="s">
        <v>1</v>
      </c>
      <c r="AT256" t="s">
        <v>1</v>
      </c>
      <c r="AU256" t="s">
        <v>1</v>
      </c>
      <c r="AV256" t="s">
        <v>1</v>
      </c>
      <c r="AW256" t="s">
        <v>11</v>
      </c>
      <c r="AX256">
        <f>Tabla1[[#This Row],[precio del paquete]]-Tabla1[[#This Row],[Saldo_Deudor]]</f>
        <v>1300</v>
      </c>
      <c r="AY256">
        <v>13500</v>
      </c>
      <c r="AZ256">
        <v>0</v>
      </c>
      <c r="BA256">
        <v>0</v>
      </c>
      <c r="BB256" s="20">
        <v>0</v>
      </c>
      <c r="BC256" t="s">
        <v>4141</v>
      </c>
      <c r="BD256" t="s">
        <v>5960</v>
      </c>
      <c r="BE256" t="s">
        <v>3</v>
      </c>
      <c r="BF256" t="s">
        <v>3</v>
      </c>
      <c r="BG256" t="s">
        <v>3</v>
      </c>
      <c r="BH256" t="s">
        <v>3</v>
      </c>
      <c r="BI256" t="s">
        <v>3</v>
      </c>
      <c r="BJ256" s="18" t="s">
        <v>6130</v>
      </c>
      <c r="BK256" t="s">
        <v>3</v>
      </c>
      <c r="BL256" t="s">
        <v>132</v>
      </c>
      <c r="BM256" t="s">
        <v>1</v>
      </c>
      <c r="BN256">
        <f>Tabla1[[#This Row],[precio del paquete]]</f>
        <v>14800</v>
      </c>
      <c r="BO256" t="s">
        <v>1</v>
      </c>
      <c r="BP256" t="s">
        <v>1</v>
      </c>
      <c r="BQ256" t="s">
        <v>1</v>
      </c>
      <c r="BR256" t="s">
        <v>1</v>
      </c>
      <c r="BS256" t="s">
        <v>1</v>
      </c>
      <c r="BT256" t="s">
        <v>1</v>
      </c>
      <c r="BU256" t="s">
        <v>1</v>
      </c>
      <c r="BV256" t="s">
        <v>1</v>
      </c>
      <c r="BW256" t="s">
        <v>0</v>
      </c>
      <c r="BX256" t="s">
        <v>1</v>
      </c>
      <c r="BY256" t="s">
        <v>1</v>
      </c>
      <c r="BZ256" t="s">
        <v>1</v>
      </c>
      <c r="CA256" t="s">
        <v>1</v>
      </c>
      <c r="CB256" t="s">
        <v>1</v>
      </c>
      <c r="CD256" t="str" cm="1">
        <f t="array" aca="1" ref="CD256" ca="1">eConcatenar(A256:CB256,"|")</f>
        <v>3fWx10LhMjNS2Trh|PAR2021-3511|3|MEMORIAL|TABASCO|PARAISO|EL BELLOTE|2022-02-01|14800|0|100|50|0|0|0|0|0|0|0|0|0|0|0|0|0|0|0|DOMINGUEZ|FUERTES|MARTINA MARIA|SOLTERO|X|X|EL BELLOTE|EL BELLOTE|X|9333295518|X|X|X|EL BELLOTE|X|LUNES|X|X|X|X|X|DOMICILIO |1300|13500|0|0|0|2022-01-24|2022-01-31|x|x|x|x|x|LM6I5BLUSKQS1VM|x|HOMBRE|X|14800|X|X|X|X|X|X|X|X|CARDENAS|X|X|X|X|X</v>
      </c>
    </row>
    <row r="257" spans="1:82" x14ac:dyDescent="0.25">
      <c r="A257" t="s">
        <v>391</v>
      </c>
      <c r="B257" t="s">
        <v>2382</v>
      </c>
      <c r="C257">
        <v>3</v>
      </c>
      <c r="D257" t="s">
        <v>3183</v>
      </c>
      <c r="E257" t="s">
        <v>3188</v>
      </c>
      <c r="F257" t="s">
        <v>3192</v>
      </c>
      <c r="G257" t="s">
        <v>3346</v>
      </c>
      <c r="H257" t="s">
        <v>3763</v>
      </c>
      <c r="I257">
        <v>14800</v>
      </c>
      <c r="J257">
        <v>0</v>
      </c>
      <c r="K257">
        <v>100</v>
      </c>
      <c r="L257">
        <v>50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 t="s">
        <v>4328</v>
      </c>
      <c r="AC257" t="s">
        <v>4252</v>
      </c>
      <c r="AD257" s="17" t="s">
        <v>4559</v>
      </c>
      <c r="AE257" t="s">
        <v>4</v>
      </c>
      <c r="AF257" t="s">
        <v>1</v>
      </c>
      <c r="AG257" t="s">
        <v>1</v>
      </c>
      <c r="AH257" t="s">
        <v>3346</v>
      </c>
      <c r="AI257" t="s">
        <v>3346</v>
      </c>
      <c r="AJ257" t="s">
        <v>1</v>
      </c>
      <c r="AK257">
        <v>9334047791</v>
      </c>
      <c r="AL257" t="s">
        <v>1</v>
      </c>
      <c r="AM257" t="s">
        <v>1</v>
      </c>
      <c r="AN257" t="s">
        <v>1</v>
      </c>
      <c r="AO257" t="s">
        <v>3346</v>
      </c>
      <c r="AP257" t="s">
        <v>1</v>
      </c>
      <c r="AQ257" t="s">
        <v>2</v>
      </c>
      <c r="AR257" t="s">
        <v>1</v>
      </c>
      <c r="AS257" t="s">
        <v>1</v>
      </c>
      <c r="AT257" t="s">
        <v>1</v>
      </c>
      <c r="AU257" t="s">
        <v>1</v>
      </c>
      <c r="AV257" t="s">
        <v>1</v>
      </c>
      <c r="AW257" t="s">
        <v>11</v>
      </c>
      <c r="AX257">
        <f>Tabla1[[#This Row],[precio del paquete]]-Tabla1[[#This Row],[Saldo_Deudor]]</f>
        <v>1450</v>
      </c>
      <c r="AY257">
        <v>13350</v>
      </c>
      <c r="AZ257">
        <v>0</v>
      </c>
      <c r="BA257">
        <v>0</v>
      </c>
      <c r="BB257" s="20">
        <v>0</v>
      </c>
      <c r="BC257" t="s">
        <v>4141</v>
      </c>
      <c r="BD257" t="s">
        <v>5960</v>
      </c>
      <c r="BE257" t="s">
        <v>3</v>
      </c>
      <c r="BF257" t="s">
        <v>3</v>
      </c>
      <c r="BG257" t="s">
        <v>3</v>
      </c>
      <c r="BH257" t="s">
        <v>3</v>
      </c>
      <c r="BI257" t="s">
        <v>3</v>
      </c>
      <c r="BJ257" s="19" t="s">
        <v>6130</v>
      </c>
      <c r="BK257" t="s">
        <v>3</v>
      </c>
      <c r="BL257" t="s">
        <v>132</v>
      </c>
      <c r="BM257" t="s">
        <v>1</v>
      </c>
      <c r="BN257">
        <f>Tabla1[[#This Row],[precio del paquete]]</f>
        <v>14800</v>
      </c>
      <c r="BO257" t="s">
        <v>1</v>
      </c>
      <c r="BP257" t="s">
        <v>1</v>
      </c>
      <c r="BQ257" t="s">
        <v>1</v>
      </c>
      <c r="BR257" t="s">
        <v>1</v>
      </c>
      <c r="BS257" t="s">
        <v>1</v>
      </c>
      <c r="BT257" t="s">
        <v>1</v>
      </c>
      <c r="BU257" t="s">
        <v>1</v>
      </c>
      <c r="BV257" t="s">
        <v>1</v>
      </c>
      <c r="BW257" t="s">
        <v>0</v>
      </c>
      <c r="BX257" t="s">
        <v>1</v>
      </c>
      <c r="BY257" t="s">
        <v>1</v>
      </c>
      <c r="BZ257" t="s">
        <v>1</v>
      </c>
      <c r="CA257" t="s">
        <v>1</v>
      </c>
      <c r="CB257" t="s">
        <v>1</v>
      </c>
      <c r="CD257" t="str" cm="1">
        <f t="array" aca="1" ref="CD257" ca="1">eConcatenar(A257:CB257,"|")</f>
        <v>UEArV50ZW7xwbDdE|PAR2021-3584|3|MEMORIAL|TABASCO|PARAISO|EL BELLOTE|2022-02-01|14800|0|100|50|0|0|0|0|0|0|0|0|0|0|0|0|0|0|0|CUPIL|CARRASCO|MARIA GLORIA|SOLTERO|X|X|EL BELLOTE|EL BELLOTE|X|9334047791|X|X|X|EL BELLOTE|X|LUNES|X|X|X|X|X|DOMICILIO |1450|13350|0|0|0|2022-01-24|2022-01-31|x|x|x|x|x|LM6I5BLUSKQS1VM|x|HOMBRE|X|14800|X|X|X|X|X|X|X|X|CARDENAS|X|X|X|X|X</v>
      </c>
    </row>
    <row r="258" spans="1:82" x14ac:dyDescent="0.25">
      <c r="A258" t="s">
        <v>392</v>
      </c>
      <c r="B258" t="s">
        <v>2383</v>
      </c>
      <c r="C258">
        <v>3</v>
      </c>
      <c r="D258" t="s">
        <v>3187</v>
      </c>
      <c r="E258" t="s">
        <v>3188</v>
      </c>
      <c r="F258" t="s">
        <v>3192</v>
      </c>
      <c r="G258" t="s">
        <v>3346</v>
      </c>
      <c r="H258" t="s">
        <v>3909</v>
      </c>
      <c r="I258">
        <v>12900</v>
      </c>
      <c r="J258">
        <v>0</v>
      </c>
      <c r="K258">
        <v>200</v>
      </c>
      <c r="L258">
        <v>50</v>
      </c>
      <c r="M258">
        <v>1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 t="s">
        <v>4423</v>
      </c>
      <c r="AC258" t="s">
        <v>4428</v>
      </c>
      <c r="AD258" s="17" t="s">
        <v>4560</v>
      </c>
      <c r="AE258" t="s">
        <v>4</v>
      </c>
      <c r="AF258" t="s">
        <v>1</v>
      </c>
      <c r="AG258" t="s">
        <v>1</v>
      </c>
      <c r="AH258" t="s">
        <v>3346</v>
      </c>
      <c r="AI258" t="s">
        <v>3346</v>
      </c>
      <c r="AJ258" t="s">
        <v>1</v>
      </c>
      <c r="AK258">
        <v>9331357676</v>
      </c>
      <c r="AL258" t="s">
        <v>1</v>
      </c>
      <c r="AM258" t="s">
        <v>1</v>
      </c>
      <c r="AN258" t="s">
        <v>1</v>
      </c>
      <c r="AO258" t="s">
        <v>3346</v>
      </c>
      <c r="AP258" t="s">
        <v>1</v>
      </c>
      <c r="AQ258" t="s">
        <v>2</v>
      </c>
      <c r="AR258" t="s">
        <v>1</v>
      </c>
      <c r="AS258" t="s">
        <v>1</v>
      </c>
      <c r="AT258" t="s">
        <v>1</v>
      </c>
      <c r="AU258" t="s">
        <v>1</v>
      </c>
      <c r="AV258" t="s">
        <v>1</v>
      </c>
      <c r="AW258" t="s">
        <v>11</v>
      </c>
      <c r="AX258">
        <f>Tabla1[[#This Row],[precio del paquete]]-Tabla1[[#This Row],[Saldo_Deudor]]</f>
        <v>6700</v>
      </c>
      <c r="AY258">
        <v>6200</v>
      </c>
      <c r="AZ258">
        <v>0</v>
      </c>
      <c r="BA258">
        <v>0</v>
      </c>
      <c r="BB258" s="20">
        <v>0</v>
      </c>
      <c r="BC258" t="s">
        <v>5976</v>
      </c>
      <c r="BD258" t="s">
        <v>6067</v>
      </c>
      <c r="BE258" t="s">
        <v>3</v>
      </c>
      <c r="BF258" t="s">
        <v>3</v>
      </c>
      <c r="BG258" t="s">
        <v>3</v>
      </c>
      <c r="BH258" t="s">
        <v>3</v>
      </c>
      <c r="BI258" t="s">
        <v>3</v>
      </c>
      <c r="BJ258" s="18" t="s">
        <v>6130</v>
      </c>
      <c r="BK258" t="s">
        <v>3</v>
      </c>
      <c r="BL258" t="s">
        <v>132</v>
      </c>
      <c r="BM258" t="s">
        <v>1</v>
      </c>
      <c r="BN258">
        <f>Tabla1[[#This Row],[precio del paquete]]</f>
        <v>12900</v>
      </c>
      <c r="BO258" t="s">
        <v>1</v>
      </c>
      <c r="BP258" t="s">
        <v>1</v>
      </c>
      <c r="BQ258" t="s">
        <v>1</v>
      </c>
      <c r="BR258" t="s">
        <v>1</v>
      </c>
      <c r="BS258" t="s">
        <v>1</v>
      </c>
      <c r="BT258" t="s">
        <v>1</v>
      </c>
      <c r="BU258" t="s">
        <v>1</v>
      </c>
      <c r="BV258" t="s">
        <v>1</v>
      </c>
      <c r="BW258" t="s">
        <v>0</v>
      </c>
      <c r="BX258" t="s">
        <v>1</v>
      </c>
      <c r="BY258" t="s">
        <v>1</v>
      </c>
      <c r="BZ258" t="s">
        <v>1</v>
      </c>
      <c r="CA258" t="s">
        <v>1</v>
      </c>
      <c r="CB258" t="s">
        <v>1</v>
      </c>
      <c r="CD258" t="str" cm="1">
        <f t="array" aca="1" ref="CD258" ca="1">eConcatenar(A258:CB258,"|")</f>
        <v>lHgD4EuFM29UeCoA|PAR2019-2755|3|ECONOLINE|TABASCO|PARAISO|EL BELLOTE|2019-09-24|12900|0|200|50|1|0|0|0|0|0|0|0|0|0|0|0|0|0|0|DE LA ROSA|IZQUIERDO|ELENA|SOLTERO|X|X|EL BELLOTE|EL BELLOTE|X|9331357676|X|X|X|EL BELLOTE|X|LUNES|X|X|X|X|X|DOMICILIO |6700|6200|0|0|0|2021-04-01|2021-04-08|x|x|x|x|x|LM6I5BLUSKQS1VM|x|HOMBRE|X|12900|X|X|X|X|X|X|X|X|CARDENAS|X|X|X|X|X</v>
      </c>
    </row>
    <row r="259" spans="1:82" x14ac:dyDescent="0.25">
      <c r="A259" t="s">
        <v>393</v>
      </c>
      <c r="B259" t="s">
        <v>2384</v>
      </c>
      <c r="C259">
        <v>3</v>
      </c>
      <c r="D259" t="s">
        <v>3187</v>
      </c>
      <c r="E259" t="s">
        <v>3188</v>
      </c>
      <c r="F259" t="s">
        <v>3192</v>
      </c>
      <c r="G259" t="s">
        <v>3346</v>
      </c>
      <c r="H259" t="s">
        <v>3808</v>
      </c>
      <c r="I259">
        <v>12900</v>
      </c>
      <c r="J259">
        <v>0</v>
      </c>
      <c r="K259">
        <v>200</v>
      </c>
      <c r="L259">
        <v>50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 t="s">
        <v>4444</v>
      </c>
      <c r="AC259" t="s">
        <v>4555</v>
      </c>
      <c r="AD259" s="17" t="s">
        <v>4561</v>
      </c>
      <c r="AE259" t="s">
        <v>4</v>
      </c>
      <c r="AF259" t="s">
        <v>1</v>
      </c>
      <c r="AG259" t="s">
        <v>1</v>
      </c>
      <c r="AH259" t="s">
        <v>3346</v>
      </c>
      <c r="AI259" t="s">
        <v>3346</v>
      </c>
      <c r="AJ259" t="s">
        <v>1</v>
      </c>
      <c r="AK259">
        <v>9334061230</v>
      </c>
      <c r="AL259" t="s">
        <v>1</v>
      </c>
      <c r="AM259" t="s">
        <v>1</v>
      </c>
      <c r="AN259" t="s">
        <v>1</v>
      </c>
      <c r="AO259" t="s">
        <v>3346</v>
      </c>
      <c r="AP259" t="s">
        <v>1</v>
      </c>
      <c r="AQ259" t="s">
        <v>2</v>
      </c>
      <c r="AR259" t="s">
        <v>1</v>
      </c>
      <c r="AS259" t="s">
        <v>1</v>
      </c>
      <c r="AT259" t="s">
        <v>1</v>
      </c>
      <c r="AU259" t="s">
        <v>1</v>
      </c>
      <c r="AV259" t="s">
        <v>1</v>
      </c>
      <c r="AW259" t="s">
        <v>11</v>
      </c>
      <c r="AX259">
        <f>Tabla1[[#This Row],[precio del paquete]]-Tabla1[[#This Row],[Saldo_Deudor]]</f>
        <v>9800</v>
      </c>
      <c r="AY259">
        <v>3100</v>
      </c>
      <c r="AZ259">
        <v>0</v>
      </c>
      <c r="BA259">
        <v>0</v>
      </c>
      <c r="BB259" s="20">
        <v>0</v>
      </c>
      <c r="BC259" t="s">
        <v>3756</v>
      </c>
      <c r="BD259" t="s">
        <v>5987</v>
      </c>
      <c r="BE259" t="s">
        <v>3</v>
      </c>
      <c r="BF259" t="s">
        <v>3</v>
      </c>
      <c r="BG259" t="s">
        <v>3</v>
      </c>
      <c r="BH259" t="s">
        <v>3</v>
      </c>
      <c r="BI259" t="s">
        <v>3</v>
      </c>
      <c r="BJ259" s="19" t="s">
        <v>6139</v>
      </c>
      <c r="BK259" t="s">
        <v>3</v>
      </c>
      <c r="BL259" t="s">
        <v>132</v>
      </c>
      <c r="BM259" t="s">
        <v>1</v>
      </c>
      <c r="BN259">
        <f>Tabla1[[#This Row],[precio del paquete]]</f>
        <v>12900</v>
      </c>
      <c r="BO259" t="s">
        <v>1</v>
      </c>
      <c r="BP259" t="s">
        <v>1</v>
      </c>
      <c r="BQ259" t="s">
        <v>1</v>
      </c>
      <c r="BR259" t="s">
        <v>1</v>
      </c>
      <c r="BS259" t="s">
        <v>1</v>
      </c>
      <c r="BT259" t="s">
        <v>1</v>
      </c>
      <c r="BU259" t="s">
        <v>1</v>
      </c>
      <c r="BV259" t="s">
        <v>1</v>
      </c>
      <c r="BW259" t="s">
        <v>0</v>
      </c>
      <c r="BX259" t="s">
        <v>1</v>
      </c>
      <c r="BY259" t="s">
        <v>1</v>
      </c>
      <c r="BZ259" t="s">
        <v>1</v>
      </c>
      <c r="CA259" t="s">
        <v>1</v>
      </c>
      <c r="CB259" t="s">
        <v>1</v>
      </c>
      <c r="CD259" t="str" cm="1">
        <f t="array" aca="1" ref="CD259" ca="1">eConcatenar(A259:CB259,"|")</f>
        <v>e6h3CLiy1r1Yv0uz|PAR2019-2559|3|ECONOLINE|TABASCO|PARAISO|EL BELLOTE|2019-12-09|12900|0|200|50|0|0|0|0|0|0|0|0|0|0|0|0|0|0|0|MENDOZA|WILSON|MARTIN|SOLTERO|X|X|EL BELLOTE|EL BELLOTE|X|9334061230|X|X|X|EL BELLOTE|X|LUNES|X|X|X|X|X|DOMICILIO |9800|3100|0|0|0|2021-12-17|2021-12-24|x|x|x|x|x|QWZGYT4O9KVTQO|x|HOMBRE|X|12900|X|X|X|X|X|X|X|X|CARDENAS|X|X|X|X|X</v>
      </c>
    </row>
    <row r="260" spans="1:82" x14ac:dyDescent="0.25">
      <c r="A260" t="s">
        <v>394</v>
      </c>
      <c r="B260" t="s">
        <v>2385</v>
      </c>
      <c r="C260">
        <v>3</v>
      </c>
      <c r="D260" t="s">
        <v>3183</v>
      </c>
      <c r="E260" t="s">
        <v>3188</v>
      </c>
      <c r="F260" t="s">
        <v>3192</v>
      </c>
      <c r="G260" t="s">
        <v>3346</v>
      </c>
      <c r="H260" t="s">
        <v>3908</v>
      </c>
      <c r="I260">
        <v>14800</v>
      </c>
      <c r="J260">
        <v>0</v>
      </c>
      <c r="K260">
        <v>200</v>
      </c>
      <c r="L260">
        <v>50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 t="s">
        <v>4201</v>
      </c>
      <c r="AC260" t="s">
        <v>4230</v>
      </c>
      <c r="AD260" s="17" t="s">
        <v>4338</v>
      </c>
      <c r="AE260" t="s">
        <v>4</v>
      </c>
      <c r="AF260" t="s">
        <v>1</v>
      </c>
      <c r="AG260" t="s">
        <v>1</v>
      </c>
      <c r="AH260" t="s">
        <v>3346</v>
      </c>
      <c r="AI260" t="s">
        <v>3346</v>
      </c>
      <c r="AJ260" t="s">
        <v>1</v>
      </c>
      <c r="AK260" t="s">
        <v>1</v>
      </c>
      <c r="AL260" t="s">
        <v>1</v>
      </c>
      <c r="AM260" t="s">
        <v>1</v>
      </c>
      <c r="AN260" t="s">
        <v>1</v>
      </c>
      <c r="AO260" t="s">
        <v>3346</v>
      </c>
      <c r="AP260" t="s">
        <v>1</v>
      </c>
      <c r="AQ260" t="s">
        <v>2</v>
      </c>
      <c r="AR260" t="s">
        <v>1</v>
      </c>
      <c r="AS260" t="s">
        <v>1</v>
      </c>
      <c r="AT260" t="s">
        <v>1</v>
      </c>
      <c r="AU260" t="s">
        <v>1</v>
      </c>
      <c r="AV260" t="s">
        <v>1</v>
      </c>
      <c r="AW260" t="s">
        <v>11</v>
      </c>
      <c r="AX260">
        <f>Tabla1[[#This Row],[precio del paquete]]-Tabla1[[#This Row],[Saldo_Deudor]]</f>
        <v>6500</v>
      </c>
      <c r="AY260">
        <v>8300</v>
      </c>
      <c r="AZ260">
        <v>0</v>
      </c>
      <c r="BA260">
        <v>0</v>
      </c>
      <c r="BB260" s="20">
        <v>0</v>
      </c>
      <c r="BC260" t="s">
        <v>3988</v>
      </c>
      <c r="BD260" t="s">
        <v>3768</v>
      </c>
      <c r="BE260" t="s">
        <v>3</v>
      </c>
      <c r="BF260" t="s">
        <v>3</v>
      </c>
      <c r="BG260" t="s">
        <v>3</v>
      </c>
      <c r="BH260" t="s">
        <v>3</v>
      </c>
      <c r="BI260" t="s">
        <v>3</v>
      </c>
      <c r="BJ260" s="18" t="s">
        <v>6139</v>
      </c>
      <c r="BK260" t="s">
        <v>3</v>
      </c>
      <c r="BL260" t="s">
        <v>132</v>
      </c>
      <c r="BM260" t="s">
        <v>1</v>
      </c>
      <c r="BN260">
        <f>Tabla1[[#This Row],[precio del paquete]]</f>
        <v>14800</v>
      </c>
      <c r="BO260" t="s">
        <v>1</v>
      </c>
      <c r="BP260" t="s">
        <v>1</v>
      </c>
      <c r="BQ260" t="s">
        <v>1</v>
      </c>
      <c r="BR260" t="s">
        <v>1</v>
      </c>
      <c r="BS260" t="s">
        <v>1</v>
      </c>
      <c r="BT260" t="s">
        <v>1</v>
      </c>
      <c r="BU260" t="s">
        <v>1</v>
      </c>
      <c r="BV260" t="s">
        <v>1</v>
      </c>
      <c r="BW260" t="s">
        <v>0</v>
      </c>
      <c r="BX260" t="s">
        <v>1</v>
      </c>
      <c r="BY260" t="s">
        <v>1</v>
      </c>
      <c r="BZ260" t="s">
        <v>1</v>
      </c>
      <c r="CA260" t="s">
        <v>1</v>
      </c>
      <c r="CB260" t="s">
        <v>1</v>
      </c>
      <c r="CD260" t="str" cm="1">
        <f t="array" aca="1" ref="CD260" ca="1">eConcatenar(A260:CB260,"|")</f>
        <v>zbykeqFfSal2FRHI|PAR2020-1721|3|MEMORIAL|TABASCO|PARAISO|EL BELLOTE|2020-08-24|14800|0|200|50|0|0|0|0|0|0|0|0|0|0|0|0|0|0|0|HERNANDEZ|VELAZQUEZ|MARIA DEL CARMEN|SOLTERO|X|X|EL BELLOTE|EL BELLOTE|X|X|X|X|X|EL BELLOTE|X|LUNES|X|X|X|X|X|DOMICILIO |6500|8300|0|0|0|2022-01-15|2022-01-22|x|x|x|x|x|QWZGYT4O9KVTQO|x|HOMBRE|X|14800|X|X|X|X|X|X|X|X|CARDENAS|X|X|X|X|X</v>
      </c>
    </row>
    <row r="261" spans="1:82" x14ac:dyDescent="0.25">
      <c r="A261" t="s">
        <v>395</v>
      </c>
      <c r="B261" t="s">
        <v>2386</v>
      </c>
      <c r="C261">
        <v>3</v>
      </c>
      <c r="D261" t="s">
        <v>3183</v>
      </c>
      <c r="E261" t="s">
        <v>3188</v>
      </c>
      <c r="F261" t="s">
        <v>3192</v>
      </c>
      <c r="G261" t="s">
        <v>3346</v>
      </c>
      <c r="H261" t="s">
        <v>3910</v>
      </c>
      <c r="I261">
        <v>14800</v>
      </c>
      <c r="J261">
        <v>0</v>
      </c>
      <c r="K261">
        <v>100</v>
      </c>
      <c r="L261">
        <v>50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 t="s">
        <v>4562</v>
      </c>
      <c r="AC261" t="s">
        <v>4206</v>
      </c>
      <c r="AD261" s="17" t="s">
        <v>4563</v>
      </c>
      <c r="AE261" t="s">
        <v>4</v>
      </c>
      <c r="AF261" t="s">
        <v>1</v>
      </c>
      <c r="AG261" t="s">
        <v>1</v>
      </c>
      <c r="AH261" t="s">
        <v>3346</v>
      </c>
      <c r="AI261" t="s">
        <v>3346</v>
      </c>
      <c r="AJ261" t="s">
        <v>1</v>
      </c>
      <c r="AK261">
        <v>9331348175</v>
      </c>
      <c r="AL261" t="s">
        <v>1</v>
      </c>
      <c r="AM261" t="s">
        <v>1</v>
      </c>
      <c r="AN261" t="s">
        <v>1</v>
      </c>
      <c r="AO261" t="s">
        <v>3346</v>
      </c>
      <c r="AP261" t="s">
        <v>1</v>
      </c>
      <c r="AQ261" t="s">
        <v>2</v>
      </c>
      <c r="AR261" t="s">
        <v>1</v>
      </c>
      <c r="AS261" t="s">
        <v>1</v>
      </c>
      <c r="AT261" t="s">
        <v>1</v>
      </c>
      <c r="AU261" t="s">
        <v>1</v>
      </c>
      <c r="AV261" t="s">
        <v>1</v>
      </c>
      <c r="AW261" t="s">
        <v>11</v>
      </c>
      <c r="AX261">
        <f>Tabla1[[#This Row],[precio del paquete]]-Tabla1[[#This Row],[Saldo_Deudor]]</f>
        <v>7100</v>
      </c>
      <c r="AY261">
        <v>7700</v>
      </c>
      <c r="AZ261">
        <v>0</v>
      </c>
      <c r="BA261">
        <v>0</v>
      </c>
      <c r="BB261" s="20">
        <v>0</v>
      </c>
      <c r="BC261" t="s">
        <v>3987</v>
      </c>
      <c r="BD261" t="s">
        <v>3956</v>
      </c>
      <c r="BE261" t="s">
        <v>3</v>
      </c>
      <c r="BF261" t="s">
        <v>3</v>
      </c>
      <c r="BG261" t="s">
        <v>3</v>
      </c>
      <c r="BH261" t="s">
        <v>3</v>
      </c>
      <c r="BI261" t="s">
        <v>3</v>
      </c>
      <c r="BJ261" s="19" t="s">
        <v>6139</v>
      </c>
      <c r="BK261" t="s">
        <v>3</v>
      </c>
      <c r="BL261" t="s">
        <v>132</v>
      </c>
      <c r="BM261" t="s">
        <v>1</v>
      </c>
      <c r="BN261">
        <f>Tabla1[[#This Row],[precio del paquete]]</f>
        <v>14800</v>
      </c>
      <c r="BO261" t="s">
        <v>1</v>
      </c>
      <c r="BP261" t="s">
        <v>1</v>
      </c>
      <c r="BQ261" t="s">
        <v>1</v>
      </c>
      <c r="BR261" t="s">
        <v>1</v>
      </c>
      <c r="BS261" t="s">
        <v>1</v>
      </c>
      <c r="BT261" t="s">
        <v>1</v>
      </c>
      <c r="BU261" t="s">
        <v>1</v>
      </c>
      <c r="BV261" t="s">
        <v>1</v>
      </c>
      <c r="BW261" t="s">
        <v>0</v>
      </c>
      <c r="BX261" t="s">
        <v>1</v>
      </c>
      <c r="BY261" t="s">
        <v>1</v>
      </c>
      <c r="BZ261" t="s">
        <v>1</v>
      </c>
      <c r="CA261" t="s">
        <v>1</v>
      </c>
      <c r="CB261" t="s">
        <v>1</v>
      </c>
      <c r="CD261" t="str" cm="1">
        <f t="array" aca="1" ref="CD261" ca="1">eConcatenar(A261:CB261,"|")</f>
        <v>9iC09vJVFgwc0KMO|PAR2020-3124|3|MEMORIAL|TABASCO|PARAISO|EL BELLOTE|2020-11-26|14800|0|100|50|0|0|0|0|0|0|0|0|0|0|0|0|0|0|0|ACOSTA|MARTINEZ|ISMAEL|SOLTERO|X|X|EL BELLOTE|EL BELLOTE|X|9331348175|X|X|X|EL BELLOTE|X|LUNES|X|X|X|X|X|DOMICILIO |7100|7700|0|0|0|2021-11-26|2021-12-03|x|x|x|x|x|QWZGYT4O9KVTQO|x|HOMBRE|X|14800|X|X|X|X|X|X|X|X|CARDENAS|X|X|X|X|X</v>
      </c>
    </row>
    <row r="262" spans="1:82" x14ac:dyDescent="0.25">
      <c r="A262" t="s">
        <v>396</v>
      </c>
      <c r="B262" t="s">
        <v>2387</v>
      </c>
      <c r="C262">
        <v>3</v>
      </c>
      <c r="D262" t="s">
        <v>3187</v>
      </c>
      <c r="E262" t="s">
        <v>3188</v>
      </c>
      <c r="F262" t="s">
        <v>3192</v>
      </c>
      <c r="G262" t="s">
        <v>3346</v>
      </c>
      <c r="H262" t="s">
        <v>3763</v>
      </c>
      <c r="I262">
        <v>12900</v>
      </c>
      <c r="J262">
        <v>0</v>
      </c>
      <c r="K262">
        <v>200</v>
      </c>
      <c r="L262">
        <v>50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 t="s">
        <v>4184</v>
      </c>
      <c r="AC262" t="s">
        <v>4555</v>
      </c>
      <c r="AD262" s="17" t="s">
        <v>4564</v>
      </c>
      <c r="AE262" t="s">
        <v>4</v>
      </c>
      <c r="AF262" t="s">
        <v>1</v>
      </c>
      <c r="AG262" t="s">
        <v>1</v>
      </c>
      <c r="AH262" t="s">
        <v>3346</v>
      </c>
      <c r="AI262" t="s">
        <v>3346</v>
      </c>
      <c r="AJ262" t="s">
        <v>1</v>
      </c>
      <c r="AK262">
        <v>9371216548</v>
      </c>
      <c r="AL262" t="s">
        <v>1</v>
      </c>
      <c r="AM262" t="s">
        <v>1</v>
      </c>
      <c r="AN262" t="s">
        <v>1</v>
      </c>
      <c r="AO262" t="s">
        <v>3346</v>
      </c>
      <c r="AP262" t="s">
        <v>1</v>
      </c>
      <c r="AQ262" t="s">
        <v>2</v>
      </c>
      <c r="AR262" t="s">
        <v>1</v>
      </c>
      <c r="AS262" t="s">
        <v>1</v>
      </c>
      <c r="AT262" t="s">
        <v>1</v>
      </c>
      <c r="AU262" t="s">
        <v>1</v>
      </c>
      <c r="AV262" t="s">
        <v>1</v>
      </c>
      <c r="AW262" t="s">
        <v>11</v>
      </c>
      <c r="AX262">
        <f>Tabla1[[#This Row],[precio del paquete]]-Tabla1[[#This Row],[Saldo_Deudor]]</f>
        <v>11500</v>
      </c>
      <c r="AY262">
        <v>1400</v>
      </c>
      <c r="AZ262">
        <v>0</v>
      </c>
      <c r="BA262">
        <v>0</v>
      </c>
      <c r="BB262" s="20">
        <v>0</v>
      </c>
      <c r="BC262" t="s">
        <v>3988</v>
      </c>
      <c r="BD262" t="s">
        <v>3768</v>
      </c>
      <c r="BE262" t="s">
        <v>3</v>
      </c>
      <c r="BF262" t="s">
        <v>3</v>
      </c>
      <c r="BG262" t="s">
        <v>3</v>
      </c>
      <c r="BH262" t="s">
        <v>3</v>
      </c>
      <c r="BI262" t="s">
        <v>3</v>
      </c>
      <c r="BJ262" s="18" t="s">
        <v>6139</v>
      </c>
      <c r="BK262" t="s">
        <v>3</v>
      </c>
      <c r="BL262" t="s">
        <v>132</v>
      </c>
      <c r="BM262" t="s">
        <v>1</v>
      </c>
      <c r="BN262">
        <f>Tabla1[[#This Row],[precio del paquete]]</f>
        <v>12900</v>
      </c>
      <c r="BO262" t="s">
        <v>1</v>
      </c>
      <c r="BP262" t="s">
        <v>1</v>
      </c>
      <c r="BQ262" t="s">
        <v>1</v>
      </c>
      <c r="BR262" t="s">
        <v>1</v>
      </c>
      <c r="BS262" t="s">
        <v>1</v>
      </c>
      <c r="BT262" t="s">
        <v>1</v>
      </c>
      <c r="BU262" t="s">
        <v>1</v>
      </c>
      <c r="BV262" t="s">
        <v>1</v>
      </c>
      <c r="BW262" t="s">
        <v>0</v>
      </c>
      <c r="BX262" t="s">
        <v>1</v>
      </c>
      <c r="BY262" t="s">
        <v>1</v>
      </c>
      <c r="BZ262" t="s">
        <v>1</v>
      </c>
      <c r="CA262" t="s">
        <v>1</v>
      </c>
      <c r="CB262" t="s">
        <v>1</v>
      </c>
      <c r="CD262" t="str" cm="1">
        <f t="array" aca="1" ref="CD262" ca="1">eConcatenar(A262:CB262,"|")</f>
        <v>0XRZqEMQNRxdTBiI|PAR2019-0583|3|ECONOLINE|TABASCO|PARAISO|EL BELLOTE|2022-02-01|12900|0|200|50|0|0|0|0|0|0|0|0|0|0|0|0|0|0|0|PEREZ|WILSON|ANGEL|SOLTERO|X|X|EL BELLOTE|EL BELLOTE|X|9371216548|X|X|X|EL BELLOTE|X|LUNES|X|X|X|X|X|DOMICILIO |11500|1400|0|0|0|2022-01-15|2022-01-22|x|x|x|x|x|QWZGYT4O9KVTQO|x|HOMBRE|X|12900|X|X|X|X|X|X|X|X|CARDENAS|X|X|X|X|X</v>
      </c>
    </row>
    <row r="263" spans="1:82" x14ac:dyDescent="0.25">
      <c r="A263" t="s">
        <v>397</v>
      </c>
      <c r="B263" t="s">
        <v>2388</v>
      </c>
      <c r="C263">
        <v>3</v>
      </c>
      <c r="D263" t="s">
        <v>3183</v>
      </c>
      <c r="E263" t="s">
        <v>12</v>
      </c>
      <c r="F263" t="s">
        <v>0</v>
      </c>
      <c r="G263" t="s">
        <v>3347</v>
      </c>
      <c r="H263" t="s">
        <v>3911</v>
      </c>
      <c r="I263">
        <v>14800</v>
      </c>
      <c r="J263">
        <v>0</v>
      </c>
      <c r="K263">
        <v>100</v>
      </c>
      <c r="L263">
        <v>50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 t="s">
        <v>4201</v>
      </c>
      <c r="AC263" t="s">
        <v>4206</v>
      </c>
      <c r="AD263" s="17" t="s">
        <v>4320</v>
      </c>
      <c r="AE263" t="s">
        <v>4</v>
      </c>
      <c r="AF263" t="s">
        <v>1</v>
      </c>
      <c r="AG263" t="s">
        <v>1</v>
      </c>
      <c r="AH263" t="s">
        <v>5385</v>
      </c>
      <c r="AI263" t="s">
        <v>3347</v>
      </c>
      <c r="AJ263" t="s">
        <v>1</v>
      </c>
      <c r="AK263">
        <v>9371710778</v>
      </c>
      <c r="AL263" t="s">
        <v>1</v>
      </c>
      <c r="AM263" t="s">
        <v>1</v>
      </c>
      <c r="AN263" t="s">
        <v>1</v>
      </c>
      <c r="AO263" t="s">
        <v>5385</v>
      </c>
      <c r="AP263" t="s">
        <v>1</v>
      </c>
      <c r="AQ263" t="s">
        <v>2</v>
      </c>
      <c r="AR263" t="s">
        <v>1</v>
      </c>
      <c r="AS263" t="s">
        <v>1</v>
      </c>
      <c r="AT263" t="s">
        <v>1</v>
      </c>
      <c r="AU263" t="s">
        <v>1</v>
      </c>
      <c r="AV263" t="s">
        <v>1</v>
      </c>
      <c r="AW263" t="s">
        <v>11</v>
      </c>
      <c r="AX263">
        <f>Tabla1[[#This Row],[precio del paquete]]-Tabla1[[#This Row],[Saldo_Deudor]]</f>
        <v>620</v>
      </c>
      <c r="AY263">
        <v>14180</v>
      </c>
      <c r="AZ263">
        <v>0</v>
      </c>
      <c r="BA263">
        <v>0</v>
      </c>
      <c r="BB263" s="20">
        <v>0</v>
      </c>
      <c r="BC263" t="s">
        <v>3948</v>
      </c>
      <c r="BD263" t="s">
        <v>6068</v>
      </c>
      <c r="BE263" t="s">
        <v>3</v>
      </c>
      <c r="BF263" t="s">
        <v>3</v>
      </c>
      <c r="BG263" t="s">
        <v>3</v>
      </c>
      <c r="BH263" t="s">
        <v>3</v>
      </c>
      <c r="BI263" t="s">
        <v>3</v>
      </c>
      <c r="BJ263" s="19" t="s">
        <v>6139</v>
      </c>
      <c r="BK263" t="s">
        <v>3</v>
      </c>
      <c r="BL263" t="s">
        <v>132</v>
      </c>
      <c r="BM263" t="s">
        <v>1</v>
      </c>
      <c r="BN263">
        <f>Tabla1[[#This Row],[precio del paquete]]</f>
        <v>14800</v>
      </c>
      <c r="BO263" t="s">
        <v>1</v>
      </c>
      <c r="BP263" t="s">
        <v>1</v>
      </c>
      <c r="BQ263" t="s">
        <v>1</v>
      </c>
      <c r="BR263" t="s">
        <v>1</v>
      </c>
      <c r="BS263" t="s">
        <v>1</v>
      </c>
      <c r="BT263" t="s">
        <v>1</v>
      </c>
      <c r="BU263" t="s">
        <v>1</v>
      </c>
      <c r="BV263" t="s">
        <v>1</v>
      </c>
      <c r="BW263" t="s">
        <v>0</v>
      </c>
      <c r="BX263" t="s">
        <v>1</v>
      </c>
      <c r="BY263" t="s">
        <v>1</v>
      </c>
      <c r="BZ263" t="s">
        <v>1</v>
      </c>
      <c r="CA263" t="s">
        <v>1</v>
      </c>
      <c r="CB263" t="s">
        <v>1</v>
      </c>
      <c r="CD263" t="str" cm="1">
        <f t="array" aca="1" ref="CD263" ca="1">eConcatenar(A263:CB263,"|")</f>
        <v>0IAqWn1kjowPLUVH|CAR2021-4086|3|MEMORIAL|TABASCO |CARDENAS|EL CHARCO|2021-07-30|14800|0|100|50|0|0|0|0|0|0|0|0|0|0|0|0|0|0|0|HERNANDEZ|MARTINEZ|CARLOS|SOLTERO|X|X|LOS NARANJO 2 SECCION |EL CHARCO|X|9371710778|X|X|X|LOS NARANJO 2 SECCION |X|LUNES|X|X|X|X|X|DOMICILIO |620|14180|0|0|0|2021-02-11|2021-02-18|x|x|x|x|x|QWZGYT4O9KVTQO|x|HOMBRE|X|14800|X|X|X|X|X|X|X|X|CARDENAS|X|X|X|X|X</v>
      </c>
    </row>
    <row r="264" spans="1:82" x14ac:dyDescent="0.25">
      <c r="A264" t="s">
        <v>398</v>
      </c>
      <c r="B264" t="s">
        <v>2389</v>
      </c>
      <c r="C264">
        <v>3</v>
      </c>
      <c r="D264" t="s">
        <v>3183</v>
      </c>
      <c r="E264" t="s">
        <v>3188</v>
      </c>
      <c r="F264" t="s">
        <v>3192</v>
      </c>
      <c r="G264" t="s">
        <v>3348</v>
      </c>
      <c r="H264" t="s">
        <v>3912</v>
      </c>
      <c r="I264">
        <v>14800</v>
      </c>
      <c r="J264">
        <v>0</v>
      </c>
      <c r="K264">
        <v>400</v>
      </c>
      <c r="L264">
        <v>50</v>
      </c>
      <c r="M264">
        <v>2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 t="s">
        <v>4494</v>
      </c>
      <c r="AC264" t="s">
        <v>4184</v>
      </c>
      <c r="AD264" s="17" t="s">
        <v>4199</v>
      </c>
      <c r="AE264" t="s">
        <v>4</v>
      </c>
      <c r="AF264" t="s">
        <v>1</v>
      </c>
      <c r="AG264" t="s">
        <v>1</v>
      </c>
      <c r="AH264" t="s">
        <v>5386</v>
      </c>
      <c r="AI264" t="s">
        <v>3348</v>
      </c>
      <c r="AJ264" t="s">
        <v>1</v>
      </c>
      <c r="AK264">
        <v>9331021801</v>
      </c>
      <c r="AL264" t="s">
        <v>1</v>
      </c>
      <c r="AM264" t="s">
        <v>1</v>
      </c>
      <c r="AN264" t="s">
        <v>1</v>
      </c>
      <c r="AO264" t="s">
        <v>5386</v>
      </c>
      <c r="AP264" t="s">
        <v>1</v>
      </c>
      <c r="AQ264" t="s">
        <v>2</v>
      </c>
      <c r="AR264" t="s">
        <v>1</v>
      </c>
      <c r="AS264" t="s">
        <v>1</v>
      </c>
      <c r="AT264" t="s">
        <v>1</v>
      </c>
      <c r="AU264" t="s">
        <v>1</v>
      </c>
      <c r="AV264" t="s">
        <v>1</v>
      </c>
      <c r="AW264" t="s">
        <v>11</v>
      </c>
      <c r="AX264">
        <f>Tabla1[[#This Row],[precio del paquete]]-Tabla1[[#This Row],[Saldo_Deudor]]</f>
        <v>3100</v>
      </c>
      <c r="AY264">
        <v>11700</v>
      </c>
      <c r="AZ264">
        <v>0</v>
      </c>
      <c r="BA264">
        <v>0</v>
      </c>
      <c r="BB264" s="20">
        <v>0</v>
      </c>
      <c r="BC264" t="s">
        <v>3878</v>
      </c>
      <c r="BD264" t="s">
        <v>6069</v>
      </c>
      <c r="BE264" t="s">
        <v>3</v>
      </c>
      <c r="BF264" t="s">
        <v>3</v>
      </c>
      <c r="BG264" t="s">
        <v>3</v>
      </c>
      <c r="BH264" t="s">
        <v>3</v>
      </c>
      <c r="BI264" t="s">
        <v>3</v>
      </c>
      <c r="BJ264" s="18" t="s">
        <v>6126</v>
      </c>
      <c r="BK264" t="s">
        <v>3</v>
      </c>
      <c r="BL264" t="s">
        <v>132</v>
      </c>
      <c r="BM264" t="s">
        <v>1</v>
      </c>
      <c r="BN264">
        <f>Tabla1[[#This Row],[precio del paquete]]</f>
        <v>14800</v>
      </c>
      <c r="BO264" t="s">
        <v>1</v>
      </c>
      <c r="BP264" t="s">
        <v>1</v>
      </c>
      <c r="BQ264" t="s">
        <v>1</v>
      </c>
      <c r="BR264" t="s">
        <v>1</v>
      </c>
      <c r="BS264" t="s">
        <v>1</v>
      </c>
      <c r="BT264" t="s">
        <v>1</v>
      </c>
      <c r="BU264" t="s">
        <v>1</v>
      </c>
      <c r="BV264" t="s">
        <v>1</v>
      </c>
      <c r="BW264" t="s">
        <v>0</v>
      </c>
      <c r="BX264" t="s">
        <v>1</v>
      </c>
      <c r="BY264" t="s">
        <v>1</v>
      </c>
      <c r="BZ264" t="s">
        <v>1</v>
      </c>
      <c r="CA264" t="s">
        <v>1</v>
      </c>
      <c r="CB264" t="s">
        <v>1</v>
      </c>
      <c r="CD264" t="str" cm="1">
        <f t="array" aca="1" ref="CD264" ca="1">eConcatenar(A264:CB264,"|")</f>
        <v>gMzrjI7hFjfNbKow|PAR2020-3555|3|MEMORIAL|TABASCO|PARAISO|EL COQUITO|2020-12-31|14800|0|400|50|2|0|0|0|0|0|0|0|0|0|0|0|0|0|0|DIAZ|PEREZ|MARIA|SOLTERO|X|X|CALLE 18 DE MARZO SIN NUMERO|EL COQUITO|X|9331021801|X|X|X|CALLE 18 DE MARZO SIN NUMERO|X|LUNES|X|X|X|X|X|DOMICILIO |3100|11700|0|0|0|2021-03-03|2021-03-10|x|x|x|x|x|QWZBUBTG9KVTQO|x|HOMBRE|X|14800|X|X|X|X|X|X|X|X|CARDENAS|X|X|X|X|X</v>
      </c>
    </row>
    <row r="265" spans="1:82" x14ac:dyDescent="0.25">
      <c r="A265" t="s">
        <v>399</v>
      </c>
      <c r="B265" t="s">
        <v>2390</v>
      </c>
      <c r="C265">
        <v>3</v>
      </c>
      <c r="D265" t="s">
        <v>3183</v>
      </c>
      <c r="E265" t="s">
        <v>3188</v>
      </c>
      <c r="F265" t="s">
        <v>3192</v>
      </c>
      <c r="G265" t="s">
        <v>3349</v>
      </c>
      <c r="H265" t="s">
        <v>3913</v>
      </c>
      <c r="I265">
        <v>14800</v>
      </c>
      <c r="J265">
        <v>0</v>
      </c>
      <c r="K265">
        <v>200</v>
      </c>
      <c r="L265">
        <v>50</v>
      </c>
      <c r="M265">
        <v>2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 t="s">
        <v>4565</v>
      </c>
      <c r="AC265" t="s">
        <v>4385</v>
      </c>
      <c r="AD265" s="17" t="s">
        <v>4566</v>
      </c>
      <c r="AE265" t="s">
        <v>4</v>
      </c>
      <c r="AF265" t="s">
        <v>1</v>
      </c>
      <c r="AG265" t="s">
        <v>1</v>
      </c>
      <c r="AH265" t="s">
        <v>5387</v>
      </c>
      <c r="AI265" t="s">
        <v>3349</v>
      </c>
      <c r="AJ265" t="s">
        <v>1</v>
      </c>
      <c r="AK265">
        <v>9331588331</v>
      </c>
      <c r="AL265" t="s">
        <v>1</v>
      </c>
      <c r="AM265" t="s">
        <v>1</v>
      </c>
      <c r="AN265" t="s">
        <v>1</v>
      </c>
      <c r="AO265" t="s">
        <v>5387</v>
      </c>
      <c r="AP265" t="s">
        <v>1</v>
      </c>
      <c r="AQ265" t="s">
        <v>2</v>
      </c>
      <c r="AR265" t="s">
        <v>1</v>
      </c>
      <c r="AS265" t="s">
        <v>1</v>
      </c>
      <c r="AT265" t="s">
        <v>1</v>
      </c>
      <c r="AU265" t="s">
        <v>1</v>
      </c>
      <c r="AV265" t="s">
        <v>1</v>
      </c>
      <c r="AW265" t="s">
        <v>11</v>
      </c>
      <c r="AX265">
        <f>Tabla1[[#This Row],[precio del paquete]]-Tabla1[[#This Row],[Saldo_Deudor]]</f>
        <v>1000</v>
      </c>
      <c r="AY265">
        <v>13800</v>
      </c>
      <c r="AZ265">
        <v>0</v>
      </c>
      <c r="BA265">
        <v>0</v>
      </c>
      <c r="BB265" s="20">
        <v>0</v>
      </c>
      <c r="BC265" t="s">
        <v>3865</v>
      </c>
      <c r="BD265" t="s">
        <v>3927</v>
      </c>
      <c r="BE265" t="s">
        <v>3</v>
      </c>
      <c r="BF265" t="s">
        <v>3</v>
      </c>
      <c r="BG265" t="s">
        <v>3</v>
      </c>
      <c r="BH265" t="s">
        <v>3</v>
      </c>
      <c r="BI265" t="s">
        <v>3</v>
      </c>
      <c r="BJ265" s="19" t="s">
        <v>6131</v>
      </c>
      <c r="BK265" t="s">
        <v>3</v>
      </c>
      <c r="BL265" t="s">
        <v>132</v>
      </c>
      <c r="BM265" t="s">
        <v>1</v>
      </c>
      <c r="BN265">
        <f>Tabla1[[#This Row],[precio del paquete]]</f>
        <v>14800</v>
      </c>
      <c r="BO265" t="s">
        <v>1</v>
      </c>
      <c r="BP265" t="s">
        <v>1</v>
      </c>
      <c r="BQ265" t="s">
        <v>1</v>
      </c>
      <c r="BR265" t="s">
        <v>1</v>
      </c>
      <c r="BS265" t="s">
        <v>1</v>
      </c>
      <c r="BT265" t="s">
        <v>1</v>
      </c>
      <c r="BU265" t="s">
        <v>1</v>
      </c>
      <c r="BV265" t="s">
        <v>1</v>
      </c>
      <c r="BW265" t="s">
        <v>0</v>
      </c>
      <c r="BX265" t="s">
        <v>1</v>
      </c>
      <c r="BY265" t="s">
        <v>1</v>
      </c>
      <c r="BZ265" t="s">
        <v>1</v>
      </c>
      <c r="CA265" t="s">
        <v>1</v>
      </c>
      <c r="CB265" t="s">
        <v>1</v>
      </c>
      <c r="CD265" t="str" cm="1">
        <f t="array" aca="1" ref="CD265" ca="1">eConcatenar(A265:CB265,"|")</f>
        <v>IwJWkCivP5wKcn49|PAR2021-0983|3|MEMORIAL|TABASCO|PARAISO|EL LIMON|2021-03-15|14800|0|200|50|2|0|0|0|0|0|0|0|0|0|0|0|0|0|0|ARJONA|SANTOS|FRANCISCO|SOLTERO|X|X|CARRETERA A DOS BOCA|EL LIMON|X|9331588331|X|X|X|CARRETERA A DOS BOCA|X|LUNES|X|X|X|X|X|DOMICILIO |1000|13800|0|0|0|2021-05-13|2021-05-20|x|x|x|x|x|QWZBUE029KVTQO|x|HOMBRE|X|14800|X|X|X|X|X|X|X|X|CARDENAS|X|X|X|X|X</v>
      </c>
    </row>
    <row r="266" spans="1:82" x14ac:dyDescent="0.25">
      <c r="A266" t="s">
        <v>400</v>
      </c>
      <c r="B266" t="s">
        <v>2391</v>
      </c>
      <c r="C266">
        <v>3</v>
      </c>
      <c r="D266" t="s">
        <v>4177</v>
      </c>
      <c r="E266" t="s">
        <v>3188</v>
      </c>
      <c r="F266" t="s">
        <v>3192</v>
      </c>
      <c r="G266" t="s">
        <v>3349</v>
      </c>
      <c r="H266" t="s">
        <v>3914</v>
      </c>
      <c r="I266">
        <v>31800</v>
      </c>
      <c r="J266">
        <v>0</v>
      </c>
      <c r="K266">
        <v>800</v>
      </c>
      <c r="L266">
        <v>50</v>
      </c>
      <c r="M266">
        <v>2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 t="s">
        <v>4450</v>
      </c>
      <c r="AC266" t="s">
        <v>4567</v>
      </c>
      <c r="AD266" s="17" t="s">
        <v>4568</v>
      </c>
      <c r="AE266" t="s">
        <v>4</v>
      </c>
      <c r="AF266" t="s">
        <v>1</v>
      </c>
      <c r="AG266" t="s">
        <v>1</v>
      </c>
      <c r="AH266" t="s">
        <v>5388</v>
      </c>
      <c r="AI266" t="s">
        <v>3349</v>
      </c>
      <c r="AJ266" t="s">
        <v>1</v>
      </c>
      <c r="AK266">
        <v>9331060112</v>
      </c>
      <c r="AL266" t="s">
        <v>1</v>
      </c>
      <c r="AM266" t="s">
        <v>1</v>
      </c>
      <c r="AN266" t="s">
        <v>1</v>
      </c>
      <c r="AO266" t="s">
        <v>5388</v>
      </c>
      <c r="AP266" t="s">
        <v>1</v>
      </c>
      <c r="AQ266" t="s">
        <v>2</v>
      </c>
      <c r="AR266" t="s">
        <v>1</v>
      </c>
      <c r="AS266" t="s">
        <v>1</v>
      </c>
      <c r="AT266" t="s">
        <v>1</v>
      </c>
      <c r="AU266" t="s">
        <v>1</v>
      </c>
      <c r="AV266" t="s">
        <v>1</v>
      </c>
      <c r="AW266" t="s">
        <v>11</v>
      </c>
      <c r="AX266">
        <f>Tabla1[[#This Row],[precio del paquete]]-Tabla1[[#This Row],[Saldo_Deudor]]</f>
        <v>800</v>
      </c>
      <c r="AY266">
        <v>31000</v>
      </c>
      <c r="AZ266">
        <v>0</v>
      </c>
      <c r="BA266">
        <v>0</v>
      </c>
      <c r="BB266" s="20">
        <v>0</v>
      </c>
      <c r="BC266" t="s">
        <v>5977</v>
      </c>
      <c r="BD266" t="s">
        <v>3854</v>
      </c>
      <c r="BE266" t="s">
        <v>3</v>
      </c>
      <c r="BF266" t="s">
        <v>3</v>
      </c>
      <c r="BG266" t="s">
        <v>3</v>
      </c>
      <c r="BH266" t="s">
        <v>3</v>
      </c>
      <c r="BI266" t="s">
        <v>3</v>
      </c>
      <c r="BJ266" s="18" t="s">
        <v>6131</v>
      </c>
      <c r="BK266" t="s">
        <v>3</v>
      </c>
      <c r="BL266" t="s">
        <v>132</v>
      </c>
      <c r="BM266" t="s">
        <v>1</v>
      </c>
      <c r="BN266">
        <f>Tabla1[[#This Row],[precio del paquete]]</f>
        <v>31800</v>
      </c>
      <c r="BO266" t="s">
        <v>1</v>
      </c>
      <c r="BP266" t="s">
        <v>1</v>
      </c>
      <c r="BQ266" t="s">
        <v>1</v>
      </c>
      <c r="BR266" t="s">
        <v>1</v>
      </c>
      <c r="BS266" t="s">
        <v>1</v>
      </c>
      <c r="BT266" t="s">
        <v>1</v>
      </c>
      <c r="BU266" t="s">
        <v>1</v>
      </c>
      <c r="BV266" t="s">
        <v>1</v>
      </c>
      <c r="BW266" t="s">
        <v>0</v>
      </c>
      <c r="BX266" t="s">
        <v>1</v>
      </c>
      <c r="BY266" t="s">
        <v>1</v>
      </c>
      <c r="BZ266" t="s">
        <v>1</v>
      </c>
      <c r="CA266" t="s">
        <v>1</v>
      </c>
      <c r="CB266" t="s">
        <v>1</v>
      </c>
      <c r="CD266" t="str" cm="1">
        <f t="array" aca="1" ref="CD266" ca="1">eConcatenar(A266:CB266,"|")</f>
        <v>iSv8AdKm9VaJDy7J|PAR2021-0941|3|CREMACION|TABASCO|PARAISO|EL LIMON|2021-08-03|31800|0|800|50|2|0|0|0|0|0|0|0|0|0|0|0|0|0|0|RICARDEZ|ANGULO|JULIO CESAR|SOLTERO|X|X|ENTRADA EL ESCRIBANO|EL LIMON|X|9331060112|X|X|X|ENTRADA EL ESCRIBANO|X|LUNES|X|X|X|X|X|DOMICILIO |800|31000|0|0|0|2021-06-03|2021-06-10|x|x|x|x|x|QWZBUE029KVTQO|x|HOMBRE|X|31800|X|X|X|X|X|X|X|X|CARDENAS|X|X|X|X|X</v>
      </c>
    </row>
    <row r="267" spans="1:82" x14ac:dyDescent="0.25">
      <c r="A267" t="s">
        <v>401</v>
      </c>
      <c r="B267" t="s">
        <v>2392</v>
      </c>
      <c r="C267">
        <v>3</v>
      </c>
      <c r="D267" t="s">
        <v>3183</v>
      </c>
      <c r="E267" t="s">
        <v>3188</v>
      </c>
      <c r="F267" t="s">
        <v>3192</v>
      </c>
      <c r="G267" t="s">
        <v>3349</v>
      </c>
      <c r="H267" t="s">
        <v>3915</v>
      </c>
      <c r="I267">
        <v>14800</v>
      </c>
      <c r="J267">
        <v>0</v>
      </c>
      <c r="K267">
        <v>500</v>
      </c>
      <c r="L267">
        <v>50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 t="s">
        <v>4483</v>
      </c>
      <c r="AC267" t="s">
        <v>7</v>
      </c>
      <c r="AD267" t="s">
        <v>4569</v>
      </c>
      <c r="AE267" t="s">
        <v>4</v>
      </c>
      <c r="AF267" t="s">
        <v>1</v>
      </c>
      <c r="AG267" t="s">
        <v>1</v>
      </c>
      <c r="AH267" t="s">
        <v>5389</v>
      </c>
      <c r="AI267" t="s">
        <v>3349</v>
      </c>
      <c r="AJ267" t="s">
        <v>1</v>
      </c>
      <c r="AK267">
        <v>9331375994</v>
      </c>
      <c r="AL267" t="s">
        <v>1</v>
      </c>
      <c r="AM267" t="s">
        <v>1</v>
      </c>
      <c r="AN267" t="s">
        <v>1</v>
      </c>
      <c r="AO267" t="s">
        <v>5389</v>
      </c>
      <c r="AP267" t="s">
        <v>1</v>
      </c>
      <c r="AQ267" t="s">
        <v>2</v>
      </c>
      <c r="AR267" t="s">
        <v>1</v>
      </c>
      <c r="AS267" t="s">
        <v>1</v>
      </c>
      <c r="AT267" t="s">
        <v>1</v>
      </c>
      <c r="AU267" t="s">
        <v>1</v>
      </c>
      <c r="AV267" t="s">
        <v>1</v>
      </c>
      <c r="AW267" t="s">
        <v>11</v>
      </c>
      <c r="AX267">
        <f>Tabla1[[#This Row],[precio del paquete]]-Tabla1[[#This Row],[Saldo_Deudor]]</f>
        <v>500</v>
      </c>
      <c r="AY267">
        <v>14300</v>
      </c>
      <c r="AZ267">
        <v>0</v>
      </c>
      <c r="BA267">
        <v>0</v>
      </c>
      <c r="BB267" s="20">
        <v>0</v>
      </c>
      <c r="BC267" t="s">
        <v>5978</v>
      </c>
      <c r="BD267" t="s">
        <v>6015</v>
      </c>
      <c r="BE267" t="s">
        <v>3</v>
      </c>
      <c r="BF267" t="s">
        <v>3</v>
      </c>
      <c r="BG267" t="s">
        <v>3</v>
      </c>
      <c r="BH267" t="s">
        <v>3</v>
      </c>
      <c r="BI267" t="s">
        <v>3</v>
      </c>
      <c r="BJ267" s="19" t="s">
        <v>6131</v>
      </c>
      <c r="BK267" t="s">
        <v>3</v>
      </c>
      <c r="BL267" t="s">
        <v>132</v>
      </c>
      <c r="BM267" t="s">
        <v>1</v>
      </c>
      <c r="BN267">
        <f>Tabla1[[#This Row],[precio del paquete]]</f>
        <v>14800</v>
      </c>
      <c r="BO267" t="s">
        <v>1</v>
      </c>
      <c r="BP267" t="s">
        <v>1</v>
      </c>
      <c r="BQ267" t="s">
        <v>1</v>
      </c>
      <c r="BR267" t="s">
        <v>1</v>
      </c>
      <c r="BS267" t="s">
        <v>1</v>
      </c>
      <c r="BT267" t="s">
        <v>1</v>
      </c>
      <c r="BU267" t="s">
        <v>1</v>
      </c>
      <c r="BV267" t="s">
        <v>1</v>
      </c>
      <c r="BW267" t="s">
        <v>0</v>
      </c>
      <c r="BX267" t="s">
        <v>1</v>
      </c>
      <c r="BY267" t="s">
        <v>1</v>
      </c>
      <c r="BZ267" t="s">
        <v>1</v>
      </c>
      <c r="CA267" t="s">
        <v>1</v>
      </c>
      <c r="CB267" t="s">
        <v>1</v>
      </c>
      <c r="CD267" t="str" cm="1">
        <f t="array" aca="1" ref="CD267" ca="1">eConcatenar(A267:CB267,"|")</f>
        <v>2UOkfL8cQNA1Mvne|PAR2021-1759|3|MEMORIAL|TABASCO|PARAISO|EL LIMON|2021-05-28|14800|0|500|50|0|0|0|0|0|0|0|0|0|0|0|0|0|0|0|COLORADO|LOPEZ|PATRICIA|SOLTERO|X|X|EL LIMON |EL LIMON|X|9331375994|X|X|X|EL LIMON |X|LUNES|X|X|X|X|X|DOMICILIO |500|14300|0|0|0|2021-05-26|2021-06-02|x|x|x|x|x|QWZBUE029KVTQO|x|HOMBRE|X|14800|X|X|X|X|X|X|X|X|CARDENAS|X|X|X|X|X</v>
      </c>
    </row>
    <row r="268" spans="1:82" x14ac:dyDescent="0.25">
      <c r="A268" t="s">
        <v>402</v>
      </c>
      <c r="B268" t="s">
        <v>2393</v>
      </c>
      <c r="C268">
        <v>3</v>
      </c>
      <c r="D268" t="s">
        <v>3183</v>
      </c>
      <c r="E268" t="s">
        <v>3188</v>
      </c>
      <c r="F268" t="s">
        <v>3192</v>
      </c>
      <c r="G268" t="s">
        <v>3350</v>
      </c>
      <c r="H268" t="s">
        <v>3777</v>
      </c>
      <c r="I268">
        <v>14800</v>
      </c>
      <c r="J268">
        <v>0</v>
      </c>
      <c r="K268">
        <v>100</v>
      </c>
      <c r="L268">
        <v>50</v>
      </c>
      <c r="M268">
        <v>1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 t="s">
        <v>4283</v>
      </c>
      <c r="AC268" t="s">
        <v>4200</v>
      </c>
      <c r="AD268" t="s">
        <v>4256</v>
      </c>
      <c r="AE268" t="s">
        <v>4</v>
      </c>
      <c r="AF268" t="s">
        <v>1</v>
      </c>
      <c r="AG268" t="s">
        <v>1</v>
      </c>
      <c r="AH268" t="s">
        <v>5390</v>
      </c>
      <c r="AI268" t="s">
        <v>3350</v>
      </c>
      <c r="AJ268" t="s">
        <v>1</v>
      </c>
      <c r="AK268">
        <v>9331357933</v>
      </c>
      <c r="AL268" t="s">
        <v>1</v>
      </c>
      <c r="AM268" t="s">
        <v>1</v>
      </c>
      <c r="AN268" t="s">
        <v>1</v>
      </c>
      <c r="AO268" t="s">
        <v>5390</v>
      </c>
      <c r="AP268" t="s">
        <v>1</v>
      </c>
      <c r="AQ268" t="s">
        <v>2</v>
      </c>
      <c r="AR268" t="s">
        <v>1</v>
      </c>
      <c r="AS268" t="s">
        <v>1</v>
      </c>
      <c r="AT268" t="s">
        <v>1</v>
      </c>
      <c r="AU268" t="s">
        <v>1</v>
      </c>
      <c r="AV268" t="s">
        <v>1</v>
      </c>
      <c r="AW268" t="s">
        <v>11</v>
      </c>
      <c r="AX268">
        <f>Tabla1[[#This Row],[precio del paquete]]-Tabla1[[#This Row],[Saldo_Deudor]]</f>
        <v>1300</v>
      </c>
      <c r="AY268">
        <v>13500</v>
      </c>
      <c r="AZ268">
        <v>0</v>
      </c>
      <c r="BA268">
        <v>0</v>
      </c>
      <c r="BB268" s="20">
        <v>0</v>
      </c>
      <c r="BC268" t="s">
        <v>3965</v>
      </c>
      <c r="BD268" t="s">
        <v>4085</v>
      </c>
      <c r="BE268" t="s">
        <v>3</v>
      </c>
      <c r="BF268" t="s">
        <v>3</v>
      </c>
      <c r="BG268" t="s">
        <v>3</v>
      </c>
      <c r="BH268" t="s">
        <v>3</v>
      </c>
      <c r="BI268" t="s">
        <v>3</v>
      </c>
      <c r="BJ268" s="18" t="s">
        <v>6147</v>
      </c>
      <c r="BK268" t="s">
        <v>3</v>
      </c>
      <c r="BL268" t="s">
        <v>132</v>
      </c>
      <c r="BM268" t="s">
        <v>1</v>
      </c>
      <c r="BN268">
        <f>Tabla1[[#This Row],[precio del paquete]]</f>
        <v>14800</v>
      </c>
      <c r="BO268" t="s">
        <v>1</v>
      </c>
      <c r="BP268" t="s">
        <v>1</v>
      </c>
      <c r="BQ268" t="s">
        <v>1</v>
      </c>
      <c r="BR268" t="s">
        <v>1</v>
      </c>
      <c r="BS268" t="s">
        <v>1</v>
      </c>
      <c r="BT268" t="s">
        <v>1</v>
      </c>
      <c r="BU268" t="s">
        <v>1</v>
      </c>
      <c r="BV268" t="s">
        <v>1</v>
      </c>
      <c r="BW268" t="s">
        <v>0</v>
      </c>
      <c r="BX268" t="s">
        <v>1</v>
      </c>
      <c r="BY268" t="s">
        <v>1</v>
      </c>
      <c r="BZ268" t="s">
        <v>1</v>
      </c>
      <c r="CA268" t="s">
        <v>1</v>
      </c>
      <c r="CB268" t="s">
        <v>1</v>
      </c>
      <c r="CD268" t="str" cm="1">
        <f t="array" aca="1" ref="CD268" ca="1">eConcatenar(A268:CB268,"|")</f>
        <v>n8NJf97R3py0ri0i|PAR2021-3540|3|MEMORIAL|TABASCO|PARAISO|EL LIMONCITO|2021-03-11|14800|0|100|50|1|0|0|0|0|0|0|0|0|0|0|0|0|0|0|CORDOVA|MARQUEZ|IRMA|SOLTERO|X|X|PROLONGACION GREGORIO MENDEZ SIN NUMERO|EL LIMONCITO|X|9331357933|X|X|X|PROLONGACION GREGORIO MENDEZ SIN NUMERO|X|LUNES|X|X|X|X|X|DOMICILIO |1300|13500|0|0|0|2022-01-19|2022-01-26|x|x|x|x|x|QX002MIY9KVTQO|x|HOMBRE|X|14800|X|X|X|X|X|X|X|X|CARDENAS|X|X|X|X|X</v>
      </c>
    </row>
    <row r="269" spans="1:82" x14ac:dyDescent="0.25">
      <c r="A269" t="s">
        <v>403</v>
      </c>
      <c r="B269" t="s">
        <v>2394</v>
      </c>
      <c r="C269">
        <v>3</v>
      </c>
      <c r="D269" t="s">
        <v>3183</v>
      </c>
      <c r="E269" t="s">
        <v>3188</v>
      </c>
      <c r="F269" t="s">
        <v>3192</v>
      </c>
      <c r="G269" t="s">
        <v>3351</v>
      </c>
      <c r="H269" t="s">
        <v>3916</v>
      </c>
      <c r="I269">
        <v>14800</v>
      </c>
      <c r="J269">
        <v>0</v>
      </c>
      <c r="K269">
        <v>400</v>
      </c>
      <c r="L269">
        <v>50</v>
      </c>
      <c r="M269">
        <v>2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t="s">
        <v>4201</v>
      </c>
      <c r="AC269" t="s">
        <v>4231</v>
      </c>
      <c r="AD269" t="s">
        <v>4570</v>
      </c>
      <c r="AE269" t="s">
        <v>4</v>
      </c>
      <c r="AF269" t="s">
        <v>1</v>
      </c>
      <c r="AG269" t="s">
        <v>1</v>
      </c>
      <c r="AH269" t="s">
        <v>5391</v>
      </c>
      <c r="AI269" t="s">
        <v>3351</v>
      </c>
      <c r="AJ269" t="s">
        <v>1</v>
      </c>
      <c r="AK269">
        <v>9331339128</v>
      </c>
      <c r="AL269" t="s">
        <v>1</v>
      </c>
      <c r="AM269" t="s">
        <v>1</v>
      </c>
      <c r="AN269" t="s">
        <v>1</v>
      </c>
      <c r="AO269" t="s">
        <v>5391</v>
      </c>
      <c r="AP269" t="s">
        <v>1</v>
      </c>
      <c r="AQ269" t="s">
        <v>2</v>
      </c>
      <c r="AR269" t="s">
        <v>1</v>
      </c>
      <c r="AS269" t="s">
        <v>1</v>
      </c>
      <c r="AT269" t="s">
        <v>1</v>
      </c>
      <c r="AU269" t="s">
        <v>1</v>
      </c>
      <c r="AV269" t="s">
        <v>1</v>
      </c>
      <c r="AW269" t="s">
        <v>11</v>
      </c>
      <c r="AX269">
        <f>Tabla1[[#This Row],[precio del paquete]]-Tabla1[[#This Row],[Saldo_Deudor]]</f>
        <v>6500</v>
      </c>
      <c r="AY269">
        <v>8300</v>
      </c>
      <c r="AZ269">
        <v>0</v>
      </c>
      <c r="BA269">
        <v>0</v>
      </c>
      <c r="BB269" s="20">
        <v>0</v>
      </c>
      <c r="BC269" t="s">
        <v>3957</v>
      </c>
      <c r="BD269" t="s">
        <v>4137</v>
      </c>
      <c r="BE269" t="s">
        <v>3</v>
      </c>
      <c r="BF269" t="s">
        <v>3</v>
      </c>
      <c r="BG269" t="s">
        <v>3</v>
      </c>
      <c r="BH269" t="s">
        <v>3</v>
      </c>
      <c r="BI269" t="s">
        <v>3</v>
      </c>
      <c r="BJ269" s="19" t="s">
        <v>6141</v>
      </c>
      <c r="BK269" t="s">
        <v>3</v>
      </c>
      <c r="BL269" t="s">
        <v>132</v>
      </c>
      <c r="BM269" t="s">
        <v>1</v>
      </c>
      <c r="BN269">
        <f>Tabla1[[#This Row],[precio del paquete]]</f>
        <v>14800</v>
      </c>
      <c r="BO269" t="s">
        <v>1</v>
      </c>
      <c r="BP269" t="s">
        <v>1</v>
      </c>
      <c r="BQ269" t="s">
        <v>1</v>
      </c>
      <c r="BR269" t="s">
        <v>1</v>
      </c>
      <c r="BS269" t="s">
        <v>1</v>
      </c>
      <c r="BT269" t="s">
        <v>1</v>
      </c>
      <c r="BU269" t="s">
        <v>1</v>
      </c>
      <c r="BV269" t="s">
        <v>1</v>
      </c>
      <c r="BW269" t="s">
        <v>0</v>
      </c>
      <c r="BX269" t="s">
        <v>1</v>
      </c>
      <c r="BY269" t="s">
        <v>1</v>
      </c>
      <c r="BZ269" t="s">
        <v>1</v>
      </c>
      <c r="CA269" t="s">
        <v>1</v>
      </c>
      <c r="CB269" t="s">
        <v>1</v>
      </c>
      <c r="CD269" t="str" cm="1">
        <f t="array" aca="1" ref="CD269" ca="1">eConcatenar(A269:CB269,"|")</f>
        <v>DAE8eyvMepsPCLWq|PAR2021-2381|3|MEMORIAL|TABASCO|PARAISO|EL PENJAMO|2021-07-13|14800|0|400|50|2|0|0|0|0|0|0|0|0|0|0|0|0|0|0|HERNANDEZ|MORALES|AIDALINA|SOLTERO|X|X|ENTRADA CHILTEPEC|EL PENJAMO|X|9331339128|X|X|X|ENTRADA CHILTEPEC|X|LUNES|X|X|X|X|X|DOMICILIO |6500|8300|0|0|0|2021-07-01|2021-07-08|x|x|x|x|x|QWZGYZFM9KVTQO|x|HOMBRE|X|14800|X|X|X|X|X|X|X|X|CARDENAS|X|X|X|X|X</v>
      </c>
    </row>
    <row r="270" spans="1:82" x14ac:dyDescent="0.25">
      <c r="A270" t="s">
        <v>404</v>
      </c>
      <c r="B270" t="s">
        <v>2395</v>
      </c>
      <c r="C270">
        <v>3</v>
      </c>
      <c r="D270" t="s">
        <v>3183</v>
      </c>
      <c r="E270" t="s">
        <v>3188</v>
      </c>
      <c r="F270" t="s">
        <v>3192</v>
      </c>
      <c r="G270" t="s">
        <v>3351</v>
      </c>
      <c r="H270" t="s">
        <v>3916</v>
      </c>
      <c r="I270">
        <v>14800</v>
      </c>
      <c r="J270">
        <v>0</v>
      </c>
      <c r="K270">
        <v>400</v>
      </c>
      <c r="L270">
        <v>50</v>
      </c>
      <c r="M270">
        <v>2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 t="s">
        <v>4219</v>
      </c>
      <c r="AC270" t="s">
        <v>4217</v>
      </c>
      <c r="AD270" t="s">
        <v>4571</v>
      </c>
      <c r="AE270" t="s">
        <v>4</v>
      </c>
      <c r="AF270" t="s">
        <v>1</v>
      </c>
      <c r="AG270" t="s">
        <v>1</v>
      </c>
      <c r="AH270" t="s">
        <v>5392</v>
      </c>
      <c r="AI270" t="s">
        <v>3351</v>
      </c>
      <c r="AJ270" t="s">
        <v>1</v>
      </c>
      <c r="AK270">
        <v>9331210203</v>
      </c>
      <c r="AL270" t="s">
        <v>1</v>
      </c>
      <c r="AM270" t="s">
        <v>1</v>
      </c>
      <c r="AN270" t="s">
        <v>1</v>
      </c>
      <c r="AO270" t="s">
        <v>5392</v>
      </c>
      <c r="AP270" t="s">
        <v>1</v>
      </c>
      <c r="AQ270" t="s">
        <v>2</v>
      </c>
      <c r="AR270" t="s">
        <v>1</v>
      </c>
      <c r="AS270" t="s">
        <v>1</v>
      </c>
      <c r="AT270" t="s">
        <v>1</v>
      </c>
      <c r="AU270" t="s">
        <v>1</v>
      </c>
      <c r="AV270" t="s">
        <v>1</v>
      </c>
      <c r="AW270" t="s">
        <v>11</v>
      </c>
      <c r="AX270">
        <f>Tabla1[[#This Row],[precio del paquete]]-Tabla1[[#This Row],[Saldo_Deudor]]</f>
        <v>6500</v>
      </c>
      <c r="AY270">
        <v>8300</v>
      </c>
      <c r="AZ270">
        <v>0</v>
      </c>
      <c r="BA270">
        <v>0</v>
      </c>
      <c r="BB270" s="20">
        <v>0</v>
      </c>
      <c r="BC270" t="s">
        <v>3983</v>
      </c>
      <c r="BD270" t="s">
        <v>6048</v>
      </c>
      <c r="BE270" t="s">
        <v>3</v>
      </c>
      <c r="BF270" t="s">
        <v>3</v>
      </c>
      <c r="BG270" t="s">
        <v>3</v>
      </c>
      <c r="BH270" t="s">
        <v>3</v>
      </c>
      <c r="BI270" t="s">
        <v>3</v>
      </c>
      <c r="BJ270" s="18" t="s">
        <v>6139</v>
      </c>
      <c r="BK270" t="s">
        <v>3</v>
      </c>
      <c r="BL270" t="s">
        <v>132</v>
      </c>
      <c r="BM270" t="s">
        <v>1</v>
      </c>
      <c r="BN270">
        <f>Tabla1[[#This Row],[precio del paquete]]</f>
        <v>14800</v>
      </c>
      <c r="BO270" t="s">
        <v>1</v>
      </c>
      <c r="BP270" t="s">
        <v>1</v>
      </c>
      <c r="BQ270" t="s">
        <v>1</v>
      </c>
      <c r="BR270" t="s">
        <v>1</v>
      </c>
      <c r="BS270" t="s">
        <v>1</v>
      </c>
      <c r="BT270" t="s">
        <v>1</v>
      </c>
      <c r="BU270" t="s">
        <v>1</v>
      </c>
      <c r="BV270" t="s">
        <v>1</v>
      </c>
      <c r="BW270" t="s">
        <v>0</v>
      </c>
      <c r="BX270" t="s">
        <v>1</v>
      </c>
      <c r="BY270" t="s">
        <v>1</v>
      </c>
      <c r="BZ270" t="s">
        <v>1</v>
      </c>
      <c r="CA270" t="s">
        <v>1</v>
      </c>
      <c r="CB270" t="s">
        <v>1</v>
      </c>
      <c r="CD270" t="str" cm="1">
        <f t="array" aca="1" ref="CD270" ca="1">eConcatenar(A270:CB270,"|")</f>
        <v>6qP3bIPwrirCLMFE|PAR2021-2388|3|MEMORIAL|TABASCO|PARAISO|EL PENJAMO|2021-07-13|14800|0|400|50|2|0|0|0|0|0|0|0|0|0|0|0|0|0|0|RUIZ|RODRIGUEZ|ARIAN|SOLTERO|X|X|CARRETERA AL POBLADO CHILTEPEC|EL PENJAMO|X|9331210203|X|X|X|CARRETERA AL POBLADO CHILTEPEC|X|LUNES|X|X|X|X|X|DOMICILIO |6500|8300|0|0|0|2022-07-01|2022-07-08|x|x|x|x|x|QWZGYT4O9KVTQO|x|HOMBRE|X|14800|X|X|X|X|X|X|X|X|CARDENAS|X|X|X|X|X</v>
      </c>
    </row>
    <row r="271" spans="1:82" x14ac:dyDescent="0.25">
      <c r="A271" t="s">
        <v>405</v>
      </c>
      <c r="B271" t="s">
        <v>2396</v>
      </c>
      <c r="C271">
        <v>3</v>
      </c>
      <c r="D271" t="s">
        <v>3183</v>
      </c>
      <c r="E271" t="s">
        <v>3188</v>
      </c>
      <c r="F271" t="s">
        <v>3192</v>
      </c>
      <c r="G271" t="s">
        <v>3351</v>
      </c>
      <c r="H271" t="s">
        <v>3806</v>
      </c>
      <c r="I271">
        <v>14800</v>
      </c>
      <c r="J271">
        <v>0</v>
      </c>
      <c r="K271">
        <v>300</v>
      </c>
      <c r="L271">
        <v>50</v>
      </c>
      <c r="M271">
        <v>2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 t="s">
        <v>4246</v>
      </c>
      <c r="AC271" t="s">
        <v>4283</v>
      </c>
      <c r="AD271" t="s">
        <v>4572</v>
      </c>
      <c r="AE271" t="s">
        <v>4</v>
      </c>
      <c r="AF271" t="s">
        <v>1</v>
      </c>
      <c r="AG271" t="s">
        <v>1</v>
      </c>
      <c r="AH271" t="s">
        <v>5393</v>
      </c>
      <c r="AI271" t="s">
        <v>3351</v>
      </c>
      <c r="AJ271" t="s">
        <v>1</v>
      </c>
      <c r="AK271">
        <v>9331014156</v>
      </c>
      <c r="AL271" t="s">
        <v>1</v>
      </c>
      <c r="AM271" t="s">
        <v>1</v>
      </c>
      <c r="AN271" t="s">
        <v>1</v>
      </c>
      <c r="AO271" t="s">
        <v>5393</v>
      </c>
      <c r="AP271" t="s">
        <v>1</v>
      </c>
      <c r="AQ271" t="s">
        <v>2</v>
      </c>
      <c r="AR271" t="s">
        <v>1</v>
      </c>
      <c r="AS271" t="s">
        <v>1</v>
      </c>
      <c r="AT271" t="s">
        <v>1</v>
      </c>
      <c r="AU271" t="s">
        <v>1</v>
      </c>
      <c r="AV271" t="s">
        <v>1</v>
      </c>
      <c r="AW271" t="s">
        <v>11</v>
      </c>
      <c r="AX271">
        <f>Tabla1[[#This Row],[precio del paquete]]-Tabla1[[#This Row],[Saldo_Deudor]]</f>
        <v>2700</v>
      </c>
      <c r="AY271">
        <v>12100</v>
      </c>
      <c r="AZ271">
        <v>0</v>
      </c>
      <c r="BA271">
        <v>0</v>
      </c>
      <c r="BB271" s="20">
        <v>0</v>
      </c>
      <c r="BC271" t="s">
        <v>3983</v>
      </c>
      <c r="BD271" t="s">
        <v>6048</v>
      </c>
      <c r="BE271" t="s">
        <v>3</v>
      </c>
      <c r="BF271" t="s">
        <v>3</v>
      </c>
      <c r="BG271" t="s">
        <v>3</v>
      </c>
      <c r="BH271" t="s">
        <v>3</v>
      </c>
      <c r="BI271" t="s">
        <v>3</v>
      </c>
      <c r="BJ271" s="19" t="s">
        <v>6139</v>
      </c>
      <c r="BK271" t="s">
        <v>3</v>
      </c>
      <c r="BL271" t="s">
        <v>132</v>
      </c>
      <c r="BM271" t="s">
        <v>1</v>
      </c>
      <c r="BN271">
        <f>Tabla1[[#This Row],[precio del paquete]]</f>
        <v>14800</v>
      </c>
      <c r="BO271" t="s">
        <v>1</v>
      </c>
      <c r="BP271" t="s">
        <v>1</v>
      </c>
      <c r="BQ271" t="s">
        <v>1</v>
      </c>
      <c r="BR271" t="s">
        <v>1</v>
      </c>
      <c r="BS271" t="s">
        <v>1</v>
      </c>
      <c r="BT271" t="s">
        <v>1</v>
      </c>
      <c r="BU271" t="s">
        <v>1</v>
      </c>
      <c r="BV271" t="s">
        <v>1</v>
      </c>
      <c r="BW271" t="s">
        <v>0</v>
      </c>
      <c r="BX271" t="s">
        <v>1</v>
      </c>
      <c r="BY271" t="s">
        <v>1</v>
      </c>
      <c r="BZ271" t="s">
        <v>1</v>
      </c>
      <c r="CA271" t="s">
        <v>1</v>
      </c>
      <c r="CB271" t="s">
        <v>1</v>
      </c>
      <c r="CD271" t="str" cm="1">
        <f t="array" aca="1" ref="CD271" ca="1">eConcatenar(A271:CB271,"|")</f>
        <v>fRGYtTenODb82721|PAR2021-2158|3|MEMORIAL|TABASCO|PARAISO|EL PENJAMO|2021-06-23|14800|0|300|50|2|0|0|0|0|0|0|0|0|0|0|0|0|0|0|JIMENEZ|CORDOVA|MARIA FELIPA|SOLTERO|X|X|ENTRADA AL PANTEON|EL PENJAMO|X|9331014156|X|X|X|ENTRADA AL PANTEON|X|LUNES|X|X|X|X|X|DOMICILIO |2700|12100|0|0|0|2022-07-01|2022-07-08|x|x|x|x|x|QWZGYT4O9KVTQO|x|HOMBRE|X|14800|X|X|X|X|X|X|X|X|CARDENAS|X|X|X|X|X</v>
      </c>
    </row>
    <row r="272" spans="1:82" x14ac:dyDescent="0.25">
      <c r="A272" t="s">
        <v>406</v>
      </c>
      <c r="B272" t="s">
        <v>2397</v>
      </c>
      <c r="C272">
        <v>3</v>
      </c>
      <c r="D272" t="s">
        <v>3183</v>
      </c>
      <c r="E272" t="s">
        <v>3188</v>
      </c>
      <c r="F272" t="s">
        <v>3192</v>
      </c>
      <c r="G272" t="s">
        <v>3351</v>
      </c>
      <c r="H272" t="s">
        <v>3803</v>
      </c>
      <c r="I272">
        <v>14800</v>
      </c>
      <c r="J272">
        <v>0</v>
      </c>
      <c r="K272">
        <v>200</v>
      </c>
      <c r="L272">
        <v>50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 t="s">
        <v>4184</v>
      </c>
      <c r="AC272" t="s">
        <v>4393</v>
      </c>
      <c r="AD272" t="s">
        <v>4327</v>
      </c>
      <c r="AE272" t="s">
        <v>4</v>
      </c>
      <c r="AF272" t="s">
        <v>1</v>
      </c>
      <c r="AG272" t="s">
        <v>1</v>
      </c>
      <c r="AH272" t="s">
        <v>5394</v>
      </c>
      <c r="AI272" t="s">
        <v>3351</v>
      </c>
      <c r="AJ272" t="s">
        <v>1</v>
      </c>
      <c r="AK272">
        <v>9331300059</v>
      </c>
      <c r="AL272" t="s">
        <v>1</v>
      </c>
      <c r="AM272" t="s">
        <v>1</v>
      </c>
      <c r="AN272" t="s">
        <v>1</v>
      </c>
      <c r="AO272" t="s">
        <v>5394</v>
      </c>
      <c r="AP272" t="s">
        <v>1</v>
      </c>
      <c r="AQ272" t="s">
        <v>2</v>
      </c>
      <c r="AR272" t="s">
        <v>1</v>
      </c>
      <c r="AS272" t="s">
        <v>1</v>
      </c>
      <c r="AT272" t="s">
        <v>1</v>
      </c>
      <c r="AU272" t="s">
        <v>1</v>
      </c>
      <c r="AV272" t="s">
        <v>1</v>
      </c>
      <c r="AW272" t="s">
        <v>11</v>
      </c>
      <c r="AX272">
        <f>Tabla1[[#This Row],[precio del paquete]]-Tabla1[[#This Row],[Saldo_Deudor]]</f>
        <v>800</v>
      </c>
      <c r="AY272">
        <v>14000</v>
      </c>
      <c r="AZ272">
        <v>0</v>
      </c>
      <c r="BA272">
        <v>0</v>
      </c>
      <c r="BB272" s="20">
        <v>0</v>
      </c>
      <c r="BC272" t="s">
        <v>5979</v>
      </c>
      <c r="BD272" t="s">
        <v>6031</v>
      </c>
      <c r="BE272" t="s">
        <v>3</v>
      </c>
      <c r="BF272" t="s">
        <v>3</v>
      </c>
      <c r="BG272" t="s">
        <v>3</v>
      </c>
      <c r="BH272" t="s">
        <v>3</v>
      </c>
      <c r="BI272" t="s">
        <v>3</v>
      </c>
      <c r="BJ272" s="18" t="s">
        <v>6139</v>
      </c>
      <c r="BK272" t="s">
        <v>3</v>
      </c>
      <c r="BL272" t="s">
        <v>132</v>
      </c>
      <c r="BM272" t="s">
        <v>1</v>
      </c>
      <c r="BN272">
        <f>Tabla1[[#This Row],[precio del paquete]]</f>
        <v>14800</v>
      </c>
      <c r="BO272" t="s">
        <v>1</v>
      </c>
      <c r="BP272" t="s">
        <v>1</v>
      </c>
      <c r="BQ272" t="s">
        <v>1</v>
      </c>
      <c r="BR272" t="s">
        <v>1</v>
      </c>
      <c r="BS272" t="s">
        <v>1</v>
      </c>
      <c r="BT272" t="s">
        <v>1</v>
      </c>
      <c r="BU272" t="s">
        <v>1</v>
      </c>
      <c r="BV272" t="s">
        <v>1</v>
      </c>
      <c r="BW272" t="s">
        <v>0</v>
      </c>
      <c r="BX272" t="s">
        <v>1</v>
      </c>
      <c r="BY272" t="s">
        <v>1</v>
      </c>
      <c r="BZ272" t="s">
        <v>1</v>
      </c>
      <c r="CA272" t="s">
        <v>1</v>
      </c>
      <c r="CB272" t="s">
        <v>1</v>
      </c>
      <c r="CD272" t="str" cm="1">
        <f t="array" aca="1" ref="CD272" ca="1">eConcatenar(A272:CB272,"|")</f>
        <v>LUdfn1iy6S5NPduN|PAR2021-1172|3|MEMORIAL|TABASCO|PARAISO|EL PENJAMO|2021-03-30|14800|0|200|50|0|0|0|0|0|0|0|0|0|0|0|0|0|0|0|PEREZ|ALCUDIA|CONSUELO|SOLTERO|X|X|ENTRADA DE LA PISTA|EL PENJAMO|X|9331300059|X|X|X|ENTRADA DE LA PISTA|X|LUNES|X|X|X|X|X|DOMICILIO |800|14000|0|0|0|2021-12-05|2021-12-12|x|x|x|x|x|QWZGYT4O9KVTQO|x|HOMBRE|X|14800|X|X|X|X|X|X|X|X|CARDENAS|X|X|X|X|X</v>
      </c>
    </row>
    <row r="273" spans="1:82" x14ac:dyDescent="0.25">
      <c r="A273" t="s">
        <v>407</v>
      </c>
      <c r="B273" t="s">
        <v>2398</v>
      </c>
      <c r="C273">
        <v>3</v>
      </c>
      <c r="D273" t="s">
        <v>3183</v>
      </c>
      <c r="E273" t="s">
        <v>3188</v>
      </c>
      <c r="F273" t="s">
        <v>0</v>
      </c>
      <c r="G273" t="s">
        <v>3352</v>
      </c>
      <c r="H273" t="s">
        <v>3817</v>
      </c>
      <c r="I273">
        <v>14800</v>
      </c>
      <c r="J273">
        <v>0</v>
      </c>
      <c r="K273">
        <v>500</v>
      </c>
      <c r="L273">
        <v>50</v>
      </c>
      <c r="M273">
        <v>2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 t="s">
        <v>4360</v>
      </c>
      <c r="AC273" t="s">
        <v>4201</v>
      </c>
      <c r="AD273" t="s">
        <v>4497</v>
      </c>
      <c r="AE273" t="s">
        <v>4</v>
      </c>
      <c r="AF273" t="s">
        <v>1</v>
      </c>
      <c r="AG273" t="s">
        <v>1</v>
      </c>
      <c r="AH273" t="s">
        <v>5395</v>
      </c>
      <c r="AI273" t="s">
        <v>3352</v>
      </c>
      <c r="AJ273" t="s">
        <v>1</v>
      </c>
      <c r="AK273">
        <v>9935906858</v>
      </c>
      <c r="AL273" t="s">
        <v>1</v>
      </c>
      <c r="AM273" t="s">
        <v>1</v>
      </c>
      <c r="AN273" t="s">
        <v>1</v>
      </c>
      <c r="AO273" t="s">
        <v>5395</v>
      </c>
      <c r="AP273" t="s">
        <v>1</v>
      </c>
      <c r="AQ273" t="s">
        <v>2</v>
      </c>
      <c r="AR273" t="s">
        <v>1</v>
      </c>
      <c r="AS273" t="s">
        <v>1</v>
      </c>
      <c r="AT273" t="s">
        <v>1</v>
      </c>
      <c r="AU273" t="s">
        <v>1</v>
      </c>
      <c r="AV273" t="s">
        <v>1</v>
      </c>
      <c r="AW273" t="s">
        <v>11</v>
      </c>
      <c r="AX273">
        <f>Tabla1[[#This Row],[precio del paquete]]-Tabla1[[#This Row],[Saldo_Deudor]]</f>
        <v>3000</v>
      </c>
      <c r="AY273">
        <v>11800</v>
      </c>
      <c r="AZ273">
        <v>0</v>
      </c>
      <c r="BA273">
        <v>0</v>
      </c>
      <c r="BB273" s="20">
        <v>0</v>
      </c>
      <c r="BC273" t="s">
        <v>4042</v>
      </c>
      <c r="BD273" t="s">
        <v>6005</v>
      </c>
      <c r="BE273" t="s">
        <v>3</v>
      </c>
      <c r="BF273" t="s">
        <v>3</v>
      </c>
      <c r="BG273" t="s">
        <v>3</v>
      </c>
      <c r="BH273" t="s">
        <v>3</v>
      </c>
      <c r="BI273" t="s">
        <v>3</v>
      </c>
      <c r="BJ273" s="19" t="s">
        <v>6131</v>
      </c>
      <c r="BK273" t="s">
        <v>3</v>
      </c>
      <c r="BL273" t="s">
        <v>132</v>
      </c>
      <c r="BM273" t="s">
        <v>1</v>
      </c>
      <c r="BN273">
        <f>Tabla1[[#This Row],[precio del paquete]]</f>
        <v>14800</v>
      </c>
      <c r="BO273" t="s">
        <v>1</v>
      </c>
      <c r="BP273" t="s">
        <v>1</v>
      </c>
      <c r="BQ273" t="s">
        <v>1</v>
      </c>
      <c r="BR273" t="s">
        <v>1</v>
      </c>
      <c r="BS273" t="s">
        <v>1</v>
      </c>
      <c r="BT273" t="s">
        <v>1</v>
      </c>
      <c r="BU273" t="s">
        <v>1</v>
      </c>
      <c r="BV273" t="s">
        <v>1</v>
      </c>
      <c r="BW273" t="s">
        <v>0</v>
      </c>
      <c r="BX273" t="s">
        <v>1</v>
      </c>
      <c r="BY273" t="s">
        <v>1</v>
      </c>
      <c r="BZ273" t="s">
        <v>1</v>
      </c>
      <c r="CA273" t="s">
        <v>1</v>
      </c>
      <c r="CB273" t="s">
        <v>1</v>
      </c>
      <c r="CD273" t="str" cm="1">
        <f t="array" aca="1" ref="CD273" ca="1">eConcatenar(A273:CB273,"|")</f>
        <v>NMdByOfDPw0orHfj|CAR2021-6082|3|MEMORIAL|TABASCO|CARDENAS|EL PORVENIR|2021-10-15|14800|0|500|50|2|0|0|0|0|0|0|0|0|0|0|0|0|0|0|TORRES|HERNANDEZ|JOSE MANUEL|SOLTERO|X|X|EL PORVENIR |EL PORVENIR|X|9935906858|X|X|X|EL PORVENIR |X|LUNES|X|X|X|X|X|DOMICILIO |3000|11800|0|0|0|2022-11-01|2022-11-08|x|x|x|x|x|QWZBUE029KVTQO|x|HOMBRE|X|14800|X|X|X|X|X|X|X|X|CARDENAS|X|X|X|X|X</v>
      </c>
    </row>
    <row r="274" spans="1:82" x14ac:dyDescent="0.25">
      <c r="A274" t="s">
        <v>408</v>
      </c>
      <c r="B274" t="s">
        <v>2399</v>
      </c>
      <c r="C274">
        <v>3</v>
      </c>
      <c r="D274" t="s">
        <v>3183</v>
      </c>
      <c r="E274" t="s">
        <v>3188</v>
      </c>
      <c r="F274" t="s">
        <v>0</v>
      </c>
      <c r="G274" t="s">
        <v>3352</v>
      </c>
      <c r="H274" t="s">
        <v>3757</v>
      </c>
      <c r="I274">
        <v>14800</v>
      </c>
      <c r="J274">
        <v>0</v>
      </c>
      <c r="K274">
        <v>50</v>
      </c>
      <c r="L274">
        <v>50</v>
      </c>
      <c r="M274">
        <v>2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 t="s">
        <v>4188</v>
      </c>
      <c r="AC274" t="s">
        <v>4186</v>
      </c>
      <c r="AD274" t="s">
        <v>4573</v>
      </c>
      <c r="AE274" t="s">
        <v>4</v>
      </c>
      <c r="AF274" t="s">
        <v>1</v>
      </c>
      <c r="AG274" t="s">
        <v>1</v>
      </c>
      <c r="AH274" t="s">
        <v>5396</v>
      </c>
      <c r="AI274" t="s">
        <v>3352</v>
      </c>
      <c r="AJ274" t="s">
        <v>1</v>
      </c>
      <c r="AK274">
        <v>9373779806</v>
      </c>
      <c r="AL274" t="s">
        <v>1</v>
      </c>
      <c r="AM274" t="s">
        <v>1</v>
      </c>
      <c r="AN274" t="s">
        <v>1</v>
      </c>
      <c r="AO274" t="s">
        <v>5396</v>
      </c>
      <c r="AP274" t="s">
        <v>1</v>
      </c>
      <c r="AQ274" t="s">
        <v>2</v>
      </c>
      <c r="AR274" t="s">
        <v>1</v>
      </c>
      <c r="AS274" t="s">
        <v>1</v>
      </c>
      <c r="AT274" t="s">
        <v>1</v>
      </c>
      <c r="AU274" t="s">
        <v>1</v>
      </c>
      <c r="AV274" t="s">
        <v>1</v>
      </c>
      <c r="AW274" t="s">
        <v>11</v>
      </c>
      <c r="AX274">
        <f>Tabla1[[#This Row],[precio del paquete]]-Tabla1[[#This Row],[Saldo_Deudor]]</f>
        <v>450</v>
      </c>
      <c r="AY274">
        <v>14350</v>
      </c>
      <c r="AZ274">
        <v>0</v>
      </c>
      <c r="BA274">
        <v>0</v>
      </c>
      <c r="BB274" s="20">
        <v>0</v>
      </c>
      <c r="BC274" t="s">
        <v>3989</v>
      </c>
      <c r="BD274" t="s">
        <v>3867</v>
      </c>
      <c r="BE274" t="s">
        <v>3</v>
      </c>
      <c r="BF274" t="s">
        <v>3</v>
      </c>
      <c r="BG274" t="s">
        <v>3</v>
      </c>
      <c r="BH274" t="s">
        <v>3</v>
      </c>
      <c r="BI274" t="s">
        <v>3</v>
      </c>
      <c r="BJ274" s="18" t="s">
        <v>6123</v>
      </c>
      <c r="BK274" t="s">
        <v>3</v>
      </c>
      <c r="BL274" t="s">
        <v>132</v>
      </c>
      <c r="BM274" t="s">
        <v>1</v>
      </c>
      <c r="BN274">
        <f>Tabla1[[#This Row],[precio del paquete]]</f>
        <v>14800</v>
      </c>
      <c r="BO274" t="s">
        <v>1</v>
      </c>
      <c r="BP274" t="s">
        <v>1</v>
      </c>
      <c r="BQ274" t="s">
        <v>1</v>
      </c>
      <c r="BR274" t="s">
        <v>1</v>
      </c>
      <c r="BS274" t="s">
        <v>1</v>
      </c>
      <c r="BT274" t="s">
        <v>1</v>
      </c>
      <c r="BU274" t="s">
        <v>1</v>
      </c>
      <c r="BV274" t="s">
        <v>1</v>
      </c>
      <c r="BW274" t="s">
        <v>0</v>
      </c>
      <c r="BX274" t="s">
        <v>1</v>
      </c>
      <c r="BY274" t="s">
        <v>1</v>
      </c>
      <c r="BZ274" t="s">
        <v>1</v>
      </c>
      <c r="CA274" t="s">
        <v>1</v>
      </c>
      <c r="CB274" t="s">
        <v>1</v>
      </c>
      <c r="CD274" t="str" cm="1">
        <f t="array" aca="1" ref="CD274" ca="1">eConcatenar(A274:CB274,"|")</f>
        <v>UhXidt14rfeVlPq3|CAR2021-6286|3|MEMORIAL|TABASCO|CARDENAS|EL PORVENIR|2021-10-22|14800|0|50|50|2|0|0|0|0|0|0|0|0|0|0|0|0|0|0|ARIAS|GARCIA|EDEN|SOLTERO|X|X|CARRETERA AL MULATO |EL PORVENIR|X|9373779806|X|X|X|CARRETERA AL MULATO |X|LUNES|X|X|X|X|X|DOMICILIO |450|14350|0|0|0|2021-11-15|2021-11-22|x|x|x|x|x|VGPXMZBAHZ6IEPI|x|HOMBRE|X|14800|X|X|X|X|X|X|X|X|CARDENAS|X|X|X|X|X</v>
      </c>
    </row>
    <row r="275" spans="1:82" x14ac:dyDescent="0.25">
      <c r="A275" t="s">
        <v>409</v>
      </c>
      <c r="B275" t="s">
        <v>2400</v>
      </c>
      <c r="C275">
        <v>3</v>
      </c>
      <c r="D275" t="s">
        <v>3183</v>
      </c>
      <c r="E275" t="s">
        <v>3188</v>
      </c>
      <c r="F275" t="s">
        <v>0</v>
      </c>
      <c r="G275" t="s">
        <v>3352</v>
      </c>
      <c r="H275" t="s">
        <v>3765</v>
      </c>
      <c r="I275">
        <v>14800</v>
      </c>
      <c r="J275">
        <v>0</v>
      </c>
      <c r="K275">
        <v>100</v>
      </c>
      <c r="L275">
        <v>50</v>
      </c>
      <c r="M275">
        <v>1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 t="s">
        <v>4186</v>
      </c>
      <c r="AC275" t="s">
        <v>4204</v>
      </c>
      <c r="AD275" t="s">
        <v>4404</v>
      </c>
      <c r="AE275" t="s">
        <v>4</v>
      </c>
      <c r="AF275" t="s">
        <v>1</v>
      </c>
      <c r="AG275" t="s">
        <v>1</v>
      </c>
      <c r="AH275" t="s">
        <v>5397</v>
      </c>
      <c r="AI275" t="s">
        <v>3352</v>
      </c>
      <c r="AJ275" t="s">
        <v>1</v>
      </c>
      <c r="AK275">
        <v>9141099693</v>
      </c>
      <c r="AL275" t="s">
        <v>1</v>
      </c>
      <c r="AM275" t="s">
        <v>1</v>
      </c>
      <c r="AN275" t="s">
        <v>1</v>
      </c>
      <c r="AO275" t="s">
        <v>5397</v>
      </c>
      <c r="AP275" t="s">
        <v>1</v>
      </c>
      <c r="AQ275" t="s">
        <v>2</v>
      </c>
      <c r="AR275" t="s">
        <v>1</v>
      </c>
      <c r="AS275" t="s">
        <v>1</v>
      </c>
      <c r="AT275" t="s">
        <v>1</v>
      </c>
      <c r="AU275" t="s">
        <v>1</v>
      </c>
      <c r="AV275" t="s">
        <v>1</v>
      </c>
      <c r="AW275" t="s">
        <v>11</v>
      </c>
      <c r="AX275">
        <f>Tabla1[[#This Row],[precio del paquete]]-Tabla1[[#This Row],[Saldo_Deudor]]</f>
        <v>500</v>
      </c>
      <c r="AY275">
        <v>14300</v>
      </c>
      <c r="AZ275">
        <v>0</v>
      </c>
      <c r="BA275">
        <v>0</v>
      </c>
      <c r="BB275" s="20">
        <v>0</v>
      </c>
      <c r="BC275" t="s">
        <v>4135</v>
      </c>
      <c r="BD275" t="s">
        <v>6008</v>
      </c>
      <c r="BE275" t="s">
        <v>3</v>
      </c>
      <c r="BF275" t="s">
        <v>3</v>
      </c>
      <c r="BG275" t="s">
        <v>3</v>
      </c>
      <c r="BH275" t="s">
        <v>3</v>
      </c>
      <c r="BI275" t="s">
        <v>3</v>
      </c>
      <c r="BJ275" s="19" t="s">
        <v>6129</v>
      </c>
      <c r="BK275" t="s">
        <v>3</v>
      </c>
      <c r="BL275" t="s">
        <v>132</v>
      </c>
      <c r="BM275" t="s">
        <v>1</v>
      </c>
      <c r="BN275">
        <f>Tabla1[[#This Row],[precio del paquete]]</f>
        <v>14800</v>
      </c>
      <c r="BO275" t="s">
        <v>1</v>
      </c>
      <c r="BP275" t="s">
        <v>1</v>
      </c>
      <c r="BQ275" t="s">
        <v>1</v>
      </c>
      <c r="BR275" t="s">
        <v>1</v>
      </c>
      <c r="BS275" t="s">
        <v>1</v>
      </c>
      <c r="BT275" t="s">
        <v>1</v>
      </c>
      <c r="BU275" t="s">
        <v>1</v>
      </c>
      <c r="BV275" t="s">
        <v>1</v>
      </c>
      <c r="BW275" t="s">
        <v>0</v>
      </c>
      <c r="BX275" t="s">
        <v>1</v>
      </c>
      <c r="BY275" t="s">
        <v>1</v>
      </c>
      <c r="BZ275" t="s">
        <v>1</v>
      </c>
      <c r="CA275" t="s">
        <v>1</v>
      </c>
      <c r="CB275" t="s">
        <v>1</v>
      </c>
      <c r="CD275" t="str" cm="1">
        <f t="array" aca="1" ref="CD275" ca="1">eConcatenar(A275:CB275,"|")</f>
        <v>35SlYJBtuzsYepYm|CAR2021-7018|3|MEMORIAL|TABASCO|CARDENAS|EL PORVENIR|2021-11-16|14800|0|100|50|1|0|0|0|0|0|0|0|0|0|0|0|0|0|0|GARCIA|AVALOS|NICOLAS|SOLTERO|X|X|EL PORVENIR LIBERTAD SEXTA SECCION |EL PORVENIR|X|9141099693|X|X|X|EL PORVENIR LIBERTAD SEXTA SECCION |X|LUNES|X|X|X|X|X|DOMICILIO |500|14300|0|0|0|2021-12-15|2021-12-22|x|x|x|x|x|QX002LUS9KVTQO|x|HOMBRE|X|14800|X|X|X|X|X|X|X|X|CARDENAS|X|X|X|X|X</v>
      </c>
    </row>
    <row r="276" spans="1:82" x14ac:dyDescent="0.25">
      <c r="A276" t="s">
        <v>410</v>
      </c>
      <c r="B276" t="s">
        <v>2401</v>
      </c>
      <c r="C276">
        <v>3</v>
      </c>
      <c r="D276" t="s">
        <v>3183</v>
      </c>
      <c r="E276" t="s">
        <v>3188</v>
      </c>
      <c r="F276" t="s">
        <v>0</v>
      </c>
      <c r="G276" t="s">
        <v>3352</v>
      </c>
      <c r="H276" t="s">
        <v>3824</v>
      </c>
      <c r="I276">
        <v>14800</v>
      </c>
      <c r="J276">
        <v>0</v>
      </c>
      <c r="K276">
        <v>200</v>
      </c>
      <c r="L276">
        <v>50</v>
      </c>
      <c r="M276">
        <v>1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 t="s">
        <v>8</v>
      </c>
      <c r="AC276" t="s">
        <v>4365</v>
      </c>
      <c r="AD276" t="s">
        <v>4568</v>
      </c>
      <c r="AE276" t="s">
        <v>4</v>
      </c>
      <c r="AF276" t="s">
        <v>1</v>
      </c>
      <c r="AG276" t="s">
        <v>1</v>
      </c>
      <c r="AH276" t="s">
        <v>5398</v>
      </c>
      <c r="AI276" t="s">
        <v>3352</v>
      </c>
      <c r="AJ276" t="s">
        <v>1</v>
      </c>
      <c r="AK276">
        <v>9331525318</v>
      </c>
      <c r="AL276" t="s">
        <v>1</v>
      </c>
      <c r="AM276" t="s">
        <v>1</v>
      </c>
      <c r="AN276" t="s">
        <v>1</v>
      </c>
      <c r="AO276" t="s">
        <v>5398</v>
      </c>
      <c r="AP276" t="s">
        <v>1</v>
      </c>
      <c r="AQ276" t="s">
        <v>2</v>
      </c>
      <c r="AR276" t="s">
        <v>1</v>
      </c>
      <c r="AS276" t="s">
        <v>1</v>
      </c>
      <c r="AT276" t="s">
        <v>1</v>
      </c>
      <c r="AU276" t="s">
        <v>1</v>
      </c>
      <c r="AV276" t="s">
        <v>1</v>
      </c>
      <c r="AW276" t="s">
        <v>11</v>
      </c>
      <c r="AX276">
        <f>Tabla1[[#This Row],[precio del paquete]]-Tabla1[[#This Row],[Saldo_Deudor]]</f>
        <v>800</v>
      </c>
      <c r="AY276">
        <v>14000</v>
      </c>
      <c r="AZ276">
        <v>0</v>
      </c>
      <c r="BA276">
        <v>0</v>
      </c>
      <c r="BB276" s="20">
        <v>0</v>
      </c>
      <c r="BC276" t="s">
        <v>4135</v>
      </c>
      <c r="BD276" t="s">
        <v>6008</v>
      </c>
      <c r="BE276" t="s">
        <v>3</v>
      </c>
      <c r="BF276" t="s">
        <v>3</v>
      </c>
      <c r="BG276" t="s">
        <v>3</v>
      </c>
      <c r="BH276" t="s">
        <v>3</v>
      </c>
      <c r="BI276" t="s">
        <v>3</v>
      </c>
      <c r="BJ276" s="18" t="s">
        <v>6124</v>
      </c>
      <c r="BK276" t="s">
        <v>3</v>
      </c>
      <c r="BL276" t="s">
        <v>132</v>
      </c>
      <c r="BM276" t="s">
        <v>1</v>
      </c>
      <c r="BN276">
        <f>Tabla1[[#This Row],[precio del paquete]]</f>
        <v>14800</v>
      </c>
      <c r="BO276" t="s">
        <v>1</v>
      </c>
      <c r="BP276" t="s">
        <v>1</v>
      </c>
      <c r="BQ276" t="s">
        <v>1</v>
      </c>
      <c r="BR276" t="s">
        <v>1</v>
      </c>
      <c r="BS276" t="s">
        <v>1</v>
      </c>
      <c r="BT276" t="s">
        <v>1</v>
      </c>
      <c r="BU276" t="s">
        <v>1</v>
      </c>
      <c r="BV276" t="s">
        <v>1</v>
      </c>
      <c r="BW276" t="s">
        <v>0</v>
      </c>
      <c r="BX276" t="s">
        <v>1</v>
      </c>
      <c r="BY276" t="s">
        <v>1</v>
      </c>
      <c r="BZ276" t="s">
        <v>1</v>
      </c>
      <c r="CA276" t="s">
        <v>1</v>
      </c>
      <c r="CB276" t="s">
        <v>1</v>
      </c>
      <c r="CD276" t="str" cm="1">
        <f t="array" aca="1" ref="CD276" ca="1">eConcatenar(A276:CB276,"|")</f>
        <v>lFuTSXg6PwSA8MD2|CAR2021-6622|3|MEMORIAL|TABASCO|CARDENAS|EL PORVENIR|2021-10-30|14800|0|200|50|1|0|0|0|0|0|0|0|0|0|0|0|0|0|0|GOMEZ|VALENZUELA|JULIO CESAR|SOLTERO|X|X|EL PORVENIR SIN NUMERO|EL PORVENIR|X|9331525318|X|X|X|EL PORVENIR SIN NUMERO|X|LUNES|X|X|X|X|X|DOMICILIO |800|14000|0|0|0|2021-12-15|2021-12-22|x|x|x|x|x|QWZHGJ0U9KVTQO|x|HOMBRE|X|14800|X|X|X|X|X|X|X|X|CARDENAS|X|X|X|X|X</v>
      </c>
    </row>
    <row r="277" spans="1:82" x14ac:dyDescent="0.25">
      <c r="A277" t="s">
        <v>411</v>
      </c>
      <c r="B277" t="s">
        <v>2402</v>
      </c>
      <c r="C277">
        <v>3</v>
      </c>
      <c r="D277" t="s">
        <v>3183</v>
      </c>
      <c r="E277" t="s">
        <v>3188</v>
      </c>
      <c r="F277" t="s">
        <v>0</v>
      </c>
      <c r="G277" t="s">
        <v>3353</v>
      </c>
      <c r="H277" t="s">
        <v>3817</v>
      </c>
      <c r="I277">
        <v>14800</v>
      </c>
      <c r="J277">
        <v>0</v>
      </c>
      <c r="K277">
        <v>400</v>
      </c>
      <c r="L277">
        <v>50</v>
      </c>
      <c r="M277">
        <v>2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 t="s">
        <v>4246</v>
      </c>
      <c r="AC277" t="s">
        <v>4344</v>
      </c>
      <c r="AD277" t="s">
        <v>4259</v>
      </c>
      <c r="AE277" t="s">
        <v>4</v>
      </c>
      <c r="AF277" t="s">
        <v>1</v>
      </c>
      <c r="AG277" t="s">
        <v>1</v>
      </c>
      <c r="AH277" t="s">
        <v>3353</v>
      </c>
      <c r="AI277" t="s">
        <v>3353</v>
      </c>
      <c r="AJ277" t="s">
        <v>1</v>
      </c>
      <c r="AK277">
        <v>9371197942</v>
      </c>
      <c r="AL277" t="s">
        <v>1</v>
      </c>
      <c r="AM277" t="s">
        <v>1</v>
      </c>
      <c r="AN277" t="s">
        <v>1</v>
      </c>
      <c r="AO277" t="s">
        <v>3353</v>
      </c>
      <c r="AP277" t="s">
        <v>1</v>
      </c>
      <c r="AQ277" t="s">
        <v>2</v>
      </c>
      <c r="AR277" t="s">
        <v>1</v>
      </c>
      <c r="AS277" t="s">
        <v>1</v>
      </c>
      <c r="AT277" t="s">
        <v>1</v>
      </c>
      <c r="AU277" t="s">
        <v>1</v>
      </c>
      <c r="AV277" t="s">
        <v>1</v>
      </c>
      <c r="AW277" t="s">
        <v>11</v>
      </c>
      <c r="AX277">
        <f>Tabla1[[#This Row],[precio del paquete]]-Tabla1[[#This Row],[Saldo_Deudor]]</f>
        <v>1500</v>
      </c>
      <c r="AY277">
        <v>13300</v>
      </c>
      <c r="AZ277">
        <v>0</v>
      </c>
      <c r="BA277">
        <v>0</v>
      </c>
      <c r="BB277" s="20">
        <v>0</v>
      </c>
      <c r="BC277" t="s">
        <v>4042</v>
      </c>
      <c r="BD277" t="s">
        <v>6005</v>
      </c>
      <c r="BE277" t="s">
        <v>3</v>
      </c>
      <c r="BF277" t="s">
        <v>3</v>
      </c>
      <c r="BG277" t="s">
        <v>3</v>
      </c>
      <c r="BH277" t="s">
        <v>3</v>
      </c>
      <c r="BI277" t="s">
        <v>3</v>
      </c>
      <c r="BJ277" s="19" t="s">
        <v>6124</v>
      </c>
      <c r="BK277" t="s">
        <v>3</v>
      </c>
      <c r="BL277" t="s">
        <v>132</v>
      </c>
      <c r="BM277" t="s">
        <v>1</v>
      </c>
      <c r="BN277">
        <f>Tabla1[[#This Row],[precio del paquete]]</f>
        <v>14800</v>
      </c>
      <c r="BO277" t="s">
        <v>1</v>
      </c>
      <c r="BP277" t="s">
        <v>1</v>
      </c>
      <c r="BQ277" t="s">
        <v>1</v>
      </c>
      <c r="BR277" t="s">
        <v>1</v>
      </c>
      <c r="BS277" t="s">
        <v>1</v>
      </c>
      <c r="BT277" t="s">
        <v>1</v>
      </c>
      <c r="BU277" t="s">
        <v>1</v>
      </c>
      <c r="BV277" t="s">
        <v>1</v>
      </c>
      <c r="BW277" t="s">
        <v>0</v>
      </c>
      <c r="BX277" t="s">
        <v>1</v>
      </c>
      <c r="BY277" t="s">
        <v>1</v>
      </c>
      <c r="BZ277" t="s">
        <v>1</v>
      </c>
      <c r="CA277" t="s">
        <v>1</v>
      </c>
      <c r="CB277" t="s">
        <v>1</v>
      </c>
      <c r="CD277" t="str" cm="1">
        <f t="array" aca="1" ref="CD277" ca="1">eConcatenar(A277:CB277,"|")</f>
        <v>AoNggT6ogbPVcFza|CAR2021-6084|3|MEMORIAL|TABASCO|CARDENAS|EL PORVENIR SANTA ROSALIA |2021-10-15|14800|0|400|50|2|0|0|0|0|0|0|0|0|0|0|0|0|0|0|JIMENEZ||JOSE|SOLTERO|X|X|EL PORVENIR SANTA ROSALIA |EL PORVENIR SANTA ROSALIA |X|9371197942|X|X|X|EL PORVENIR SANTA ROSALIA |X|LUNES|X|X|X|X|X|DOMICILIO |1500|13300|0|0|0|2022-11-01|2022-11-08|x|x|x|x|x|QWZHGJ0U9KVTQO|x|HOMBRE|X|14800|X|X|X|X|X|X|X|X|CARDENAS|X|X|X|X|X</v>
      </c>
    </row>
    <row r="278" spans="1:82" x14ac:dyDescent="0.25">
      <c r="A278" t="s">
        <v>412</v>
      </c>
      <c r="B278" t="s">
        <v>2403</v>
      </c>
      <c r="C278">
        <v>3</v>
      </c>
      <c r="D278" t="s">
        <v>3183</v>
      </c>
      <c r="E278" t="s">
        <v>3188</v>
      </c>
      <c r="F278" t="s">
        <v>0</v>
      </c>
      <c r="G278" t="s">
        <v>3354</v>
      </c>
      <c r="H278" t="s">
        <v>3786</v>
      </c>
      <c r="I278">
        <v>14800</v>
      </c>
      <c r="J278">
        <v>0</v>
      </c>
      <c r="K278">
        <v>100</v>
      </c>
      <c r="L278">
        <v>50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 t="s">
        <v>4184</v>
      </c>
      <c r="AC278" t="s">
        <v>4188</v>
      </c>
      <c r="AD278" t="s">
        <v>4574</v>
      </c>
      <c r="AE278" t="s">
        <v>4</v>
      </c>
      <c r="AF278" t="s">
        <v>1</v>
      </c>
      <c r="AG278" t="s">
        <v>1</v>
      </c>
      <c r="AH278" t="s">
        <v>5399</v>
      </c>
      <c r="AI278" t="s">
        <v>3354</v>
      </c>
      <c r="AJ278" t="s">
        <v>1</v>
      </c>
      <c r="AK278">
        <v>9371676111</v>
      </c>
      <c r="AL278" t="s">
        <v>1</v>
      </c>
      <c r="AM278" t="s">
        <v>1</v>
      </c>
      <c r="AN278" t="s">
        <v>1</v>
      </c>
      <c r="AO278" t="s">
        <v>5399</v>
      </c>
      <c r="AP278" t="s">
        <v>1</v>
      </c>
      <c r="AQ278" t="s">
        <v>2</v>
      </c>
      <c r="AR278" t="s">
        <v>1</v>
      </c>
      <c r="AS278" t="s">
        <v>1</v>
      </c>
      <c r="AT278" t="s">
        <v>1</v>
      </c>
      <c r="AU278" t="s">
        <v>1</v>
      </c>
      <c r="AV278" t="s">
        <v>1</v>
      </c>
      <c r="AW278" t="s">
        <v>11</v>
      </c>
      <c r="AX278">
        <f>Tabla1[[#This Row],[precio del paquete]]-Tabla1[[#This Row],[Saldo_Deudor]]</f>
        <v>1100</v>
      </c>
      <c r="AY278">
        <v>13700</v>
      </c>
      <c r="AZ278">
        <v>0</v>
      </c>
      <c r="BA278">
        <v>0</v>
      </c>
      <c r="BB278" s="20">
        <v>0</v>
      </c>
      <c r="BC278" t="s">
        <v>3786</v>
      </c>
      <c r="BD278" t="s">
        <v>3838</v>
      </c>
      <c r="BE278" t="s">
        <v>3</v>
      </c>
      <c r="BF278" t="s">
        <v>3</v>
      </c>
      <c r="BG278" t="s">
        <v>3</v>
      </c>
      <c r="BH278" t="s">
        <v>3</v>
      </c>
      <c r="BI278" t="s">
        <v>3</v>
      </c>
      <c r="BJ278" s="18" t="s">
        <v>6123</v>
      </c>
      <c r="BK278" t="s">
        <v>3</v>
      </c>
      <c r="BL278" t="s">
        <v>132</v>
      </c>
      <c r="BM278" t="s">
        <v>1</v>
      </c>
      <c r="BN278">
        <f>Tabla1[[#This Row],[precio del paquete]]</f>
        <v>14800</v>
      </c>
      <c r="BO278" t="s">
        <v>1</v>
      </c>
      <c r="BP278" t="s">
        <v>1</v>
      </c>
      <c r="BQ278" t="s">
        <v>1</v>
      </c>
      <c r="BR278" t="s">
        <v>1</v>
      </c>
      <c r="BS278" t="s">
        <v>1</v>
      </c>
      <c r="BT278" t="s">
        <v>1</v>
      </c>
      <c r="BU278" t="s">
        <v>1</v>
      </c>
      <c r="BV278" t="s">
        <v>1</v>
      </c>
      <c r="BW278" t="s">
        <v>0</v>
      </c>
      <c r="BX278" t="s">
        <v>1</v>
      </c>
      <c r="BY278" t="s">
        <v>1</v>
      </c>
      <c r="BZ278" t="s">
        <v>1</v>
      </c>
      <c r="CA278" t="s">
        <v>1</v>
      </c>
      <c r="CB278" t="s">
        <v>1</v>
      </c>
      <c r="CD278" t="str" cm="1">
        <f t="array" aca="1" ref="CD278" ca="1">eConcatenar(A278:CB278,"|")</f>
        <v>VdAfVRsARt0ERMoS|CAR2021-7437|3|MEMORIAL|TABASCO|CARDENAS|EL TOLOQUE|2021-04-12|14800|0|100|50|0|0|0|0|0|0|0|0|0|0|0|0|0|0|0|PEREZ|ARIAS|JORGE LUIS|SOLTERO|X|X|CALLE RAMON LOPEZ |EL TOLOQUE|X|9371676111|X|X|X|CALLE RAMON LOPEZ |X|LUNES|X|X|X|X|X|DOMICILIO |1100|13700|0|0|0|2021-04-12|2021-04-19|x|x|x|x|x|VGPXMZBAHZ6IEPI|x|HOMBRE|X|14800|X|X|X|X|X|X|X|X|CARDENAS|X|X|X|X|X</v>
      </c>
    </row>
    <row r="279" spans="1:82" x14ac:dyDescent="0.25">
      <c r="A279" t="s">
        <v>413</v>
      </c>
      <c r="B279" t="s">
        <v>2404</v>
      </c>
      <c r="C279">
        <v>3</v>
      </c>
      <c r="D279" t="s">
        <v>3183</v>
      </c>
      <c r="E279" t="s">
        <v>12</v>
      </c>
      <c r="F279" t="s">
        <v>3191</v>
      </c>
      <c r="G279" t="s">
        <v>3355</v>
      </c>
      <c r="H279" t="s">
        <v>3830</v>
      </c>
      <c r="I279">
        <v>14800</v>
      </c>
      <c r="J279">
        <v>0</v>
      </c>
      <c r="K279">
        <v>50</v>
      </c>
      <c r="L279">
        <v>50</v>
      </c>
      <c r="M279">
        <v>1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 t="s">
        <v>4310</v>
      </c>
      <c r="AC279" t="s">
        <v>4575</v>
      </c>
      <c r="AD279" t="s">
        <v>4576</v>
      </c>
      <c r="AE279" t="s">
        <v>4</v>
      </c>
      <c r="AF279" t="s">
        <v>1</v>
      </c>
      <c r="AG279" t="s">
        <v>1</v>
      </c>
      <c r="AH279" t="s">
        <v>5400</v>
      </c>
      <c r="AI279" t="s">
        <v>3355</v>
      </c>
      <c r="AJ279" t="s">
        <v>1</v>
      </c>
      <c r="AK279">
        <v>9331010069</v>
      </c>
      <c r="AL279" t="s">
        <v>1</v>
      </c>
      <c r="AM279" t="s">
        <v>1</v>
      </c>
      <c r="AN279" t="s">
        <v>1</v>
      </c>
      <c r="AO279" t="s">
        <v>5400</v>
      </c>
      <c r="AP279" t="s">
        <v>1</v>
      </c>
      <c r="AQ279" t="s">
        <v>2</v>
      </c>
      <c r="AR279" t="s">
        <v>1</v>
      </c>
      <c r="AS279" t="s">
        <v>1</v>
      </c>
      <c r="AT279" t="s">
        <v>1</v>
      </c>
      <c r="AU279" t="s">
        <v>1</v>
      </c>
      <c r="AV279" t="s">
        <v>1</v>
      </c>
      <c r="AW279" t="s">
        <v>11</v>
      </c>
      <c r="AX279">
        <f>Tabla1[[#This Row],[precio del paquete]]-Tabla1[[#This Row],[Saldo_Deudor]]</f>
        <v>50</v>
      </c>
      <c r="AY279">
        <v>14750</v>
      </c>
      <c r="AZ279">
        <v>0</v>
      </c>
      <c r="BA279">
        <v>0</v>
      </c>
      <c r="BB279" s="20">
        <v>0</v>
      </c>
      <c r="BC279" t="s">
        <v>3830</v>
      </c>
      <c r="BD279" t="s">
        <v>4038</v>
      </c>
      <c r="BE279" t="s">
        <v>3</v>
      </c>
      <c r="BF279" t="s">
        <v>3</v>
      </c>
      <c r="BG279" t="s">
        <v>3</v>
      </c>
      <c r="BH279" t="s">
        <v>3</v>
      </c>
      <c r="BI279" t="s">
        <v>3</v>
      </c>
      <c r="BJ279" s="19" t="s">
        <v>6135</v>
      </c>
      <c r="BK279" t="s">
        <v>3</v>
      </c>
      <c r="BL279" t="s">
        <v>132</v>
      </c>
      <c r="BM279" t="s">
        <v>1</v>
      </c>
      <c r="BN279">
        <f>Tabla1[[#This Row],[precio del paquete]]</f>
        <v>14800</v>
      </c>
      <c r="BO279" t="s">
        <v>1</v>
      </c>
      <c r="BP279" t="s">
        <v>1</v>
      </c>
      <c r="BQ279" t="s">
        <v>1</v>
      </c>
      <c r="BR279" t="s">
        <v>1</v>
      </c>
      <c r="BS279" t="s">
        <v>1</v>
      </c>
      <c r="BT279" t="s">
        <v>1</v>
      </c>
      <c r="BU279" t="s">
        <v>1</v>
      </c>
      <c r="BV279" t="s">
        <v>1</v>
      </c>
      <c r="BW279" t="s">
        <v>0</v>
      </c>
      <c r="BX279" t="s">
        <v>1</v>
      </c>
      <c r="BY279" t="s">
        <v>1</v>
      </c>
      <c r="BZ279" t="s">
        <v>1</v>
      </c>
      <c r="CA279" t="s">
        <v>1</v>
      </c>
      <c r="CB279" t="s">
        <v>1</v>
      </c>
      <c r="CD279" t="str" cm="1">
        <f t="array" aca="1" ref="CD279" ca="1">eConcatenar(A279:CB279,"|")</f>
        <v>6o2QucFt4EsI7SSJ|CAR2021-6019|3|MEMORIAL|TABASCO |CUNDUACAN|EL TULAR |2021-09-10|14800|0|50|50|1|0|0|0|0|0|0|0|0|0|0|0|0|0|0|ALVAREZ|VURELOS|OLGA ODILIA|SOLTERO|X|X|CARRETERA PRINCIPAL A LIBERTAD |EL TULAR |X|9331010069|X|X|X|CARRETERA PRINCIPAL A LIBERTAD |X|LUNES|X|X|X|X|X|DOMICILIO |50|14750|0|0|0|2021-09-10|2021-09-17|x|x|x|x|x|MYEDVABVTAZ4TPF|x|HOMBRE|X|14800|X|X|X|X|X|X|X|X|CARDENAS|X|X|X|X|X</v>
      </c>
    </row>
    <row r="280" spans="1:82" x14ac:dyDescent="0.25">
      <c r="A280" t="s">
        <v>414</v>
      </c>
      <c r="B280" t="s">
        <v>2405</v>
      </c>
      <c r="C280">
        <v>3</v>
      </c>
      <c r="D280" t="s">
        <v>3185</v>
      </c>
      <c r="E280" t="s">
        <v>3188</v>
      </c>
      <c r="F280" t="s">
        <v>3189</v>
      </c>
      <c r="G280" t="s">
        <v>3356</v>
      </c>
      <c r="H280" t="s">
        <v>3917</v>
      </c>
      <c r="I280">
        <v>12900</v>
      </c>
      <c r="J280">
        <v>0</v>
      </c>
      <c r="K280">
        <v>100</v>
      </c>
      <c r="L280">
        <v>50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 t="s">
        <v>4365</v>
      </c>
      <c r="AC280" t="s">
        <v>4231</v>
      </c>
      <c r="AD280" t="s">
        <v>4577</v>
      </c>
      <c r="AE280" t="s">
        <v>4</v>
      </c>
      <c r="AF280" t="s">
        <v>1</v>
      </c>
      <c r="AG280" t="s">
        <v>1</v>
      </c>
      <c r="AH280" t="s">
        <v>5401</v>
      </c>
      <c r="AI280" t="s">
        <v>3356</v>
      </c>
      <c r="AJ280" t="s">
        <v>1</v>
      </c>
      <c r="AK280">
        <v>9331471860</v>
      </c>
      <c r="AL280" t="s">
        <v>1</v>
      </c>
      <c r="AM280" t="s">
        <v>1</v>
      </c>
      <c r="AN280" t="s">
        <v>1</v>
      </c>
      <c r="AO280" t="s">
        <v>5401</v>
      </c>
      <c r="AP280" t="s">
        <v>1</v>
      </c>
      <c r="AQ280" t="s">
        <v>2</v>
      </c>
      <c r="AR280" t="s">
        <v>1</v>
      </c>
      <c r="AS280" t="s">
        <v>1</v>
      </c>
      <c r="AT280" t="s">
        <v>1</v>
      </c>
      <c r="AU280" t="s">
        <v>1</v>
      </c>
      <c r="AV280" t="s">
        <v>1</v>
      </c>
      <c r="AW280" t="s">
        <v>11</v>
      </c>
      <c r="AX280">
        <f>Tabla1[[#This Row],[precio del paquete]]-Tabla1[[#This Row],[Saldo_Deudor]]</f>
        <v>9900</v>
      </c>
      <c r="AY280">
        <v>3000</v>
      </c>
      <c r="AZ280">
        <v>0</v>
      </c>
      <c r="BA280">
        <v>0</v>
      </c>
      <c r="BB280" s="20">
        <v>0</v>
      </c>
      <c r="BC280" t="s">
        <v>3827</v>
      </c>
      <c r="BD280" t="s">
        <v>4124</v>
      </c>
      <c r="BE280" t="s">
        <v>3</v>
      </c>
      <c r="BF280" t="s">
        <v>3</v>
      </c>
      <c r="BG280" t="s">
        <v>3</v>
      </c>
      <c r="BH280" t="s">
        <v>3</v>
      </c>
      <c r="BI280" t="s">
        <v>3</v>
      </c>
      <c r="BJ280" s="18" t="s">
        <v>6133</v>
      </c>
      <c r="BK280" t="s">
        <v>3</v>
      </c>
      <c r="BL280" t="s">
        <v>132</v>
      </c>
      <c r="BM280" t="s">
        <v>1</v>
      </c>
      <c r="BN280">
        <f>Tabla1[[#This Row],[precio del paquete]]</f>
        <v>12900</v>
      </c>
      <c r="BO280" t="s">
        <v>1</v>
      </c>
      <c r="BP280" t="s">
        <v>1</v>
      </c>
      <c r="BQ280" t="s">
        <v>1</v>
      </c>
      <c r="BR280" t="s">
        <v>1</v>
      </c>
      <c r="BS280" t="s">
        <v>1</v>
      </c>
      <c r="BT280" t="s">
        <v>1</v>
      </c>
      <c r="BU280" t="s">
        <v>1</v>
      </c>
      <c r="BV280" t="s">
        <v>1</v>
      </c>
      <c r="BW280" t="s">
        <v>0</v>
      </c>
      <c r="BX280" t="s">
        <v>1</v>
      </c>
      <c r="BY280" t="s">
        <v>1</v>
      </c>
      <c r="BZ280" t="s">
        <v>1</v>
      </c>
      <c r="CA280" t="s">
        <v>1</v>
      </c>
      <c r="CB280" t="s">
        <v>1</v>
      </c>
      <c r="CD280" t="str" cm="1">
        <f t="array" aca="1" ref="CD280" ca="1">eConcatenar(A280:CB280,"|")</f>
        <v>WQEVohGxtJ5fYE1M|COM2020-0143|3|IMPERIAL DE LUJO|TABASCO|COMALCALCO|EMILIANO ZAPATA|2020-01-11|12900|0|100|50|0|0|0|0|0|0|0|0|0|0|0|0|0|0|0|VALENZUELA|MORALES|ESTHER|SOLTERO|X|X|EMILIANO ZAPATA ZAPOTAL PRIMERA SECCION|EMILIANO ZAPATA|X|9331471860|X|X|X|EMILIANO ZAPATA ZAPOTAL PRIMERA SECCION|X|LUNES|X|X|X|X|X|DOMICILIO |9900|3000|0|0|0|2022-01-14|2022-01-21|x|x|x|x|x|YCRYFAU92K60AMA|x|HOMBRE|X|12900|X|X|X|X|X|X|X|X|CARDENAS|X|X|X|X|X</v>
      </c>
    </row>
    <row r="281" spans="1:82" x14ac:dyDescent="0.25">
      <c r="A281" t="s">
        <v>415</v>
      </c>
      <c r="B281" t="s">
        <v>2406</v>
      </c>
      <c r="C281">
        <v>3</v>
      </c>
      <c r="D281" t="s">
        <v>3183</v>
      </c>
      <c r="E281" t="s">
        <v>3188</v>
      </c>
      <c r="F281" t="s">
        <v>3189</v>
      </c>
      <c r="G281" t="s">
        <v>3357</v>
      </c>
      <c r="H281" t="s">
        <v>3755</v>
      </c>
      <c r="I281">
        <v>14800</v>
      </c>
      <c r="J281">
        <v>0</v>
      </c>
      <c r="K281">
        <v>100</v>
      </c>
      <c r="L281">
        <v>50</v>
      </c>
      <c r="M281">
        <v>1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 t="s">
        <v>4186</v>
      </c>
      <c r="AC281" t="s">
        <v>4578</v>
      </c>
      <c r="AD281" t="s">
        <v>4579</v>
      </c>
      <c r="AE281" t="s">
        <v>4</v>
      </c>
      <c r="AF281" t="s">
        <v>1</v>
      </c>
      <c r="AG281" t="s">
        <v>1</v>
      </c>
      <c r="AH281" t="s">
        <v>5402</v>
      </c>
      <c r="AI281" t="s">
        <v>3357</v>
      </c>
      <c r="AJ281" t="s">
        <v>1</v>
      </c>
      <c r="AK281">
        <v>9333034192</v>
      </c>
      <c r="AL281" t="s">
        <v>1</v>
      </c>
      <c r="AM281" t="s">
        <v>1</v>
      </c>
      <c r="AN281" t="s">
        <v>1</v>
      </c>
      <c r="AO281" t="s">
        <v>5402</v>
      </c>
      <c r="AP281" t="s">
        <v>1</v>
      </c>
      <c r="AQ281" t="s">
        <v>2</v>
      </c>
      <c r="AR281" t="s">
        <v>1</v>
      </c>
      <c r="AS281" t="s">
        <v>1</v>
      </c>
      <c r="AT281" t="s">
        <v>1</v>
      </c>
      <c r="AU281" t="s">
        <v>1</v>
      </c>
      <c r="AV281" t="s">
        <v>1</v>
      </c>
      <c r="AW281" t="s">
        <v>11</v>
      </c>
      <c r="AX281">
        <f>Tabla1[[#This Row],[precio del paquete]]-Tabla1[[#This Row],[Saldo_Deudor]]</f>
        <v>1200</v>
      </c>
      <c r="AY281">
        <v>13600</v>
      </c>
      <c r="AZ281">
        <v>0</v>
      </c>
      <c r="BA281">
        <v>0</v>
      </c>
      <c r="BB281" s="20">
        <v>0</v>
      </c>
      <c r="BC281" t="s">
        <v>3938</v>
      </c>
      <c r="BD281" t="s">
        <v>3770</v>
      </c>
      <c r="BE281" t="s">
        <v>3</v>
      </c>
      <c r="BF281" t="s">
        <v>3</v>
      </c>
      <c r="BG281" t="s">
        <v>3</v>
      </c>
      <c r="BH281" t="s">
        <v>3</v>
      </c>
      <c r="BI281" t="s">
        <v>3</v>
      </c>
      <c r="BJ281" s="19" t="s">
        <v>6132</v>
      </c>
      <c r="BK281" t="s">
        <v>3</v>
      </c>
      <c r="BL281" t="s">
        <v>132</v>
      </c>
      <c r="BM281" t="s">
        <v>1</v>
      </c>
      <c r="BN281">
        <f>Tabla1[[#This Row],[precio del paquete]]</f>
        <v>14800</v>
      </c>
      <c r="BO281" t="s">
        <v>1</v>
      </c>
      <c r="BP281" t="s">
        <v>1</v>
      </c>
      <c r="BQ281" t="s">
        <v>1</v>
      </c>
      <c r="BR281" t="s">
        <v>1</v>
      </c>
      <c r="BS281" t="s">
        <v>1</v>
      </c>
      <c r="BT281" t="s">
        <v>1</v>
      </c>
      <c r="BU281" t="s">
        <v>1</v>
      </c>
      <c r="BV281" t="s">
        <v>1</v>
      </c>
      <c r="BW281" t="s">
        <v>0</v>
      </c>
      <c r="BX281" t="s">
        <v>1</v>
      </c>
      <c r="BY281" t="s">
        <v>1</v>
      </c>
      <c r="BZ281" t="s">
        <v>1</v>
      </c>
      <c r="CA281" t="s">
        <v>1</v>
      </c>
      <c r="CB281" t="s">
        <v>1</v>
      </c>
      <c r="CD281" t="str" cm="1">
        <f t="array" aca="1" ref="CD281" ca="1">eConcatenar(A281:CB281,"|")</f>
        <v>k9VglfpJ9rHpsjni|COM2021-3103|3|MEMORIAL|TABASCO|COMALCALCO|EMILIANO ZAPATA PRIMERA|2021-01-10|14800|0|100|50|1|0|0|0|0|0|0|0|0|0|0|0|0|0|0|GARCIA|COFIN|EISIDE|SOLTERO|X|X|ENTRADA LOS VINAGRES SIN NUMERO|EMILIANO ZAPATA PRIMERA|X|9333034192|X|X|X|ENTRADA LOS VINAGRES SIN NUMERO|X|LUNES|X|X|X|X|X|DOMICILIO |1200|13600|0|0|0|2021-01-21|2021-01-28|x|x|x|x|x|DSYPMZPXEANHGLM|x|HOMBRE|X|14800|X|X|X|X|X|X|X|X|CARDENAS|X|X|X|X|X</v>
      </c>
    </row>
    <row r="282" spans="1:82" x14ac:dyDescent="0.25">
      <c r="A282" t="s">
        <v>416</v>
      </c>
      <c r="B282" t="s">
        <v>2407</v>
      </c>
      <c r="C282">
        <v>3</v>
      </c>
      <c r="D282" t="s">
        <v>3183</v>
      </c>
      <c r="E282" t="s">
        <v>3188</v>
      </c>
      <c r="F282" t="s">
        <v>0</v>
      </c>
      <c r="G282" t="s">
        <v>3358</v>
      </c>
      <c r="H282" t="s">
        <v>3763</v>
      </c>
      <c r="I282">
        <v>14800</v>
      </c>
      <c r="J282">
        <v>0</v>
      </c>
      <c r="K282">
        <v>100</v>
      </c>
      <c r="L282">
        <v>50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 t="s">
        <v>4283</v>
      </c>
      <c r="AC282" t="s">
        <v>4344</v>
      </c>
      <c r="AD282" t="s">
        <v>4580</v>
      </c>
      <c r="AE282" t="s">
        <v>4</v>
      </c>
      <c r="AF282" t="s">
        <v>1</v>
      </c>
      <c r="AG282" t="s">
        <v>1</v>
      </c>
      <c r="AH282" t="s">
        <v>3358</v>
      </c>
      <c r="AI282" t="s">
        <v>3358</v>
      </c>
      <c r="AJ282" t="s">
        <v>1</v>
      </c>
      <c r="AK282">
        <v>9371404244</v>
      </c>
      <c r="AL282" t="s">
        <v>1</v>
      </c>
      <c r="AM282" t="s">
        <v>1</v>
      </c>
      <c r="AN282" t="s">
        <v>1</v>
      </c>
      <c r="AO282" t="s">
        <v>3358</v>
      </c>
      <c r="AP282" t="s">
        <v>1</v>
      </c>
      <c r="AQ282" t="s">
        <v>2</v>
      </c>
      <c r="AR282" t="s">
        <v>1</v>
      </c>
      <c r="AS282" t="s">
        <v>1</v>
      </c>
      <c r="AT282" t="s">
        <v>1</v>
      </c>
      <c r="AU282" t="s">
        <v>1</v>
      </c>
      <c r="AV282" t="s">
        <v>1</v>
      </c>
      <c r="AW282" t="s">
        <v>11</v>
      </c>
      <c r="AX282">
        <f>Tabla1[[#This Row],[precio del paquete]]-Tabla1[[#This Row],[Saldo_Deudor]]</f>
        <v>12300</v>
      </c>
      <c r="AY282">
        <v>2500</v>
      </c>
      <c r="AZ282">
        <v>0</v>
      </c>
      <c r="BA282">
        <v>0</v>
      </c>
      <c r="BB282" s="20">
        <v>0</v>
      </c>
      <c r="BC282" t="s">
        <v>4124</v>
      </c>
      <c r="BD282" t="s">
        <v>4103</v>
      </c>
      <c r="BE282" t="s">
        <v>3</v>
      </c>
      <c r="BF282" t="s">
        <v>3</v>
      </c>
      <c r="BG282" t="s">
        <v>3</v>
      </c>
      <c r="BH282" t="s">
        <v>3</v>
      </c>
      <c r="BI282" t="s">
        <v>3</v>
      </c>
      <c r="BJ282" s="18" t="s">
        <v>6132</v>
      </c>
      <c r="BK282" t="s">
        <v>3</v>
      </c>
      <c r="BL282" t="s">
        <v>132</v>
      </c>
      <c r="BM282" t="s">
        <v>1</v>
      </c>
      <c r="BN282">
        <f>Tabla1[[#This Row],[precio del paquete]]</f>
        <v>14800</v>
      </c>
      <c r="BO282" t="s">
        <v>1</v>
      </c>
      <c r="BP282" t="s">
        <v>1</v>
      </c>
      <c r="BQ282" t="s">
        <v>1</v>
      </c>
      <c r="BR282" t="s">
        <v>1</v>
      </c>
      <c r="BS282" t="s">
        <v>1</v>
      </c>
      <c r="BT282" t="s">
        <v>1</v>
      </c>
      <c r="BU282" t="s">
        <v>1</v>
      </c>
      <c r="BV282" t="s">
        <v>1</v>
      </c>
      <c r="BW282" t="s">
        <v>0</v>
      </c>
      <c r="BX282" t="s">
        <v>1</v>
      </c>
      <c r="BY282" t="s">
        <v>1</v>
      </c>
      <c r="BZ282" t="s">
        <v>1</v>
      </c>
      <c r="CA282" t="s">
        <v>1</v>
      </c>
      <c r="CB282" t="s">
        <v>1</v>
      </c>
      <c r="CD282" t="str" cm="1">
        <f t="array" aca="1" ref="CD282" ca="1">eConcatenar(A282:CB282,"|")</f>
        <v>wncQb13EoZWGBrvI|CAR2019-1357|3|MEMORIAL|TABASCO|CARDENAS|ENCRUCIJADA 3RA |2022-02-01|14800|0|100|50|0|0|0|0|0|0|0|0|0|0|0|0|0|0|0|CORDOVA||MAGDALENO|SOLTERO|X|X|ENCRUCIJADA 3RA |ENCRUCIJADA 3RA |X|9371404244|X|X|X|ENCRUCIJADA 3RA |X|LUNES|X|X|X|X|X|DOMICILIO |12300|2500|0|0|0|2022-01-21|2022-01-28|x|x|x|x|x|DSYPMZPXEANHGLM|x|HOMBRE|X|14800|X|X|X|X|X|X|X|X|CARDENAS|X|X|X|X|X</v>
      </c>
    </row>
    <row r="283" spans="1:82" x14ac:dyDescent="0.25">
      <c r="A283" t="s">
        <v>417</v>
      </c>
      <c r="B283" t="s">
        <v>2408</v>
      </c>
      <c r="C283">
        <v>3</v>
      </c>
      <c r="D283" t="s">
        <v>3183</v>
      </c>
      <c r="E283" t="s">
        <v>3188</v>
      </c>
      <c r="F283" t="s">
        <v>0</v>
      </c>
      <c r="G283" t="s">
        <v>3358</v>
      </c>
      <c r="H283" t="s">
        <v>3763</v>
      </c>
      <c r="I283">
        <v>14800</v>
      </c>
      <c r="J283">
        <v>0</v>
      </c>
      <c r="K283">
        <v>100</v>
      </c>
      <c r="L283">
        <v>50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 t="s">
        <v>4184</v>
      </c>
      <c r="AC283" t="s">
        <v>4581</v>
      </c>
      <c r="AD283" t="s">
        <v>4582</v>
      </c>
      <c r="AE283" t="s">
        <v>4</v>
      </c>
      <c r="AF283" t="s">
        <v>1</v>
      </c>
      <c r="AG283" t="s">
        <v>1</v>
      </c>
      <c r="AH283" t="s">
        <v>3358</v>
      </c>
      <c r="AI283" t="s">
        <v>3358</v>
      </c>
      <c r="AJ283" t="s">
        <v>1</v>
      </c>
      <c r="AK283" t="s">
        <v>1</v>
      </c>
      <c r="AL283" t="s">
        <v>1</v>
      </c>
      <c r="AM283" t="s">
        <v>1</v>
      </c>
      <c r="AN283" t="s">
        <v>1</v>
      </c>
      <c r="AO283" t="s">
        <v>3358</v>
      </c>
      <c r="AP283" t="s">
        <v>1</v>
      </c>
      <c r="AQ283" t="s">
        <v>2</v>
      </c>
      <c r="AR283" t="s">
        <v>1</v>
      </c>
      <c r="AS283" t="s">
        <v>1</v>
      </c>
      <c r="AT283" t="s">
        <v>1</v>
      </c>
      <c r="AU283" t="s">
        <v>1</v>
      </c>
      <c r="AV283" t="s">
        <v>1</v>
      </c>
      <c r="AW283" t="s">
        <v>11</v>
      </c>
      <c r="AX283">
        <f>Tabla1[[#This Row],[precio del paquete]]-Tabla1[[#This Row],[Saldo_Deudor]]</f>
        <v>10400</v>
      </c>
      <c r="AY283">
        <v>4400</v>
      </c>
      <c r="AZ283">
        <v>0</v>
      </c>
      <c r="BA283">
        <v>0</v>
      </c>
      <c r="BB283" s="20">
        <v>0</v>
      </c>
      <c r="BC283" t="s">
        <v>4124</v>
      </c>
      <c r="BD283" t="s">
        <v>4103</v>
      </c>
      <c r="BE283" t="s">
        <v>3</v>
      </c>
      <c r="BF283" t="s">
        <v>3</v>
      </c>
      <c r="BG283" t="s">
        <v>3</v>
      </c>
      <c r="BH283" t="s">
        <v>3</v>
      </c>
      <c r="BI283" t="s">
        <v>3</v>
      </c>
      <c r="BJ283" s="19" t="s">
        <v>6128</v>
      </c>
      <c r="BK283" t="s">
        <v>3</v>
      </c>
      <c r="BL283" t="s">
        <v>132</v>
      </c>
      <c r="BM283" t="s">
        <v>1</v>
      </c>
      <c r="BN283">
        <f>Tabla1[[#This Row],[precio del paquete]]</f>
        <v>14800</v>
      </c>
      <c r="BO283" t="s">
        <v>1</v>
      </c>
      <c r="BP283" t="s">
        <v>1</v>
      </c>
      <c r="BQ283" t="s">
        <v>1</v>
      </c>
      <c r="BR283" t="s">
        <v>1</v>
      </c>
      <c r="BS283" t="s">
        <v>1</v>
      </c>
      <c r="BT283" t="s">
        <v>1</v>
      </c>
      <c r="BU283" t="s">
        <v>1</v>
      </c>
      <c r="BV283" t="s">
        <v>1</v>
      </c>
      <c r="BW283" t="s">
        <v>0</v>
      </c>
      <c r="BX283" t="s">
        <v>1</v>
      </c>
      <c r="BY283" t="s">
        <v>1</v>
      </c>
      <c r="BZ283" t="s">
        <v>1</v>
      </c>
      <c r="CA283" t="s">
        <v>1</v>
      </c>
      <c r="CB283" t="s">
        <v>1</v>
      </c>
      <c r="CD283" t="str" cm="1">
        <f t="array" aca="1" ref="CD283" ca="1">eConcatenar(A283:CB283,"|")</f>
        <v>PWHhWwdTOnKZaqQK|CAR2020-1400|3|MEMORIAL|TABASCO|CARDENAS|ENCRUCIJADA 3RA |2022-02-01|14800|0|100|50|0|0|0|0|0|0|0|0|0|0|0|0|0|0|0|PEREZ|CACHO|YANIRA|SOLTERO|X|X|ENCRUCIJADA 3RA |ENCRUCIJADA 3RA |X|X|X|X|X|ENCRUCIJADA 3RA |X|LUNES|X|X|X|X|X|DOMICILIO |10400|4400|0|0|0|2022-01-21|2022-01-28|x|x|x|x|x|EJCRE545VMMBBOQ|x|HOMBRE|X|14800|X|X|X|X|X|X|X|X|CARDENAS|X|X|X|X|X</v>
      </c>
    </row>
    <row r="284" spans="1:82" x14ac:dyDescent="0.25">
      <c r="A284" t="s">
        <v>418</v>
      </c>
      <c r="B284" t="s">
        <v>2409</v>
      </c>
      <c r="C284">
        <v>3</v>
      </c>
      <c r="D284" t="s">
        <v>3183</v>
      </c>
      <c r="E284" t="s">
        <v>12</v>
      </c>
      <c r="F284" t="s">
        <v>124</v>
      </c>
      <c r="G284" t="s">
        <v>3359</v>
      </c>
      <c r="H284" t="s">
        <v>3847</v>
      </c>
      <c r="I284">
        <v>14800</v>
      </c>
      <c r="J284">
        <v>0</v>
      </c>
      <c r="K284">
        <v>200</v>
      </c>
      <c r="L284">
        <v>50</v>
      </c>
      <c r="M284">
        <v>2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 t="s">
        <v>4305</v>
      </c>
      <c r="AC284" t="s">
        <v>8</v>
      </c>
      <c r="AD284" t="s">
        <v>4280</v>
      </c>
      <c r="AE284" t="s">
        <v>4</v>
      </c>
      <c r="AF284" t="s">
        <v>1</v>
      </c>
      <c r="AG284" t="s">
        <v>1</v>
      </c>
      <c r="AH284" t="s">
        <v>5403</v>
      </c>
      <c r="AI284" t="s">
        <v>3359</v>
      </c>
      <c r="AJ284" t="s">
        <v>1</v>
      </c>
      <c r="AK284">
        <v>9371224038</v>
      </c>
      <c r="AL284" t="s">
        <v>1</v>
      </c>
      <c r="AM284" t="s">
        <v>1</v>
      </c>
      <c r="AN284" t="s">
        <v>1</v>
      </c>
      <c r="AO284" t="s">
        <v>5403</v>
      </c>
      <c r="AP284" t="s">
        <v>1</v>
      </c>
      <c r="AQ284" t="s">
        <v>2</v>
      </c>
      <c r="AR284" t="s">
        <v>1</v>
      </c>
      <c r="AS284" t="s">
        <v>1</v>
      </c>
      <c r="AT284" t="s">
        <v>1</v>
      </c>
      <c r="AU284" t="s">
        <v>1</v>
      </c>
      <c r="AV284" t="s">
        <v>1</v>
      </c>
      <c r="AW284" t="s">
        <v>11</v>
      </c>
      <c r="AX284">
        <f>Tabla1[[#This Row],[precio del paquete]]-Tabla1[[#This Row],[Saldo_Deudor]]</f>
        <v>1800</v>
      </c>
      <c r="AY284">
        <v>13000</v>
      </c>
      <c r="AZ284">
        <v>0</v>
      </c>
      <c r="BA284">
        <v>0</v>
      </c>
      <c r="BB284" s="20">
        <v>0</v>
      </c>
      <c r="BC284" t="s">
        <v>3933</v>
      </c>
      <c r="BD284" t="s">
        <v>6070</v>
      </c>
      <c r="BE284" t="s">
        <v>3</v>
      </c>
      <c r="BF284" t="s">
        <v>3</v>
      </c>
      <c r="BG284" t="s">
        <v>3</v>
      </c>
      <c r="BH284" t="s">
        <v>3</v>
      </c>
      <c r="BI284" t="s">
        <v>3</v>
      </c>
      <c r="BJ284" s="18" t="s">
        <v>6128</v>
      </c>
      <c r="BK284" t="s">
        <v>3</v>
      </c>
      <c r="BL284" t="s">
        <v>132</v>
      </c>
      <c r="BM284" t="s">
        <v>1</v>
      </c>
      <c r="BN284">
        <f>Tabla1[[#This Row],[precio del paquete]]</f>
        <v>14800</v>
      </c>
      <c r="BO284" t="s">
        <v>1</v>
      </c>
      <c r="BP284" t="s">
        <v>1</v>
      </c>
      <c r="BQ284" t="s">
        <v>1</v>
      </c>
      <c r="BR284" t="s">
        <v>1</v>
      </c>
      <c r="BS284" t="s">
        <v>1</v>
      </c>
      <c r="BT284" t="s">
        <v>1</v>
      </c>
      <c r="BU284" t="s">
        <v>1</v>
      </c>
      <c r="BV284" t="s">
        <v>1</v>
      </c>
      <c r="BW284" t="s">
        <v>0</v>
      </c>
      <c r="BX284" t="s">
        <v>1</v>
      </c>
      <c r="BY284" t="s">
        <v>1</v>
      </c>
      <c r="BZ284" t="s">
        <v>1</v>
      </c>
      <c r="CA284" t="s">
        <v>1</v>
      </c>
      <c r="CB284" t="s">
        <v>1</v>
      </c>
      <c r="CD284" t="str" cm="1">
        <f t="array" aca="1" ref="CD284" ca="1">eConcatenar(A284:CB284,"|")</f>
        <v>KTxzYYy86oFjpy2i|CAR2021-5614|3|MEMORIAL|TABASCO |CUNDUACAN |ENRIQUE GONZALEZ PEDRERO |2021-09-23|14800|0|200|50|2|0|0|0|0|0|0|0|0|0|0|0|0|0|0|SANCHEZ|GOMEZ|MARIA JESUS|SOLTERO|X|X|CARRETERA A SANTA ROSA|ENRIQUE GONZALEZ PEDRERO |X|9371224038|X|X|X|CARRETERA A SANTA ROSA|X|LUNES|X|X|X|X|X|DOMICILIO |1800|13000|0|0|0|2021-08-12|2021-08-19|x|x|x|x|x|EJCRE545VMMBBOQ|x|HOMBRE|X|14800|X|X|X|X|X|X|X|X|CARDENAS|X|X|X|X|X</v>
      </c>
    </row>
    <row r="285" spans="1:82" x14ac:dyDescent="0.25">
      <c r="A285" t="s">
        <v>419</v>
      </c>
      <c r="B285" t="s">
        <v>2410</v>
      </c>
      <c r="C285">
        <v>3</v>
      </c>
      <c r="D285" t="s">
        <v>3183</v>
      </c>
      <c r="E285" t="s">
        <v>3188</v>
      </c>
      <c r="F285" t="s">
        <v>3189</v>
      </c>
      <c r="G285" t="s">
        <v>3360</v>
      </c>
      <c r="H285" t="s">
        <v>3754</v>
      </c>
      <c r="I285">
        <v>14800</v>
      </c>
      <c r="J285">
        <v>0</v>
      </c>
      <c r="K285">
        <v>200</v>
      </c>
      <c r="L285">
        <v>50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 t="s">
        <v>4583</v>
      </c>
      <c r="AC285" t="s">
        <v>4315</v>
      </c>
      <c r="AD285" t="s">
        <v>4338</v>
      </c>
      <c r="AE285" t="s">
        <v>4</v>
      </c>
      <c r="AF285" t="s">
        <v>1</v>
      </c>
      <c r="AG285" t="s">
        <v>1</v>
      </c>
      <c r="AH285" t="s">
        <v>3443</v>
      </c>
      <c r="AI285" t="s">
        <v>3360</v>
      </c>
      <c r="AJ285" t="s">
        <v>1</v>
      </c>
      <c r="AK285">
        <v>9331354824</v>
      </c>
      <c r="AL285" t="s">
        <v>1</v>
      </c>
      <c r="AM285" t="s">
        <v>1</v>
      </c>
      <c r="AN285" t="s">
        <v>1</v>
      </c>
      <c r="AO285" t="s">
        <v>3443</v>
      </c>
      <c r="AP285" t="s">
        <v>1</v>
      </c>
      <c r="AQ285" t="s">
        <v>2</v>
      </c>
      <c r="AR285" t="s">
        <v>1</v>
      </c>
      <c r="AS285" t="s">
        <v>1</v>
      </c>
      <c r="AT285" t="s">
        <v>1</v>
      </c>
      <c r="AU285" t="s">
        <v>1</v>
      </c>
      <c r="AV285" t="s">
        <v>1</v>
      </c>
      <c r="AW285" t="s">
        <v>11</v>
      </c>
      <c r="AX285">
        <f>Tabla1[[#This Row],[precio del paquete]]-Tabla1[[#This Row],[Saldo_Deudor]]</f>
        <v>2800</v>
      </c>
      <c r="AY285">
        <v>12000</v>
      </c>
      <c r="AZ285">
        <v>0</v>
      </c>
      <c r="BA285">
        <v>0</v>
      </c>
      <c r="BB285" s="20">
        <v>0</v>
      </c>
      <c r="BC285" t="s">
        <v>3985</v>
      </c>
      <c r="BD285" t="s">
        <v>4141</v>
      </c>
      <c r="BE285" t="s">
        <v>3</v>
      </c>
      <c r="BF285" t="s">
        <v>3</v>
      </c>
      <c r="BG285" t="s">
        <v>3</v>
      </c>
      <c r="BH285" t="s">
        <v>3</v>
      </c>
      <c r="BI285" t="s">
        <v>3</v>
      </c>
      <c r="BJ285" s="19" t="s">
        <v>6124</v>
      </c>
      <c r="BK285" t="s">
        <v>3</v>
      </c>
      <c r="BL285" t="s">
        <v>132</v>
      </c>
      <c r="BM285" t="s">
        <v>1</v>
      </c>
      <c r="BN285">
        <f>Tabla1[[#This Row],[precio del paquete]]</f>
        <v>14800</v>
      </c>
      <c r="BO285" t="s">
        <v>1</v>
      </c>
      <c r="BP285" t="s">
        <v>1</v>
      </c>
      <c r="BQ285" t="s">
        <v>1</v>
      </c>
      <c r="BR285" t="s">
        <v>1</v>
      </c>
      <c r="BS285" t="s">
        <v>1</v>
      </c>
      <c r="BT285" t="s">
        <v>1</v>
      </c>
      <c r="BU285" t="s">
        <v>1</v>
      </c>
      <c r="BV285" t="s">
        <v>1</v>
      </c>
      <c r="BW285" t="s">
        <v>0</v>
      </c>
      <c r="BX285" t="s">
        <v>1</v>
      </c>
      <c r="BY285" t="s">
        <v>1</v>
      </c>
      <c r="BZ285" t="s">
        <v>1</v>
      </c>
      <c r="CA285" t="s">
        <v>1</v>
      </c>
      <c r="CB285" t="s">
        <v>1</v>
      </c>
      <c r="CD285" t="str" cm="1">
        <f t="array" aca="1" ref="CD285" ca="1">eConcatenar(A285:CB285,"|")</f>
        <v>L4FdR90TCIy2gvRv|COM2021-3309|3|MEMORIAL|TABASCO|COMALCALCO|ENTRADA AL PANTEON SIN NUMERO|2021-10-16|14800|0|200|50|0|0|0|0|0|0|0|0|0|0|0|0|0|0|0|QUINTANA|GALLEGOS|MARIA DEL CARMEN|SOLTERO|X|X|MOCTEZUMA PRIMERA |ENTRADA AL PANTEON SIN NUMERO|X|9331354824|X|X|X|MOCTEZUMA PRIMERA |X|LUNES|X|X|X|X|X|DOMICILIO |2800|12000|0|0|0|2022-01-17|2022-01-24|x|x|x|x|x|QWZHGJ0U9KVTQO|x|HOMBRE|X|14800|X|X|X|X|X|X|X|X|CARDENAS|X|X|X|X|X</v>
      </c>
    </row>
    <row r="286" spans="1:82" x14ac:dyDescent="0.25">
      <c r="A286" t="s">
        <v>420</v>
      </c>
      <c r="B286" t="s">
        <v>2411</v>
      </c>
      <c r="C286">
        <v>3</v>
      </c>
      <c r="D286" t="s">
        <v>3183</v>
      </c>
      <c r="E286" t="s">
        <v>3188</v>
      </c>
      <c r="F286" t="s">
        <v>3189</v>
      </c>
      <c r="G286" t="s">
        <v>3361</v>
      </c>
      <c r="H286" t="s">
        <v>3767</v>
      </c>
      <c r="I286">
        <v>14800</v>
      </c>
      <c r="J286">
        <v>0</v>
      </c>
      <c r="K286">
        <v>200</v>
      </c>
      <c r="L286">
        <v>50</v>
      </c>
      <c r="M286">
        <v>1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 t="s">
        <v>4584</v>
      </c>
      <c r="AC286" t="s">
        <v>4585</v>
      </c>
      <c r="AD286" t="s">
        <v>4586</v>
      </c>
      <c r="AE286" t="s">
        <v>4</v>
      </c>
      <c r="AF286" t="s">
        <v>1</v>
      </c>
      <c r="AG286" t="s">
        <v>1</v>
      </c>
      <c r="AH286" t="s">
        <v>5404</v>
      </c>
      <c r="AI286" t="s">
        <v>3361</v>
      </c>
      <c r="AJ286" t="s">
        <v>1</v>
      </c>
      <c r="AK286">
        <v>9141207767</v>
      </c>
      <c r="AL286" t="s">
        <v>1</v>
      </c>
      <c r="AM286" t="s">
        <v>1</v>
      </c>
      <c r="AN286" t="s">
        <v>1</v>
      </c>
      <c r="AO286" t="s">
        <v>5404</v>
      </c>
      <c r="AP286" t="s">
        <v>1</v>
      </c>
      <c r="AQ286" t="s">
        <v>2</v>
      </c>
      <c r="AR286" t="s">
        <v>1</v>
      </c>
      <c r="AS286" t="s">
        <v>1</v>
      </c>
      <c r="AT286" t="s">
        <v>1</v>
      </c>
      <c r="AU286" t="s">
        <v>1</v>
      </c>
      <c r="AV286" t="s">
        <v>1</v>
      </c>
      <c r="AW286" t="s">
        <v>11</v>
      </c>
      <c r="AX286">
        <f>Tabla1[[#This Row],[precio del paquete]]-Tabla1[[#This Row],[Saldo_Deudor]]</f>
        <v>5200</v>
      </c>
      <c r="AY286">
        <v>9600</v>
      </c>
      <c r="AZ286">
        <v>0</v>
      </c>
      <c r="BA286">
        <v>0</v>
      </c>
      <c r="BB286" s="20">
        <v>0</v>
      </c>
      <c r="BC286" t="s">
        <v>4074</v>
      </c>
      <c r="BD286" t="s">
        <v>3930</v>
      </c>
      <c r="BE286" t="s">
        <v>3</v>
      </c>
      <c r="BF286" t="s">
        <v>3</v>
      </c>
      <c r="BG286" t="s">
        <v>3</v>
      </c>
      <c r="BH286" t="s">
        <v>3</v>
      </c>
      <c r="BI286" t="s">
        <v>3</v>
      </c>
      <c r="BJ286" s="18" t="s">
        <v>6143</v>
      </c>
      <c r="BK286" t="s">
        <v>3</v>
      </c>
      <c r="BL286" t="s">
        <v>132</v>
      </c>
      <c r="BM286" t="s">
        <v>1</v>
      </c>
      <c r="BN286">
        <f>Tabla1[[#This Row],[precio del paquete]]</f>
        <v>14800</v>
      </c>
      <c r="BO286" t="s">
        <v>1</v>
      </c>
      <c r="BP286" t="s">
        <v>1</v>
      </c>
      <c r="BQ286" t="s">
        <v>1</v>
      </c>
      <c r="BR286" t="s">
        <v>1</v>
      </c>
      <c r="BS286" t="s">
        <v>1</v>
      </c>
      <c r="BT286" t="s">
        <v>1</v>
      </c>
      <c r="BU286" t="s">
        <v>1</v>
      </c>
      <c r="BV286" t="s">
        <v>1</v>
      </c>
      <c r="BW286" t="s">
        <v>0</v>
      </c>
      <c r="BX286" t="s">
        <v>1</v>
      </c>
      <c r="BY286" t="s">
        <v>1</v>
      </c>
      <c r="BZ286" t="s">
        <v>1</v>
      </c>
      <c r="CA286" t="s">
        <v>1</v>
      </c>
      <c r="CB286" t="s">
        <v>1</v>
      </c>
      <c r="CD286" t="str" cm="1">
        <f t="array" aca="1" ref="CD286" ca="1">eConcatenar(A286:CB286,"|")</f>
        <v>APE2jUj8Gb44qPgt|COM2021-3339|3|MEMORIAL|TABASCO|COMALCALCO|ERMENEGILDO GALEANA|2021-10-20|14800|0|200|50|1|0|0|0|0|0|0|0|0|0|0|0|0|0|0|FELIPE|VELASCO|ELEUTERIO|SOLTERO|X|X|CASA BLANCA|ERMENEGILDO GALEANA|X|9141207767|X|X|X|CASA BLANCA|X|LUNES|X|X|X|X|X|DOMICILIO |5200|9600|0|0|0|2021-12-21|2021-12-28|x|x|x|x|x|QWZHGIJM9KVTQO|x|HOMBRE|X|14800|X|X|X|X|X|X|X|X|CARDENAS|X|X|X|X|X</v>
      </c>
    </row>
    <row r="287" spans="1:82" x14ac:dyDescent="0.25">
      <c r="A287" t="s">
        <v>421</v>
      </c>
      <c r="B287" t="s">
        <v>2412</v>
      </c>
      <c r="C287">
        <v>3</v>
      </c>
      <c r="D287" t="s">
        <v>3183</v>
      </c>
      <c r="E287" t="s">
        <v>3188</v>
      </c>
      <c r="F287" t="s">
        <v>0</v>
      </c>
      <c r="G287" t="s">
        <v>3362</v>
      </c>
      <c r="H287" t="s">
        <v>3777</v>
      </c>
      <c r="I287">
        <v>14800</v>
      </c>
      <c r="J287">
        <v>0</v>
      </c>
      <c r="K287">
        <v>200</v>
      </c>
      <c r="L287">
        <v>50</v>
      </c>
      <c r="M287">
        <v>1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 t="s">
        <v>4305</v>
      </c>
      <c r="AC287" t="s">
        <v>4201</v>
      </c>
      <c r="AD287" t="s">
        <v>4502</v>
      </c>
      <c r="AE287" t="s">
        <v>4</v>
      </c>
      <c r="AF287" t="s">
        <v>1</v>
      </c>
      <c r="AG287" t="s">
        <v>1</v>
      </c>
      <c r="AH287" t="s">
        <v>3362</v>
      </c>
      <c r="AI287" t="s">
        <v>3362</v>
      </c>
      <c r="AJ287" t="s">
        <v>1</v>
      </c>
      <c r="AK287">
        <v>9371664490</v>
      </c>
      <c r="AL287" t="s">
        <v>1</v>
      </c>
      <c r="AM287" t="s">
        <v>1</v>
      </c>
      <c r="AN287" t="s">
        <v>1</v>
      </c>
      <c r="AO287" t="s">
        <v>3362</v>
      </c>
      <c r="AP287" t="s">
        <v>1</v>
      </c>
      <c r="AQ287" t="s">
        <v>2</v>
      </c>
      <c r="AR287" t="s">
        <v>1</v>
      </c>
      <c r="AS287" t="s">
        <v>1</v>
      </c>
      <c r="AT287" t="s">
        <v>1</v>
      </c>
      <c r="AU287" t="s">
        <v>1</v>
      </c>
      <c r="AV287" t="s">
        <v>1</v>
      </c>
      <c r="AW287" t="s">
        <v>11</v>
      </c>
      <c r="AX287">
        <f>Tabla1[[#This Row],[precio del paquete]]-Tabla1[[#This Row],[Saldo_Deudor]]</f>
        <v>1000</v>
      </c>
      <c r="AY287">
        <v>13800</v>
      </c>
      <c r="AZ287">
        <v>0</v>
      </c>
      <c r="BA287">
        <v>0</v>
      </c>
      <c r="BB287" s="20">
        <v>0</v>
      </c>
      <c r="BC287" t="s">
        <v>5959</v>
      </c>
      <c r="BD287" t="s">
        <v>3763</v>
      </c>
      <c r="BE287" t="s">
        <v>3</v>
      </c>
      <c r="BF287" t="s">
        <v>3</v>
      </c>
      <c r="BG287" t="s">
        <v>3</v>
      </c>
      <c r="BH287" t="s">
        <v>3</v>
      </c>
      <c r="BI287" t="s">
        <v>3</v>
      </c>
      <c r="BJ287" s="19" t="s">
        <v>6132</v>
      </c>
      <c r="BK287" t="s">
        <v>3</v>
      </c>
      <c r="BL287" t="s">
        <v>132</v>
      </c>
      <c r="BM287" t="s">
        <v>1</v>
      </c>
      <c r="BN287">
        <f>Tabla1[[#This Row],[precio del paquete]]</f>
        <v>14800</v>
      </c>
      <c r="BO287" t="s">
        <v>1</v>
      </c>
      <c r="BP287" t="s">
        <v>1</v>
      </c>
      <c r="BQ287" t="s">
        <v>1</v>
      </c>
      <c r="BR287" t="s">
        <v>1</v>
      </c>
      <c r="BS287" t="s">
        <v>1</v>
      </c>
      <c r="BT287" t="s">
        <v>1</v>
      </c>
      <c r="BU287" t="s">
        <v>1</v>
      </c>
      <c r="BV287" t="s">
        <v>1</v>
      </c>
      <c r="BW287" t="s">
        <v>0</v>
      </c>
      <c r="BX287" t="s">
        <v>1</v>
      </c>
      <c r="BY287" t="s">
        <v>1</v>
      </c>
      <c r="BZ287" t="s">
        <v>1</v>
      </c>
      <c r="CA287" t="s">
        <v>1</v>
      </c>
      <c r="CB287" t="s">
        <v>1</v>
      </c>
      <c r="CD287" t="str" cm="1">
        <f t="array" aca="1" ref="CD287" ca="1">eConcatenar(A287:CB287,"|")</f>
        <v>5tsopvgzAlCpnAXg|CAR2021-6627|3|MEMORIAL|TABASCO|CARDENAS|FRACCIONAMIENTO CAÃ‘ALES|2021-03-11|14800|0|200|50|1|0|0|0|0|0|0|0|0|0|0|0|0|0|0|SANCHEZ|HERNANDEZ|ELVIRA|SOLTERO|X|X|FRACCIONAMIENTO CAÃ‘ALES|FRACCIONAMIENTO CAÃ‘ALES|X|9371664490|X|X|X|FRACCIONAMIENTO CAÃ‘ALES|X|LUNES|X|X|X|X|X|DOMICILIO |1000|13800|0|0|0|2022-01-25|2022-02-01|x|x|x|x|x|DSYPMZPXEANHGLM|x|HOMBRE|X|14800|X|X|X|X|X|X|X|X|CARDENAS|X|X|X|X|X</v>
      </c>
    </row>
    <row r="288" spans="1:82" x14ac:dyDescent="0.25">
      <c r="A288" t="s">
        <v>422</v>
      </c>
      <c r="B288" t="s">
        <v>2413</v>
      </c>
      <c r="C288">
        <v>3</v>
      </c>
      <c r="D288" t="s">
        <v>4178</v>
      </c>
      <c r="E288" t="s">
        <v>3188</v>
      </c>
      <c r="F288" t="s">
        <v>0</v>
      </c>
      <c r="G288" t="s">
        <v>3363</v>
      </c>
      <c r="H288" t="s">
        <v>3918</v>
      </c>
      <c r="I288">
        <v>12900</v>
      </c>
      <c r="J288">
        <v>0</v>
      </c>
      <c r="K288">
        <v>200</v>
      </c>
      <c r="L288">
        <v>50</v>
      </c>
      <c r="M288">
        <v>1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 t="s">
        <v>4186</v>
      </c>
      <c r="AC288" t="s">
        <v>4587</v>
      </c>
      <c r="AD288" t="s">
        <v>4588</v>
      </c>
      <c r="AE288" t="s">
        <v>4</v>
      </c>
      <c r="AF288" t="s">
        <v>1</v>
      </c>
      <c r="AG288" t="s">
        <v>1</v>
      </c>
      <c r="AH288" t="s">
        <v>5405</v>
      </c>
      <c r="AI288" t="s">
        <v>3363</v>
      </c>
      <c r="AJ288" t="s">
        <v>1</v>
      </c>
      <c r="AK288">
        <v>9371204951</v>
      </c>
      <c r="AL288" t="s">
        <v>1</v>
      </c>
      <c r="AM288" t="s">
        <v>1</v>
      </c>
      <c r="AN288" t="s">
        <v>1</v>
      </c>
      <c r="AO288" t="s">
        <v>5405</v>
      </c>
      <c r="AP288" t="s">
        <v>1</v>
      </c>
      <c r="AQ288" t="s">
        <v>2</v>
      </c>
      <c r="AR288" t="s">
        <v>1</v>
      </c>
      <c r="AS288" t="s">
        <v>1</v>
      </c>
      <c r="AT288" t="s">
        <v>1</v>
      </c>
      <c r="AU288" t="s">
        <v>1</v>
      </c>
      <c r="AV288" t="s">
        <v>1</v>
      </c>
      <c r="AW288" t="s">
        <v>11</v>
      </c>
      <c r="AX288">
        <f>Tabla1[[#This Row],[precio del paquete]]-Tabla1[[#This Row],[Saldo_Deudor]]</f>
        <v>2800</v>
      </c>
      <c r="AY288">
        <v>10100</v>
      </c>
      <c r="AZ288">
        <v>0</v>
      </c>
      <c r="BA288">
        <v>0</v>
      </c>
      <c r="BB288" s="20">
        <v>0</v>
      </c>
      <c r="BC288" t="s">
        <v>3792</v>
      </c>
      <c r="BD288" t="s">
        <v>6071</v>
      </c>
      <c r="BE288" t="s">
        <v>3</v>
      </c>
      <c r="BF288" t="s">
        <v>3</v>
      </c>
      <c r="BG288" t="s">
        <v>3</v>
      </c>
      <c r="BH288" t="s">
        <v>3</v>
      </c>
      <c r="BI288" t="s">
        <v>3</v>
      </c>
      <c r="BJ288" s="18" t="s">
        <v>6140</v>
      </c>
      <c r="BK288" t="s">
        <v>3</v>
      </c>
      <c r="BL288" t="s">
        <v>132</v>
      </c>
      <c r="BM288" t="s">
        <v>1</v>
      </c>
      <c r="BN288">
        <f>Tabla1[[#This Row],[precio del paquete]]</f>
        <v>12900</v>
      </c>
      <c r="BO288" t="s">
        <v>1</v>
      </c>
      <c r="BP288" t="s">
        <v>1</v>
      </c>
      <c r="BQ288" t="s">
        <v>1</v>
      </c>
      <c r="BR288" t="s">
        <v>1</v>
      </c>
      <c r="BS288" t="s">
        <v>1</v>
      </c>
      <c r="BT288" t="s">
        <v>1</v>
      </c>
      <c r="BU288" t="s">
        <v>1</v>
      </c>
      <c r="BV288" t="s">
        <v>1</v>
      </c>
      <c r="BW288" t="s">
        <v>0</v>
      </c>
      <c r="BX288" t="s">
        <v>1</v>
      </c>
      <c r="BY288" t="s">
        <v>1</v>
      </c>
      <c r="BZ288" t="s">
        <v>1</v>
      </c>
      <c r="CA288" t="s">
        <v>1</v>
      </c>
      <c r="CB288" t="s">
        <v>1</v>
      </c>
      <c r="CD288" t="str" cm="1">
        <f t="array" aca="1" ref="CD288" ca="1">eConcatenar(A288:CB288,"|")</f>
        <v>IGSwfli0jolyQWys|CAR2020-1699|3|ECONO LINE|TABASCO|CARDENAS|FRACCIONAMIENTO EL ENCANTO|2020-07-21|12900|0|200|50|1|0|0|0|0|0|0|0|0|0|0|0|0|0|0|GARCIA|CANDIA|BERENICE|SOLTERO|X|X|CALLE ANDADOR CAOBA NUMERO 114|FRACCIONAMIENTO EL ENCANTO|X|9371204951|X|X|X|CALLE ANDADOR CAOBA NUMERO 114|X|LUNES|X|X|X|X|X|DOMICILIO |2800|10100|0|0|0|2021-05-10|2021-05-17|x|x|x|x|x|QWZGYVYW9KVTQO|x|HOMBRE|X|12900|X|X|X|X|X|X|X|X|CARDENAS|X|X|X|X|X</v>
      </c>
    </row>
    <row r="289" spans="1:82" x14ac:dyDescent="0.25">
      <c r="A289" t="s">
        <v>423</v>
      </c>
      <c r="B289" t="s">
        <v>2414</v>
      </c>
      <c r="C289">
        <v>3</v>
      </c>
      <c r="D289" t="s">
        <v>3184</v>
      </c>
      <c r="E289" t="s">
        <v>3188</v>
      </c>
      <c r="F289" t="s">
        <v>0</v>
      </c>
      <c r="G289" t="s">
        <v>3364</v>
      </c>
      <c r="H289" t="s">
        <v>3832</v>
      </c>
      <c r="I289">
        <v>24500</v>
      </c>
      <c r="J289">
        <v>0</v>
      </c>
      <c r="K289">
        <v>200</v>
      </c>
      <c r="L289">
        <v>50</v>
      </c>
      <c r="M289">
        <v>1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 t="s">
        <v>4589</v>
      </c>
      <c r="AC289" t="s">
        <v>4237</v>
      </c>
      <c r="AD289" t="s">
        <v>4590</v>
      </c>
      <c r="AE289" t="s">
        <v>4</v>
      </c>
      <c r="AF289" t="s">
        <v>1</v>
      </c>
      <c r="AG289" t="s">
        <v>1</v>
      </c>
      <c r="AH289" t="s">
        <v>5406</v>
      </c>
      <c r="AI289" t="s">
        <v>3364</v>
      </c>
      <c r="AJ289" t="s">
        <v>1</v>
      </c>
      <c r="AK289" t="s">
        <v>1</v>
      </c>
      <c r="AL289" t="s">
        <v>1</v>
      </c>
      <c r="AM289" t="s">
        <v>1</v>
      </c>
      <c r="AN289" t="s">
        <v>1</v>
      </c>
      <c r="AO289" t="s">
        <v>5406</v>
      </c>
      <c r="AP289" t="s">
        <v>1</v>
      </c>
      <c r="AQ289" t="s">
        <v>2</v>
      </c>
      <c r="AR289" t="s">
        <v>1</v>
      </c>
      <c r="AS289" t="s">
        <v>1</v>
      </c>
      <c r="AT289" t="s">
        <v>1</v>
      </c>
      <c r="AU289" t="s">
        <v>1</v>
      </c>
      <c r="AV289" t="s">
        <v>1</v>
      </c>
      <c r="AW289" t="s">
        <v>11</v>
      </c>
      <c r="AX289">
        <f>Tabla1[[#This Row],[precio del paquete]]-Tabla1[[#This Row],[Saldo_Deudor]]</f>
        <v>1500</v>
      </c>
      <c r="AY289">
        <v>23000</v>
      </c>
      <c r="AZ289">
        <v>0</v>
      </c>
      <c r="BA289">
        <v>0</v>
      </c>
      <c r="BB289" s="20">
        <v>0</v>
      </c>
      <c r="BC289" t="s">
        <v>5980</v>
      </c>
      <c r="BD289" t="s">
        <v>5959</v>
      </c>
      <c r="BE289" t="s">
        <v>3</v>
      </c>
      <c r="BF289" t="s">
        <v>3</v>
      </c>
      <c r="BG289" t="s">
        <v>3</v>
      </c>
      <c r="BH289" t="s">
        <v>3</v>
      </c>
      <c r="BI289" t="s">
        <v>3</v>
      </c>
      <c r="BJ289" s="19" t="s">
        <v>6126</v>
      </c>
      <c r="BK289" t="s">
        <v>3</v>
      </c>
      <c r="BL289" t="s">
        <v>132</v>
      </c>
      <c r="BM289" t="s">
        <v>1</v>
      </c>
      <c r="BN289">
        <f>Tabla1[[#This Row],[precio del paquete]]</f>
        <v>24500</v>
      </c>
      <c r="BO289" t="s">
        <v>1</v>
      </c>
      <c r="BP289" t="s">
        <v>1</v>
      </c>
      <c r="BQ289" t="s">
        <v>1</v>
      </c>
      <c r="BR289" t="s">
        <v>1</v>
      </c>
      <c r="BS289" t="s">
        <v>1</v>
      </c>
      <c r="BT289" t="s">
        <v>1</v>
      </c>
      <c r="BU289" t="s">
        <v>1</v>
      </c>
      <c r="BV289" t="s">
        <v>1</v>
      </c>
      <c r="BW289" t="s">
        <v>0</v>
      </c>
      <c r="BX289" t="s">
        <v>1</v>
      </c>
      <c r="BY289" t="s">
        <v>1</v>
      </c>
      <c r="BZ289" t="s">
        <v>1</v>
      </c>
      <c r="CA289" t="s">
        <v>1</v>
      </c>
      <c r="CB289" t="s">
        <v>1</v>
      </c>
      <c r="CD289" t="str" cm="1">
        <f t="array" aca="1" ref="CD289" ca="1">eConcatenar(A289:CB289,"|")</f>
        <v>t0v3HUJstJ04YZhT|CAR2021-6824|3|DIGNITY|TABASCO|CARDENAS|FRACCIONAMIENTO HACIENDA SAN FRANCISCO|2021-09-11|24500|0|200|50|1|0|0|0|0|0|0|0|0|0|0|0|0|0|0|ZAMUDIO|ALEJANDRO|LILIANA AURORA|SOLTERO|X|X|CALLE FRAMBOYAN NUMERO 103|FRACCIONAMIENTO HACIENDA SAN FRANCISCO|X|X|X|X|X|CALLE FRAMBOYAN NUMERO 103|X|LUNES|X|X|X|X|X|DOMICILIO |1500|23000|0|0|0|2022-01-18|2022-01-25|x|x|x|x|x|QWZBUBTG9KVTQO|x|HOMBRE|X|24500|X|X|X|X|X|X|X|X|CARDENAS|X|X|X|X|X</v>
      </c>
    </row>
    <row r="290" spans="1:82" x14ac:dyDescent="0.25">
      <c r="A290" t="s">
        <v>424</v>
      </c>
      <c r="B290" t="s">
        <v>2415</v>
      </c>
      <c r="C290">
        <v>3</v>
      </c>
      <c r="D290" t="s">
        <v>3183</v>
      </c>
      <c r="E290" t="s">
        <v>3188</v>
      </c>
      <c r="F290" t="s">
        <v>0</v>
      </c>
      <c r="G290" t="s">
        <v>3364</v>
      </c>
      <c r="H290" t="s">
        <v>3832</v>
      </c>
      <c r="I290">
        <v>14800</v>
      </c>
      <c r="J290">
        <v>0</v>
      </c>
      <c r="K290">
        <v>200</v>
      </c>
      <c r="L290">
        <v>50</v>
      </c>
      <c r="M290">
        <v>1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 t="s">
        <v>4301</v>
      </c>
      <c r="AC290" t="s">
        <v>4591</v>
      </c>
      <c r="AD290" t="s">
        <v>4462</v>
      </c>
      <c r="AE290" t="s">
        <v>4</v>
      </c>
      <c r="AF290" t="s">
        <v>1</v>
      </c>
      <c r="AG290" t="s">
        <v>1</v>
      </c>
      <c r="AH290" t="s">
        <v>5407</v>
      </c>
      <c r="AI290" t="s">
        <v>3364</v>
      </c>
      <c r="AJ290" t="s">
        <v>1</v>
      </c>
      <c r="AK290" t="s">
        <v>1</v>
      </c>
      <c r="AL290" t="s">
        <v>1</v>
      </c>
      <c r="AM290" t="s">
        <v>1</v>
      </c>
      <c r="AN290" t="s">
        <v>1</v>
      </c>
      <c r="AO290" t="s">
        <v>5407</v>
      </c>
      <c r="AP290" t="s">
        <v>1</v>
      </c>
      <c r="AQ290" t="s">
        <v>2</v>
      </c>
      <c r="AR290" t="s">
        <v>1</v>
      </c>
      <c r="AS290" t="s">
        <v>1</v>
      </c>
      <c r="AT290" t="s">
        <v>1</v>
      </c>
      <c r="AU290" t="s">
        <v>1</v>
      </c>
      <c r="AV290" t="s">
        <v>1</v>
      </c>
      <c r="AW290" t="s">
        <v>11</v>
      </c>
      <c r="AX290">
        <f>Tabla1[[#This Row],[precio del paquete]]-Tabla1[[#This Row],[Saldo_Deudor]]</f>
        <v>50</v>
      </c>
      <c r="AY290">
        <v>14750</v>
      </c>
      <c r="AZ290">
        <v>0</v>
      </c>
      <c r="BA290">
        <v>0</v>
      </c>
      <c r="BB290" s="20">
        <v>0</v>
      </c>
      <c r="BC290" t="s">
        <v>3832</v>
      </c>
      <c r="BD290" t="s">
        <v>3797</v>
      </c>
      <c r="BE290" t="s">
        <v>3</v>
      </c>
      <c r="BF290" t="s">
        <v>3</v>
      </c>
      <c r="BG290" t="s">
        <v>3</v>
      </c>
      <c r="BH290" t="s">
        <v>3</v>
      </c>
      <c r="BI290" t="s">
        <v>3</v>
      </c>
      <c r="BJ290" s="18" t="s">
        <v>6136</v>
      </c>
      <c r="BK290" t="s">
        <v>3</v>
      </c>
      <c r="BL290" t="s">
        <v>132</v>
      </c>
      <c r="BM290" t="s">
        <v>1</v>
      </c>
      <c r="BN290">
        <f>Tabla1[[#This Row],[precio del paquete]]</f>
        <v>14800</v>
      </c>
      <c r="BO290" t="s">
        <v>1</v>
      </c>
      <c r="BP290" t="s">
        <v>1</v>
      </c>
      <c r="BQ290" t="s">
        <v>1</v>
      </c>
      <c r="BR290" t="s">
        <v>1</v>
      </c>
      <c r="BS290" t="s">
        <v>1</v>
      </c>
      <c r="BT290" t="s">
        <v>1</v>
      </c>
      <c r="BU290" t="s">
        <v>1</v>
      </c>
      <c r="BV290" t="s">
        <v>1</v>
      </c>
      <c r="BW290" t="s">
        <v>0</v>
      </c>
      <c r="BX290" t="s">
        <v>1</v>
      </c>
      <c r="BY290" t="s">
        <v>1</v>
      </c>
      <c r="BZ290" t="s">
        <v>1</v>
      </c>
      <c r="CA290" t="s">
        <v>1</v>
      </c>
      <c r="CB290" t="s">
        <v>1</v>
      </c>
      <c r="CD290" t="str" cm="1">
        <f t="array" aca="1" ref="CD290" ca="1">eConcatenar(A290:CB290,"|")</f>
        <v>i7LehJoAsKkvWTkj|CAR2021-6919|3|MEMORIAL|TABASCO|CARDENAS|FRACCIONAMIENTO HACIENDA SAN FRANCISCO|2021-09-11|14800|0|200|50|1|0|0|0|0|0|0|0|0|0|0|0|0|0|0|ORTIZ|FERNANDEZ|BEATRIZ|SOLTERO|X|X|CALLE FRAMBOYAN NUMERO 109|FRACCIONAMIENTO HACIENDA SAN FRANCISCO|X|X|X|X|X|CALLE FRAMBOYAN NUMERO 109|X|LUNES|X|X|X|X|X|DOMICILIO |50|14750|0|0|0|2021-09-11|2021-09-18|x|x|x|x|x|QWZBUES49KVTQO|x|HOMBRE|X|14800|X|X|X|X|X|X|X|X|CARDENAS|X|X|X|X|X</v>
      </c>
    </row>
    <row r="291" spans="1:82" x14ac:dyDescent="0.25">
      <c r="A291" t="s">
        <v>425</v>
      </c>
      <c r="B291" t="s">
        <v>2416</v>
      </c>
      <c r="C291">
        <v>3</v>
      </c>
      <c r="D291" t="s">
        <v>3183</v>
      </c>
      <c r="E291" t="s">
        <v>3188</v>
      </c>
      <c r="F291" t="s">
        <v>0</v>
      </c>
      <c r="G291" t="s">
        <v>3365</v>
      </c>
      <c r="H291" t="s">
        <v>3854</v>
      </c>
      <c r="I291">
        <v>14800</v>
      </c>
      <c r="J291">
        <v>0</v>
      </c>
      <c r="K291">
        <v>100</v>
      </c>
      <c r="L291">
        <v>50</v>
      </c>
      <c r="M291">
        <v>1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 t="s">
        <v>4186</v>
      </c>
      <c r="AC291" t="s">
        <v>4305</v>
      </c>
      <c r="AD291" t="s">
        <v>4592</v>
      </c>
      <c r="AE291" t="s">
        <v>4</v>
      </c>
      <c r="AF291" t="s">
        <v>1</v>
      </c>
      <c r="AG291" t="s">
        <v>1</v>
      </c>
      <c r="AH291" t="s">
        <v>5408</v>
      </c>
      <c r="AI291" t="s">
        <v>3365</v>
      </c>
      <c r="AJ291" t="s">
        <v>1</v>
      </c>
      <c r="AK291">
        <v>9371279585</v>
      </c>
      <c r="AL291" t="s">
        <v>1</v>
      </c>
      <c r="AM291" t="s">
        <v>1</v>
      </c>
      <c r="AN291" t="s">
        <v>1</v>
      </c>
      <c r="AO291" t="s">
        <v>5408</v>
      </c>
      <c r="AP291" t="s">
        <v>1</v>
      </c>
      <c r="AQ291" t="s">
        <v>2</v>
      </c>
      <c r="AR291" t="s">
        <v>1</v>
      </c>
      <c r="AS291" t="s">
        <v>1</v>
      </c>
      <c r="AT291" t="s">
        <v>1</v>
      </c>
      <c r="AU291" t="s">
        <v>1</v>
      </c>
      <c r="AV291" t="s">
        <v>1</v>
      </c>
      <c r="AW291" t="s">
        <v>11</v>
      </c>
      <c r="AX291">
        <f>Tabla1[[#This Row],[precio del paquete]]-Tabla1[[#This Row],[Saldo_Deudor]]</f>
        <v>1500</v>
      </c>
      <c r="AY291">
        <v>13300</v>
      </c>
      <c r="AZ291">
        <v>0</v>
      </c>
      <c r="BA291">
        <v>0</v>
      </c>
      <c r="BB291" s="20">
        <v>0</v>
      </c>
      <c r="BC291" t="s">
        <v>4124</v>
      </c>
      <c r="BD291" t="s">
        <v>4103</v>
      </c>
      <c r="BE291" t="s">
        <v>3</v>
      </c>
      <c r="BF291" t="s">
        <v>3</v>
      </c>
      <c r="BG291" t="s">
        <v>3</v>
      </c>
      <c r="BH291" t="s">
        <v>3</v>
      </c>
      <c r="BI291" t="s">
        <v>3</v>
      </c>
      <c r="BJ291" s="19" t="s">
        <v>6150</v>
      </c>
      <c r="BK291" t="s">
        <v>3</v>
      </c>
      <c r="BL291" t="s">
        <v>132</v>
      </c>
      <c r="BM291" t="s">
        <v>1</v>
      </c>
      <c r="BN291">
        <f>Tabla1[[#This Row],[precio del paquete]]</f>
        <v>14800</v>
      </c>
      <c r="BO291" t="s">
        <v>1</v>
      </c>
      <c r="BP291" t="s">
        <v>1</v>
      </c>
      <c r="BQ291" t="s">
        <v>1</v>
      </c>
      <c r="BR291" t="s">
        <v>1</v>
      </c>
      <c r="BS291" t="s">
        <v>1</v>
      </c>
      <c r="BT291" t="s">
        <v>1</v>
      </c>
      <c r="BU291" t="s">
        <v>1</v>
      </c>
      <c r="BV291" t="s">
        <v>1</v>
      </c>
      <c r="BW291" t="s">
        <v>0</v>
      </c>
      <c r="BX291" t="s">
        <v>1</v>
      </c>
      <c r="BY291" t="s">
        <v>1</v>
      </c>
      <c r="BZ291" t="s">
        <v>1</v>
      </c>
      <c r="CA291" t="s">
        <v>1</v>
      </c>
      <c r="CB291" t="s">
        <v>1</v>
      </c>
      <c r="CD291" t="str" cm="1">
        <f t="array" aca="1" ref="CD291" ca="1">eConcatenar(A291:CB291,"|")</f>
        <v>NJjPdYgx6Ny774rJ|CAR2021-5873|3|MEMORIAL|TABASCO|CARDENAS|FRACCIONAMIENTO JARDINES DE TABASCO|2021-06-10|14800|0|100|50|1|0|0|0|0|0|0|0|0|0|0|0|0|0|0|GARCIA|SANCHEZ|DORALIA|SOLTERO|X|X|CALLE GUAYACAN CASA 108 |FRACCIONAMIENTO JARDINES DE TABASCO|X|9371279585|X|X|X|CALLE GUAYACAN CASA 108 |X|LUNES|X|X|X|X|X|DOMICILIO |1500|13300|0|0|0|2022-01-21|2022-01-28|x|x|x|x|x|AARMQKP7RFVCNAK|x|HOMBRE|X|14800|X|X|X|X|X|X|X|X|CARDENAS|X|X|X|X|X</v>
      </c>
    </row>
    <row r="292" spans="1:82" x14ac:dyDescent="0.25">
      <c r="A292" t="s">
        <v>426</v>
      </c>
      <c r="B292" t="s">
        <v>2417</v>
      </c>
      <c r="C292">
        <v>3</v>
      </c>
      <c r="D292" t="s">
        <v>3183</v>
      </c>
      <c r="E292" t="s">
        <v>3188</v>
      </c>
      <c r="F292" t="s">
        <v>0</v>
      </c>
      <c r="G292" t="s">
        <v>3366</v>
      </c>
      <c r="H292" t="s">
        <v>3771</v>
      </c>
      <c r="I292">
        <v>14800</v>
      </c>
      <c r="J292">
        <v>0</v>
      </c>
      <c r="K292">
        <v>100</v>
      </c>
      <c r="L292">
        <v>50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 t="s">
        <v>4247</v>
      </c>
      <c r="AC292" t="s">
        <v>4296</v>
      </c>
      <c r="AD292" t="s">
        <v>4593</v>
      </c>
      <c r="AE292" t="s">
        <v>4</v>
      </c>
      <c r="AF292" t="s">
        <v>1</v>
      </c>
      <c r="AG292" t="s">
        <v>1</v>
      </c>
      <c r="AH292" t="s">
        <v>5409</v>
      </c>
      <c r="AI292" t="s">
        <v>3366</v>
      </c>
      <c r="AJ292" t="s">
        <v>1</v>
      </c>
      <c r="AK292">
        <v>9371037703</v>
      </c>
      <c r="AL292" t="s">
        <v>1</v>
      </c>
      <c r="AM292" t="s">
        <v>1</v>
      </c>
      <c r="AN292" t="s">
        <v>1</v>
      </c>
      <c r="AO292" t="s">
        <v>5409</v>
      </c>
      <c r="AP292" t="s">
        <v>1</v>
      </c>
      <c r="AQ292" t="s">
        <v>2</v>
      </c>
      <c r="AR292" t="s">
        <v>1</v>
      </c>
      <c r="AS292" t="s">
        <v>1</v>
      </c>
      <c r="AT292" t="s">
        <v>1</v>
      </c>
      <c r="AU292" t="s">
        <v>1</v>
      </c>
      <c r="AV292" t="s">
        <v>1</v>
      </c>
      <c r="AW292" t="s">
        <v>11</v>
      </c>
      <c r="AX292">
        <f>Tabla1[[#This Row],[precio del paquete]]-Tabla1[[#This Row],[Saldo_Deudor]]</f>
        <v>700</v>
      </c>
      <c r="AY292">
        <v>14100</v>
      </c>
      <c r="AZ292">
        <v>0</v>
      </c>
      <c r="BA292">
        <v>0</v>
      </c>
      <c r="BB292" s="20">
        <v>0</v>
      </c>
      <c r="BC292" t="s">
        <v>5960</v>
      </c>
      <c r="BD292" t="s">
        <v>6033</v>
      </c>
      <c r="BE292" t="s">
        <v>3</v>
      </c>
      <c r="BF292" t="s">
        <v>3</v>
      </c>
      <c r="BG292" t="s">
        <v>3</v>
      </c>
      <c r="BH292" t="s">
        <v>3</v>
      </c>
      <c r="BI292" t="s">
        <v>3</v>
      </c>
      <c r="BJ292" s="18" t="s">
        <v>6135</v>
      </c>
      <c r="BK292" t="s">
        <v>3</v>
      </c>
      <c r="BL292" t="s">
        <v>132</v>
      </c>
      <c r="BM292" t="s">
        <v>1</v>
      </c>
      <c r="BN292">
        <f>Tabla1[[#This Row],[precio del paquete]]</f>
        <v>14800</v>
      </c>
      <c r="BO292" t="s">
        <v>1</v>
      </c>
      <c r="BP292" t="s">
        <v>1</v>
      </c>
      <c r="BQ292" t="s">
        <v>1</v>
      </c>
      <c r="BR292" t="s">
        <v>1</v>
      </c>
      <c r="BS292" t="s">
        <v>1</v>
      </c>
      <c r="BT292" t="s">
        <v>1</v>
      </c>
      <c r="BU292" t="s">
        <v>1</v>
      </c>
      <c r="BV292" t="s">
        <v>1</v>
      </c>
      <c r="BW292" t="s">
        <v>0</v>
      </c>
      <c r="BX292" t="s">
        <v>1</v>
      </c>
      <c r="BY292" t="s">
        <v>1</v>
      </c>
      <c r="BZ292" t="s">
        <v>1</v>
      </c>
      <c r="CA292" t="s">
        <v>1</v>
      </c>
      <c r="CB292" t="s">
        <v>1</v>
      </c>
      <c r="CD292" t="str" cm="1">
        <f t="array" aca="1" ref="CD292" ca="1">eConcatenar(A292:CB292,"|")</f>
        <v>YZDAvyN8tHYXf8Wy|CAR2021-7445|3|MEMORIAL|TABASCO|CARDENAS|FRACCIONAMIENTO LA CEIBA |2021-06-12|14800|0|100|50|0|0|0|0|0|0|0|0|0|0|0|0|0|0|0|MENDEZ|MENESES|ROSANA|SOLTERO|X|X|CALLE SACUA MANZANA NUMERO 2|FRACCIONAMIENTO LA CEIBA |X|9371037703|X|X|X|CALLE SACUA MANZANA NUMERO 2|X|LUNES|X|X|X|X|X|DOMICILIO |700|14100|0|0|0|2022-01-31|2022-02-07|x|x|x|x|x|MYEDVABVTAZ4TPF|x|HOMBRE|X|14800|X|X|X|X|X|X|X|X|CARDENAS|X|X|X|X|X</v>
      </c>
    </row>
    <row r="293" spans="1:82" x14ac:dyDescent="0.25">
      <c r="A293" t="s">
        <v>427</v>
      </c>
      <c r="B293" t="s">
        <v>2418</v>
      </c>
      <c r="C293">
        <v>3</v>
      </c>
      <c r="D293" t="s">
        <v>3185</v>
      </c>
      <c r="E293" t="s">
        <v>3188</v>
      </c>
      <c r="F293" t="s">
        <v>3192</v>
      </c>
      <c r="G293" t="s">
        <v>3367</v>
      </c>
      <c r="H293" t="s">
        <v>3919</v>
      </c>
      <c r="I293">
        <v>12900</v>
      </c>
      <c r="J293">
        <v>0</v>
      </c>
      <c r="K293">
        <v>200</v>
      </c>
      <c r="L293">
        <v>50</v>
      </c>
      <c r="M293">
        <v>1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 t="s">
        <v>4224</v>
      </c>
      <c r="AC293" t="s">
        <v>4594</v>
      </c>
      <c r="AD293" t="s">
        <v>4595</v>
      </c>
      <c r="AE293" t="s">
        <v>4</v>
      </c>
      <c r="AF293" t="s">
        <v>1</v>
      </c>
      <c r="AG293" t="s">
        <v>1</v>
      </c>
      <c r="AH293" t="s">
        <v>5410</v>
      </c>
      <c r="AI293" t="s">
        <v>3367</v>
      </c>
      <c r="AJ293" t="s">
        <v>1</v>
      </c>
      <c r="AK293">
        <v>9331368854</v>
      </c>
      <c r="AL293" t="s">
        <v>1</v>
      </c>
      <c r="AM293" t="s">
        <v>1</v>
      </c>
      <c r="AN293" t="s">
        <v>1</v>
      </c>
      <c r="AO293" t="s">
        <v>5410</v>
      </c>
      <c r="AP293" t="s">
        <v>1</v>
      </c>
      <c r="AQ293" t="s">
        <v>2</v>
      </c>
      <c r="AR293" t="s">
        <v>1</v>
      </c>
      <c r="AS293" t="s">
        <v>1</v>
      </c>
      <c r="AT293" t="s">
        <v>1</v>
      </c>
      <c r="AU293" t="s">
        <v>1</v>
      </c>
      <c r="AV293" t="s">
        <v>1</v>
      </c>
      <c r="AW293" t="s">
        <v>11</v>
      </c>
      <c r="AX293">
        <f>Tabla1[[#This Row],[precio del paquete]]-Tabla1[[#This Row],[Saldo_Deudor]]</f>
        <v>7000</v>
      </c>
      <c r="AY293">
        <v>5900</v>
      </c>
      <c r="AZ293">
        <v>0</v>
      </c>
      <c r="BA293">
        <v>0</v>
      </c>
      <c r="BB293" s="20">
        <v>0</v>
      </c>
      <c r="BC293" t="s">
        <v>4162</v>
      </c>
      <c r="BD293" t="s">
        <v>5962</v>
      </c>
      <c r="BE293" t="s">
        <v>3</v>
      </c>
      <c r="BF293" t="s">
        <v>3</v>
      </c>
      <c r="BG293" t="s">
        <v>3</v>
      </c>
      <c r="BH293" t="s">
        <v>3</v>
      </c>
      <c r="BI293" t="s">
        <v>3</v>
      </c>
      <c r="BJ293" s="19" t="s">
        <v>6126</v>
      </c>
      <c r="BK293" t="s">
        <v>3</v>
      </c>
      <c r="BL293" t="s">
        <v>132</v>
      </c>
      <c r="BM293" t="s">
        <v>1</v>
      </c>
      <c r="BN293">
        <f>Tabla1[[#This Row],[precio del paquete]]</f>
        <v>12900</v>
      </c>
      <c r="BO293" t="s">
        <v>1</v>
      </c>
      <c r="BP293" t="s">
        <v>1</v>
      </c>
      <c r="BQ293" t="s">
        <v>1</v>
      </c>
      <c r="BR293" t="s">
        <v>1</v>
      </c>
      <c r="BS293" t="s">
        <v>1</v>
      </c>
      <c r="BT293" t="s">
        <v>1</v>
      </c>
      <c r="BU293" t="s">
        <v>1</v>
      </c>
      <c r="BV293" t="s">
        <v>1</v>
      </c>
      <c r="BW293" t="s">
        <v>0</v>
      </c>
      <c r="BX293" t="s">
        <v>1</v>
      </c>
      <c r="BY293" t="s">
        <v>1</v>
      </c>
      <c r="BZ293" t="s">
        <v>1</v>
      </c>
      <c r="CA293" t="s">
        <v>1</v>
      </c>
      <c r="CB293" t="s">
        <v>1</v>
      </c>
      <c r="CD293" t="str" cm="1">
        <f t="array" aca="1" ref="CD293" ca="1">eConcatenar(A293:CB293,"|")</f>
        <v>DTxH4q0vWJovCBkf|PAR2020-0730|3|IMPERIAL DE LUJO|TABASCO|PARAISO|FRACCIONAMIENTO LICENCIADO CARLOS A MADRAZO|2020-03-14|12900|0|200|50|1|0|0|0|0|0|0|0|0|0|0|0|0|0|0|DOMINGUEZ|LANDERO|ELEAZER|SOLTERO|X|X|CALLE EVELIO ALEXANDRO ROMERO|FRACCIONAMIENTO LICENCIADO CARLOS A MADRAZO|X|9331368854|X|X|X|CALLE EVELIO ALEXANDRO ROMERO|X|LUNES|X|X|X|X|X|DOMICILIO |7000|5900|0|0|0|2022-01-20|2022-01-27|x|x|x|x|x|QWZBUBTG9KVTQO|x|HOMBRE|X|12900|X|X|X|X|X|X|X|X|CARDENAS|X|X|X|X|X</v>
      </c>
    </row>
    <row r="294" spans="1:82" x14ac:dyDescent="0.25">
      <c r="A294" t="s">
        <v>428</v>
      </c>
      <c r="B294" t="s">
        <v>2419</v>
      </c>
      <c r="C294">
        <v>3</v>
      </c>
      <c r="D294" t="s">
        <v>3183</v>
      </c>
      <c r="E294" t="s">
        <v>3188</v>
      </c>
      <c r="F294" t="s">
        <v>3192</v>
      </c>
      <c r="G294" t="s">
        <v>3368</v>
      </c>
      <c r="H294" t="s">
        <v>3783</v>
      </c>
      <c r="I294">
        <v>14800</v>
      </c>
      <c r="J294">
        <v>0</v>
      </c>
      <c r="K294">
        <v>200</v>
      </c>
      <c r="L294">
        <v>50</v>
      </c>
      <c r="M294">
        <v>1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 t="s">
        <v>7</v>
      </c>
      <c r="AC294" t="s">
        <v>4246</v>
      </c>
      <c r="AD294" t="s">
        <v>4596</v>
      </c>
      <c r="AE294" t="s">
        <v>4</v>
      </c>
      <c r="AF294" t="s">
        <v>1</v>
      </c>
      <c r="AG294" t="s">
        <v>1</v>
      </c>
      <c r="AH294" t="s">
        <v>5411</v>
      </c>
      <c r="AI294" t="s">
        <v>3368</v>
      </c>
      <c r="AJ294" t="s">
        <v>1</v>
      </c>
      <c r="AK294">
        <v>9331232998</v>
      </c>
      <c r="AL294" t="s">
        <v>1</v>
      </c>
      <c r="AM294" t="s">
        <v>1</v>
      </c>
      <c r="AN294" t="s">
        <v>1</v>
      </c>
      <c r="AO294" t="s">
        <v>5411</v>
      </c>
      <c r="AP294" t="s">
        <v>1</v>
      </c>
      <c r="AQ294" t="s">
        <v>2</v>
      </c>
      <c r="AR294" t="s">
        <v>1</v>
      </c>
      <c r="AS294" t="s">
        <v>1</v>
      </c>
      <c r="AT294" t="s">
        <v>1</v>
      </c>
      <c r="AU294" t="s">
        <v>1</v>
      </c>
      <c r="AV294" t="s">
        <v>1</v>
      </c>
      <c r="AW294" t="s">
        <v>11</v>
      </c>
      <c r="AX294">
        <f>Tabla1[[#This Row],[precio del paquete]]-Tabla1[[#This Row],[Saldo_Deudor]]</f>
        <v>950</v>
      </c>
      <c r="AY294">
        <v>13850</v>
      </c>
      <c r="AZ294">
        <v>0</v>
      </c>
      <c r="BA294">
        <v>0</v>
      </c>
      <c r="BB294" s="20">
        <v>0</v>
      </c>
      <c r="BC294" t="s">
        <v>4162</v>
      </c>
      <c r="BD294" t="s">
        <v>5962</v>
      </c>
      <c r="BE294" t="s">
        <v>3</v>
      </c>
      <c r="BF294" t="s">
        <v>3</v>
      </c>
      <c r="BG294" t="s">
        <v>3</v>
      </c>
      <c r="BH294" t="s">
        <v>3</v>
      </c>
      <c r="BI294" t="s">
        <v>3</v>
      </c>
      <c r="BJ294" s="18" t="s">
        <v>6141</v>
      </c>
      <c r="BK294" t="s">
        <v>3</v>
      </c>
      <c r="BL294" t="s">
        <v>132</v>
      </c>
      <c r="BM294" t="s">
        <v>1</v>
      </c>
      <c r="BN294">
        <f>Tabla1[[#This Row],[precio del paquete]]</f>
        <v>14800</v>
      </c>
      <c r="BO294" t="s">
        <v>1</v>
      </c>
      <c r="BP294" t="s">
        <v>1</v>
      </c>
      <c r="BQ294" t="s">
        <v>1</v>
      </c>
      <c r="BR294" t="s">
        <v>1</v>
      </c>
      <c r="BS294" t="s">
        <v>1</v>
      </c>
      <c r="BT294" t="s">
        <v>1</v>
      </c>
      <c r="BU294" t="s">
        <v>1</v>
      </c>
      <c r="BV294" t="s">
        <v>1</v>
      </c>
      <c r="BW294" t="s">
        <v>0</v>
      </c>
      <c r="BX294" t="s">
        <v>1</v>
      </c>
      <c r="BY294" t="s">
        <v>1</v>
      </c>
      <c r="BZ294" t="s">
        <v>1</v>
      </c>
      <c r="CA294" t="s">
        <v>1</v>
      </c>
      <c r="CB294" t="s">
        <v>1</v>
      </c>
      <c r="CD294" t="str" cm="1">
        <f t="array" aca="1" ref="CD294" ca="1">eConcatenar(A294:CB294,"|")</f>
        <v>kR4nrDVTGVgdYl3O|PAR2021-3354|3|MEMORIAL|TABASCO|PARAISO|FRACCIONAMIENTO LOS COCOS|2021-10-23|14800|0|200|50|1|0|0|0|0|0|0|0|0|0|0|0|0|0|0|LOPEZ|JIMENEZ|HORACIO ROMAN|SOLTERO|X|X|AVENIDA DOS COCOS MANZANA 9 LOTE 12|FRACCIONAMIENTO LOS COCOS|X|9331232998|X|X|X|AVENIDA DOS COCOS MANZANA 9 LOTE 12|X|LUNES|X|X|X|X|X|DOMICILIO |950|13850|0|0|0|2022-01-20|2022-01-27|x|x|x|x|x|QWZGYZFM9KVTQO|x|HOMBRE|X|14800|X|X|X|X|X|X|X|X|CARDENAS|X|X|X|X|X</v>
      </c>
    </row>
    <row r="295" spans="1:82" x14ac:dyDescent="0.25">
      <c r="A295" t="s">
        <v>429</v>
      </c>
      <c r="B295" t="s">
        <v>2420</v>
      </c>
      <c r="C295">
        <v>3</v>
      </c>
      <c r="D295" t="s">
        <v>3183</v>
      </c>
      <c r="E295" t="s">
        <v>3188</v>
      </c>
      <c r="F295" t="s">
        <v>3192</v>
      </c>
      <c r="G295" t="s">
        <v>3368</v>
      </c>
      <c r="H295" t="s">
        <v>3864</v>
      </c>
      <c r="I295">
        <v>14800</v>
      </c>
      <c r="J295">
        <v>0</v>
      </c>
      <c r="K295">
        <v>200</v>
      </c>
      <c r="L295">
        <v>50</v>
      </c>
      <c r="M295">
        <v>1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 t="s">
        <v>7</v>
      </c>
      <c r="AC295" t="s">
        <v>4246</v>
      </c>
      <c r="AD295" t="s">
        <v>4207</v>
      </c>
      <c r="AE295" t="s">
        <v>4</v>
      </c>
      <c r="AF295" t="s">
        <v>1</v>
      </c>
      <c r="AG295" t="s">
        <v>1</v>
      </c>
      <c r="AH295" t="s">
        <v>5412</v>
      </c>
      <c r="AI295" t="s">
        <v>3368</v>
      </c>
      <c r="AJ295" t="s">
        <v>1</v>
      </c>
      <c r="AK295">
        <v>9331368618</v>
      </c>
      <c r="AL295" t="s">
        <v>1</v>
      </c>
      <c r="AM295" t="s">
        <v>1</v>
      </c>
      <c r="AN295" t="s">
        <v>1</v>
      </c>
      <c r="AO295" t="s">
        <v>5412</v>
      </c>
      <c r="AP295" t="s">
        <v>1</v>
      </c>
      <c r="AQ295" t="s">
        <v>2</v>
      </c>
      <c r="AR295" t="s">
        <v>1</v>
      </c>
      <c r="AS295" t="s">
        <v>1</v>
      </c>
      <c r="AT295" t="s">
        <v>1</v>
      </c>
      <c r="AU295" t="s">
        <v>1</v>
      </c>
      <c r="AV295" t="s">
        <v>1</v>
      </c>
      <c r="AW295" t="s">
        <v>11</v>
      </c>
      <c r="AX295">
        <f>Tabla1[[#This Row],[precio del paquete]]-Tabla1[[#This Row],[Saldo_Deudor]]</f>
        <v>300</v>
      </c>
      <c r="AY295">
        <v>14500</v>
      </c>
      <c r="AZ295">
        <v>0</v>
      </c>
      <c r="BA295">
        <v>0</v>
      </c>
      <c r="BB295" s="20">
        <v>0</v>
      </c>
      <c r="BC295" t="s">
        <v>3762</v>
      </c>
      <c r="BD295" t="s">
        <v>3888</v>
      </c>
      <c r="BE295" t="s">
        <v>3</v>
      </c>
      <c r="BF295" t="s">
        <v>3</v>
      </c>
      <c r="BG295" t="s">
        <v>3</v>
      </c>
      <c r="BH295" t="s">
        <v>3</v>
      </c>
      <c r="BI295" t="s">
        <v>3</v>
      </c>
      <c r="BJ295" s="19" t="s">
        <v>6141</v>
      </c>
      <c r="BK295" t="s">
        <v>3</v>
      </c>
      <c r="BL295" t="s">
        <v>132</v>
      </c>
      <c r="BM295" t="s">
        <v>1</v>
      </c>
      <c r="BN295">
        <f>Tabla1[[#This Row],[precio del paquete]]</f>
        <v>14800</v>
      </c>
      <c r="BO295" t="s">
        <v>1</v>
      </c>
      <c r="BP295" t="s">
        <v>1</v>
      </c>
      <c r="BQ295" t="s">
        <v>1</v>
      </c>
      <c r="BR295" t="s">
        <v>1</v>
      </c>
      <c r="BS295" t="s">
        <v>1</v>
      </c>
      <c r="BT295" t="s">
        <v>1</v>
      </c>
      <c r="BU295" t="s">
        <v>1</v>
      </c>
      <c r="BV295" t="s">
        <v>1</v>
      </c>
      <c r="BW295" t="s">
        <v>0</v>
      </c>
      <c r="BX295" t="s">
        <v>1</v>
      </c>
      <c r="BY295" t="s">
        <v>1</v>
      </c>
      <c r="BZ295" t="s">
        <v>1</v>
      </c>
      <c r="CA295" t="s">
        <v>1</v>
      </c>
      <c r="CB295" t="s">
        <v>1</v>
      </c>
      <c r="CD295" t="str" cm="1">
        <f t="array" aca="1" ref="CD295" ca="1">eConcatenar(A295:CB295,"|")</f>
        <v>6a1PjnxrGZghE0LM|PAR2021-3363|3|MEMORIAL|TABASCO|PARAISO|FRACCIONAMIENTO LOS COCOS|2021-10-25|14800|0|200|50|1|0|0|0|0|0|0|0|0|0|0|0|0|0|0|LOPEZ|JIMENEZ|VICENTE|SOLTERO|X|X|AVENIDA COCOS |FRACCIONAMIENTO LOS COCOS|X|9331368618|X|X|X|AVENIDA COCOS |X|LUNES|X|X|X|X|X|DOMICILIO |300|14500|0|0|0|2021-11-18|2021-11-25|x|x|x|x|x|QWZGYZFM9KVTQO|x|HOMBRE|X|14800|X|X|X|X|X|X|X|X|CARDENAS|X|X|X|X|X</v>
      </c>
    </row>
    <row r="296" spans="1:82" x14ac:dyDescent="0.25">
      <c r="A296" t="s">
        <v>430</v>
      </c>
      <c r="B296" t="s">
        <v>2421</v>
      </c>
      <c r="C296">
        <v>3</v>
      </c>
      <c r="D296" t="s">
        <v>3183</v>
      </c>
      <c r="E296" t="s">
        <v>3188</v>
      </c>
      <c r="F296" t="s">
        <v>3192</v>
      </c>
      <c r="G296" t="s">
        <v>3368</v>
      </c>
      <c r="H296" t="s">
        <v>3864</v>
      </c>
      <c r="I296">
        <v>14800</v>
      </c>
      <c r="J296">
        <v>0</v>
      </c>
      <c r="K296">
        <v>50</v>
      </c>
      <c r="L296">
        <v>50</v>
      </c>
      <c r="M296">
        <v>1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 t="s">
        <v>4597</v>
      </c>
      <c r="AC296" t="s">
        <v>4201</v>
      </c>
      <c r="AD296" t="s">
        <v>4598</v>
      </c>
      <c r="AE296" t="s">
        <v>4</v>
      </c>
      <c r="AF296" t="s">
        <v>1</v>
      </c>
      <c r="AG296" t="s">
        <v>1</v>
      </c>
      <c r="AH296" t="s">
        <v>5413</v>
      </c>
      <c r="AI296" t="s">
        <v>3368</v>
      </c>
      <c r="AJ296" t="s">
        <v>1</v>
      </c>
      <c r="AK296">
        <v>9331324040</v>
      </c>
      <c r="AL296" t="s">
        <v>1</v>
      </c>
      <c r="AM296" t="s">
        <v>1</v>
      </c>
      <c r="AN296" t="s">
        <v>1</v>
      </c>
      <c r="AO296" t="s">
        <v>5413</v>
      </c>
      <c r="AP296" t="s">
        <v>1</v>
      </c>
      <c r="AQ296" t="s">
        <v>2</v>
      </c>
      <c r="AR296" t="s">
        <v>1</v>
      </c>
      <c r="AS296" t="s">
        <v>1</v>
      </c>
      <c r="AT296" t="s">
        <v>1</v>
      </c>
      <c r="AU296" t="s">
        <v>1</v>
      </c>
      <c r="AV296" t="s">
        <v>1</v>
      </c>
      <c r="AW296" t="s">
        <v>11</v>
      </c>
      <c r="AX296">
        <f>Tabla1[[#This Row],[precio del paquete]]-Tabla1[[#This Row],[Saldo_Deudor]]</f>
        <v>1450</v>
      </c>
      <c r="AY296">
        <v>13350</v>
      </c>
      <c r="AZ296">
        <v>0</v>
      </c>
      <c r="BA296">
        <v>0</v>
      </c>
      <c r="BB296" s="20">
        <v>0</v>
      </c>
      <c r="BC296" t="s">
        <v>5963</v>
      </c>
      <c r="BD296" t="s">
        <v>6044</v>
      </c>
      <c r="BE296" t="s">
        <v>3</v>
      </c>
      <c r="BF296" t="s">
        <v>3</v>
      </c>
      <c r="BG296" t="s">
        <v>3</v>
      </c>
      <c r="BH296" t="s">
        <v>3</v>
      </c>
      <c r="BI296" t="s">
        <v>3</v>
      </c>
      <c r="BJ296" s="18" t="s">
        <v>6141</v>
      </c>
      <c r="BK296" t="s">
        <v>3</v>
      </c>
      <c r="BL296" t="s">
        <v>132</v>
      </c>
      <c r="BM296" t="s">
        <v>1</v>
      </c>
      <c r="BN296">
        <f>Tabla1[[#This Row],[precio del paquete]]</f>
        <v>14800</v>
      </c>
      <c r="BO296" t="s">
        <v>1</v>
      </c>
      <c r="BP296" t="s">
        <v>1</v>
      </c>
      <c r="BQ296" t="s">
        <v>1</v>
      </c>
      <c r="BR296" t="s">
        <v>1</v>
      </c>
      <c r="BS296" t="s">
        <v>1</v>
      </c>
      <c r="BT296" t="s">
        <v>1</v>
      </c>
      <c r="BU296" t="s">
        <v>1</v>
      </c>
      <c r="BV296" t="s">
        <v>1</v>
      </c>
      <c r="BW296" t="s">
        <v>0</v>
      </c>
      <c r="BX296" t="s">
        <v>1</v>
      </c>
      <c r="BY296" t="s">
        <v>1</v>
      </c>
      <c r="BZ296" t="s">
        <v>1</v>
      </c>
      <c r="CA296" t="s">
        <v>1</v>
      </c>
      <c r="CB296" t="s">
        <v>1</v>
      </c>
      <c r="CD296" t="str" cm="1">
        <f t="array" aca="1" ref="CD296" ca="1">eConcatenar(A296:CB296,"|")</f>
        <v>phec3bnWRgY7RzZk|PAR2021-3773|3|MEMORIAL|TABASCO|PARAISO|FRACCIONAMIENTO LOS COCOS|2021-10-25|14800|0|50|50|1|0|0|0|0|0|0|0|0|0|0|0|0|0|0|ROMERO|HERNANDEZ|ROSA ELENA|SOLTERO|X|X|PALMA REAL MANZANA 16 LOTE 31|FRACCIONAMIENTO LOS COCOS|X|9331324040|X|X|X|PALMA REAL MANZANA 16 LOTE 31|X|LUNES|X|X|X|X|X|DOMICILIO |1450|13350|0|0|0|2022-02-02|2022-02-09|x|x|x|x|x|QWZGYZFM9KVTQO|x|HOMBRE|X|14800|X|X|X|X|X|X|X|X|CARDENAS|X|X|X|X|X</v>
      </c>
    </row>
    <row r="297" spans="1:82" x14ac:dyDescent="0.25">
      <c r="A297" t="s">
        <v>431</v>
      </c>
      <c r="B297" t="s">
        <v>2422</v>
      </c>
      <c r="C297">
        <v>3</v>
      </c>
      <c r="D297" t="s">
        <v>3187</v>
      </c>
      <c r="E297" t="s">
        <v>3188</v>
      </c>
      <c r="F297" t="s">
        <v>3192</v>
      </c>
      <c r="G297" t="s">
        <v>3368</v>
      </c>
      <c r="H297" t="s">
        <v>3920</v>
      </c>
      <c r="I297">
        <v>11900</v>
      </c>
      <c r="J297">
        <v>0</v>
      </c>
      <c r="K297">
        <v>400</v>
      </c>
      <c r="L297">
        <v>50</v>
      </c>
      <c r="M297">
        <v>2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 t="s">
        <v>4305</v>
      </c>
      <c r="AC297" t="s">
        <v>4283</v>
      </c>
      <c r="AD297" t="s">
        <v>4189</v>
      </c>
      <c r="AE297" t="s">
        <v>4</v>
      </c>
      <c r="AF297" t="s">
        <v>1</v>
      </c>
      <c r="AG297" t="s">
        <v>1</v>
      </c>
      <c r="AH297" t="s">
        <v>5414</v>
      </c>
      <c r="AI297" t="s">
        <v>3368</v>
      </c>
      <c r="AJ297" t="s">
        <v>1</v>
      </c>
      <c r="AK297" t="s">
        <v>1</v>
      </c>
      <c r="AL297" t="s">
        <v>1</v>
      </c>
      <c r="AM297" t="s">
        <v>1</v>
      </c>
      <c r="AN297" t="s">
        <v>1</v>
      </c>
      <c r="AO297" t="s">
        <v>5414</v>
      </c>
      <c r="AP297" t="s">
        <v>1</v>
      </c>
      <c r="AQ297" t="s">
        <v>2</v>
      </c>
      <c r="AR297" t="s">
        <v>1</v>
      </c>
      <c r="AS297" t="s">
        <v>1</v>
      </c>
      <c r="AT297" t="s">
        <v>1</v>
      </c>
      <c r="AU297" t="s">
        <v>1</v>
      </c>
      <c r="AV297" t="s">
        <v>1</v>
      </c>
      <c r="AW297" t="s">
        <v>11</v>
      </c>
      <c r="AX297">
        <f>Tabla1[[#This Row],[precio del paquete]]-Tabla1[[#This Row],[Saldo_Deudor]]</f>
        <v>4300</v>
      </c>
      <c r="AY297">
        <v>7600</v>
      </c>
      <c r="AZ297">
        <v>0</v>
      </c>
      <c r="BA297">
        <v>0</v>
      </c>
      <c r="BB297" s="20">
        <v>0</v>
      </c>
      <c r="BC297" t="s">
        <v>3962</v>
      </c>
      <c r="BD297" t="s">
        <v>4153</v>
      </c>
      <c r="BE297" t="s">
        <v>3</v>
      </c>
      <c r="BF297" t="s">
        <v>3</v>
      </c>
      <c r="BG297" t="s">
        <v>3</v>
      </c>
      <c r="BH297" t="s">
        <v>3</v>
      </c>
      <c r="BI297" t="s">
        <v>3</v>
      </c>
      <c r="BJ297" s="19" t="s">
        <v>6141</v>
      </c>
      <c r="BK297" t="s">
        <v>3</v>
      </c>
      <c r="BL297" t="s">
        <v>132</v>
      </c>
      <c r="BM297" t="s">
        <v>1</v>
      </c>
      <c r="BN297">
        <f>Tabla1[[#This Row],[precio del paquete]]</f>
        <v>11900</v>
      </c>
      <c r="BO297" t="s">
        <v>1</v>
      </c>
      <c r="BP297" t="s">
        <v>1</v>
      </c>
      <c r="BQ297" t="s">
        <v>1</v>
      </c>
      <c r="BR297" t="s">
        <v>1</v>
      </c>
      <c r="BS297" t="s">
        <v>1</v>
      </c>
      <c r="BT297" t="s">
        <v>1</v>
      </c>
      <c r="BU297" t="s">
        <v>1</v>
      </c>
      <c r="BV297" t="s">
        <v>1</v>
      </c>
      <c r="BW297" t="s">
        <v>0</v>
      </c>
      <c r="BX297" t="s">
        <v>1</v>
      </c>
      <c r="BY297" t="s">
        <v>1</v>
      </c>
      <c r="BZ297" t="s">
        <v>1</v>
      </c>
      <c r="CA297" t="s">
        <v>1</v>
      </c>
      <c r="CB297" t="s">
        <v>1</v>
      </c>
      <c r="CD297" t="str" cm="1">
        <f t="array" aca="1" ref="CD297" ca="1">eConcatenar(A297:CB297,"|")</f>
        <v>kMvbrcWDQNmZWBkx|PAR2019-1460|3|ECONOLINE|TABASCO|PARAISO|FRACCIONAMIENTO LOS COCOS|2019-04-06|11900|0|400|50|2|0|0|0|0|0|0|0|0|0|0|0|0|0|0|SANCHEZ|CORDOVA|MARIA CRUZ|SOLTERO|X|X|CALLE NUEVO LEON|FRACCIONAMIENTO LOS COCOS|X|X|X|X|X|CALLE NUEVO LEON|X|LUNES|X|X|X|X|X|DOMICILIO |4300|7600|0|0|0|2021-03-01|2021-03-08|x|x|x|x|x|QWZGYZFM9KVTQO|x|HOMBRE|X|11900|X|X|X|X|X|X|X|X|CARDENAS|X|X|X|X|X</v>
      </c>
    </row>
    <row r="298" spans="1:82" x14ac:dyDescent="0.25">
      <c r="A298" t="s">
        <v>432</v>
      </c>
      <c r="B298" t="s">
        <v>2423</v>
      </c>
      <c r="C298">
        <v>3</v>
      </c>
      <c r="D298" t="s">
        <v>3185</v>
      </c>
      <c r="E298" t="s">
        <v>3188</v>
      </c>
      <c r="F298" t="s">
        <v>3190</v>
      </c>
      <c r="G298" t="s">
        <v>3369</v>
      </c>
      <c r="H298" t="s">
        <v>3921</v>
      </c>
      <c r="I298">
        <v>12900</v>
      </c>
      <c r="J298">
        <v>0</v>
      </c>
      <c r="K298">
        <v>200</v>
      </c>
      <c r="L298">
        <v>50</v>
      </c>
      <c r="M298">
        <v>1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 t="s">
        <v>4549</v>
      </c>
      <c r="AC298" t="s">
        <v>4471</v>
      </c>
      <c r="AD298" t="s">
        <v>4599</v>
      </c>
      <c r="AE298" t="s">
        <v>4</v>
      </c>
      <c r="AF298" t="s">
        <v>1</v>
      </c>
      <c r="AG298" t="s">
        <v>1</v>
      </c>
      <c r="AH298" t="s">
        <v>5415</v>
      </c>
      <c r="AI298" t="s">
        <v>3369</v>
      </c>
      <c r="AJ298" t="s">
        <v>1</v>
      </c>
      <c r="AK298">
        <v>9371419073</v>
      </c>
      <c r="AL298" t="s">
        <v>1</v>
      </c>
      <c r="AM298" t="s">
        <v>1</v>
      </c>
      <c r="AN298" t="s">
        <v>1</v>
      </c>
      <c r="AO298" t="s">
        <v>5415</v>
      </c>
      <c r="AP298" t="s">
        <v>1</v>
      </c>
      <c r="AQ298" t="s">
        <v>2</v>
      </c>
      <c r="AR298" t="s">
        <v>1</v>
      </c>
      <c r="AS298" t="s">
        <v>1</v>
      </c>
      <c r="AT298" t="s">
        <v>1</v>
      </c>
      <c r="AU298" t="s">
        <v>1</v>
      </c>
      <c r="AV298" t="s">
        <v>1</v>
      </c>
      <c r="AW298" t="s">
        <v>11</v>
      </c>
      <c r="AX298">
        <f>Tabla1[[#This Row],[precio del paquete]]-Tabla1[[#This Row],[Saldo_Deudor]]</f>
        <v>1600</v>
      </c>
      <c r="AY298">
        <v>11300</v>
      </c>
      <c r="AZ298">
        <v>0</v>
      </c>
      <c r="BA298">
        <v>0</v>
      </c>
      <c r="BB298" s="20">
        <v>0</v>
      </c>
      <c r="BC298" t="s">
        <v>5981</v>
      </c>
      <c r="BD298" t="s">
        <v>3857</v>
      </c>
      <c r="BE298" t="s">
        <v>3</v>
      </c>
      <c r="BF298" t="s">
        <v>3</v>
      </c>
      <c r="BG298" t="s">
        <v>3</v>
      </c>
      <c r="BH298" t="s">
        <v>3</v>
      </c>
      <c r="BI298" t="s">
        <v>3</v>
      </c>
      <c r="BJ298" s="18" t="s">
        <v>6139</v>
      </c>
      <c r="BK298" t="s">
        <v>3</v>
      </c>
      <c r="BL298" t="s">
        <v>132</v>
      </c>
      <c r="BM298" t="s">
        <v>1</v>
      </c>
      <c r="BN298">
        <f>Tabla1[[#This Row],[precio del paquete]]</f>
        <v>12900</v>
      </c>
      <c r="BO298" t="s">
        <v>1</v>
      </c>
      <c r="BP298" t="s">
        <v>1</v>
      </c>
      <c r="BQ298" t="s">
        <v>1</v>
      </c>
      <c r="BR298" t="s">
        <v>1</v>
      </c>
      <c r="BS298" t="s">
        <v>1</v>
      </c>
      <c r="BT298" t="s">
        <v>1</v>
      </c>
      <c r="BU298" t="s">
        <v>1</v>
      </c>
      <c r="BV298" t="s">
        <v>1</v>
      </c>
      <c r="BW298" t="s">
        <v>0</v>
      </c>
      <c r="BX298" t="s">
        <v>1</v>
      </c>
      <c r="BY298" t="s">
        <v>1</v>
      </c>
      <c r="BZ298" t="s">
        <v>1</v>
      </c>
      <c r="CA298" t="s">
        <v>1</v>
      </c>
      <c r="CB298" t="s">
        <v>1</v>
      </c>
      <c r="CD298" t="str" cm="1">
        <f t="array" aca="1" ref="CD298" ca="1">eConcatenar(A298:CB298,"|")</f>
        <v>yzpnmq87auTNxV8j|CAR2020-4840|3|IMPERIAL DE LUJO|TABASCO|HUIMANGUILLO|FRACCIONAMIENTO POMOCA|2020-11-25|12900|0|200|50|1|0|0|0|0|0|0|0|0|0|0|0|0|0|0|ULIN|TORREZ|NATIVIDAD|SOLTERO|X|X|CALLE 7 DEPARTAMENTO 5-3|FRACCIONAMIENTO POMOCA|X|9371419073|X|X|X|CALLE 7 DEPARTAMENTO 5-3|X|LUNES|X|X|X|X|X|DOMICILIO |1600|11300|0|0|0|2021-02-03|2021-02-10|x|x|x|x|x|QWZGYT4O9KVTQO|x|HOMBRE|X|12900|X|X|X|X|X|X|X|X|CARDENAS|X|X|X|X|X</v>
      </c>
    </row>
    <row r="299" spans="1:82" x14ac:dyDescent="0.25">
      <c r="A299" t="s">
        <v>433</v>
      </c>
      <c r="B299" t="s">
        <v>2424</v>
      </c>
      <c r="C299">
        <v>3</v>
      </c>
      <c r="D299" t="s">
        <v>3184</v>
      </c>
      <c r="E299" t="s">
        <v>3188</v>
      </c>
      <c r="F299" t="s">
        <v>3190</v>
      </c>
      <c r="G299" t="s">
        <v>3369</v>
      </c>
      <c r="H299" t="s">
        <v>3785</v>
      </c>
      <c r="I299">
        <v>24500</v>
      </c>
      <c r="J299">
        <v>0</v>
      </c>
      <c r="K299">
        <v>200</v>
      </c>
      <c r="L299">
        <v>50</v>
      </c>
      <c r="M299">
        <v>1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 t="s">
        <v>4184</v>
      </c>
      <c r="AC299" t="s">
        <v>4310</v>
      </c>
      <c r="AD299" t="s">
        <v>4600</v>
      </c>
      <c r="AE299" t="s">
        <v>4</v>
      </c>
      <c r="AF299" t="s">
        <v>1</v>
      </c>
      <c r="AG299" t="s">
        <v>1</v>
      </c>
      <c r="AH299" t="s">
        <v>5416</v>
      </c>
      <c r="AI299" t="s">
        <v>3369</v>
      </c>
      <c r="AJ299" t="s">
        <v>1</v>
      </c>
      <c r="AK299">
        <v>9371176629</v>
      </c>
      <c r="AL299" t="s">
        <v>1</v>
      </c>
      <c r="AM299" t="s">
        <v>1</v>
      </c>
      <c r="AN299" t="s">
        <v>1</v>
      </c>
      <c r="AO299" t="s">
        <v>5416</v>
      </c>
      <c r="AP299" t="s">
        <v>1</v>
      </c>
      <c r="AQ299" t="s">
        <v>2</v>
      </c>
      <c r="AR299" t="s">
        <v>1</v>
      </c>
      <c r="AS299" t="s">
        <v>1</v>
      </c>
      <c r="AT299" t="s">
        <v>1</v>
      </c>
      <c r="AU299" t="s">
        <v>1</v>
      </c>
      <c r="AV299" t="s">
        <v>1</v>
      </c>
      <c r="AW299" t="s">
        <v>11</v>
      </c>
      <c r="AX299">
        <f>Tabla1[[#This Row],[precio del paquete]]-Tabla1[[#This Row],[Saldo_Deudor]]</f>
        <v>200</v>
      </c>
      <c r="AY299">
        <v>24300</v>
      </c>
      <c r="AZ299">
        <v>0</v>
      </c>
      <c r="BA299">
        <v>0</v>
      </c>
      <c r="BB299" s="20">
        <v>0</v>
      </c>
      <c r="BC299" t="s">
        <v>3785</v>
      </c>
      <c r="BD299" t="s">
        <v>6072</v>
      </c>
      <c r="BE299" t="s">
        <v>3</v>
      </c>
      <c r="BF299" t="s">
        <v>3</v>
      </c>
      <c r="BG299" t="s">
        <v>3</v>
      </c>
      <c r="BH299" t="s">
        <v>3</v>
      </c>
      <c r="BI299" t="s">
        <v>3</v>
      </c>
      <c r="BJ299" s="19" t="s">
        <v>6126</v>
      </c>
      <c r="BK299" t="s">
        <v>3</v>
      </c>
      <c r="BL299" t="s">
        <v>132</v>
      </c>
      <c r="BM299" t="s">
        <v>1</v>
      </c>
      <c r="BN299">
        <f>Tabla1[[#This Row],[precio del paquete]]</f>
        <v>24500</v>
      </c>
      <c r="BO299" t="s">
        <v>1</v>
      </c>
      <c r="BP299" t="s">
        <v>1</v>
      </c>
      <c r="BQ299" t="s">
        <v>1</v>
      </c>
      <c r="BR299" t="s">
        <v>1</v>
      </c>
      <c r="BS299" t="s">
        <v>1</v>
      </c>
      <c r="BT299" t="s">
        <v>1</v>
      </c>
      <c r="BU299" t="s">
        <v>1</v>
      </c>
      <c r="BV299" t="s">
        <v>1</v>
      </c>
      <c r="BW299" t="s">
        <v>0</v>
      </c>
      <c r="BX299" t="s">
        <v>1</v>
      </c>
      <c r="BY299" t="s">
        <v>1</v>
      </c>
      <c r="BZ299" t="s">
        <v>1</v>
      </c>
      <c r="CA299" t="s">
        <v>1</v>
      </c>
      <c r="CB299" t="s">
        <v>1</v>
      </c>
      <c r="CD299" t="str" cm="1">
        <f t="array" aca="1" ref="CD299" ca="1">eConcatenar(A299:CB299,"|")</f>
        <v>ZTNAnAmggw4uuPQ1|CAR2021-5206|3|DIGNITY|TABASCO|HUIMANGUILLO|FRACCIONAMIENTO POMOCA|2021-07-09|24500|0|200|50|1|0|0|0|0|0|0|0|0|0|0|0|0|0|0|PEREZ|ALVAREZ|JOAQUIN|SOLTERO|X|X|CALLE NUMERO 20 MANZAN 33 DEPARTAMENTO 3-4|FRACCIONAMIENTO POMOCA|X|9371176629|X|X|X|CALLE NUMERO 20 MANZAN 33 DEPARTAMENTO 3-4|X|LUNES|X|X|X|X|X|DOMICILIO |200|24300|0|0|0|2021-07-09|2021-07-16|x|x|x|x|x|QWZBUBTG9KVTQO|x|HOMBRE|X|24500|X|X|X|X|X|X|X|X|CARDENAS|X|X|X|X|X</v>
      </c>
    </row>
    <row r="300" spans="1:82" x14ac:dyDescent="0.25">
      <c r="A300" t="s">
        <v>434</v>
      </c>
      <c r="B300" t="s">
        <v>2425</v>
      </c>
      <c r="C300">
        <v>3</v>
      </c>
      <c r="D300" t="s">
        <v>3184</v>
      </c>
      <c r="E300" t="s">
        <v>3188</v>
      </c>
      <c r="F300" t="s">
        <v>0</v>
      </c>
      <c r="G300" t="s">
        <v>3369</v>
      </c>
      <c r="H300" t="s">
        <v>3922</v>
      </c>
      <c r="I300">
        <v>24500</v>
      </c>
      <c r="J300">
        <v>0</v>
      </c>
      <c r="K300">
        <v>100</v>
      </c>
      <c r="L300">
        <v>50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 t="s">
        <v>4249</v>
      </c>
      <c r="AC300" t="s">
        <v>4601</v>
      </c>
      <c r="AD300" t="s">
        <v>4602</v>
      </c>
      <c r="AE300" t="s">
        <v>4</v>
      </c>
      <c r="AF300" t="s">
        <v>1</v>
      </c>
      <c r="AG300" t="s">
        <v>1</v>
      </c>
      <c r="AH300" t="s">
        <v>5417</v>
      </c>
      <c r="AI300" t="s">
        <v>3369</v>
      </c>
      <c r="AJ300" t="s">
        <v>1</v>
      </c>
      <c r="AK300">
        <v>9371549821</v>
      </c>
      <c r="AL300" t="s">
        <v>1</v>
      </c>
      <c r="AM300" t="s">
        <v>1</v>
      </c>
      <c r="AN300" t="s">
        <v>1</v>
      </c>
      <c r="AO300" t="s">
        <v>5417</v>
      </c>
      <c r="AP300" t="s">
        <v>1</v>
      </c>
      <c r="AQ300" t="s">
        <v>2</v>
      </c>
      <c r="AR300" t="s">
        <v>1</v>
      </c>
      <c r="AS300" t="s">
        <v>1</v>
      </c>
      <c r="AT300" t="s">
        <v>1</v>
      </c>
      <c r="AU300" t="s">
        <v>1</v>
      </c>
      <c r="AV300" t="s">
        <v>1</v>
      </c>
      <c r="AW300" t="s">
        <v>11</v>
      </c>
      <c r="AX300">
        <f>Tabla1[[#This Row],[precio del paquete]]-Tabla1[[#This Row],[Saldo_Deudor]]</f>
        <v>2600</v>
      </c>
      <c r="AY300">
        <v>21900</v>
      </c>
      <c r="AZ300">
        <v>0</v>
      </c>
      <c r="BA300">
        <v>0</v>
      </c>
      <c r="BB300" s="20">
        <v>0</v>
      </c>
      <c r="BC300" t="s">
        <v>3756</v>
      </c>
      <c r="BD300" t="s">
        <v>5987</v>
      </c>
      <c r="BE300" t="s">
        <v>3</v>
      </c>
      <c r="BF300" t="s">
        <v>3</v>
      </c>
      <c r="BG300" t="s">
        <v>3</v>
      </c>
      <c r="BH300" t="s">
        <v>3</v>
      </c>
      <c r="BI300" t="s">
        <v>3</v>
      </c>
      <c r="BJ300" s="18" t="s">
        <v>6126</v>
      </c>
      <c r="BK300" t="s">
        <v>3</v>
      </c>
      <c r="BL300" t="s">
        <v>132</v>
      </c>
      <c r="BM300" t="s">
        <v>1</v>
      </c>
      <c r="BN300">
        <f>Tabla1[[#This Row],[precio del paquete]]</f>
        <v>24500</v>
      </c>
      <c r="BO300" t="s">
        <v>1</v>
      </c>
      <c r="BP300" t="s">
        <v>1</v>
      </c>
      <c r="BQ300" t="s">
        <v>1</v>
      </c>
      <c r="BR300" t="s">
        <v>1</v>
      </c>
      <c r="BS300" t="s">
        <v>1</v>
      </c>
      <c r="BT300" t="s">
        <v>1</v>
      </c>
      <c r="BU300" t="s">
        <v>1</v>
      </c>
      <c r="BV300" t="s">
        <v>1</v>
      </c>
      <c r="BW300" t="s">
        <v>0</v>
      </c>
      <c r="BX300" t="s">
        <v>1</v>
      </c>
      <c r="BY300" t="s">
        <v>1</v>
      </c>
      <c r="BZ300" t="s">
        <v>1</v>
      </c>
      <c r="CA300" t="s">
        <v>1</v>
      </c>
      <c r="CB300" t="s">
        <v>1</v>
      </c>
      <c r="CD300" t="str" cm="1">
        <f t="array" aca="1" ref="CD300" ca="1">eConcatenar(A300:CB300,"|")</f>
        <v>TkLG7scCwenxcgvs|CAR2021-2473|3|DIGNITY|TABASCO|CARDENAS|FRACCIONAMIENTO POMOCA|2021-05-06|24500|0|100|50|0|0|0|0|0|0|0|0|0|0|0|0|0|0|0|NARANJO|QUIROGA|MELY BERENICE|SOLTERO|X|X|CALLE 25 MANZANA 37 MODULO 4 CASA 23|FRACCIONAMIENTO POMOCA|X|9371549821|X|X|X|CALLE 25 MANZANA 37 MODULO 4 CASA 23|X|LUNES|X|X|X|X|X|DOMICILIO |2600|21900|0|0|0|2021-12-17|2021-12-24|x|x|x|x|x|QWZBUBTG9KVTQO|x|HOMBRE|X|24500|X|X|X|X|X|X|X|X|CARDENAS|X|X|X|X|X</v>
      </c>
    </row>
    <row r="301" spans="1:82" x14ac:dyDescent="0.25">
      <c r="A301" t="s">
        <v>435</v>
      </c>
      <c r="B301" t="s">
        <v>2426</v>
      </c>
      <c r="C301">
        <v>3</v>
      </c>
      <c r="D301" t="s">
        <v>3184</v>
      </c>
      <c r="E301" t="s">
        <v>3188</v>
      </c>
      <c r="F301" t="s">
        <v>0</v>
      </c>
      <c r="G301" t="s">
        <v>3370</v>
      </c>
      <c r="H301" t="s">
        <v>3779</v>
      </c>
      <c r="I301">
        <v>24500</v>
      </c>
      <c r="J301">
        <v>0</v>
      </c>
      <c r="K301">
        <v>500</v>
      </c>
      <c r="L301">
        <v>50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 t="s">
        <v>4201</v>
      </c>
      <c r="AC301" t="s">
        <v>4543</v>
      </c>
      <c r="AD301" t="s">
        <v>4603</v>
      </c>
      <c r="AE301" t="s">
        <v>4</v>
      </c>
      <c r="AF301" t="s">
        <v>1</v>
      </c>
      <c r="AG301" t="s">
        <v>1</v>
      </c>
      <c r="AH301" t="s">
        <v>5418</v>
      </c>
      <c r="AI301" t="s">
        <v>3370</v>
      </c>
      <c r="AJ301" t="s">
        <v>1</v>
      </c>
      <c r="AK301">
        <v>9372830839</v>
      </c>
      <c r="AL301" t="s">
        <v>1</v>
      </c>
      <c r="AM301" t="s">
        <v>1</v>
      </c>
      <c r="AN301" t="s">
        <v>1</v>
      </c>
      <c r="AO301" t="s">
        <v>5418</v>
      </c>
      <c r="AP301" t="s">
        <v>1</v>
      </c>
      <c r="AQ301" t="s">
        <v>2</v>
      </c>
      <c r="AR301" t="s">
        <v>1</v>
      </c>
      <c r="AS301" t="s">
        <v>1</v>
      </c>
      <c r="AT301" t="s">
        <v>1</v>
      </c>
      <c r="AU301" t="s">
        <v>1</v>
      </c>
      <c r="AV301" t="s">
        <v>1</v>
      </c>
      <c r="AW301" t="s">
        <v>11</v>
      </c>
      <c r="AX301">
        <f>Tabla1[[#This Row],[precio del paquete]]-Tabla1[[#This Row],[Saldo_Deudor]]</f>
        <v>600</v>
      </c>
      <c r="AY301">
        <v>23900</v>
      </c>
      <c r="AZ301">
        <v>0</v>
      </c>
      <c r="BA301">
        <v>0</v>
      </c>
      <c r="BB301" s="20">
        <v>0</v>
      </c>
      <c r="BC301" t="s">
        <v>4124</v>
      </c>
      <c r="BD301" t="s">
        <v>4103</v>
      </c>
      <c r="BE301" t="s">
        <v>3</v>
      </c>
      <c r="BF301" t="s">
        <v>3</v>
      </c>
      <c r="BG301" t="s">
        <v>3</v>
      </c>
      <c r="BH301" t="s">
        <v>3</v>
      </c>
      <c r="BI301" t="s">
        <v>3</v>
      </c>
      <c r="BJ301" s="19" t="s">
        <v>6128</v>
      </c>
      <c r="BK301" t="s">
        <v>3</v>
      </c>
      <c r="BL301" t="s">
        <v>132</v>
      </c>
      <c r="BM301" t="s">
        <v>1</v>
      </c>
      <c r="BN301">
        <f>Tabla1[[#This Row],[precio del paquete]]</f>
        <v>24500</v>
      </c>
      <c r="BO301" t="s">
        <v>1</v>
      </c>
      <c r="BP301" t="s">
        <v>1</v>
      </c>
      <c r="BQ301" t="s">
        <v>1</v>
      </c>
      <c r="BR301" t="s">
        <v>1</v>
      </c>
      <c r="BS301" t="s">
        <v>1</v>
      </c>
      <c r="BT301" t="s">
        <v>1</v>
      </c>
      <c r="BU301" t="s">
        <v>1</v>
      </c>
      <c r="BV301" t="s">
        <v>1</v>
      </c>
      <c r="BW301" t="s">
        <v>0</v>
      </c>
      <c r="BX301" t="s">
        <v>1</v>
      </c>
      <c r="BY301" t="s">
        <v>1</v>
      </c>
      <c r="BZ301" t="s">
        <v>1</v>
      </c>
      <c r="CA301" t="s">
        <v>1</v>
      </c>
      <c r="CB301" t="s">
        <v>1</v>
      </c>
      <c r="CD301" t="str" cm="1">
        <f t="array" aca="1" ref="CD301" ca="1">eConcatenar(A301:CB301,"|")</f>
        <v>d83XhEksy1HLWlxp|CAR2021-7090|3|DIGNITY|TABASCO|CARDENAS|FRACCIONAMIENTO POMOCA BICENTENARIO|2021-09-24|24500|0|500|50|0|0|0|0|0|0|0|0|0|0|0|0|0|0|0|HERNANDEZ|DE LOS SANTOS|IVET MARGARITA|SOLTERO|X|X|CALLE 18 A MANZANA 27 MODULO 12|FRACCIONAMIENTO POMOCA BICENTENARIO|X|9372830839|X|X|X|CALLE 18 A MANZANA 27 MODULO 12|X|LUNES|X|X|X|X|X|DOMICILIO |600|23900|0|0|0|2022-01-21|2022-01-28|x|x|x|x|x|EJCRE545VMMBBOQ|x|HOMBRE|X|24500|X|X|X|X|X|X|X|X|CARDENAS|X|X|X|X|X</v>
      </c>
    </row>
    <row r="302" spans="1:82" x14ac:dyDescent="0.25">
      <c r="A302" t="s">
        <v>436</v>
      </c>
      <c r="B302" t="s">
        <v>2427</v>
      </c>
      <c r="C302">
        <v>3</v>
      </c>
      <c r="D302" t="s">
        <v>3183</v>
      </c>
      <c r="E302" t="s">
        <v>3188</v>
      </c>
      <c r="F302" t="s">
        <v>3192</v>
      </c>
      <c r="G302" t="s">
        <v>3371</v>
      </c>
      <c r="H302" t="s">
        <v>3767</v>
      </c>
      <c r="I302">
        <v>14800</v>
      </c>
      <c r="J302">
        <v>0</v>
      </c>
      <c r="K302">
        <v>200</v>
      </c>
      <c r="L302">
        <v>50</v>
      </c>
      <c r="M302">
        <v>1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 t="s">
        <v>8</v>
      </c>
      <c r="AC302" t="s">
        <v>4215</v>
      </c>
      <c r="AD302" t="s">
        <v>4512</v>
      </c>
      <c r="AE302" t="s">
        <v>4</v>
      </c>
      <c r="AF302" t="s">
        <v>1</v>
      </c>
      <c r="AG302" t="s">
        <v>1</v>
      </c>
      <c r="AH302" t="s">
        <v>5419</v>
      </c>
      <c r="AI302" t="s">
        <v>3371</v>
      </c>
      <c r="AJ302" t="s">
        <v>1</v>
      </c>
      <c r="AK302">
        <v>9331023422</v>
      </c>
      <c r="AL302" t="s">
        <v>1</v>
      </c>
      <c r="AM302" t="s">
        <v>1</v>
      </c>
      <c r="AN302" t="s">
        <v>1</v>
      </c>
      <c r="AO302" t="s">
        <v>5419</v>
      </c>
      <c r="AP302" t="s">
        <v>1</v>
      </c>
      <c r="AQ302" t="s">
        <v>2</v>
      </c>
      <c r="AR302" t="s">
        <v>1</v>
      </c>
      <c r="AS302" t="s">
        <v>1</v>
      </c>
      <c r="AT302" t="s">
        <v>1</v>
      </c>
      <c r="AU302" t="s">
        <v>1</v>
      </c>
      <c r="AV302" t="s">
        <v>1</v>
      </c>
      <c r="AW302" t="s">
        <v>11</v>
      </c>
      <c r="AX302">
        <f>Tabla1[[#This Row],[precio del paquete]]-Tabla1[[#This Row],[Saldo_Deudor]]</f>
        <v>1800</v>
      </c>
      <c r="AY302">
        <v>13000</v>
      </c>
      <c r="AZ302">
        <v>0</v>
      </c>
      <c r="BA302">
        <v>0</v>
      </c>
      <c r="BB302" s="20">
        <v>0</v>
      </c>
      <c r="BC302" t="s">
        <v>5974</v>
      </c>
      <c r="BD302" t="s">
        <v>6064</v>
      </c>
      <c r="BE302" t="s">
        <v>3</v>
      </c>
      <c r="BF302" t="s">
        <v>3</v>
      </c>
      <c r="BG302" t="s">
        <v>3</v>
      </c>
      <c r="BH302" t="s">
        <v>3</v>
      </c>
      <c r="BI302" t="s">
        <v>3</v>
      </c>
      <c r="BJ302" s="18" t="s">
        <v>6135</v>
      </c>
      <c r="BK302" t="s">
        <v>3</v>
      </c>
      <c r="BL302" t="s">
        <v>132</v>
      </c>
      <c r="BM302" t="s">
        <v>1</v>
      </c>
      <c r="BN302">
        <f>Tabla1[[#This Row],[precio del paquete]]</f>
        <v>14800</v>
      </c>
      <c r="BO302" t="s">
        <v>1</v>
      </c>
      <c r="BP302" t="s">
        <v>1</v>
      </c>
      <c r="BQ302" t="s">
        <v>1</v>
      </c>
      <c r="BR302" t="s">
        <v>1</v>
      </c>
      <c r="BS302" t="s">
        <v>1</v>
      </c>
      <c r="BT302" t="s">
        <v>1</v>
      </c>
      <c r="BU302" t="s">
        <v>1</v>
      </c>
      <c r="BV302" t="s">
        <v>1</v>
      </c>
      <c r="BW302" t="s">
        <v>0</v>
      </c>
      <c r="BX302" t="s">
        <v>1</v>
      </c>
      <c r="BY302" t="s">
        <v>1</v>
      </c>
      <c r="BZ302" t="s">
        <v>1</v>
      </c>
      <c r="CA302" t="s">
        <v>1</v>
      </c>
      <c r="CB302" t="s">
        <v>1</v>
      </c>
      <c r="CD302" t="str" cm="1">
        <f t="array" aca="1" ref="CD302" ca="1">eConcatenar(A302:CB302,"|")</f>
        <v>g5TA03x3u0B7ixrK|PAR2021-3337|3|MEMORIAL|TABASCO|PARAISO|FRACCIONAMIENTO PRIMAVERA|2021-10-20|14800|0|200|50|1|0|0|0|0|0|0|0|0|0|0|0|0|0|0|GOMEZ|COLLADO|ROSALINO|SOLTERO|X|X|CALLE GUAYACANES SIN NUMERO|FRACCIONAMIENTO PRIMAVERA|X|9331023422|X|X|X|CALLE GUAYACANES SIN NUMERO|X|LUNES|X|X|X|X|X|DOMICILIO |1800|13000|0|0|0|2022-03-02|2022-03-09|x|x|x|x|x|MYEDVABVTAZ4TPF|x|HOMBRE|X|14800|X|X|X|X|X|X|X|X|CARDENAS|X|X|X|X|X</v>
      </c>
    </row>
    <row r="303" spans="1:82" x14ac:dyDescent="0.25">
      <c r="A303" t="s">
        <v>437</v>
      </c>
      <c r="B303" t="s">
        <v>2428</v>
      </c>
      <c r="C303">
        <v>3</v>
      </c>
      <c r="D303" t="s">
        <v>3187</v>
      </c>
      <c r="E303" t="s">
        <v>3188</v>
      </c>
      <c r="F303" t="s">
        <v>0</v>
      </c>
      <c r="G303" t="s">
        <v>3372</v>
      </c>
      <c r="H303" t="s">
        <v>3763</v>
      </c>
      <c r="I303">
        <v>12900</v>
      </c>
      <c r="J303">
        <v>0</v>
      </c>
      <c r="K303">
        <v>100</v>
      </c>
      <c r="L303">
        <v>50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 t="s">
        <v>4604</v>
      </c>
      <c r="AC303" t="s">
        <v>4605</v>
      </c>
      <c r="AD303" t="s">
        <v>4320</v>
      </c>
      <c r="AE303" t="s">
        <v>4</v>
      </c>
      <c r="AF303" t="s">
        <v>1</v>
      </c>
      <c r="AG303" t="s">
        <v>1</v>
      </c>
      <c r="AH303" t="s">
        <v>3729</v>
      </c>
      <c r="AI303" t="s">
        <v>3372</v>
      </c>
      <c r="AJ303" t="s">
        <v>1</v>
      </c>
      <c r="AK303">
        <v>9371017340</v>
      </c>
      <c r="AL303" t="s">
        <v>1</v>
      </c>
      <c r="AM303" t="s">
        <v>1</v>
      </c>
      <c r="AN303" t="s">
        <v>1</v>
      </c>
      <c r="AO303" t="s">
        <v>3729</v>
      </c>
      <c r="AP303" t="s">
        <v>1</v>
      </c>
      <c r="AQ303" t="s">
        <v>2</v>
      </c>
      <c r="AR303" t="s">
        <v>1</v>
      </c>
      <c r="AS303" t="s">
        <v>1</v>
      </c>
      <c r="AT303" t="s">
        <v>1</v>
      </c>
      <c r="AU303" t="s">
        <v>1</v>
      </c>
      <c r="AV303" t="s">
        <v>1</v>
      </c>
      <c r="AW303" t="s">
        <v>11</v>
      </c>
      <c r="AX303">
        <f>Tabla1[[#This Row],[precio del paquete]]-Tabla1[[#This Row],[Saldo_Deudor]]</f>
        <v>12500</v>
      </c>
      <c r="AY303">
        <v>400</v>
      </c>
      <c r="AZ303">
        <v>0</v>
      </c>
      <c r="BA303">
        <v>0</v>
      </c>
      <c r="BB303" s="20">
        <v>0</v>
      </c>
      <c r="BC303" t="s">
        <v>3924</v>
      </c>
      <c r="BD303" t="s">
        <v>6041</v>
      </c>
      <c r="BE303" t="s">
        <v>3</v>
      </c>
      <c r="BF303" t="s">
        <v>3</v>
      </c>
      <c r="BG303" t="s">
        <v>3</v>
      </c>
      <c r="BH303" t="s">
        <v>3</v>
      </c>
      <c r="BI303" t="s">
        <v>3</v>
      </c>
      <c r="BJ303" s="19" t="s">
        <v>6141</v>
      </c>
      <c r="BK303" t="s">
        <v>3</v>
      </c>
      <c r="BL303" t="s">
        <v>132</v>
      </c>
      <c r="BM303" t="s">
        <v>1</v>
      </c>
      <c r="BN303">
        <f>Tabla1[[#This Row],[precio del paquete]]</f>
        <v>12900</v>
      </c>
      <c r="BO303" t="s">
        <v>1</v>
      </c>
      <c r="BP303" t="s">
        <v>1</v>
      </c>
      <c r="BQ303" t="s">
        <v>1</v>
      </c>
      <c r="BR303" t="s">
        <v>1</v>
      </c>
      <c r="BS303" t="s">
        <v>1</v>
      </c>
      <c r="BT303" t="s">
        <v>1</v>
      </c>
      <c r="BU303" t="s">
        <v>1</v>
      </c>
      <c r="BV303" t="s">
        <v>1</v>
      </c>
      <c r="BW303" t="s">
        <v>0</v>
      </c>
      <c r="BX303" t="s">
        <v>1</v>
      </c>
      <c r="BY303" t="s">
        <v>1</v>
      </c>
      <c r="BZ303" t="s">
        <v>1</v>
      </c>
      <c r="CA303" t="s">
        <v>1</v>
      </c>
      <c r="CB303" t="s">
        <v>1</v>
      </c>
      <c r="CD303" t="str" cm="1">
        <f t="array" aca="1" ref="CD303" ca="1">eConcatenar(A303:CB303,"|")</f>
        <v>4ZlYs9vIg4zeKbeL|CAR2019-1146|3|ECONOLINE|TABASCO|CARDENAS|FRACCIONAMIENTO SAN PEDRO DE LOS CEDROS |2022-02-01|12900|0|100|50|0|0|0|0|0|0|0|0|0|0|0|0|0|0|0|ROBLERO|BRAVO|CARLOS|SOLTERO|X|X|FRACCIONAMIENTO SAN PEDRO|FRACCIONAMIENTO SAN PEDRO DE LOS CEDROS |X|9371017340|X|X|X|FRACCIONAMIENTO SAN PEDRO|X|LUNES|X|X|X|X|X|DOMICILIO |12500|400|0|0|0|2022-08-01|2022-08-08|x|x|x|x|x|QWZGYZFM9KVTQO|x|HOMBRE|X|12900|X|X|X|X|X|X|X|X|CARDENAS|X|X|X|X|X</v>
      </c>
    </row>
    <row r="304" spans="1:82" x14ac:dyDescent="0.25">
      <c r="A304" t="s">
        <v>438</v>
      </c>
      <c r="B304" t="s">
        <v>2429</v>
      </c>
      <c r="C304">
        <v>3</v>
      </c>
      <c r="D304" t="s">
        <v>3187</v>
      </c>
      <c r="E304" t="s">
        <v>3188</v>
      </c>
      <c r="F304" t="s">
        <v>3192</v>
      </c>
      <c r="G304" t="s">
        <v>3373</v>
      </c>
      <c r="H304" t="s">
        <v>3923</v>
      </c>
      <c r="I304">
        <v>12900</v>
      </c>
      <c r="J304">
        <v>0</v>
      </c>
      <c r="K304">
        <v>200</v>
      </c>
      <c r="L304">
        <v>50</v>
      </c>
      <c r="M304">
        <v>1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 t="s">
        <v>4249</v>
      </c>
      <c r="AC304" t="s">
        <v>4606</v>
      </c>
      <c r="AD304" t="s">
        <v>4607</v>
      </c>
      <c r="AE304" t="s">
        <v>4</v>
      </c>
      <c r="AF304" t="s">
        <v>1</v>
      </c>
      <c r="AG304" t="s">
        <v>1</v>
      </c>
      <c r="AH304" t="s">
        <v>5420</v>
      </c>
      <c r="AI304" t="s">
        <v>3373</v>
      </c>
      <c r="AJ304" t="s">
        <v>1</v>
      </c>
      <c r="AK304">
        <v>9331136399</v>
      </c>
      <c r="AL304" t="s">
        <v>1</v>
      </c>
      <c r="AM304" t="s">
        <v>1</v>
      </c>
      <c r="AN304" t="s">
        <v>1</v>
      </c>
      <c r="AO304" t="s">
        <v>5420</v>
      </c>
      <c r="AP304" t="s">
        <v>1</v>
      </c>
      <c r="AQ304" t="s">
        <v>2</v>
      </c>
      <c r="AR304" t="s">
        <v>1</v>
      </c>
      <c r="AS304" t="s">
        <v>1</v>
      </c>
      <c r="AT304" t="s">
        <v>1</v>
      </c>
      <c r="AU304" t="s">
        <v>1</v>
      </c>
      <c r="AV304" t="s">
        <v>1</v>
      </c>
      <c r="AW304" t="s">
        <v>11</v>
      </c>
      <c r="AX304">
        <f>Tabla1[[#This Row],[precio del paquete]]-Tabla1[[#This Row],[Saldo_Deudor]]</f>
        <v>11000</v>
      </c>
      <c r="AY304">
        <v>1900</v>
      </c>
      <c r="AZ304">
        <v>0</v>
      </c>
      <c r="BA304">
        <v>0</v>
      </c>
      <c r="BB304" s="20">
        <v>0</v>
      </c>
      <c r="BC304" t="s">
        <v>3965</v>
      </c>
      <c r="BD304" t="s">
        <v>4085</v>
      </c>
      <c r="BE304" t="s">
        <v>3</v>
      </c>
      <c r="BF304" t="s">
        <v>3</v>
      </c>
      <c r="BG304" t="s">
        <v>3</v>
      </c>
      <c r="BH304" t="s">
        <v>3</v>
      </c>
      <c r="BI304" t="s">
        <v>3</v>
      </c>
      <c r="BJ304" s="18" t="s">
        <v>6140</v>
      </c>
      <c r="BK304" t="s">
        <v>3</v>
      </c>
      <c r="BL304" t="s">
        <v>132</v>
      </c>
      <c r="BM304" t="s">
        <v>1</v>
      </c>
      <c r="BN304">
        <f>Tabla1[[#This Row],[precio del paquete]]</f>
        <v>12900</v>
      </c>
      <c r="BO304" t="s">
        <v>1</v>
      </c>
      <c r="BP304" t="s">
        <v>1</v>
      </c>
      <c r="BQ304" t="s">
        <v>1</v>
      </c>
      <c r="BR304" t="s">
        <v>1</v>
      </c>
      <c r="BS304" t="s">
        <v>1</v>
      </c>
      <c r="BT304" t="s">
        <v>1</v>
      </c>
      <c r="BU304" t="s">
        <v>1</v>
      </c>
      <c r="BV304" t="s">
        <v>1</v>
      </c>
      <c r="BW304" t="s">
        <v>0</v>
      </c>
      <c r="BX304" t="s">
        <v>1</v>
      </c>
      <c r="BY304" t="s">
        <v>1</v>
      </c>
      <c r="BZ304" t="s">
        <v>1</v>
      </c>
      <c r="CA304" t="s">
        <v>1</v>
      </c>
      <c r="CB304" t="s">
        <v>1</v>
      </c>
      <c r="CD304" t="str" cm="1">
        <f t="array" aca="1" ref="CD304" ca="1">eConcatenar(A304:CB304,"|")</f>
        <v>NqYxp80puSiIte2P|PAR2018-0504|3|ECONOLINE|TABASCO|PARAISO|FRANCISCO I MADERO|2018-04-20|12900|0|200|50|1|0|0|0|0|0|0|0|0|0|0|0|0|0|0|NARANJO|DANTERI|DORIBEL|SOLTERO|X|X|ENTRADA DE LAS TIENDAS|FRANCISCO I MADERO|X|9331136399|X|X|X|ENTRADA DE LAS TIENDAS|X|LUNES|X|X|X|X|X|DOMICILIO |11000|1900|0|0|0|2022-01-19|2022-01-26|x|x|x|x|x|QWZGYVYW9KVTQO|x|HOMBRE|X|12900|X|X|X|X|X|X|X|X|CARDENAS|X|X|X|X|X</v>
      </c>
    </row>
    <row r="305" spans="1:82" x14ac:dyDescent="0.25">
      <c r="A305" t="s">
        <v>439</v>
      </c>
      <c r="B305" t="s">
        <v>2430</v>
      </c>
      <c r="C305">
        <v>3</v>
      </c>
      <c r="D305" t="s">
        <v>3183</v>
      </c>
      <c r="E305" t="s">
        <v>3188</v>
      </c>
      <c r="F305" t="s">
        <v>3192</v>
      </c>
      <c r="G305" t="s">
        <v>3373</v>
      </c>
      <c r="H305" t="s">
        <v>3812</v>
      </c>
      <c r="I305">
        <v>14800</v>
      </c>
      <c r="J305">
        <v>0</v>
      </c>
      <c r="K305">
        <v>50</v>
      </c>
      <c r="L305">
        <v>50</v>
      </c>
      <c r="M305">
        <v>1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 t="s">
        <v>4438</v>
      </c>
      <c r="AC305" t="s">
        <v>4365</v>
      </c>
      <c r="AD305" t="s">
        <v>4560</v>
      </c>
      <c r="AE305" t="s">
        <v>4</v>
      </c>
      <c r="AF305" t="s">
        <v>1</v>
      </c>
      <c r="AG305" t="s">
        <v>1</v>
      </c>
      <c r="AH305" t="s">
        <v>5421</v>
      </c>
      <c r="AI305" t="s">
        <v>3373</v>
      </c>
      <c r="AJ305" t="s">
        <v>1</v>
      </c>
      <c r="AK305">
        <v>9331319082</v>
      </c>
      <c r="AL305" t="s">
        <v>1</v>
      </c>
      <c r="AM305" t="s">
        <v>1</v>
      </c>
      <c r="AN305" t="s">
        <v>1</v>
      </c>
      <c r="AO305" t="s">
        <v>5421</v>
      </c>
      <c r="AP305" t="s">
        <v>1</v>
      </c>
      <c r="AQ305" t="s">
        <v>2</v>
      </c>
      <c r="AR305" t="s">
        <v>1</v>
      </c>
      <c r="AS305" t="s">
        <v>1</v>
      </c>
      <c r="AT305" t="s">
        <v>1</v>
      </c>
      <c r="AU305" t="s">
        <v>1</v>
      </c>
      <c r="AV305" t="s">
        <v>1</v>
      </c>
      <c r="AW305" t="s">
        <v>11</v>
      </c>
      <c r="AX305">
        <f>Tabla1[[#This Row],[precio del paquete]]-Tabla1[[#This Row],[Saldo_Deudor]]</f>
        <v>550</v>
      </c>
      <c r="AY305">
        <v>14250</v>
      </c>
      <c r="AZ305">
        <v>0</v>
      </c>
      <c r="BA305">
        <v>0</v>
      </c>
      <c r="BB305" s="20">
        <v>0</v>
      </c>
      <c r="BC305" t="s">
        <v>3965</v>
      </c>
      <c r="BD305" t="s">
        <v>4085</v>
      </c>
      <c r="BE305" t="s">
        <v>3</v>
      </c>
      <c r="BF305" t="s">
        <v>3</v>
      </c>
      <c r="BG305" t="s">
        <v>3</v>
      </c>
      <c r="BH305" t="s">
        <v>3</v>
      </c>
      <c r="BI305" t="s">
        <v>3</v>
      </c>
      <c r="BJ305" s="19" t="s">
        <v>6141</v>
      </c>
      <c r="BK305" t="s">
        <v>3</v>
      </c>
      <c r="BL305" t="s">
        <v>132</v>
      </c>
      <c r="BM305" t="s">
        <v>1</v>
      </c>
      <c r="BN305">
        <f>Tabla1[[#This Row],[precio del paquete]]</f>
        <v>14800</v>
      </c>
      <c r="BO305" t="s">
        <v>1</v>
      </c>
      <c r="BP305" t="s">
        <v>1</v>
      </c>
      <c r="BQ305" t="s">
        <v>1</v>
      </c>
      <c r="BR305" t="s">
        <v>1</v>
      </c>
      <c r="BS305" t="s">
        <v>1</v>
      </c>
      <c r="BT305" t="s">
        <v>1</v>
      </c>
      <c r="BU305" t="s">
        <v>1</v>
      </c>
      <c r="BV305" t="s">
        <v>1</v>
      </c>
      <c r="BW305" t="s">
        <v>0</v>
      </c>
      <c r="BX305" t="s">
        <v>1</v>
      </c>
      <c r="BY305" t="s">
        <v>1</v>
      </c>
      <c r="BZ305" t="s">
        <v>1</v>
      </c>
      <c r="CA305" t="s">
        <v>1</v>
      </c>
      <c r="CB305" t="s">
        <v>1</v>
      </c>
      <c r="CD305" t="str" cm="1">
        <f t="array" aca="1" ref="CD305" ca="1">eConcatenar(A305:CB305,"|")</f>
        <v>NtzOz1QwYPEykzky|PAR2022-0129|3|MEMORIAL|TABASCO|PARAISO|FRANCISCO I MADERO|2022-10-01|14800|0|50|50|1|0|0|0|0|0|0|0|0|0|0|0|0|0|0|PALMA|VALENZUELA|ELENA|SOLTERO|X|X|CALLE BERNARDINO SANCHEZ ALEJANDRO|FRANCISCO I MADERO|X|9331319082|X|X|X|CALLE BERNARDINO SANCHEZ ALEJANDRO|X|LUNES|X|X|X|X|X|DOMICILIO |550|14250|0|0|0|2022-01-19|2022-01-26|x|x|x|x|x|QWZGYZFM9KVTQO|x|HOMBRE|X|14800|X|X|X|X|X|X|X|X|CARDENAS|X|X|X|X|X</v>
      </c>
    </row>
    <row r="306" spans="1:82" x14ac:dyDescent="0.25">
      <c r="A306" t="s">
        <v>440</v>
      </c>
      <c r="B306" t="s">
        <v>2431</v>
      </c>
      <c r="C306">
        <v>3</v>
      </c>
      <c r="D306" t="s">
        <v>3183</v>
      </c>
      <c r="E306" t="s">
        <v>3188</v>
      </c>
      <c r="F306" t="s">
        <v>3192</v>
      </c>
      <c r="G306" t="s">
        <v>3373</v>
      </c>
      <c r="H306" t="s">
        <v>3812</v>
      </c>
      <c r="I306">
        <v>14800</v>
      </c>
      <c r="J306">
        <v>0</v>
      </c>
      <c r="K306">
        <v>50</v>
      </c>
      <c r="L306">
        <v>50</v>
      </c>
      <c r="M306">
        <v>1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 t="s">
        <v>4184</v>
      </c>
      <c r="AC306" t="s">
        <v>4608</v>
      </c>
      <c r="AD306" t="s">
        <v>4609</v>
      </c>
      <c r="AE306" t="s">
        <v>4</v>
      </c>
      <c r="AF306" t="s">
        <v>1</v>
      </c>
      <c r="AG306" t="s">
        <v>1</v>
      </c>
      <c r="AH306" t="s">
        <v>5421</v>
      </c>
      <c r="AI306" t="s">
        <v>3373</v>
      </c>
      <c r="AJ306" t="s">
        <v>1</v>
      </c>
      <c r="AK306">
        <v>9331636215</v>
      </c>
      <c r="AL306" t="s">
        <v>1</v>
      </c>
      <c r="AM306" t="s">
        <v>1</v>
      </c>
      <c r="AN306" t="s">
        <v>1</v>
      </c>
      <c r="AO306" t="s">
        <v>5421</v>
      </c>
      <c r="AP306" t="s">
        <v>1</v>
      </c>
      <c r="AQ306" t="s">
        <v>2</v>
      </c>
      <c r="AR306" t="s">
        <v>1</v>
      </c>
      <c r="AS306" t="s">
        <v>1</v>
      </c>
      <c r="AT306" t="s">
        <v>1</v>
      </c>
      <c r="AU306" t="s">
        <v>1</v>
      </c>
      <c r="AV306" t="s">
        <v>1</v>
      </c>
      <c r="AW306" t="s">
        <v>11</v>
      </c>
      <c r="AX306">
        <f>Tabla1[[#This Row],[precio del paquete]]-Tabla1[[#This Row],[Saldo_Deudor]]</f>
        <v>250</v>
      </c>
      <c r="AY306">
        <v>14550</v>
      </c>
      <c r="AZ306">
        <v>0</v>
      </c>
      <c r="BA306">
        <v>0</v>
      </c>
      <c r="BB306" s="20">
        <v>0</v>
      </c>
      <c r="BC306" t="s">
        <v>3965</v>
      </c>
      <c r="BD306" t="s">
        <v>4085</v>
      </c>
      <c r="BE306" t="s">
        <v>3</v>
      </c>
      <c r="BF306" t="s">
        <v>3</v>
      </c>
      <c r="BG306" t="s">
        <v>3</v>
      </c>
      <c r="BH306" t="s">
        <v>3</v>
      </c>
      <c r="BI306" t="s">
        <v>3</v>
      </c>
      <c r="BJ306" s="18" t="s">
        <v>6141</v>
      </c>
      <c r="BK306" t="s">
        <v>3</v>
      </c>
      <c r="BL306" t="s">
        <v>132</v>
      </c>
      <c r="BM306" t="s">
        <v>1</v>
      </c>
      <c r="BN306">
        <f>Tabla1[[#This Row],[precio del paquete]]</f>
        <v>14800</v>
      </c>
      <c r="BO306" t="s">
        <v>1</v>
      </c>
      <c r="BP306" t="s">
        <v>1</v>
      </c>
      <c r="BQ306" t="s">
        <v>1</v>
      </c>
      <c r="BR306" t="s">
        <v>1</v>
      </c>
      <c r="BS306" t="s">
        <v>1</v>
      </c>
      <c r="BT306" t="s">
        <v>1</v>
      </c>
      <c r="BU306" t="s">
        <v>1</v>
      </c>
      <c r="BV306" t="s">
        <v>1</v>
      </c>
      <c r="BW306" t="s">
        <v>0</v>
      </c>
      <c r="BX306" t="s">
        <v>1</v>
      </c>
      <c r="BY306" t="s">
        <v>1</v>
      </c>
      <c r="BZ306" t="s">
        <v>1</v>
      </c>
      <c r="CA306" t="s">
        <v>1</v>
      </c>
      <c r="CB306" t="s">
        <v>1</v>
      </c>
      <c r="CD306" t="str" cm="1">
        <f t="array" aca="1" ref="CD306" ca="1">eConcatenar(A306:CB306,"|")</f>
        <v>XtmcZ9IKoOF9joMs|PAR2022-0130|3|MEMORIAL|TABASCO|PARAISO|FRANCISCO I MADERO|2022-10-01|14800|0|50|50|1|0|0|0|0|0|0|0|0|0|0|0|0|0|0|PEREZ|MURILLO|ANA CRISTELL|SOLTERO|X|X|CALLE BERNARDINO SANCHEZ ALEJANDRO|FRANCISCO I MADERO|X|9331636215|X|X|X|CALLE BERNARDINO SANCHEZ ALEJANDRO|X|LUNES|X|X|X|X|X|DOMICILIO |250|14550|0|0|0|2022-01-19|2022-01-26|x|x|x|x|x|QWZGYZFM9KVTQO|x|HOMBRE|X|14800|X|X|X|X|X|X|X|X|CARDENAS|X|X|X|X|X</v>
      </c>
    </row>
    <row r="307" spans="1:82" x14ac:dyDescent="0.25">
      <c r="A307" t="s">
        <v>441</v>
      </c>
      <c r="B307" t="s">
        <v>2432</v>
      </c>
      <c r="C307">
        <v>3</v>
      </c>
      <c r="D307" t="s">
        <v>3184</v>
      </c>
      <c r="E307" t="s">
        <v>3188</v>
      </c>
      <c r="F307" t="s">
        <v>3192</v>
      </c>
      <c r="G307" t="s">
        <v>3373</v>
      </c>
      <c r="H307" t="s">
        <v>3924</v>
      </c>
      <c r="I307">
        <v>24500</v>
      </c>
      <c r="J307">
        <v>0</v>
      </c>
      <c r="K307">
        <v>200</v>
      </c>
      <c r="L307">
        <v>50</v>
      </c>
      <c r="M307">
        <v>1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 t="s">
        <v>4283</v>
      </c>
      <c r="AC307" t="s">
        <v>4184</v>
      </c>
      <c r="AD307" t="s">
        <v>4610</v>
      </c>
      <c r="AE307" t="s">
        <v>4</v>
      </c>
      <c r="AF307" t="s">
        <v>1</v>
      </c>
      <c r="AG307" t="s">
        <v>1</v>
      </c>
      <c r="AH307" t="s">
        <v>5422</v>
      </c>
      <c r="AI307" t="s">
        <v>3373</v>
      </c>
      <c r="AJ307" t="s">
        <v>1</v>
      </c>
      <c r="AK307">
        <v>9331325543</v>
      </c>
      <c r="AL307" t="s">
        <v>1</v>
      </c>
      <c r="AM307" t="s">
        <v>1</v>
      </c>
      <c r="AN307" t="s">
        <v>1</v>
      </c>
      <c r="AO307" t="s">
        <v>5422</v>
      </c>
      <c r="AP307" t="s">
        <v>1</v>
      </c>
      <c r="AQ307" t="s">
        <v>2</v>
      </c>
      <c r="AR307" t="s">
        <v>1</v>
      </c>
      <c r="AS307" t="s">
        <v>1</v>
      </c>
      <c r="AT307" t="s">
        <v>1</v>
      </c>
      <c r="AU307" t="s">
        <v>1</v>
      </c>
      <c r="AV307" t="s">
        <v>1</v>
      </c>
      <c r="AW307" t="s">
        <v>11</v>
      </c>
      <c r="AX307">
        <f>Tabla1[[#This Row],[precio del paquete]]-Tabla1[[#This Row],[Saldo_Deudor]]</f>
        <v>400</v>
      </c>
      <c r="AY307">
        <v>24100</v>
      </c>
      <c r="AZ307">
        <v>0</v>
      </c>
      <c r="BA307">
        <v>0</v>
      </c>
      <c r="BB307" s="20">
        <v>0</v>
      </c>
      <c r="BC307" t="s">
        <v>3965</v>
      </c>
      <c r="BD307" t="s">
        <v>4085</v>
      </c>
      <c r="BE307" t="s">
        <v>3</v>
      </c>
      <c r="BF307" t="s">
        <v>3</v>
      </c>
      <c r="BG307" t="s">
        <v>3</v>
      </c>
      <c r="BH307" t="s">
        <v>3</v>
      </c>
      <c r="BI307" t="s">
        <v>3</v>
      </c>
      <c r="BJ307" s="19" t="s">
        <v>6141</v>
      </c>
      <c r="BK307" t="s">
        <v>3</v>
      </c>
      <c r="BL307" t="s">
        <v>132</v>
      </c>
      <c r="BM307" t="s">
        <v>1</v>
      </c>
      <c r="BN307">
        <f>Tabla1[[#This Row],[precio del paquete]]</f>
        <v>24500</v>
      </c>
      <c r="BO307" t="s">
        <v>1</v>
      </c>
      <c r="BP307" t="s">
        <v>1</v>
      </c>
      <c r="BQ307" t="s">
        <v>1</v>
      </c>
      <c r="BR307" t="s">
        <v>1</v>
      </c>
      <c r="BS307" t="s">
        <v>1</v>
      </c>
      <c r="BT307" t="s">
        <v>1</v>
      </c>
      <c r="BU307" t="s">
        <v>1</v>
      </c>
      <c r="BV307" t="s">
        <v>1</v>
      </c>
      <c r="BW307" t="s">
        <v>0</v>
      </c>
      <c r="BX307" t="s">
        <v>1</v>
      </c>
      <c r="BY307" t="s">
        <v>1</v>
      </c>
      <c r="BZ307" t="s">
        <v>1</v>
      </c>
      <c r="CA307" t="s">
        <v>1</v>
      </c>
      <c r="CB307" t="s">
        <v>1</v>
      </c>
      <c r="CD307" t="str" cm="1">
        <f t="array" aca="1" ref="CD307" ca="1">eConcatenar(A307:CB307,"|")</f>
        <v>VECl3kLjWz32Wobu|PAR2022-0126|3|DIGNITY|TABASCO|PARAISO|FRANCISCO I MADERO|2022-08-01|24500|0|200|50|1|0|0|0|0|0|0|0|0|0|0|0|0|0|0|CORDOVA|PEREZ|EUNICE|SOLTERO|X|X|CALLE JOSE ANGEL IZQUIERDO SIN NUMERO|FRANCISCO I MADERO|X|9331325543|X|X|X|CALLE JOSE ANGEL IZQUIERDO SIN NUMERO|X|LUNES|X|X|X|X|X|DOMICILIO |400|24100|0|0|0|2022-01-19|2022-01-26|x|x|x|x|x|QWZGYZFM9KVTQO|x|HOMBRE|X|24500|X|X|X|X|X|X|X|X|CARDENAS|X|X|X|X|X</v>
      </c>
    </row>
    <row r="308" spans="1:82" x14ac:dyDescent="0.25">
      <c r="A308" t="s">
        <v>442</v>
      </c>
      <c r="B308" t="s">
        <v>2433</v>
      </c>
      <c r="C308">
        <v>3</v>
      </c>
      <c r="D308" t="s">
        <v>3183</v>
      </c>
      <c r="E308" t="s">
        <v>3188</v>
      </c>
      <c r="F308" t="s">
        <v>3189</v>
      </c>
      <c r="G308" t="s">
        <v>3373</v>
      </c>
      <c r="H308" t="s">
        <v>3925</v>
      </c>
      <c r="I308">
        <v>14800</v>
      </c>
      <c r="J308">
        <v>0</v>
      </c>
      <c r="K308">
        <v>100</v>
      </c>
      <c r="L308">
        <v>50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 t="s">
        <v>4264</v>
      </c>
      <c r="AC308" t="s">
        <v>4283</v>
      </c>
      <c r="AD308" t="s">
        <v>4254</v>
      </c>
      <c r="AE308" t="s">
        <v>4</v>
      </c>
      <c r="AF308" t="s">
        <v>1</v>
      </c>
      <c r="AG308" t="s">
        <v>1</v>
      </c>
      <c r="AH308" t="s">
        <v>5423</v>
      </c>
      <c r="AI308" t="s">
        <v>3373</v>
      </c>
      <c r="AJ308" t="s">
        <v>1</v>
      </c>
      <c r="AK308">
        <v>9332072226</v>
      </c>
      <c r="AL308" t="s">
        <v>1</v>
      </c>
      <c r="AM308" t="s">
        <v>1</v>
      </c>
      <c r="AN308" t="s">
        <v>1</v>
      </c>
      <c r="AO308" t="s">
        <v>5423</v>
      </c>
      <c r="AP308" t="s">
        <v>1</v>
      </c>
      <c r="AQ308" t="s">
        <v>2</v>
      </c>
      <c r="AR308" t="s">
        <v>1</v>
      </c>
      <c r="AS308" t="s">
        <v>1</v>
      </c>
      <c r="AT308" t="s">
        <v>1</v>
      </c>
      <c r="AU308" t="s">
        <v>1</v>
      </c>
      <c r="AV308" t="s">
        <v>1</v>
      </c>
      <c r="AW308" t="s">
        <v>11</v>
      </c>
      <c r="AX308">
        <f>Tabla1[[#This Row],[precio del paquete]]-Tabla1[[#This Row],[Saldo_Deudor]]</f>
        <v>1300</v>
      </c>
      <c r="AY308">
        <v>13500</v>
      </c>
      <c r="AZ308">
        <v>0</v>
      </c>
      <c r="BA308">
        <v>0</v>
      </c>
      <c r="BB308" s="20">
        <v>0</v>
      </c>
      <c r="BC308" t="s">
        <v>3965</v>
      </c>
      <c r="BD308" t="s">
        <v>4085</v>
      </c>
      <c r="BE308" t="s">
        <v>3</v>
      </c>
      <c r="BF308" t="s">
        <v>3</v>
      </c>
      <c r="BG308" t="s">
        <v>3</v>
      </c>
      <c r="BH308" t="s">
        <v>3</v>
      </c>
      <c r="BI308" t="s">
        <v>3</v>
      </c>
      <c r="BJ308" s="18" t="s">
        <v>6141</v>
      </c>
      <c r="BK308" t="s">
        <v>3</v>
      </c>
      <c r="BL308" t="s">
        <v>132</v>
      </c>
      <c r="BM308" t="s">
        <v>1</v>
      </c>
      <c r="BN308">
        <f>Tabla1[[#This Row],[precio del paquete]]</f>
        <v>14800</v>
      </c>
      <c r="BO308" t="s">
        <v>1</v>
      </c>
      <c r="BP308" t="s">
        <v>1</v>
      </c>
      <c r="BQ308" t="s">
        <v>1</v>
      </c>
      <c r="BR308" t="s">
        <v>1</v>
      </c>
      <c r="BS308" t="s">
        <v>1</v>
      </c>
      <c r="BT308" t="s">
        <v>1</v>
      </c>
      <c r="BU308" t="s">
        <v>1</v>
      </c>
      <c r="BV308" t="s">
        <v>1</v>
      </c>
      <c r="BW308" t="s">
        <v>0</v>
      </c>
      <c r="BX308" t="s">
        <v>1</v>
      </c>
      <c r="BY308" t="s">
        <v>1</v>
      </c>
      <c r="BZ308" t="s">
        <v>1</v>
      </c>
      <c r="CA308" t="s">
        <v>1</v>
      </c>
      <c r="CB308" t="s">
        <v>1</v>
      </c>
      <c r="CD308" t="str" cm="1">
        <f t="array" aca="1" ref="CD308" ca="1">eConcatenar(A308:CB308,"|")</f>
        <v>vRf2BW3mHe89j2Zs|COM2021-2987|3|MEMORIAL|TABASCO|COMALCALCO|FRANCISCO I MADERO|2021-09-28|14800|0|100|50|0|0|0|0|0|0|0|0|0|0|0|0|0|0|0|AREVALO|CORDOVA|CARMEN|SOLTERO|X|X|CARRETERA A LA IGLESIA SANTO TOMAS|FRANCISCO I MADERO|X|9332072226|X|X|X|CARRETERA A LA IGLESIA SANTO TOMAS|X|LUNES|X|X|X|X|X|DOMICILIO |1300|13500|0|0|0|2022-01-19|2022-01-26|x|x|x|x|x|QWZGYZFM9KVTQO|x|HOMBRE|X|14800|X|X|X|X|X|X|X|X|CARDENAS|X|X|X|X|X</v>
      </c>
    </row>
    <row r="309" spans="1:82" s="5" customFormat="1" x14ac:dyDescent="0.25">
      <c r="A309" t="s">
        <v>443</v>
      </c>
      <c r="B309" t="s">
        <v>2434</v>
      </c>
      <c r="C309">
        <v>3</v>
      </c>
      <c r="D309" t="s">
        <v>3183</v>
      </c>
      <c r="E309" t="s">
        <v>3188</v>
      </c>
      <c r="F309" t="s">
        <v>3189</v>
      </c>
      <c r="G309" t="s">
        <v>3373</v>
      </c>
      <c r="H309" t="s">
        <v>3859</v>
      </c>
      <c r="I309">
        <v>14800</v>
      </c>
      <c r="J309">
        <v>0</v>
      </c>
      <c r="K309">
        <v>100</v>
      </c>
      <c r="L309">
        <v>50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 t="s">
        <v>4198</v>
      </c>
      <c r="AC309" t="s">
        <v>4423</v>
      </c>
      <c r="AD309" t="s">
        <v>4611</v>
      </c>
      <c r="AE309" t="s">
        <v>4</v>
      </c>
      <c r="AF309" t="s">
        <v>1</v>
      </c>
      <c r="AG309" t="s">
        <v>1</v>
      </c>
      <c r="AH309" t="s">
        <v>5424</v>
      </c>
      <c r="AI309" t="s">
        <v>3373</v>
      </c>
      <c r="AJ309" t="s">
        <v>1</v>
      </c>
      <c r="AK309">
        <v>9331224880</v>
      </c>
      <c r="AL309" t="s">
        <v>1</v>
      </c>
      <c r="AM309" t="s">
        <v>1</v>
      </c>
      <c r="AN309" t="s">
        <v>1</v>
      </c>
      <c r="AO309" t="s">
        <v>5424</v>
      </c>
      <c r="AP309" t="s">
        <v>1</v>
      </c>
      <c r="AQ309" t="s">
        <v>2</v>
      </c>
      <c r="AR309" t="s">
        <v>1</v>
      </c>
      <c r="AS309" t="s">
        <v>1</v>
      </c>
      <c r="AT309" t="s">
        <v>1</v>
      </c>
      <c r="AU309" t="s">
        <v>1</v>
      </c>
      <c r="AV309" t="s">
        <v>1</v>
      </c>
      <c r="AW309" t="s">
        <v>11</v>
      </c>
      <c r="AX309">
        <f>Tabla1[[#This Row],[precio del paquete]]-Tabla1[[#This Row],[Saldo_Deudor]]</f>
        <v>900</v>
      </c>
      <c r="AY309">
        <v>13900</v>
      </c>
      <c r="AZ309">
        <v>0</v>
      </c>
      <c r="BA309">
        <v>0</v>
      </c>
      <c r="BB309" s="20">
        <v>0</v>
      </c>
      <c r="BC309" t="s">
        <v>5982</v>
      </c>
      <c r="BD309" t="s">
        <v>6073</v>
      </c>
      <c r="BE309" t="s">
        <v>3</v>
      </c>
      <c r="BF309" t="s">
        <v>3</v>
      </c>
      <c r="BG309" t="s">
        <v>3</v>
      </c>
      <c r="BH309" t="s">
        <v>3</v>
      </c>
      <c r="BI309" t="s">
        <v>3</v>
      </c>
      <c r="BJ309" s="19" t="s">
        <v>6134</v>
      </c>
      <c r="BK309" t="s">
        <v>3</v>
      </c>
      <c r="BL309" t="s">
        <v>132</v>
      </c>
      <c r="BM309" t="s">
        <v>1</v>
      </c>
      <c r="BN309">
        <f>Tabla1[[#This Row],[precio del paquete]]</f>
        <v>14800</v>
      </c>
      <c r="BO309" t="s">
        <v>1</v>
      </c>
      <c r="BP309" t="s">
        <v>1</v>
      </c>
      <c r="BQ309" t="s">
        <v>1</v>
      </c>
      <c r="BR309" t="s">
        <v>1</v>
      </c>
      <c r="BS309" t="s">
        <v>1</v>
      </c>
      <c r="BT309" t="s">
        <v>1</v>
      </c>
      <c r="BU309" t="s">
        <v>1</v>
      </c>
      <c r="BV309" t="s">
        <v>1</v>
      </c>
      <c r="BW309" t="s">
        <v>0</v>
      </c>
      <c r="BX309" t="s">
        <v>1</v>
      </c>
      <c r="BY309" t="s">
        <v>1</v>
      </c>
      <c r="BZ309" t="s">
        <v>1</v>
      </c>
      <c r="CA309" t="s">
        <v>1</v>
      </c>
      <c r="CB309" t="s">
        <v>1</v>
      </c>
      <c r="CD309" s="5" t="str" cm="1">
        <f t="array" aca="1" ref="CD309" ca="1">eConcatenar(A309:CB309,"|")</f>
        <v>4jJy2DQcBm04hbCN|COM2021-2997|3|MEMORIAL|TABASCO|COMALCALCO|FRANCISCO I MADERO|2021-09-30|14800|0|100|50|0|0|0|0|0|0|0|0|0|0|0|0|0|0|0|JUAREZ|DE LA ROSA|MARTRHA|SOLTERO|X|X|CARRETERA A PROGRESO TULARSIN NUMERO|FRANCISCO I MADERO|X|9331224880|X|X|X|CARRETERA A PROGRESO TULARSIN NUMERO|X|LUNES|X|X|X|X|X|DOMICILIO |900|13900|0|0|0|2021-12-30|2022-01-06|x|x|x|x|x|QWZGYSX69KVTQO|x|HOMBRE|X|14800|X|X|X|X|X|X|X|X|CARDENAS|X|X|X|X|X</v>
      </c>
    </row>
    <row r="310" spans="1:82" x14ac:dyDescent="0.25">
      <c r="A310" t="s">
        <v>444</v>
      </c>
      <c r="B310" t="s">
        <v>2435</v>
      </c>
      <c r="C310">
        <v>3</v>
      </c>
      <c r="D310" t="s">
        <v>3183</v>
      </c>
      <c r="E310" t="s">
        <v>3188</v>
      </c>
      <c r="F310" t="s">
        <v>3189</v>
      </c>
      <c r="G310" t="s">
        <v>3373</v>
      </c>
      <c r="H310" t="s">
        <v>3926</v>
      </c>
      <c r="I310">
        <v>14800</v>
      </c>
      <c r="J310">
        <v>0</v>
      </c>
      <c r="K310">
        <v>100</v>
      </c>
      <c r="L310">
        <v>50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 t="s">
        <v>4346</v>
      </c>
      <c r="AC310" t="s">
        <v>4612</v>
      </c>
      <c r="AD310" t="s">
        <v>4289</v>
      </c>
      <c r="AE310" t="s">
        <v>4</v>
      </c>
      <c r="AF310" t="s">
        <v>1</v>
      </c>
      <c r="AG310" t="s">
        <v>1</v>
      </c>
      <c r="AH310" t="s">
        <v>5425</v>
      </c>
      <c r="AI310" t="s">
        <v>3373</v>
      </c>
      <c r="AJ310" t="s">
        <v>1</v>
      </c>
      <c r="AK310">
        <v>9331702265</v>
      </c>
      <c r="AL310" t="s">
        <v>1</v>
      </c>
      <c r="AM310" t="s">
        <v>1</v>
      </c>
      <c r="AN310" t="s">
        <v>1</v>
      </c>
      <c r="AO310" t="s">
        <v>5425</v>
      </c>
      <c r="AP310" t="s">
        <v>1</v>
      </c>
      <c r="AQ310" t="s">
        <v>2</v>
      </c>
      <c r="AR310" t="s">
        <v>1</v>
      </c>
      <c r="AS310" t="s">
        <v>1</v>
      </c>
      <c r="AT310" t="s">
        <v>1</v>
      </c>
      <c r="AU310" t="s">
        <v>1</v>
      </c>
      <c r="AV310" t="s">
        <v>1</v>
      </c>
      <c r="AW310" t="s">
        <v>11</v>
      </c>
      <c r="AX310">
        <f>Tabla1[[#This Row],[precio del paquete]]-Tabla1[[#This Row],[Saldo_Deudor]]</f>
        <v>2100</v>
      </c>
      <c r="AY310">
        <v>12700</v>
      </c>
      <c r="AZ310">
        <v>0</v>
      </c>
      <c r="BA310">
        <v>0</v>
      </c>
      <c r="BB310" s="20">
        <v>0</v>
      </c>
      <c r="BC310" t="s">
        <v>5959</v>
      </c>
      <c r="BD310" t="s">
        <v>3763</v>
      </c>
      <c r="BE310" t="s">
        <v>3</v>
      </c>
      <c r="BF310" t="s">
        <v>3</v>
      </c>
      <c r="BG310" t="s">
        <v>3</v>
      </c>
      <c r="BH310" t="s">
        <v>3</v>
      </c>
      <c r="BI310" t="s">
        <v>3</v>
      </c>
      <c r="BJ310" s="18" t="s">
        <v>6134</v>
      </c>
      <c r="BK310" t="s">
        <v>3</v>
      </c>
      <c r="BL310" t="s">
        <v>132</v>
      </c>
      <c r="BM310" t="s">
        <v>1</v>
      </c>
      <c r="BN310">
        <f>Tabla1[[#This Row],[precio del paquete]]</f>
        <v>14800</v>
      </c>
      <c r="BO310" t="s">
        <v>1</v>
      </c>
      <c r="BP310" t="s">
        <v>1</v>
      </c>
      <c r="BQ310" t="s">
        <v>1</v>
      </c>
      <c r="BR310" t="s">
        <v>1</v>
      </c>
      <c r="BS310" t="s">
        <v>1</v>
      </c>
      <c r="BT310" t="s">
        <v>1</v>
      </c>
      <c r="BU310" t="s">
        <v>1</v>
      </c>
      <c r="BV310" t="s">
        <v>1</v>
      </c>
      <c r="BW310" t="s">
        <v>0</v>
      </c>
      <c r="BX310" t="s">
        <v>1</v>
      </c>
      <c r="BY310" t="s">
        <v>1</v>
      </c>
      <c r="BZ310" t="s">
        <v>1</v>
      </c>
      <c r="CA310" t="s">
        <v>1</v>
      </c>
      <c r="CB310" t="s">
        <v>1</v>
      </c>
      <c r="CD310" t="str" cm="1">
        <f t="array" aca="1" ref="CD310" ca="1">eConcatenar(A310:CB310,"|")</f>
        <v>ynv12eU966QoGuiu|COM2021-2500|3|MEMORIAL|TABASCO|COMALCALCO|FRANCISCO I MADERO|2021-07-15|14800|0|100|50|0|0|0|0|0|0|0|0|0|0|0|0|0|0|0|FLORES|CANDELERO|PEDRO|SOLTERO|X|X|CALLE DE LA ESCUELA PRIMARIA SIN NUMERO|FRANCISCO I MADERO|X|9331702265|X|X|X|CALLE DE LA ESCUELA PRIMARIA SIN NUMERO|X|LUNES|X|X|X|X|X|DOMICILIO |2100|12700|0|0|0|2022-01-25|2022-02-01|x|x|x|x|x|QWZGYSX69KVTQO|x|HOMBRE|X|14800|X|X|X|X|X|X|X|X|CARDENAS|X|X|X|X|X</v>
      </c>
    </row>
    <row r="311" spans="1:82" x14ac:dyDescent="0.25">
      <c r="A311" t="s">
        <v>445</v>
      </c>
      <c r="B311" t="s">
        <v>2436</v>
      </c>
      <c r="C311">
        <v>3</v>
      </c>
      <c r="D311" t="s">
        <v>3183</v>
      </c>
      <c r="E311" t="s">
        <v>3188</v>
      </c>
      <c r="F311" t="s">
        <v>3189</v>
      </c>
      <c r="G311" t="s">
        <v>3373</v>
      </c>
      <c r="H311" t="s">
        <v>3755</v>
      </c>
      <c r="I311">
        <v>14800</v>
      </c>
      <c r="J311">
        <v>0</v>
      </c>
      <c r="K311">
        <v>100</v>
      </c>
      <c r="L311">
        <v>50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 t="s">
        <v>4224</v>
      </c>
      <c r="AC311" t="s">
        <v>4201</v>
      </c>
      <c r="AD311" t="s">
        <v>4613</v>
      </c>
      <c r="AE311" t="s">
        <v>4</v>
      </c>
      <c r="AF311" t="s">
        <v>1</v>
      </c>
      <c r="AG311" t="s">
        <v>1</v>
      </c>
      <c r="AH311" t="s">
        <v>3237</v>
      </c>
      <c r="AI311" t="s">
        <v>3373</v>
      </c>
      <c r="AJ311" t="s">
        <v>1</v>
      </c>
      <c r="AK311">
        <v>9331688771</v>
      </c>
      <c r="AL311" t="s">
        <v>1</v>
      </c>
      <c r="AM311" t="s">
        <v>1</v>
      </c>
      <c r="AN311" t="s">
        <v>1</v>
      </c>
      <c r="AO311" t="s">
        <v>3237</v>
      </c>
      <c r="AP311" t="s">
        <v>1</v>
      </c>
      <c r="AQ311" t="s">
        <v>2</v>
      </c>
      <c r="AR311" t="s">
        <v>1</v>
      </c>
      <c r="AS311" t="s">
        <v>1</v>
      </c>
      <c r="AT311" t="s">
        <v>1</v>
      </c>
      <c r="AU311" t="s">
        <v>1</v>
      </c>
      <c r="AV311" t="s">
        <v>1</v>
      </c>
      <c r="AW311" t="s">
        <v>11</v>
      </c>
      <c r="AX311">
        <f>Tabla1[[#This Row],[precio del paquete]]-Tabla1[[#This Row],[Saldo_Deudor]]</f>
        <v>1600</v>
      </c>
      <c r="AY311">
        <v>13200</v>
      </c>
      <c r="AZ311">
        <v>0</v>
      </c>
      <c r="BA311">
        <v>0</v>
      </c>
      <c r="BB311" s="20">
        <v>0</v>
      </c>
      <c r="BC311" t="s">
        <v>3893</v>
      </c>
      <c r="BD311" t="s">
        <v>4078</v>
      </c>
      <c r="BE311" t="s">
        <v>3</v>
      </c>
      <c r="BF311" t="s">
        <v>3</v>
      </c>
      <c r="BG311" t="s">
        <v>3</v>
      </c>
      <c r="BH311" t="s">
        <v>3</v>
      </c>
      <c r="BI311" t="s">
        <v>3</v>
      </c>
      <c r="BJ311" s="19" t="s">
        <v>6134</v>
      </c>
      <c r="BK311" t="s">
        <v>3</v>
      </c>
      <c r="BL311" t="s">
        <v>132</v>
      </c>
      <c r="BM311" t="s">
        <v>1</v>
      </c>
      <c r="BN311">
        <f>Tabla1[[#This Row],[precio del paquete]]</f>
        <v>14800</v>
      </c>
      <c r="BO311" t="s">
        <v>1</v>
      </c>
      <c r="BP311" t="s">
        <v>1</v>
      </c>
      <c r="BQ311" t="s">
        <v>1</v>
      </c>
      <c r="BR311" t="s">
        <v>1</v>
      </c>
      <c r="BS311" t="s">
        <v>1</v>
      </c>
      <c r="BT311" t="s">
        <v>1</v>
      </c>
      <c r="BU311" t="s">
        <v>1</v>
      </c>
      <c r="BV311" t="s">
        <v>1</v>
      </c>
      <c r="BW311" t="s">
        <v>0</v>
      </c>
      <c r="BX311" t="s">
        <v>1</v>
      </c>
      <c r="BY311" t="s">
        <v>1</v>
      </c>
      <c r="BZ311" t="s">
        <v>1</v>
      </c>
      <c r="CA311" t="s">
        <v>1</v>
      </c>
      <c r="CB311" t="s">
        <v>1</v>
      </c>
      <c r="CD311" t="str" cm="1">
        <f t="array" aca="1" ref="CD311" ca="1">eConcatenar(A311:CB311,"|")</f>
        <v>pJ5vbyqINFjbsrE6|COM2021-3106|3|MEMORIAL|TABASCO|COMALCALCO|FRANCISCO I MADERO|2021-01-10|14800|0|100|50|0|0|0|0|0|0|0|0|0|0|0|0|0|0|0|DOMINGUEZ|HERNANDEZ|ADELITA|SOLTERO|X|X|CARRETERA PRINCIPAL SIN NUMERO|FRANCISCO I MADERO|X|9331688771|X|X|X|CARRETERA PRINCIPAL SIN NUMERO|X|LUNES|X|X|X|X|X|DOMICILIO |1600|13200|0|0|0|2021-01-26|2021-02-02|x|x|x|x|x|QWZGYSX69KVTQO|x|HOMBRE|X|14800|X|X|X|X|X|X|X|X|CARDENAS|X|X|X|X|X</v>
      </c>
    </row>
    <row r="312" spans="1:82" x14ac:dyDescent="0.25">
      <c r="A312" t="s">
        <v>446</v>
      </c>
      <c r="B312" t="s">
        <v>2437</v>
      </c>
      <c r="C312">
        <v>3</v>
      </c>
      <c r="D312" t="s">
        <v>3183</v>
      </c>
      <c r="E312" t="s">
        <v>3188</v>
      </c>
      <c r="F312" t="s">
        <v>3192</v>
      </c>
      <c r="G312" t="s">
        <v>3373</v>
      </c>
      <c r="H312" t="s">
        <v>3787</v>
      </c>
      <c r="I312">
        <v>14800</v>
      </c>
      <c r="J312">
        <v>0</v>
      </c>
      <c r="K312">
        <v>100</v>
      </c>
      <c r="L312">
        <v>50</v>
      </c>
      <c r="M312">
        <v>1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 t="s">
        <v>4339</v>
      </c>
      <c r="AC312" t="s">
        <v>4365</v>
      </c>
      <c r="AD312" t="s">
        <v>4566</v>
      </c>
      <c r="AE312" t="s">
        <v>4</v>
      </c>
      <c r="AF312" t="s">
        <v>1</v>
      </c>
      <c r="AG312" t="s">
        <v>1</v>
      </c>
      <c r="AH312" t="s">
        <v>5426</v>
      </c>
      <c r="AI312" t="s">
        <v>3373</v>
      </c>
      <c r="AJ312" t="s">
        <v>1</v>
      </c>
      <c r="AK312">
        <v>9334065079</v>
      </c>
      <c r="AL312" t="s">
        <v>1</v>
      </c>
      <c r="AM312" t="s">
        <v>1</v>
      </c>
      <c r="AN312" t="s">
        <v>1</v>
      </c>
      <c r="AO312" t="s">
        <v>5426</v>
      </c>
      <c r="AP312" t="s">
        <v>1</v>
      </c>
      <c r="AQ312" t="s">
        <v>2</v>
      </c>
      <c r="AR312" t="s">
        <v>1</v>
      </c>
      <c r="AS312" t="s">
        <v>1</v>
      </c>
      <c r="AT312" t="s">
        <v>1</v>
      </c>
      <c r="AU312" t="s">
        <v>1</v>
      </c>
      <c r="AV312" t="s">
        <v>1</v>
      </c>
      <c r="AW312" t="s">
        <v>11</v>
      </c>
      <c r="AX312">
        <f>Tabla1[[#This Row],[precio del paquete]]-Tabla1[[#This Row],[Saldo_Deudor]]</f>
        <v>900</v>
      </c>
      <c r="AY312">
        <v>13900</v>
      </c>
      <c r="AZ312">
        <v>0</v>
      </c>
      <c r="BA312">
        <v>0</v>
      </c>
      <c r="BB312" s="20">
        <v>0</v>
      </c>
      <c r="BC312" t="s">
        <v>4074</v>
      </c>
      <c r="BD312" t="s">
        <v>3930</v>
      </c>
      <c r="BE312" t="s">
        <v>3</v>
      </c>
      <c r="BF312" t="s">
        <v>3</v>
      </c>
      <c r="BG312" t="s">
        <v>3</v>
      </c>
      <c r="BH312" t="s">
        <v>3</v>
      </c>
      <c r="BI312" t="s">
        <v>3</v>
      </c>
      <c r="BJ312" s="18" t="s">
        <v>6134</v>
      </c>
      <c r="BK312" t="s">
        <v>3</v>
      </c>
      <c r="BL312" t="s">
        <v>132</v>
      </c>
      <c r="BM312" t="s">
        <v>1</v>
      </c>
      <c r="BN312">
        <f>Tabla1[[#This Row],[precio del paquete]]</f>
        <v>14800</v>
      </c>
      <c r="BO312" t="s">
        <v>1</v>
      </c>
      <c r="BP312" t="s">
        <v>1</v>
      </c>
      <c r="BQ312" t="s">
        <v>1</v>
      </c>
      <c r="BR312" t="s">
        <v>1</v>
      </c>
      <c r="BS312" t="s">
        <v>1</v>
      </c>
      <c r="BT312" t="s">
        <v>1</v>
      </c>
      <c r="BU312" t="s">
        <v>1</v>
      </c>
      <c r="BV312" t="s">
        <v>1</v>
      </c>
      <c r="BW312" t="s">
        <v>0</v>
      </c>
      <c r="BX312" t="s">
        <v>1</v>
      </c>
      <c r="BY312" t="s">
        <v>1</v>
      </c>
      <c r="BZ312" t="s">
        <v>1</v>
      </c>
      <c r="CA312" t="s">
        <v>1</v>
      </c>
      <c r="CB312" t="s">
        <v>1</v>
      </c>
      <c r="CD312" t="str" cm="1">
        <f t="array" aca="1" ref="CD312" ca="1">eConcatenar(A312:CB312,"|")</f>
        <v>0DFEEx7HT1DqOPb2|PAR2021-3172|3|MEMORIAL|TABASCO|PARAISO|FRANCISCO I MADERO|2021-12-10|14800|0|100|50|1|0|0|0|0|0|0|0|0|0|0|0|0|0|0|CALDERON|VALENZUELA|FRANCISCO|SOLTERO|X|X|CALLE ARTURO PEREZ FLORES|FRANCISCO I MADERO|X|9334065079|X|X|X|CALLE ARTURO PEREZ FLORES|X|LUNES|X|X|X|X|X|DOMICILIO |900|13900|0|0|0|2021-12-21|2021-12-28|x|x|x|x|x|QWZGYSX69KVTQO|x|HOMBRE|X|14800|X|X|X|X|X|X|X|X|CARDENAS|X|X|X|X|X</v>
      </c>
    </row>
    <row r="313" spans="1:82" x14ac:dyDescent="0.25">
      <c r="A313" t="s">
        <v>447</v>
      </c>
      <c r="B313" t="s">
        <v>2438</v>
      </c>
      <c r="C313">
        <v>3</v>
      </c>
      <c r="D313" t="s">
        <v>3183</v>
      </c>
      <c r="E313" t="s">
        <v>3188</v>
      </c>
      <c r="F313" t="s">
        <v>3192</v>
      </c>
      <c r="G313" t="s">
        <v>3373</v>
      </c>
      <c r="H313" t="s">
        <v>3842</v>
      </c>
      <c r="I313">
        <v>14800</v>
      </c>
      <c r="J313">
        <v>0</v>
      </c>
      <c r="K313">
        <v>200</v>
      </c>
      <c r="L313">
        <v>50</v>
      </c>
      <c r="M313">
        <v>1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 t="s">
        <v>4438</v>
      </c>
      <c r="AC313" t="s">
        <v>4184</v>
      </c>
      <c r="AD313" t="s">
        <v>4614</v>
      </c>
      <c r="AE313" t="s">
        <v>4</v>
      </c>
      <c r="AF313" t="s">
        <v>1</v>
      </c>
      <c r="AG313" t="s">
        <v>1</v>
      </c>
      <c r="AH313" t="s">
        <v>5426</v>
      </c>
      <c r="AI313" t="s">
        <v>3373</v>
      </c>
      <c r="AJ313" t="s">
        <v>1</v>
      </c>
      <c r="AK313">
        <v>9331366901</v>
      </c>
      <c r="AL313" t="s">
        <v>1</v>
      </c>
      <c r="AM313" t="s">
        <v>1</v>
      </c>
      <c r="AN313" t="s">
        <v>1</v>
      </c>
      <c r="AO313" t="s">
        <v>5426</v>
      </c>
      <c r="AP313" t="s">
        <v>1</v>
      </c>
      <c r="AQ313" t="s">
        <v>2</v>
      </c>
      <c r="AR313" t="s">
        <v>1</v>
      </c>
      <c r="AS313" t="s">
        <v>1</v>
      </c>
      <c r="AT313" t="s">
        <v>1</v>
      </c>
      <c r="AU313" t="s">
        <v>1</v>
      </c>
      <c r="AV313" t="s">
        <v>1</v>
      </c>
      <c r="AW313" t="s">
        <v>11</v>
      </c>
      <c r="AX313">
        <f>Tabla1[[#This Row],[precio del paquete]]-Tabla1[[#This Row],[Saldo_Deudor]]</f>
        <v>1400</v>
      </c>
      <c r="AY313">
        <v>13400</v>
      </c>
      <c r="AZ313">
        <v>0</v>
      </c>
      <c r="BA313">
        <v>0</v>
      </c>
      <c r="BB313" s="20">
        <v>0</v>
      </c>
      <c r="BC313" t="s">
        <v>3985</v>
      </c>
      <c r="BD313" t="s">
        <v>4141</v>
      </c>
      <c r="BE313" t="s">
        <v>3</v>
      </c>
      <c r="BF313" t="s">
        <v>3</v>
      </c>
      <c r="BG313" t="s">
        <v>3</v>
      </c>
      <c r="BH313" t="s">
        <v>3</v>
      </c>
      <c r="BI313" t="s">
        <v>3</v>
      </c>
      <c r="BJ313" s="19" t="s">
        <v>6143</v>
      </c>
      <c r="BK313" t="s">
        <v>3</v>
      </c>
      <c r="BL313" t="s">
        <v>132</v>
      </c>
      <c r="BM313" t="s">
        <v>1</v>
      </c>
      <c r="BN313">
        <f>Tabla1[[#This Row],[precio del paquete]]</f>
        <v>14800</v>
      </c>
      <c r="BO313" t="s">
        <v>1</v>
      </c>
      <c r="BP313" t="s">
        <v>1</v>
      </c>
      <c r="BQ313" t="s">
        <v>1</v>
      </c>
      <c r="BR313" t="s">
        <v>1</v>
      </c>
      <c r="BS313" t="s">
        <v>1</v>
      </c>
      <c r="BT313" t="s">
        <v>1</v>
      </c>
      <c r="BU313" t="s">
        <v>1</v>
      </c>
      <c r="BV313" t="s">
        <v>1</v>
      </c>
      <c r="BW313" t="s">
        <v>0</v>
      </c>
      <c r="BX313" t="s">
        <v>1</v>
      </c>
      <c r="BY313" t="s">
        <v>1</v>
      </c>
      <c r="BZ313" t="s">
        <v>1</v>
      </c>
      <c r="CA313" t="s">
        <v>1</v>
      </c>
      <c r="CB313" t="s">
        <v>1</v>
      </c>
      <c r="CD313" t="str" cm="1">
        <f t="array" aca="1" ref="CD313" ca="1">eConcatenar(A313:CB313,"|")</f>
        <v>JE7DqjCfqzBgD7JY|PAR2021-2357|3|MEMORIAL|TABASCO|PARAISO|FRANCISCO I MADERO|2021-10-14|14800|0|200|50|1|0|0|0|0|0|0|0|0|0|0|0|0|0|0|PALMA|PEREZ|ESTHEPHANIE|SOLTERO|X|X|CALLE ARTURO PEREZ FLORES|FRANCISCO I MADERO|X|9331366901|X|X|X|CALLE ARTURO PEREZ FLORES|X|LUNES|X|X|X|X|X|DOMICILIO |1400|13400|0|0|0|2022-01-17|2022-01-24|x|x|x|x|x|QWZHGIJM9KVTQO|x|HOMBRE|X|14800|X|X|X|X|X|X|X|X|CARDENAS|X|X|X|X|X</v>
      </c>
    </row>
    <row r="314" spans="1:82" x14ac:dyDescent="0.25">
      <c r="A314" t="s">
        <v>448</v>
      </c>
      <c r="B314" t="s">
        <v>2439</v>
      </c>
      <c r="C314">
        <v>3</v>
      </c>
      <c r="D314" t="s">
        <v>3183</v>
      </c>
      <c r="E314" t="s">
        <v>3188</v>
      </c>
      <c r="F314" t="s">
        <v>3189</v>
      </c>
      <c r="G314" t="s">
        <v>3373</v>
      </c>
      <c r="H314" t="s">
        <v>3795</v>
      </c>
      <c r="I314">
        <v>14800</v>
      </c>
      <c r="J314">
        <v>0</v>
      </c>
      <c r="K314">
        <v>100</v>
      </c>
      <c r="L314">
        <v>50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 t="s">
        <v>4224</v>
      </c>
      <c r="AC314" t="s">
        <v>4494</v>
      </c>
      <c r="AD314" t="s">
        <v>4495</v>
      </c>
      <c r="AE314" t="s">
        <v>4</v>
      </c>
      <c r="AF314" t="s">
        <v>1</v>
      </c>
      <c r="AG314" t="s">
        <v>1</v>
      </c>
      <c r="AH314" t="s">
        <v>5427</v>
      </c>
      <c r="AI314" t="s">
        <v>3373</v>
      </c>
      <c r="AJ314" t="s">
        <v>1</v>
      </c>
      <c r="AK314">
        <v>9331043093</v>
      </c>
      <c r="AL314" t="s">
        <v>1</v>
      </c>
      <c r="AM314" t="s">
        <v>1</v>
      </c>
      <c r="AN314" t="s">
        <v>1</v>
      </c>
      <c r="AO314" t="s">
        <v>5427</v>
      </c>
      <c r="AP314" t="s">
        <v>1</v>
      </c>
      <c r="AQ314" t="s">
        <v>2</v>
      </c>
      <c r="AR314" t="s">
        <v>1</v>
      </c>
      <c r="AS314" t="s">
        <v>1</v>
      </c>
      <c r="AT314" t="s">
        <v>1</v>
      </c>
      <c r="AU314" t="s">
        <v>1</v>
      </c>
      <c r="AV314" t="s">
        <v>1</v>
      </c>
      <c r="AW314" t="s">
        <v>11</v>
      </c>
      <c r="AX314">
        <f>Tabla1[[#This Row],[precio del paquete]]-Tabla1[[#This Row],[Saldo_Deudor]]</f>
        <v>800</v>
      </c>
      <c r="AY314">
        <v>14000</v>
      </c>
      <c r="AZ314">
        <v>0</v>
      </c>
      <c r="BA314">
        <v>0</v>
      </c>
      <c r="BB314" s="20">
        <v>0</v>
      </c>
      <c r="BC314" t="s">
        <v>3985</v>
      </c>
      <c r="BD314" t="s">
        <v>4141</v>
      </c>
      <c r="BE314" t="s">
        <v>3</v>
      </c>
      <c r="BF314" t="s">
        <v>3</v>
      </c>
      <c r="BG314" t="s">
        <v>3</v>
      </c>
      <c r="BH314" t="s">
        <v>3</v>
      </c>
      <c r="BI314" t="s">
        <v>3</v>
      </c>
      <c r="BJ314" s="18" t="s">
        <v>6143</v>
      </c>
      <c r="BK314" t="s">
        <v>3</v>
      </c>
      <c r="BL314" t="s">
        <v>132</v>
      </c>
      <c r="BM314" t="s">
        <v>1</v>
      </c>
      <c r="BN314">
        <f>Tabla1[[#This Row],[precio del paquete]]</f>
        <v>14800</v>
      </c>
      <c r="BO314" t="s">
        <v>1</v>
      </c>
      <c r="BP314" t="s">
        <v>1</v>
      </c>
      <c r="BQ314" t="s">
        <v>1</v>
      </c>
      <c r="BR314" t="s">
        <v>1</v>
      </c>
      <c r="BS314" t="s">
        <v>1</v>
      </c>
      <c r="BT314" t="s">
        <v>1</v>
      </c>
      <c r="BU314" t="s">
        <v>1</v>
      </c>
      <c r="BV314" t="s">
        <v>1</v>
      </c>
      <c r="BW314" t="s">
        <v>0</v>
      </c>
      <c r="BX314" t="s">
        <v>1</v>
      </c>
      <c r="BY314" t="s">
        <v>1</v>
      </c>
      <c r="BZ314" t="s">
        <v>1</v>
      </c>
      <c r="CA314" t="s">
        <v>1</v>
      </c>
      <c r="CB314" t="s">
        <v>1</v>
      </c>
      <c r="CD314" t="str" cm="1">
        <f t="array" aca="1" ref="CD314" ca="1">eConcatenar(A314:CB314,"|")</f>
        <v>pMzGXZw2B2q7fSma|COM2021-3572|3|MEMORIAL|TABASCO|COMALCALCO|FRANCISCO I MADERO|2021-10-11|14800|0|100|50|0|0|0|0|0|0|0|0|0|0|0|0|0|0|0|DOMINGUEZ|DIAZ|MARQUEZA|SOLTERO|X|X|CALLE ISAAC DOMINGUEZ HERNANDEZ|FRANCISCO I MADERO|X|9331043093|X|X|X|CALLE ISAAC DOMINGUEZ HERNANDEZ|X|LUNES|X|X|X|X|X|DOMICILIO |800|14000|0|0|0|2022-01-17|2022-01-24|x|x|x|x|x|QWZHGIJM9KVTQO|x|HOMBRE|X|14800|X|X|X|X|X|X|X|X|CARDENAS|X|X|X|X|X</v>
      </c>
    </row>
    <row r="315" spans="1:82" x14ac:dyDescent="0.25">
      <c r="A315" t="s">
        <v>449</v>
      </c>
      <c r="B315" t="s">
        <v>2440</v>
      </c>
      <c r="C315">
        <v>3</v>
      </c>
      <c r="D315" t="s">
        <v>3183</v>
      </c>
      <c r="E315" t="s">
        <v>3188</v>
      </c>
      <c r="F315" t="s">
        <v>3192</v>
      </c>
      <c r="G315" t="s">
        <v>3374</v>
      </c>
      <c r="H315" t="s">
        <v>3842</v>
      </c>
      <c r="I315">
        <v>14800</v>
      </c>
      <c r="J315">
        <v>0</v>
      </c>
      <c r="K315">
        <v>200</v>
      </c>
      <c r="L315">
        <v>50</v>
      </c>
      <c r="M315">
        <v>1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 t="s">
        <v>4184</v>
      </c>
      <c r="AC315" t="s">
        <v>4246</v>
      </c>
      <c r="AD315" t="s">
        <v>4615</v>
      </c>
      <c r="AE315" t="s">
        <v>4</v>
      </c>
      <c r="AF315" t="s">
        <v>1</v>
      </c>
      <c r="AG315" t="s">
        <v>1</v>
      </c>
      <c r="AH315" t="s">
        <v>5426</v>
      </c>
      <c r="AI315" t="s">
        <v>3374</v>
      </c>
      <c r="AJ315" t="s">
        <v>1</v>
      </c>
      <c r="AK315">
        <v>9331302424</v>
      </c>
      <c r="AL315" t="s">
        <v>1</v>
      </c>
      <c r="AM315" t="s">
        <v>1</v>
      </c>
      <c r="AN315" t="s">
        <v>1</v>
      </c>
      <c r="AO315" t="s">
        <v>5426</v>
      </c>
      <c r="AP315" t="s">
        <v>1</v>
      </c>
      <c r="AQ315" t="s">
        <v>2</v>
      </c>
      <c r="AR315" t="s">
        <v>1</v>
      </c>
      <c r="AS315" t="s">
        <v>1</v>
      </c>
      <c r="AT315" t="s">
        <v>1</v>
      </c>
      <c r="AU315" t="s">
        <v>1</v>
      </c>
      <c r="AV315" t="s">
        <v>1</v>
      </c>
      <c r="AW315" t="s">
        <v>11</v>
      </c>
      <c r="AX315">
        <f>Tabla1[[#This Row],[precio del paquete]]-Tabla1[[#This Row],[Saldo_Deudor]]</f>
        <v>1400</v>
      </c>
      <c r="AY315">
        <v>13400</v>
      </c>
      <c r="AZ315">
        <v>0</v>
      </c>
      <c r="BA315">
        <v>0</v>
      </c>
      <c r="BB315" s="20">
        <v>0</v>
      </c>
      <c r="BC315" t="s">
        <v>3985</v>
      </c>
      <c r="BD315" t="s">
        <v>4141</v>
      </c>
      <c r="BE315" t="s">
        <v>3</v>
      </c>
      <c r="BF315" t="s">
        <v>3</v>
      </c>
      <c r="BG315" t="s">
        <v>3</v>
      </c>
      <c r="BH315" t="s">
        <v>3</v>
      </c>
      <c r="BI315" t="s">
        <v>3</v>
      </c>
      <c r="BJ315" s="19" t="s">
        <v>6143</v>
      </c>
      <c r="BK315" t="s">
        <v>3</v>
      </c>
      <c r="BL315" t="s">
        <v>132</v>
      </c>
      <c r="BM315" t="s">
        <v>1</v>
      </c>
      <c r="BN315">
        <f>Tabla1[[#This Row],[precio del paquete]]</f>
        <v>14800</v>
      </c>
      <c r="BO315" t="s">
        <v>1</v>
      </c>
      <c r="BP315" t="s">
        <v>1</v>
      </c>
      <c r="BQ315" t="s">
        <v>1</v>
      </c>
      <c r="BR315" t="s">
        <v>1</v>
      </c>
      <c r="BS315" t="s">
        <v>1</v>
      </c>
      <c r="BT315" t="s">
        <v>1</v>
      </c>
      <c r="BU315" t="s">
        <v>1</v>
      </c>
      <c r="BV315" t="s">
        <v>1</v>
      </c>
      <c r="BW315" t="s">
        <v>0</v>
      </c>
      <c r="BX315" t="s">
        <v>1</v>
      </c>
      <c r="BY315" t="s">
        <v>1</v>
      </c>
      <c r="BZ315" t="s">
        <v>1</v>
      </c>
      <c r="CA315" t="s">
        <v>1</v>
      </c>
      <c r="CB315" t="s">
        <v>1</v>
      </c>
      <c r="CD315" t="str" cm="1">
        <f t="array" aca="1" ref="CD315" ca="1">eConcatenar(A315:CB315,"|")</f>
        <v>sKOBvZOHgMHUBWwr|PAR2021-3193|3|MEMORIAL|TABASCO|PARAISO|FRANCISCO I MADERO |2021-10-14|14800|0|200|50|1|0|0|0|0|0|0|0|0|0|0|0|0|0|0|PEREZ|JIMENEZ|OLIVIA|SOLTERO|X|X|CALLE ARTURO PEREZ FLORES|FRANCISCO I MADERO |X|9331302424|X|X|X|CALLE ARTURO PEREZ FLORES|X|LUNES|X|X|X|X|X|DOMICILIO |1400|13400|0|0|0|2022-01-17|2022-01-24|x|x|x|x|x|QWZHGIJM9KVTQO|x|HOMBRE|X|14800|X|X|X|X|X|X|X|X|CARDENAS|X|X|X|X|X</v>
      </c>
    </row>
    <row r="316" spans="1:82" x14ac:dyDescent="0.25">
      <c r="A316" t="s">
        <v>450</v>
      </c>
      <c r="B316" t="s">
        <v>2441</v>
      </c>
      <c r="C316">
        <v>3</v>
      </c>
      <c r="D316" t="s">
        <v>3183</v>
      </c>
      <c r="E316" t="s">
        <v>3188</v>
      </c>
      <c r="F316" t="s">
        <v>3189</v>
      </c>
      <c r="G316" t="s">
        <v>3374</v>
      </c>
      <c r="H316" t="s">
        <v>3927</v>
      </c>
      <c r="I316">
        <v>14800</v>
      </c>
      <c r="J316">
        <v>0</v>
      </c>
      <c r="K316">
        <v>100</v>
      </c>
      <c r="L316">
        <v>50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 t="s">
        <v>4184</v>
      </c>
      <c r="AC316" t="s">
        <v>4207</v>
      </c>
      <c r="AD316" t="s">
        <v>4348</v>
      </c>
      <c r="AE316" t="s">
        <v>4</v>
      </c>
      <c r="AF316" t="s">
        <v>1</v>
      </c>
      <c r="AG316" t="s">
        <v>1</v>
      </c>
      <c r="AH316" t="s">
        <v>5428</v>
      </c>
      <c r="AI316" t="s">
        <v>3374</v>
      </c>
      <c r="AJ316" t="s">
        <v>1</v>
      </c>
      <c r="AK316">
        <v>9331686013</v>
      </c>
      <c r="AL316" t="s">
        <v>1</v>
      </c>
      <c r="AM316" t="s">
        <v>1</v>
      </c>
      <c r="AN316" t="s">
        <v>1</v>
      </c>
      <c r="AO316" t="s">
        <v>5428</v>
      </c>
      <c r="AP316" t="s">
        <v>1</v>
      </c>
      <c r="AQ316" t="s">
        <v>2</v>
      </c>
      <c r="AR316" t="s">
        <v>1</v>
      </c>
      <c r="AS316" t="s">
        <v>1</v>
      </c>
      <c r="AT316" t="s">
        <v>1</v>
      </c>
      <c r="AU316" t="s">
        <v>1</v>
      </c>
      <c r="AV316" t="s">
        <v>1</v>
      </c>
      <c r="AW316" t="s">
        <v>11</v>
      </c>
      <c r="AX316">
        <f>Tabla1[[#This Row],[precio del paquete]]-Tabla1[[#This Row],[Saldo_Deudor]]</f>
        <v>4000</v>
      </c>
      <c r="AY316">
        <v>10800</v>
      </c>
      <c r="AZ316">
        <v>0</v>
      </c>
      <c r="BA316">
        <v>0</v>
      </c>
      <c r="BB316" s="20">
        <v>0</v>
      </c>
      <c r="BC316" t="s">
        <v>3792</v>
      </c>
      <c r="BD316" t="s">
        <v>6071</v>
      </c>
      <c r="BE316" t="s">
        <v>3</v>
      </c>
      <c r="BF316" t="s">
        <v>3</v>
      </c>
      <c r="BG316" t="s">
        <v>3</v>
      </c>
      <c r="BH316" t="s">
        <v>3</v>
      </c>
      <c r="BI316" t="s">
        <v>3</v>
      </c>
      <c r="BJ316" s="18" t="s">
        <v>6143</v>
      </c>
      <c r="BK316" t="s">
        <v>3</v>
      </c>
      <c r="BL316" t="s">
        <v>132</v>
      </c>
      <c r="BM316" t="s">
        <v>1</v>
      </c>
      <c r="BN316">
        <f>Tabla1[[#This Row],[precio del paquete]]</f>
        <v>14800</v>
      </c>
      <c r="BO316" t="s">
        <v>1</v>
      </c>
      <c r="BP316" t="s">
        <v>1</v>
      </c>
      <c r="BQ316" t="s">
        <v>1</v>
      </c>
      <c r="BR316" t="s">
        <v>1</v>
      </c>
      <c r="BS316" t="s">
        <v>1</v>
      </c>
      <c r="BT316" t="s">
        <v>1</v>
      </c>
      <c r="BU316" t="s">
        <v>1</v>
      </c>
      <c r="BV316" t="s">
        <v>1</v>
      </c>
      <c r="BW316" t="s">
        <v>0</v>
      </c>
      <c r="BX316" t="s">
        <v>1</v>
      </c>
      <c r="BY316" t="s">
        <v>1</v>
      </c>
      <c r="BZ316" t="s">
        <v>1</v>
      </c>
      <c r="CA316" t="s">
        <v>1</v>
      </c>
      <c r="CB316" t="s">
        <v>1</v>
      </c>
      <c r="CD316" t="str" cm="1">
        <f t="array" aca="1" ref="CD316" ca="1">eConcatenar(A316:CB316,"|")</f>
        <v>CdHCOy9pnkUErFvw|COM2021-1717|3|MEMORIAL|TABASCO|COMALCALCO|FRANCISCO I MADERO |2021-05-20|14800|0|100|50|0|0|0|0|0|0|0|0|0|0|0|0|0|0|0|PEREZ|VICENTE|SALVADOR|SOLTERO|X|X|FRANCISCO I MADERO  |FRANCISCO I MADERO |X|9331686013|X|X|X|FRANCISCO I MADERO  |X|LUNES|X|X|X|X|X|DOMICILIO |4000|10800|0|0|0|2021-05-10|2021-05-17|x|x|x|x|x|QWZHGIJM9KVTQO|x|HOMBRE|X|14800|X|X|X|X|X|X|X|X|CARDENAS|X|X|X|X|X</v>
      </c>
    </row>
    <row r="317" spans="1:82" x14ac:dyDescent="0.25">
      <c r="A317" t="s">
        <v>451</v>
      </c>
      <c r="B317" t="s">
        <v>2442</v>
      </c>
      <c r="C317">
        <v>3</v>
      </c>
      <c r="D317" t="s">
        <v>3183</v>
      </c>
      <c r="E317" t="s">
        <v>3188</v>
      </c>
      <c r="F317" t="s">
        <v>3189</v>
      </c>
      <c r="G317" t="s">
        <v>3374</v>
      </c>
      <c r="H317" t="s">
        <v>3927</v>
      </c>
      <c r="I317">
        <v>14800</v>
      </c>
      <c r="J317">
        <v>0</v>
      </c>
      <c r="K317">
        <v>100</v>
      </c>
      <c r="L317">
        <v>50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 t="s">
        <v>4616</v>
      </c>
      <c r="AC317" t="s">
        <v>4305</v>
      </c>
      <c r="AD317" t="s">
        <v>4199</v>
      </c>
      <c r="AE317" t="s">
        <v>4</v>
      </c>
      <c r="AF317" t="s">
        <v>1</v>
      </c>
      <c r="AG317" t="s">
        <v>1</v>
      </c>
      <c r="AH317" t="s">
        <v>5428</v>
      </c>
      <c r="AI317" t="s">
        <v>3374</v>
      </c>
      <c r="AJ317" t="s">
        <v>1</v>
      </c>
      <c r="AK317">
        <v>9332086918</v>
      </c>
      <c r="AL317" t="s">
        <v>1</v>
      </c>
      <c r="AM317" t="s">
        <v>1</v>
      </c>
      <c r="AN317" t="s">
        <v>1</v>
      </c>
      <c r="AO317" t="s">
        <v>5428</v>
      </c>
      <c r="AP317" t="s">
        <v>1</v>
      </c>
      <c r="AQ317" t="s">
        <v>2</v>
      </c>
      <c r="AR317" t="s">
        <v>1</v>
      </c>
      <c r="AS317" t="s">
        <v>1</v>
      </c>
      <c r="AT317" t="s">
        <v>1</v>
      </c>
      <c r="AU317" t="s">
        <v>1</v>
      </c>
      <c r="AV317" t="s">
        <v>1</v>
      </c>
      <c r="AW317" t="s">
        <v>11</v>
      </c>
      <c r="AX317">
        <f>Tabla1[[#This Row],[precio del paquete]]-Tabla1[[#This Row],[Saldo_Deudor]]</f>
        <v>700</v>
      </c>
      <c r="AY317">
        <v>14100</v>
      </c>
      <c r="AZ317">
        <v>0</v>
      </c>
      <c r="BA317">
        <v>0</v>
      </c>
      <c r="BB317" s="20">
        <v>0</v>
      </c>
      <c r="BC317" t="s">
        <v>3885</v>
      </c>
      <c r="BD317" t="s">
        <v>6030</v>
      </c>
      <c r="BE317" t="s">
        <v>3</v>
      </c>
      <c r="BF317" t="s">
        <v>3</v>
      </c>
      <c r="BG317" t="s">
        <v>3</v>
      </c>
      <c r="BH317" t="s">
        <v>3</v>
      </c>
      <c r="BI317" t="s">
        <v>3</v>
      </c>
      <c r="BJ317" s="19" t="s">
        <v>6143</v>
      </c>
      <c r="BK317" t="s">
        <v>3</v>
      </c>
      <c r="BL317" t="s">
        <v>132</v>
      </c>
      <c r="BM317" t="s">
        <v>1</v>
      </c>
      <c r="BN317">
        <f>Tabla1[[#This Row],[precio del paquete]]</f>
        <v>14800</v>
      </c>
      <c r="BO317" t="s">
        <v>1</v>
      </c>
      <c r="BP317" t="s">
        <v>1</v>
      </c>
      <c r="BQ317" t="s">
        <v>1</v>
      </c>
      <c r="BR317" t="s">
        <v>1</v>
      </c>
      <c r="BS317" t="s">
        <v>1</v>
      </c>
      <c r="BT317" t="s">
        <v>1</v>
      </c>
      <c r="BU317" t="s">
        <v>1</v>
      </c>
      <c r="BV317" t="s">
        <v>1</v>
      </c>
      <c r="BW317" t="s">
        <v>0</v>
      </c>
      <c r="BX317" t="s">
        <v>1</v>
      </c>
      <c r="BY317" t="s">
        <v>1</v>
      </c>
      <c r="BZ317" t="s">
        <v>1</v>
      </c>
      <c r="CA317" t="s">
        <v>1</v>
      </c>
      <c r="CB317" t="s">
        <v>1</v>
      </c>
      <c r="CD317" t="str" cm="1">
        <f t="array" aca="1" ref="CD317" ca="1">eConcatenar(A317:CB317,"|")</f>
        <v>RPp7EtSFBdHj1gJ5|COM2021-1721|3|MEMORIAL|TABASCO|COMALCALCO|FRANCISCO I MADERO |2021-05-20|14800|0|100|50|0|0|0|0|0|0|0|0|0|0|0|0|0|0|0|DE GUADALUPE|SANCHEZ|MARIA|SOLTERO|X|X|FRANCISCO I MADERO  |FRANCISCO I MADERO |X|9332086918|X|X|X|FRANCISCO I MADERO  |X|LUNES|X|X|X|X|X|DOMICILIO |700|14100|0|0|0|2021-09-14|2021-09-21|x|x|x|x|x|QWZHGIJM9KVTQO|x|HOMBRE|X|14800|X|X|X|X|X|X|X|X|CARDENAS|X|X|X|X|X</v>
      </c>
    </row>
    <row r="318" spans="1:82" x14ac:dyDescent="0.25">
      <c r="A318" t="s">
        <v>452</v>
      </c>
      <c r="B318" t="s">
        <v>2443</v>
      </c>
      <c r="C318">
        <v>3</v>
      </c>
      <c r="D318" t="s">
        <v>3183</v>
      </c>
      <c r="E318" t="s">
        <v>3188</v>
      </c>
      <c r="F318" t="s">
        <v>3189</v>
      </c>
      <c r="G318" t="s">
        <v>3375</v>
      </c>
      <c r="H318" t="s">
        <v>3925</v>
      </c>
      <c r="I318">
        <v>14800</v>
      </c>
      <c r="J318">
        <v>0</v>
      </c>
      <c r="K318">
        <v>100</v>
      </c>
      <c r="L318">
        <v>50</v>
      </c>
      <c r="M318">
        <v>1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 t="s">
        <v>4617</v>
      </c>
      <c r="AC318" t="s">
        <v>4247</v>
      </c>
      <c r="AD318" t="s">
        <v>4403</v>
      </c>
      <c r="AE318" t="s">
        <v>4</v>
      </c>
      <c r="AF318" t="s">
        <v>1</v>
      </c>
      <c r="AG318" t="s">
        <v>1</v>
      </c>
      <c r="AH318" t="s">
        <v>5251</v>
      </c>
      <c r="AI318" t="s">
        <v>3375</v>
      </c>
      <c r="AJ318" t="s">
        <v>1</v>
      </c>
      <c r="AK318">
        <v>9331591928</v>
      </c>
      <c r="AL318" t="s">
        <v>1</v>
      </c>
      <c r="AM318" t="s">
        <v>1</v>
      </c>
      <c r="AN318" t="s">
        <v>1</v>
      </c>
      <c r="AO318" t="s">
        <v>5251</v>
      </c>
      <c r="AP318" t="s">
        <v>1</v>
      </c>
      <c r="AQ318" t="s">
        <v>2</v>
      </c>
      <c r="AR318" t="s">
        <v>1</v>
      </c>
      <c r="AS318" t="s">
        <v>1</v>
      </c>
      <c r="AT318" t="s">
        <v>1</v>
      </c>
      <c r="AU318" t="s">
        <v>1</v>
      </c>
      <c r="AV318" t="s">
        <v>1</v>
      </c>
      <c r="AW318" t="s">
        <v>11</v>
      </c>
      <c r="AX318">
        <f>Tabla1[[#This Row],[precio del paquete]]-Tabla1[[#This Row],[Saldo_Deudor]]</f>
        <v>1000</v>
      </c>
      <c r="AY318">
        <v>13800</v>
      </c>
      <c r="AZ318">
        <v>0</v>
      </c>
      <c r="BA318">
        <v>0</v>
      </c>
      <c r="BB318" s="20">
        <v>0</v>
      </c>
      <c r="BC318" t="s">
        <v>4124</v>
      </c>
      <c r="BD318" t="s">
        <v>4103</v>
      </c>
      <c r="BE318" t="s">
        <v>3</v>
      </c>
      <c r="BF318" t="s">
        <v>3</v>
      </c>
      <c r="BG318" t="s">
        <v>3</v>
      </c>
      <c r="BH318" t="s">
        <v>3</v>
      </c>
      <c r="BI318" t="s">
        <v>3</v>
      </c>
      <c r="BJ318" s="18" t="s">
        <v>6143</v>
      </c>
      <c r="BK318" t="s">
        <v>3</v>
      </c>
      <c r="BL318" t="s">
        <v>132</v>
      </c>
      <c r="BM318" t="s">
        <v>1</v>
      </c>
      <c r="BN318">
        <f>Tabla1[[#This Row],[precio del paquete]]</f>
        <v>14800</v>
      </c>
      <c r="BO318" t="s">
        <v>1</v>
      </c>
      <c r="BP318" t="s">
        <v>1</v>
      </c>
      <c r="BQ318" t="s">
        <v>1</v>
      </c>
      <c r="BR318" t="s">
        <v>1</v>
      </c>
      <c r="BS318" t="s">
        <v>1</v>
      </c>
      <c r="BT318" t="s">
        <v>1</v>
      </c>
      <c r="BU318" t="s">
        <v>1</v>
      </c>
      <c r="BV318" t="s">
        <v>1</v>
      </c>
      <c r="BW318" t="s">
        <v>0</v>
      </c>
      <c r="BX318" t="s">
        <v>1</v>
      </c>
      <c r="BY318" t="s">
        <v>1</v>
      </c>
      <c r="BZ318" t="s">
        <v>1</v>
      </c>
      <c r="CA318" t="s">
        <v>1</v>
      </c>
      <c r="CB318" t="s">
        <v>1</v>
      </c>
      <c r="CD318" t="str" cm="1">
        <f t="array" aca="1" ref="CD318" ca="1">eConcatenar(A318:CB318,"|")</f>
        <v>eV2Tb6fgHukgF4FF|COM2021-2989|3|MEMORIAL|TABASCO|COMALCALCO|FRANCISCO I MADERO PRIMERA|2021-09-28|14800|0|100|50|1|0|0|0|0|0|0|0|0|0|0|0|0|0|0|CHEN|MENDEZ|MARIANA|SOLTERO|X|X|CARRETERA A VILLA ALDAMA|FRANCISCO I MADERO PRIMERA|X|9331591928|X|X|X|CARRETERA A VILLA ALDAMA|X|LUNES|X|X|X|X|X|DOMICILIO |1000|13800|0|0|0|2022-01-21|2022-01-28|x|x|x|x|x|QWZHGIJM9KVTQO|x|HOMBRE|X|14800|X|X|X|X|X|X|X|X|CARDENAS|X|X|X|X|X</v>
      </c>
    </row>
    <row r="319" spans="1:82" x14ac:dyDescent="0.25">
      <c r="A319" t="s">
        <v>453</v>
      </c>
      <c r="B319" t="s">
        <v>2444</v>
      </c>
      <c r="C319">
        <v>3</v>
      </c>
      <c r="D319" t="s">
        <v>3183</v>
      </c>
      <c r="E319" t="s">
        <v>3188</v>
      </c>
      <c r="F319" t="s">
        <v>3189</v>
      </c>
      <c r="G319" t="s">
        <v>3376</v>
      </c>
      <c r="H319" t="s">
        <v>3755</v>
      </c>
      <c r="I319">
        <v>14800</v>
      </c>
      <c r="J319">
        <v>0</v>
      </c>
      <c r="K319">
        <v>200</v>
      </c>
      <c r="L319">
        <v>50</v>
      </c>
      <c r="M319">
        <v>1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">
        <v>7</v>
      </c>
      <c r="AC319" t="s">
        <v>4314</v>
      </c>
      <c r="AD319" t="s">
        <v>4618</v>
      </c>
      <c r="AE319" t="s">
        <v>4</v>
      </c>
      <c r="AF319" t="s">
        <v>1</v>
      </c>
      <c r="AG319" t="s">
        <v>1</v>
      </c>
      <c r="AH319" t="s">
        <v>5429</v>
      </c>
      <c r="AI319" t="s">
        <v>3376</v>
      </c>
      <c r="AJ319" t="s">
        <v>1</v>
      </c>
      <c r="AK319">
        <v>9331595650</v>
      </c>
      <c r="AL319" t="s">
        <v>1</v>
      </c>
      <c r="AM319" t="s">
        <v>1</v>
      </c>
      <c r="AN319" t="s">
        <v>1</v>
      </c>
      <c r="AO319" t="s">
        <v>5429</v>
      </c>
      <c r="AP319" t="s">
        <v>1</v>
      </c>
      <c r="AQ319" t="s">
        <v>2</v>
      </c>
      <c r="AR319" t="s">
        <v>1</v>
      </c>
      <c r="AS319" t="s">
        <v>1</v>
      </c>
      <c r="AT319" t="s">
        <v>1</v>
      </c>
      <c r="AU319" t="s">
        <v>1</v>
      </c>
      <c r="AV319" t="s">
        <v>1</v>
      </c>
      <c r="AW319" t="s">
        <v>11</v>
      </c>
      <c r="AX319">
        <f>Tabla1[[#This Row],[precio del paquete]]-Tabla1[[#This Row],[Saldo_Deudor]]</f>
        <v>2350</v>
      </c>
      <c r="AY319">
        <v>12450</v>
      </c>
      <c r="AZ319">
        <v>0</v>
      </c>
      <c r="BA319">
        <v>0</v>
      </c>
      <c r="BB319" s="20">
        <v>0</v>
      </c>
      <c r="BC319" t="s">
        <v>3965</v>
      </c>
      <c r="BD319" t="s">
        <v>4085</v>
      </c>
      <c r="BE319" t="s">
        <v>3</v>
      </c>
      <c r="BF319" t="s">
        <v>3</v>
      </c>
      <c r="BG319" t="s">
        <v>3</v>
      </c>
      <c r="BH319" t="s">
        <v>3</v>
      </c>
      <c r="BI319" t="s">
        <v>3</v>
      </c>
      <c r="BJ319" s="19" t="s">
        <v>6132</v>
      </c>
      <c r="BK319" t="s">
        <v>3</v>
      </c>
      <c r="BL319" t="s">
        <v>132</v>
      </c>
      <c r="BM319" t="s">
        <v>1</v>
      </c>
      <c r="BN319">
        <f>Tabla1[[#This Row],[precio del paquete]]</f>
        <v>14800</v>
      </c>
      <c r="BO319" t="s">
        <v>1</v>
      </c>
      <c r="BP319" t="s">
        <v>1</v>
      </c>
      <c r="BQ319" t="s">
        <v>1</v>
      </c>
      <c r="BR319" t="s">
        <v>1</v>
      </c>
      <c r="BS319" t="s">
        <v>1</v>
      </c>
      <c r="BT319" t="s">
        <v>1</v>
      </c>
      <c r="BU319" t="s">
        <v>1</v>
      </c>
      <c r="BV319" t="s">
        <v>1</v>
      </c>
      <c r="BW319" t="s">
        <v>0</v>
      </c>
      <c r="BX319" t="s">
        <v>1</v>
      </c>
      <c r="BY319" t="s">
        <v>1</v>
      </c>
      <c r="BZ319" t="s">
        <v>1</v>
      </c>
      <c r="CA319" t="s">
        <v>1</v>
      </c>
      <c r="CB319" t="s">
        <v>1</v>
      </c>
      <c r="CD319" t="str" cm="1">
        <f t="array" aca="1" ref="CD319" ca="1">eConcatenar(A319:CB319,"|")</f>
        <v>T3NPw24AI6F4oU20|COM2021-3116|3|MEMORIAL|TABASCO|COMALCALCO|FRANCISCO I MADERO SEGUNDA SECCION|2021-01-10|14800|0|200|50|1|0|0|0|0|0|0|0|0|0|0|0|0|0|0|LOPEZ|CASTILLO|HIPOLITO|SOLTERO|X|X|ENTRADA AL ESTABLO SIN NUMERO|FRANCISCO I MADERO SEGUNDA SECCION|X|9331595650|X|X|X|ENTRADA AL ESTABLO SIN NUMERO|X|LUNES|X|X|X|X|X|DOMICILIO |2350|12450|0|0|0|2022-01-19|2022-01-26|x|x|x|x|x|DSYPMZPXEANHGLM|x|HOMBRE|X|14800|X|X|X|X|X|X|X|X|CARDENAS|X|X|X|X|X</v>
      </c>
    </row>
    <row r="320" spans="1:82" x14ac:dyDescent="0.25">
      <c r="A320" t="s">
        <v>454</v>
      </c>
      <c r="B320" t="s">
        <v>2445</v>
      </c>
      <c r="C320">
        <v>3</v>
      </c>
      <c r="D320" t="s">
        <v>3183</v>
      </c>
      <c r="E320" t="s">
        <v>3188</v>
      </c>
      <c r="F320" t="s">
        <v>3189</v>
      </c>
      <c r="G320" t="s">
        <v>3377</v>
      </c>
      <c r="H320" t="s">
        <v>3763</v>
      </c>
      <c r="I320">
        <v>14800</v>
      </c>
      <c r="J320">
        <v>0</v>
      </c>
      <c r="K320">
        <v>100</v>
      </c>
      <c r="L320">
        <v>50</v>
      </c>
      <c r="M320">
        <v>1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 t="s">
        <v>4619</v>
      </c>
      <c r="AC320" t="s">
        <v>4620</v>
      </c>
      <c r="AD320" t="s">
        <v>4621</v>
      </c>
      <c r="AE320" t="s">
        <v>4</v>
      </c>
      <c r="AF320" t="s">
        <v>1</v>
      </c>
      <c r="AG320" t="s">
        <v>1</v>
      </c>
      <c r="AH320" t="s">
        <v>5430</v>
      </c>
      <c r="AI320" t="s">
        <v>3377</v>
      </c>
      <c r="AJ320" t="s">
        <v>1</v>
      </c>
      <c r="AK320" t="s">
        <v>1</v>
      </c>
      <c r="AL320" t="s">
        <v>1</v>
      </c>
      <c r="AM320" t="s">
        <v>1</v>
      </c>
      <c r="AN320" t="s">
        <v>1</v>
      </c>
      <c r="AO320" t="s">
        <v>5430</v>
      </c>
      <c r="AP320" t="s">
        <v>1</v>
      </c>
      <c r="AQ320" t="s">
        <v>2</v>
      </c>
      <c r="AR320" t="s">
        <v>1</v>
      </c>
      <c r="AS320" t="s">
        <v>1</v>
      </c>
      <c r="AT320" t="s">
        <v>1</v>
      </c>
      <c r="AU320" t="s">
        <v>1</v>
      </c>
      <c r="AV320" t="s">
        <v>1</v>
      </c>
      <c r="AW320" t="s">
        <v>11</v>
      </c>
      <c r="AX320">
        <f>Tabla1[[#This Row],[precio del paquete]]-Tabla1[[#This Row],[Saldo_Deudor]]</f>
        <v>700</v>
      </c>
      <c r="AY320">
        <v>14100</v>
      </c>
      <c r="AZ320">
        <v>0</v>
      </c>
      <c r="BA320">
        <v>0</v>
      </c>
      <c r="BB320" s="20">
        <v>0</v>
      </c>
      <c r="BC320" t="s">
        <v>3768</v>
      </c>
      <c r="BD320" t="s">
        <v>3769</v>
      </c>
      <c r="BE320" t="s">
        <v>3</v>
      </c>
      <c r="BF320" t="s">
        <v>3</v>
      </c>
      <c r="BG320" t="s">
        <v>3</v>
      </c>
      <c r="BH320" t="s">
        <v>3</v>
      </c>
      <c r="BI320" t="s">
        <v>3</v>
      </c>
      <c r="BJ320" s="18" t="s">
        <v>6134</v>
      </c>
      <c r="BK320" t="s">
        <v>3</v>
      </c>
      <c r="BL320" t="s">
        <v>132</v>
      </c>
      <c r="BM320" t="s">
        <v>1</v>
      </c>
      <c r="BN320">
        <f>Tabla1[[#This Row],[precio del paquete]]</f>
        <v>14800</v>
      </c>
      <c r="BO320" t="s">
        <v>1</v>
      </c>
      <c r="BP320" t="s">
        <v>1</v>
      </c>
      <c r="BQ320" t="s">
        <v>1</v>
      </c>
      <c r="BR320" t="s">
        <v>1</v>
      </c>
      <c r="BS320" t="s">
        <v>1</v>
      </c>
      <c r="BT320" t="s">
        <v>1</v>
      </c>
      <c r="BU320" t="s">
        <v>1</v>
      </c>
      <c r="BV320" t="s">
        <v>1</v>
      </c>
      <c r="BW320" t="s">
        <v>0</v>
      </c>
      <c r="BX320" t="s">
        <v>1</v>
      </c>
      <c r="BY320" t="s">
        <v>1</v>
      </c>
      <c r="BZ320" t="s">
        <v>1</v>
      </c>
      <c r="CA320" t="s">
        <v>1</v>
      </c>
      <c r="CB320" t="s">
        <v>1</v>
      </c>
      <c r="CD320" t="str" cm="1">
        <f t="array" aca="1" ref="CD320" ca="1">eConcatenar(A320:CB320,"|")</f>
        <v>SC9r8qLQRoXAZ35Z|COM2021-3577|3|MEMORIAL|TABASCO|COMALCALCO|GALEANA|2022-02-01|14800|0|100|50|1|0|0|0|0|0|0|0|0|0|0|0|0|0|0|ALEGRIAS|HERRERA|MIGUELINA|SOLTERO|X|X|HERMEREGILDO|GALEANA|X|X|X|X|X|HERMEREGILDO|X|LUNES|X|X|X|X|X|DOMICILIO |700|14100|0|0|0|2022-01-22|2022-01-29|x|x|x|x|x|QWZGYSX69KVTQO|x|HOMBRE|X|14800|X|X|X|X|X|X|X|X|CARDENAS|X|X|X|X|X</v>
      </c>
    </row>
    <row r="321" spans="1:82" x14ac:dyDescent="0.25">
      <c r="A321" t="s">
        <v>455</v>
      </c>
      <c r="B321" t="s">
        <v>2446</v>
      </c>
      <c r="C321">
        <v>3</v>
      </c>
      <c r="D321" t="s">
        <v>3184</v>
      </c>
      <c r="E321" t="s">
        <v>3188</v>
      </c>
      <c r="F321" t="s">
        <v>3192</v>
      </c>
      <c r="G321" t="s">
        <v>3378</v>
      </c>
      <c r="H321" t="s">
        <v>3758</v>
      </c>
      <c r="I321">
        <v>24500</v>
      </c>
      <c r="J321">
        <v>0</v>
      </c>
      <c r="K321">
        <v>200</v>
      </c>
      <c r="L321">
        <v>50</v>
      </c>
      <c r="M321">
        <v>1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 t="s">
        <v>4224</v>
      </c>
      <c r="AC321" t="s">
        <v>4309</v>
      </c>
      <c r="AD321" t="s">
        <v>4622</v>
      </c>
      <c r="AE321" t="s">
        <v>4</v>
      </c>
      <c r="AF321" t="s">
        <v>1</v>
      </c>
      <c r="AG321" t="s">
        <v>1</v>
      </c>
      <c r="AH321" t="s">
        <v>5431</v>
      </c>
      <c r="AI321" t="s">
        <v>3378</v>
      </c>
      <c r="AJ321" t="s">
        <v>1</v>
      </c>
      <c r="AK321">
        <v>56117501762</v>
      </c>
      <c r="AL321" t="s">
        <v>1</v>
      </c>
      <c r="AM321" t="s">
        <v>1</v>
      </c>
      <c r="AN321" t="s">
        <v>1</v>
      </c>
      <c r="AO321" t="s">
        <v>5431</v>
      </c>
      <c r="AP321" t="s">
        <v>1</v>
      </c>
      <c r="AQ321" t="s">
        <v>2</v>
      </c>
      <c r="AR321" t="s">
        <v>1</v>
      </c>
      <c r="AS321" t="s">
        <v>1</v>
      </c>
      <c r="AT321" t="s">
        <v>1</v>
      </c>
      <c r="AU321" t="s">
        <v>1</v>
      </c>
      <c r="AV321" t="s">
        <v>1</v>
      </c>
      <c r="AW321" t="s">
        <v>11</v>
      </c>
      <c r="AX321">
        <f>Tabla1[[#This Row],[precio del paquete]]-Tabla1[[#This Row],[Saldo_Deudor]]</f>
        <v>1200</v>
      </c>
      <c r="AY321">
        <v>23300</v>
      </c>
      <c r="AZ321">
        <v>0</v>
      </c>
      <c r="BA321">
        <v>0</v>
      </c>
      <c r="BB321" s="20">
        <v>0</v>
      </c>
      <c r="BC321" t="s">
        <v>4124</v>
      </c>
      <c r="BD321" t="s">
        <v>4103</v>
      </c>
      <c r="BE321" t="s">
        <v>3</v>
      </c>
      <c r="BF321" t="s">
        <v>3</v>
      </c>
      <c r="BG321" t="s">
        <v>3</v>
      </c>
      <c r="BH321" t="s">
        <v>3</v>
      </c>
      <c r="BI321" t="s">
        <v>3</v>
      </c>
      <c r="BJ321" s="19" t="s">
        <v>6125</v>
      </c>
      <c r="BK321" t="s">
        <v>3</v>
      </c>
      <c r="BL321" t="s">
        <v>132</v>
      </c>
      <c r="BM321" t="s">
        <v>1</v>
      </c>
      <c r="BN321">
        <f>Tabla1[[#This Row],[precio del paquete]]</f>
        <v>24500</v>
      </c>
      <c r="BO321" t="s">
        <v>1</v>
      </c>
      <c r="BP321" t="s">
        <v>1</v>
      </c>
      <c r="BQ321" t="s">
        <v>1</v>
      </c>
      <c r="BR321" t="s">
        <v>1</v>
      </c>
      <c r="BS321" t="s">
        <v>1</v>
      </c>
      <c r="BT321" t="s">
        <v>1</v>
      </c>
      <c r="BU321" t="s">
        <v>1</v>
      </c>
      <c r="BV321" t="s">
        <v>1</v>
      </c>
      <c r="BW321" t="s">
        <v>0</v>
      </c>
      <c r="BX321" t="s">
        <v>1</v>
      </c>
      <c r="BY321" t="s">
        <v>1</v>
      </c>
      <c r="BZ321" t="s">
        <v>1</v>
      </c>
      <c r="CA321" t="s">
        <v>1</v>
      </c>
      <c r="CB321" t="s">
        <v>1</v>
      </c>
      <c r="CD321" t="str" cm="1">
        <f t="array" aca="1" ref="CD321" ca="1">eConcatenar(A321:CB321,"|")</f>
        <v>fxZ7gzpI9Ha8B2uW|PAR2021-3387|3|DIGNITY|TABASCO|PARAISO|GERTUDRIS SANCHEZ TERCERA SECCION A|2021-10-28|24500|0|200|50|1|0|0|0|0|0|0|0|0|0|0|0|0|0|0|DOMINGUEZ|PEREGRINO|DELFINA|SOLTERO|X|X|CALLE NORTE|GERTUDRIS SANCHEZ TERCERA SECCION A|X|56117501762|X|X|X|CALLE NORTE|X|LUNES|X|X|X|X|X|DOMICILIO |1200|23300|0|0|0|2022-01-21|2022-01-28|x|x|x|x|x|2DFOYRA5IQNIWWH|x|HOMBRE|X|24500|X|X|X|X|X|X|X|X|CARDENAS|X|X|X|X|X</v>
      </c>
    </row>
    <row r="322" spans="1:82" x14ac:dyDescent="0.25">
      <c r="A322" t="s">
        <v>456</v>
      </c>
      <c r="B322" t="s">
        <v>2447</v>
      </c>
      <c r="C322">
        <v>3</v>
      </c>
      <c r="D322" t="s">
        <v>3187</v>
      </c>
      <c r="E322" t="s">
        <v>3188</v>
      </c>
      <c r="F322" t="s">
        <v>3189</v>
      </c>
      <c r="G322" t="s">
        <v>3379</v>
      </c>
      <c r="H322" t="s">
        <v>3763</v>
      </c>
      <c r="I322">
        <v>12900</v>
      </c>
      <c r="J322">
        <v>0</v>
      </c>
      <c r="K322">
        <v>100</v>
      </c>
      <c r="L322">
        <v>50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 t="s">
        <v>4423</v>
      </c>
      <c r="AC322" t="s">
        <v>4201</v>
      </c>
      <c r="AD322" t="s">
        <v>4623</v>
      </c>
      <c r="AE322" t="s">
        <v>4</v>
      </c>
      <c r="AF322" t="s">
        <v>1</v>
      </c>
      <c r="AG322" t="s">
        <v>1</v>
      </c>
      <c r="AH322" t="s">
        <v>5432</v>
      </c>
      <c r="AI322" t="s">
        <v>3379</v>
      </c>
      <c r="AJ322" t="s">
        <v>1</v>
      </c>
      <c r="AK322" t="s">
        <v>1</v>
      </c>
      <c r="AL322" t="s">
        <v>1</v>
      </c>
      <c r="AM322" t="s">
        <v>1</v>
      </c>
      <c r="AN322" t="s">
        <v>1</v>
      </c>
      <c r="AO322" t="s">
        <v>5432</v>
      </c>
      <c r="AP322" t="s">
        <v>1</v>
      </c>
      <c r="AQ322" t="s">
        <v>2</v>
      </c>
      <c r="AR322" t="s">
        <v>1</v>
      </c>
      <c r="AS322" t="s">
        <v>1</v>
      </c>
      <c r="AT322" t="s">
        <v>1</v>
      </c>
      <c r="AU322" t="s">
        <v>1</v>
      </c>
      <c r="AV322" t="s">
        <v>1</v>
      </c>
      <c r="AW322" t="s">
        <v>11</v>
      </c>
      <c r="AX322">
        <f>Tabla1[[#This Row],[precio del paquete]]-Tabla1[[#This Row],[Saldo_Deudor]]</f>
        <v>7600</v>
      </c>
      <c r="AY322">
        <v>5300</v>
      </c>
      <c r="AZ322">
        <v>0</v>
      </c>
      <c r="BA322">
        <v>0</v>
      </c>
      <c r="BB322" s="20">
        <v>0</v>
      </c>
      <c r="BC322" t="s">
        <v>3768</v>
      </c>
      <c r="BD322" t="s">
        <v>3769</v>
      </c>
      <c r="BE322" t="s">
        <v>3</v>
      </c>
      <c r="BF322" t="s">
        <v>3</v>
      </c>
      <c r="BG322" t="s">
        <v>3</v>
      </c>
      <c r="BH322" t="s">
        <v>3</v>
      </c>
      <c r="BI322" t="s">
        <v>3</v>
      </c>
      <c r="BJ322" s="18" t="s">
        <v>6142</v>
      </c>
      <c r="BK322" t="s">
        <v>3</v>
      </c>
      <c r="BL322" t="s">
        <v>132</v>
      </c>
      <c r="BM322" t="s">
        <v>1</v>
      </c>
      <c r="BN322">
        <f>Tabla1[[#This Row],[precio del paquete]]</f>
        <v>12900</v>
      </c>
      <c r="BO322" t="s">
        <v>1</v>
      </c>
      <c r="BP322" t="s">
        <v>1</v>
      </c>
      <c r="BQ322" t="s">
        <v>1</v>
      </c>
      <c r="BR322" t="s">
        <v>1</v>
      </c>
      <c r="BS322" t="s">
        <v>1</v>
      </c>
      <c r="BT322" t="s">
        <v>1</v>
      </c>
      <c r="BU322" t="s">
        <v>1</v>
      </c>
      <c r="BV322" t="s">
        <v>1</v>
      </c>
      <c r="BW322" t="s">
        <v>0</v>
      </c>
      <c r="BX322" t="s">
        <v>1</v>
      </c>
      <c r="BY322" t="s">
        <v>1</v>
      </c>
      <c r="BZ322" t="s">
        <v>1</v>
      </c>
      <c r="CA322" t="s">
        <v>1</v>
      </c>
      <c r="CB322" t="s">
        <v>1</v>
      </c>
      <c r="CD322" t="str" cm="1">
        <f t="array" aca="1" ref="CD322" ca="1">eConcatenar(A322:CB322,"|")</f>
        <v>FwQwc44vg6behF5d|COM2019-2103|3|ECONOLINE|TABASCO|COMALCALCO|GREFORIO MENDEZ|2022-02-01|12900|0|100|50|0|0|0|0|0|0|0|0|0|0|0|0|0|0|0|DE LA ROSA|HERNANDEZ|CONCEPCION|SOLTERO|X|X|GREGORIO MENDEZ|GREFORIO MENDEZ|X|X|X|X|X|GREGORIO MENDEZ|X|LUNES|X|X|X|X|X|DOMICILIO |7600|5300|0|0|0|2022-01-22|2022-01-29|x|x|x|x|x|UOV7KOSR3LUDMNX|x|HOMBRE|X|12900|X|X|X|X|X|X|X|X|CARDENAS|X|X|X|X|X</v>
      </c>
    </row>
    <row r="323" spans="1:82" x14ac:dyDescent="0.25">
      <c r="A323" t="s">
        <v>457</v>
      </c>
      <c r="B323" t="s">
        <v>2448</v>
      </c>
      <c r="C323">
        <v>3</v>
      </c>
      <c r="D323" t="s">
        <v>3185</v>
      </c>
      <c r="E323" t="s">
        <v>3188</v>
      </c>
      <c r="F323" t="s">
        <v>3192</v>
      </c>
      <c r="G323" t="s">
        <v>3380</v>
      </c>
      <c r="H323" t="s">
        <v>3928</v>
      </c>
      <c r="I323">
        <v>12900</v>
      </c>
      <c r="J323">
        <v>0</v>
      </c>
      <c r="K323">
        <v>100</v>
      </c>
      <c r="L323">
        <v>50</v>
      </c>
      <c r="M323">
        <v>2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 t="s">
        <v>4624</v>
      </c>
      <c r="AC323" t="s">
        <v>4367</v>
      </c>
      <c r="AD323" t="s">
        <v>4625</v>
      </c>
      <c r="AE323" t="s">
        <v>4</v>
      </c>
      <c r="AF323" t="s">
        <v>1</v>
      </c>
      <c r="AG323" t="s">
        <v>1</v>
      </c>
      <c r="AH323" t="s">
        <v>5433</v>
      </c>
      <c r="AI323" t="s">
        <v>3380</v>
      </c>
      <c r="AJ323" t="s">
        <v>1</v>
      </c>
      <c r="AK323">
        <v>9331017929</v>
      </c>
      <c r="AL323" t="s">
        <v>1</v>
      </c>
      <c r="AM323" t="s">
        <v>1</v>
      </c>
      <c r="AN323" t="s">
        <v>1</v>
      </c>
      <c r="AO323" t="s">
        <v>5433</v>
      </c>
      <c r="AP323" t="s">
        <v>1</v>
      </c>
      <c r="AQ323" t="s">
        <v>2</v>
      </c>
      <c r="AR323" t="s">
        <v>1</v>
      </c>
      <c r="AS323" t="s">
        <v>1</v>
      </c>
      <c r="AT323" t="s">
        <v>1</v>
      </c>
      <c r="AU323" t="s">
        <v>1</v>
      </c>
      <c r="AV323" t="s">
        <v>1</v>
      </c>
      <c r="AW323" t="s">
        <v>11</v>
      </c>
      <c r="AX323">
        <f>Tabla1[[#This Row],[precio del paquete]]-Tabla1[[#This Row],[Saldo_Deudor]]</f>
        <v>12300</v>
      </c>
      <c r="AY323">
        <v>600</v>
      </c>
      <c r="AZ323">
        <v>0</v>
      </c>
      <c r="BA323">
        <v>0</v>
      </c>
      <c r="BB323" s="20">
        <v>0</v>
      </c>
      <c r="BC323" t="s">
        <v>3976</v>
      </c>
      <c r="BD323" t="s">
        <v>6034</v>
      </c>
      <c r="BE323" t="s">
        <v>3</v>
      </c>
      <c r="BF323" t="s">
        <v>3</v>
      </c>
      <c r="BG323" t="s">
        <v>3</v>
      </c>
      <c r="BH323" t="s">
        <v>3</v>
      </c>
      <c r="BI323" t="s">
        <v>3</v>
      </c>
      <c r="BJ323" s="19" t="s">
        <v>6125</v>
      </c>
      <c r="BK323" t="s">
        <v>3</v>
      </c>
      <c r="BL323" t="s">
        <v>132</v>
      </c>
      <c r="BM323" t="s">
        <v>1</v>
      </c>
      <c r="BN323">
        <f>Tabla1[[#This Row],[precio del paquete]]</f>
        <v>12900</v>
      </c>
      <c r="BO323" t="s">
        <v>1</v>
      </c>
      <c r="BP323" t="s">
        <v>1</v>
      </c>
      <c r="BQ323" t="s">
        <v>1</v>
      </c>
      <c r="BR323" t="s">
        <v>1</v>
      </c>
      <c r="BS323" t="s">
        <v>1</v>
      </c>
      <c r="BT323" t="s">
        <v>1</v>
      </c>
      <c r="BU323" t="s">
        <v>1</v>
      </c>
      <c r="BV323" t="s">
        <v>1</v>
      </c>
      <c r="BW323" t="s">
        <v>0</v>
      </c>
      <c r="BX323" t="s">
        <v>1</v>
      </c>
      <c r="BY323" t="s">
        <v>1</v>
      </c>
      <c r="BZ323" t="s">
        <v>1</v>
      </c>
      <c r="CA323" t="s">
        <v>1</v>
      </c>
      <c r="CB323" t="s">
        <v>1</v>
      </c>
      <c r="CD323" t="str" cm="1">
        <f t="array" aca="1" ref="CD323" ca="1">eConcatenar(A323:CB323,"|")</f>
        <v>9QHch3gBUFuZzvOg|PAR2019-1822|3|IMPERIAL DE LUJO|TABASCO|PARAISO|GREGORIO MENDEZ PRIMERA|2021-12-07|12900|0|100|50|2|0|0|0|0|0|0|0|0|0|0|0|0|0|0|AMARO|SALAZAR|MARTHA PATRICIA|SOLTERO|X|X|CARRETERA PRINCIPAL A GREGORIO MENDEZ PRIMERA|GREGORIO MENDEZ PRIMERA|X|9331017929|X|X|X|CARRETERA PRINCIPAL A GREGORIO MENDEZ PRIMERA|X|LUNES|X|X|X|X|X|DOMICILIO |12300|600|0|0|0|2022-05-01|2022-05-08|x|x|x|x|x|2DFOYRA5IQNIWWH|x|HOMBRE|X|12900|X|X|X|X|X|X|X|X|CARDENAS|X|X|X|X|X</v>
      </c>
    </row>
    <row r="324" spans="1:82" x14ac:dyDescent="0.25">
      <c r="A324" t="s">
        <v>458</v>
      </c>
      <c r="B324" t="s">
        <v>2449</v>
      </c>
      <c r="C324">
        <v>3</v>
      </c>
      <c r="D324" t="s">
        <v>3183</v>
      </c>
      <c r="E324" t="s">
        <v>3188</v>
      </c>
      <c r="F324" t="s">
        <v>3189</v>
      </c>
      <c r="G324" t="s">
        <v>3380</v>
      </c>
      <c r="H324" t="s">
        <v>3929</v>
      </c>
      <c r="I324">
        <v>14800</v>
      </c>
      <c r="J324">
        <v>0</v>
      </c>
      <c r="K324">
        <v>100</v>
      </c>
      <c r="L324">
        <v>50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 t="s">
        <v>4454</v>
      </c>
      <c r="AC324" t="s">
        <v>4626</v>
      </c>
      <c r="AD324" t="s">
        <v>4493</v>
      </c>
      <c r="AE324" t="s">
        <v>4</v>
      </c>
      <c r="AF324" t="s">
        <v>1</v>
      </c>
      <c r="AG324" t="s">
        <v>1</v>
      </c>
      <c r="AH324" t="s">
        <v>3237</v>
      </c>
      <c r="AI324" t="s">
        <v>3380</v>
      </c>
      <c r="AJ324" t="s">
        <v>1</v>
      </c>
      <c r="AK324">
        <v>9331038998</v>
      </c>
      <c r="AL324" t="s">
        <v>1</v>
      </c>
      <c r="AM324" t="s">
        <v>1</v>
      </c>
      <c r="AN324" t="s">
        <v>1</v>
      </c>
      <c r="AO324" t="s">
        <v>3237</v>
      </c>
      <c r="AP324" t="s">
        <v>1</v>
      </c>
      <c r="AQ324" t="s">
        <v>2</v>
      </c>
      <c r="AR324" t="s">
        <v>1</v>
      </c>
      <c r="AS324" t="s">
        <v>1</v>
      </c>
      <c r="AT324" t="s">
        <v>1</v>
      </c>
      <c r="AU324" t="s">
        <v>1</v>
      </c>
      <c r="AV324" t="s">
        <v>1</v>
      </c>
      <c r="AW324" t="s">
        <v>11</v>
      </c>
      <c r="AX324">
        <f>Tabla1[[#This Row],[precio del paquete]]-Tabla1[[#This Row],[Saldo_Deudor]]</f>
        <v>1100</v>
      </c>
      <c r="AY324">
        <v>13700</v>
      </c>
      <c r="AZ324">
        <v>0</v>
      </c>
      <c r="BA324">
        <v>0</v>
      </c>
      <c r="BB324" s="20">
        <v>0</v>
      </c>
      <c r="BC324" t="s">
        <v>5980</v>
      </c>
      <c r="BD324" t="s">
        <v>5959</v>
      </c>
      <c r="BE324" t="s">
        <v>3</v>
      </c>
      <c r="BF324" t="s">
        <v>3</v>
      </c>
      <c r="BG324" t="s">
        <v>3</v>
      </c>
      <c r="BH324" t="s">
        <v>3</v>
      </c>
      <c r="BI324" t="s">
        <v>3</v>
      </c>
      <c r="BJ324" s="18" t="s">
        <v>6146</v>
      </c>
      <c r="BK324" t="s">
        <v>3</v>
      </c>
      <c r="BL324" t="s">
        <v>132</v>
      </c>
      <c r="BM324" t="s">
        <v>1</v>
      </c>
      <c r="BN324">
        <f>Tabla1[[#This Row],[precio del paquete]]</f>
        <v>14800</v>
      </c>
      <c r="BO324" t="s">
        <v>1</v>
      </c>
      <c r="BP324" t="s">
        <v>1</v>
      </c>
      <c r="BQ324" t="s">
        <v>1</v>
      </c>
      <c r="BR324" t="s">
        <v>1</v>
      </c>
      <c r="BS324" t="s">
        <v>1</v>
      </c>
      <c r="BT324" t="s">
        <v>1</v>
      </c>
      <c r="BU324" t="s">
        <v>1</v>
      </c>
      <c r="BV324" t="s">
        <v>1</v>
      </c>
      <c r="BW324" t="s">
        <v>0</v>
      </c>
      <c r="BX324" t="s">
        <v>1</v>
      </c>
      <c r="BY324" t="s">
        <v>1</v>
      </c>
      <c r="BZ324" t="s">
        <v>1</v>
      </c>
      <c r="CA324" t="s">
        <v>1</v>
      </c>
      <c r="CB324" t="s">
        <v>1</v>
      </c>
      <c r="CD324" t="str" cm="1">
        <f t="array" aca="1" ref="CD324" ca="1">eConcatenar(A324:CB324,"|")</f>
        <v>2L0GNkrIKH259HN2|COM2021-2738|3|MEMORIAL|TABASCO|COMALCALCO|GREGORIO MENDEZ PRIMERA|2021-08-26|14800|0|100|50|0|0|0|0|0|0|0|0|0|0|0|0|0|0|0|JAVIER|MONTIEL|MIRNA|SOLTERO|X|X|CARRETERA PRINCIPAL SIN NUMERO|GREGORIO MENDEZ PRIMERA|X|9331038998|X|X|X|CARRETERA PRINCIPAL SIN NUMERO|X|LUNES|X|X|X|X|X|DOMICILIO |1100|13700|0|0|0|2022-01-18|2022-01-25|x|x|x|x|x|ETDFHETZQDZYCPE|x|HOMBRE|X|14800|X|X|X|X|X|X|X|X|CARDENAS|X|X|X|X|X</v>
      </c>
    </row>
    <row r="325" spans="1:82" x14ac:dyDescent="0.25">
      <c r="A325" t="s">
        <v>459</v>
      </c>
      <c r="B325" t="s">
        <v>2450</v>
      </c>
      <c r="C325">
        <v>3</v>
      </c>
      <c r="D325" t="s">
        <v>3183</v>
      </c>
      <c r="E325" t="s">
        <v>3188</v>
      </c>
      <c r="F325" t="s">
        <v>3189</v>
      </c>
      <c r="G325" t="s">
        <v>3381</v>
      </c>
      <c r="H325" t="s">
        <v>3930</v>
      </c>
      <c r="I325">
        <v>14800</v>
      </c>
      <c r="J325">
        <v>0</v>
      </c>
      <c r="K325">
        <v>100</v>
      </c>
      <c r="L325">
        <v>50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 t="s">
        <v>4360</v>
      </c>
      <c r="AC325" t="s">
        <v>4410</v>
      </c>
      <c r="AD325" t="s">
        <v>4316</v>
      </c>
      <c r="AE325" t="s">
        <v>4</v>
      </c>
      <c r="AF325" t="s">
        <v>1</v>
      </c>
      <c r="AG325" t="s">
        <v>1</v>
      </c>
      <c r="AH325" t="s">
        <v>5434</v>
      </c>
      <c r="AI325" t="s">
        <v>3381</v>
      </c>
      <c r="AJ325" t="s">
        <v>1</v>
      </c>
      <c r="AK325">
        <v>9331455031</v>
      </c>
      <c r="AL325" t="s">
        <v>1</v>
      </c>
      <c r="AM325" t="s">
        <v>1</v>
      </c>
      <c r="AN325" t="s">
        <v>1</v>
      </c>
      <c r="AO325" t="s">
        <v>5434</v>
      </c>
      <c r="AP325" t="s">
        <v>1</v>
      </c>
      <c r="AQ325" t="s">
        <v>2</v>
      </c>
      <c r="AR325" t="s">
        <v>1</v>
      </c>
      <c r="AS325" t="s">
        <v>1</v>
      </c>
      <c r="AT325" t="s">
        <v>1</v>
      </c>
      <c r="AU325" t="s">
        <v>1</v>
      </c>
      <c r="AV325" t="s">
        <v>1</v>
      </c>
      <c r="AW325" t="s">
        <v>11</v>
      </c>
      <c r="AX325">
        <f>Tabla1[[#This Row],[precio del paquete]]-Tabla1[[#This Row],[Saldo_Deudor]]</f>
        <v>100</v>
      </c>
      <c r="AY325">
        <v>14700</v>
      </c>
      <c r="AZ325">
        <v>0</v>
      </c>
      <c r="BA325">
        <v>0</v>
      </c>
      <c r="BB325" s="20">
        <v>0</v>
      </c>
      <c r="BC325" t="s">
        <v>4121</v>
      </c>
      <c r="BD325" t="s">
        <v>6074</v>
      </c>
      <c r="BE325" t="s">
        <v>3</v>
      </c>
      <c r="BF325" t="s">
        <v>3</v>
      </c>
      <c r="BG325" t="s">
        <v>3</v>
      </c>
      <c r="BH325" t="s">
        <v>3</v>
      </c>
      <c r="BI325" t="s">
        <v>3</v>
      </c>
      <c r="BJ325" s="19" t="s">
        <v>6143</v>
      </c>
      <c r="BK325" t="s">
        <v>3</v>
      </c>
      <c r="BL325" t="s">
        <v>132</v>
      </c>
      <c r="BM325" t="s">
        <v>1</v>
      </c>
      <c r="BN325">
        <f>Tabla1[[#This Row],[precio del paquete]]</f>
        <v>14800</v>
      </c>
      <c r="BO325" t="s">
        <v>1</v>
      </c>
      <c r="BP325" t="s">
        <v>1</v>
      </c>
      <c r="BQ325" t="s">
        <v>1</v>
      </c>
      <c r="BR325" t="s">
        <v>1</v>
      </c>
      <c r="BS325" t="s">
        <v>1</v>
      </c>
      <c r="BT325" t="s">
        <v>1</v>
      </c>
      <c r="BU325" t="s">
        <v>1</v>
      </c>
      <c r="BV325" t="s">
        <v>1</v>
      </c>
      <c r="BW325" t="s">
        <v>0</v>
      </c>
      <c r="BX325" t="s">
        <v>1</v>
      </c>
      <c r="BY325" t="s">
        <v>1</v>
      </c>
      <c r="BZ325" t="s">
        <v>1</v>
      </c>
      <c r="CA325" t="s">
        <v>1</v>
      </c>
      <c r="CB325" t="s">
        <v>1</v>
      </c>
      <c r="CD325" t="str" cm="1">
        <f t="array" aca="1" ref="CD325" ca="1">eConcatenar(A325:CB325,"|")</f>
        <v>z2yPizay32mhsVkr|COM2021-3997|3|MEMORIAL|TABASCO|COMALCALCO|GREGORIO MENDEZ SEGUNDA|2021-12-28|14800|0|100|50|0|0|0|0|0|0|0|0|0|0|0|0|0|0|0|TORRES|DENIS|FERNANDO|SOLTERO|X|X|CARRETERA A MIGUEL HIDALGO |GREGORIO MENDEZ SEGUNDA|X|9331455031|X|X|X|CARRETERA A MIGUEL HIDALGO |X|LUNES|X|X|X|X|X|DOMICILIO |100|14700|0|0|0|2021-12-27|2022-01-03|x|x|x|x|x|QWZHGIJM9KVTQO|x|HOMBRE|X|14800|X|X|X|X|X|X|X|X|CARDENAS|X|X|X|X|X</v>
      </c>
    </row>
    <row r="326" spans="1:82" x14ac:dyDescent="0.25">
      <c r="A326" t="s">
        <v>460</v>
      </c>
      <c r="B326" t="s">
        <v>2451</v>
      </c>
      <c r="C326">
        <v>3</v>
      </c>
      <c r="D326" t="s">
        <v>3187</v>
      </c>
      <c r="E326" t="s">
        <v>3188</v>
      </c>
      <c r="F326" t="s">
        <v>0</v>
      </c>
      <c r="G326" t="s">
        <v>3382</v>
      </c>
      <c r="H326" t="s">
        <v>3931</v>
      </c>
      <c r="I326">
        <v>12900</v>
      </c>
      <c r="J326">
        <v>0</v>
      </c>
      <c r="K326">
        <v>100</v>
      </c>
      <c r="L326">
        <v>50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 t="s">
        <v>4449</v>
      </c>
      <c r="AC326" t="s">
        <v>4360</v>
      </c>
      <c r="AD326" t="s">
        <v>4528</v>
      </c>
      <c r="AE326" t="s">
        <v>4</v>
      </c>
      <c r="AF326" t="s">
        <v>1</v>
      </c>
      <c r="AG326" t="s">
        <v>1</v>
      </c>
      <c r="AH326" t="s">
        <v>5435</v>
      </c>
      <c r="AI326" t="s">
        <v>3382</v>
      </c>
      <c r="AJ326" t="s">
        <v>1</v>
      </c>
      <c r="AK326">
        <v>9371347405</v>
      </c>
      <c r="AL326" t="s">
        <v>1</v>
      </c>
      <c r="AM326" t="s">
        <v>1</v>
      </c>
      <c r="AN326" t="s">
        <v>1</v>
      </c>
      <c r="AO326" t="s">
        <v>5435</v>
      </c>
      <c r="AP326" t="s">
        <v>1</v>
      </c>
      <c r="AQ326" t="s">
        <v>2</v>
      </c>
      <c r="AR326" t="s">
        <v>1</v>
      </c>
      <c r="AS326" t="s">
        <v>1</v>
      </c>
      <c r="AT326" t="s">
        <v>1</v>
      </c>
      <c r="AU326" t="s">
        <v>1</v>
      </c>
      <c r="AV326" t="s">
        <v>1</v>
      </c>
      <c r="AW326" t="s">
        <v>11</v>
      </c>
      <c r="AX326">
        <f>Tabla1[[#This Row],[precio del paquete]]-Tabla1[[#This Row],[Saldo_Deudor]]</f>
        <v>9100</v>
      </c>
      <c r="AY326">
        <v>3800</v>
      </c>
      <c r="AZ326">
        <v>0</v>
      </c>
      <c r="BA326">
        <v>0</v>
      </c>
      <c r="BB326" s="20">
        <v>0</v>
      </c>
      <c r="BC326" t="s">
        <v>3988</v>
      </c>
      <c r="BD326" t="s">
        <v>3768</v>
      </c>
      <c r="BE326" t="s">
        <v>3</v>
      </c>
      <c r="BF326" t="s">
        <v>3</v>
      </c>
      <c r="BG326" t="s">
        <v>3</v>
      </c>
      <c r="BH326" t="s">
        <v>3</v>
      </c>
      <c r="BI326" t="s">
        <v>3</v>
      </c>
      <c r="BJ326" s="18" t="s">
        <v>6125</v>
      </c>
      <c r="BK326" t="s">
        <v>3</v>
      </c>
      <c r="BL326" t="s">
        <v>132</v>
      </c>
      <c r="BM326" t="s">
        <v>1</v>
      </c>
      <c r="BN326">
        <f>Tabla1[[#This Row],[precio del paquete]]</f>
        <v>12900</v>
      </c>
      <c r="BO326" t="s">
        <v>1</v>
      </c>
      <c r="BP326" t="s">
        <v>1</v>
      </c>
      <c r="BQ326" t="s">
        <v>1</v>
      </c>
      <c r="BR326" t="s">
        <v>1</v>
      </c>
      <c r="BS326" t="s">
        <v>1</v>
      </c>
      <c r="BT326" t="s">
        <v>1</v>
      </c>
      <c r="BU326" t="s">
        <v>1</v>
      </c>
      <c r="BV326" t="s">
        <v>1</v>
      </c>
      <c r="BW326" t="s">
        <v>0</v>
      </c>
      <c r="BX326" t="s">
        <v>1</v>
      </c>
      <c r="BY326" t="s">
        <v>1</v>
      </c>
      <c r="BZ326" t="s">
        <v>1</v>
      </c>
      <c r="CA326" t="s">
        <v>1</v>
      </c>
      <c r="CB326" t="s">
        <v>1</v>
      </c>
      <c r="CD326" t="str" cm="1">
        <f t="array" aca="1" ref="CD326" ca="1">eConcatenar(A326:CB326,"|")</f>
        <v>tefbE1f7rs3Rjj55|CAR2018-2932|3|ECONOLINE|TABASCO|CARDENAS|GUADALUPE VICTORIA|2018-12-24|12900|0|100|50|0|0|0|0|0|0|0|0|0|0|0|0|0|0|0|CANO|TORRES|ELIZABETH|SOLTERO|X|X|GUADALUPE VICTORIA |GUADALUPE VICTORIA|X|9371347405|X|X|X|GUADALUPE VICTORIA |X|LUNES|X|X|X|X|X|DOMICILIO |9100|3800|0|0|0|2022-01-15|2022-01-22|x|x|x|x|x|2DFOYRA5IQNIWWH|x|HOMBRE|X|12900|X|X|X|X|X|X|X|X|CARDENAS|X|X|X|X|X</v>
      </c>
    </row>
    <row r="327" spans="1:82" x14ac:dyDescent="0.25">
      <c r="A327" t="s">
        <v>461</v>
      </c>
      <c r="B327" t="s">
        <v>2452</v>
      </c>
      <c r="C327">
        <v>3</v>
      </c>
      <c r="D327" t="s">
        <v>3183</v>
      </c>
      <c r="E327" t="s">
        <v>3188</v>
      </c>
      <c r="F327" t="s">
        <v>0</v>
      </c>
      <c r="G327" t="s">
        <v>3383</v>
      </c>
      <c r="H327" t="s">
        <v>3932</v>
      </c>
      <c r="I327">
        <v>14800</v>
      </c>
      <c r="J327">
        <v>0</v>
      </c>
      <c r="K327">
        <v>200</v>
      </c>
      <c r="L327">
        <v>50</v>
      </c>
      <c r="M327">
        <v>1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 t="s">
        <v>4627</v>
      </c>
      <c r="AC327" t="s">
        <v>4186</v>
      </c>
      <c r="AD327" t="s">
        <v>4628</v>
      </c>
      <c r="AE327" t="s">
        <v>4</v>
      </c>
      <c r="AF327" t="s">
        <v>1</v>
      </c>
      <c r="AG327" t="s">
        <v>1</v>
      </c>
      <c r="AH327" t="s">
        <v>5436</v>
      </c>
      <c r="AI327" t="s">
        <v>3383</v>
      </c>
      <c r="AJ327" t="s">
        <v>1</v>
      </c>
      <c r="AK327">
        <v>9371652933</v>
      </c>
      <c r="AL327" t="s">
        <v>1</v>
      </c>
      <c r="AM327" t="s">
        <v>1</v>
      </c>
      <c r="AN327" t="s">
        <v>1</v>
      </c>
      <c r="AO327" t="s">
        <v>5436</v>
      </c>
      <c r="AP327" t="s">
        <v>1</v>
      </c>
      <c r="AQ327" t="s">
        <v>2</v>
      </c>
      <c r="AR327" t="s">
        <v>1</v>
      </c>
      <c r="AS327" t="s">
        <v>1</v>
      </c>
      <c r="AT327" t="s">
        <v>1</v>
      </c>
      <c r="AU327" t="s">
        <v>1</v>
      </c>
      <c r="AV327" t="s">
        <v>1</v>
      </c>
      <c r="AW327" t="s">
        <v>11</v>
      </c>
      <c r="AX327">
        <f>Tabla1[[#This Row],[precio del paquete]]-Tabla1[[#This Row],[Saldo_Deudor]]</f>
        <v>3300</v>
      </c>
      <c r="AY327">
        <v>11500</v>
      </c>
      <c r="AZ327">
        <v>0</v>
      </c>
      <c r="BA327">
        <v>0</v>
      </c>
      <c r="BB327" s="20">
        <v>0</v>
      </c>
      <c r="BC327" t="s">
        <v>4039</v>
      </c>
      <c r="BD327" t="s">
        <v>6075</v>
      </c>
      <c r="BE327" t="s">
        <v>3</v>
      </c>
      <c r="BF327" t="s">
        <v>3</v>
      </c>
      <c r="BG327" t="s">
        <v>3</v>
      </c>
      <c r="BH327" t="s">
        <v>3</v>
      </c>
      <c r="BI327" t="s">
        <v>3</v>
      </c>
      <c r="BJ327" s="19" t="s">
        <v>6135</v>
      </c>
      <c r="BK327" t="s">
        <v>3</v>
      </c>
      <c r="BL327" t="s">
        <v>132</v>
      </c>
      <c r="BM327" t="s">
        <v>1</v>
      </c>
      <c r="BN327">
        <f>Tabla1[[#This Row],[precio del paquete]]</f>
        <v>14800</v>
      </c>
      <c r="BO327" t="s">
        <v>1</v>
      </c>
      <c r="BP327" t="s">
        <v>1</v>
      </c>
      <c r="BQ327" t="s">
        <v>1</v>
      </c>
      <c r="BR327" t="s">
        <v>1</v>
      </c>
      <c r="BS327" t="s">
        <v>1</v>
      </c>
      <c r="BT327" t="s">
        <v>1</v>
      </c>
      <c r="BU327" t="s">
        <v>1</v>
      </c>
      <c r="BV327" t="s">
        <v>1</v>
      </c>
      <c r="BW327" t="s">
        <v>0</v>
      </c>
      <c r="BX327" t="s">
        <v>1</v>
      </c>
      <c r="BY327" t="s">
        <v>1</v>
      </c>
      <c r="BZ327" t="s">
        <v>1</v>
      </c>
      <c r="CA327" t="s">
        <v>1</v>
      </c>
      <c r="CB327" t="s">
        <v>1</v>
      </c>
      <c r="CD327" t="str" cm="1">
        <f t="array" aca="1" ref="CD327" ca="1">eConcatenar(A327:CB327,"|")</f>
        <v>aTEb43tPA9hYEiWb|CAR2021-0883|3|MEMORIAL|TABASCO|CARDENAS|HIDALGO 2DA |2021-12-08|14800|0|200|50|1|0|0|0|0|0|0|0|0|0|0|0|0|0|0|VIVAS|GARCIA|ESTEBAN|SOLTERO|X|X|HIDALGO SEGUNDA SECCION  EL EDEN CALLE DEL PANTEON|HIDALGO 2DA |X|9371652933|X|X|X|HIDALGO SEGUNDA SECCION  EL EDEN CALLE DEL PANTEON|X|LUNES|X|X|X|X|X|DOMICILIO |3300|11500|0|0|0|2017-03-11|2017-03-18|x|x|x|x|x|MYEDVABVTAZ4TPF|x|HOMBRE|X|14800|X|X|X|X|X|X|X|X|CARDENAS|X|X|X|X|X</v>
      </c>
    </row>
    <row r="328" spans="1:82" x14ac:dyDescent="0.25">
      <c r="A328" t="s">
        <v>462</v>
      </c>
      <c r="B328" t="s">
        <v>2453</v>
      </c>
      <c r="C328">
        <v>3</v>
      </c>
      <c r="D328" t="s">
        <v>3183</v>
      </c>
      <c r="E328" t="s">
        <v>3188</v>
      </c>
      <c r="F328" t="s">
        <v>3191</v>
      </c>
      <c r="G328" t="s">
        <v>3384</v>
      </c>
      <c r="H328" t="s">
        <v>3787</v>
      </c>
      <c r="I328">
        <v>14800</v>
      </c>
      <c r="J328">
        <v>0</v>
      </c>
      <c r="K328">
        <v>500</v>
      </c>
      <c r="L328">
        <v>50</v>
      </c>
      <c r="M328">
        <v>1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 t="s">
        <v>4184</v>
      </c>
      <c r="AC328" t="s">
        <v>4444</v>
      </c>
      <c r="AD328" t="s">
        <v>4248</v>
      </c>
      <c r="AE328" t="s">
        <v>4</v>
      </c>
      <c r="AF328" t="s">
        <v>1</v>
      </c>
      <c r="AG328" t="s">
        <v>1</v>
      </c>
      <c r="AH328" t="s">
        <v>5437</v>
      </c>
      <c r="AI328" t="s">
        <v>3384</v>
      </c>
      <c r="AJ328" t="s">
        <v>1</v>
      </c>
      <c r="AK328">
        <v>9141378466</v>
      </c>
      <c r="AL328" t="s">
        <v>1</v>
      </c>
      <c r="AM328" t="s">
        <v>1</v>
      </c>
      <c r="AN328" t="s">
        <v>1</v>
      </c>
      <c r="AO328" t="s">
        <v>5437</v>
      </c>
      <c r="AP328" t="s">
        <v>1</v>
      </c>
      <c r="AQ328" t="s">
        <v>2</v>
      </c>
      <c r="AR328" t="s">
        <v>1</v>
      </c>
      <c r="AS328" t="s">
        <v>1</v>
      </c>
      <c r="AT328" t="s">
        <v>1</v>
      </c>
      <c r="AU328" t="s">
        <v>1</v>
      </c>
      <c r="AV328" t="s">
        <v>1</v>
      </c>
      <c r="AW328" t="s">
        <v>11</v>
      </c>
      <c r="AX328">
        <f>Tabla1[[#This Row],[precio del paquete]]-Tabla1[[#This Row],[Saldo_Deudor]]</f>
        <v>1100</v>
      </c>
      <c r="AY328">
        <v>13700</v>
      </c>
      <c r="AZ328">
        <v>0</v>
      </c>
      <c r="BA328">
        <v>0</v>
      </c>
      <c r="BB328" s="20">
        <v>0</v>
      </c>
      <c r="BC328" t="s">
        <v>4162</v>
      </c>
      <c r="BD328" t="s">
        <v>5962</v>
      </c>
      <c r="BE328" t="s">
        <v>3</v>
      </c>
      <c r="BF328" t="s">
        <v>3</v>
      </c>
      <c r="BG328" t="s">
        <v>3</v>
      </c>
      <c r="BH328" t="s">
        <v>3</v>
      </c>
      <c r="BI328" t="s">
        <v>3</v>
      </c>
      <c r="BJ328" s="18" t="s">
        <v>6124</v>
      </c>
      <c r="BK328" t="s">
        <v>3</v>
      </c>
      <c r="BL328" t="s">
        <v>132</v>
      </c>
      <c r="BM328" t="s">
        <v>1</v>
      </c>
      <c r="BN328">
        <f>Tabla1[[#This Row],[precio del paquete]]</f>
        <v>14800</v>
      </c>
      <c r="BO328" t="s">
        <v>1</v>
      </c>
      <c r="BP328" t="s">
        <v>1</v>
      </c>
      <c r="BQ328" t="s">
        <v>1</v>
      </c>
      <c r="BR328" t="s">
        <v>1</v>
      </c>
      <c r="BS328" t="s">
        <v>1</v>
      </c>
      <c r="BT328" t="s">
        <v>1</v>
      </c>
      <c r="BU328" t="s">
        <v>1</v>
      </c>
      <c r="BV328" t="s">
        <v>1</v>
      </c>
      <c r="BW328" t="s">
        <v>0</v>
      </c>
      <c r="BX328" t="s">
        <v>1</v>
      </c>
      <c r="BY328" t="s">
        <v>1</v>
      </c>
      <c r="BZ328" t="s">
        <v>1</v>
      </c>
      <c r="CA328" t="s">
        <v>1</v>
      </c>
      <c r="CB328" t="s">
        <v>1</v>
      </c>
      <c r="CD328" t="str" cm="1">
        <f t="array" aca="1" ref="CD328" ca="1">eConcatenar(A328:CB328,"|")</f>
        <v>xzEyeqEX1PNuigZe|CAR2021-7525|3|MEMORIAL|TABASCO|CUNDUACAN|HUAPACAL PRIMERA SECCION|2021-12-10|14800|0|500|50|1|0|0|0|0|0|0|0|0|0|0|0|0|0|0|PEREZ|MENDOZA|JORGE|SOLTERO|X|X|CARRETERA BORDO IZQUIERDO|HUAPACAL PRIMERA SECCION|X|9141378466|X|X|X|CARRETERA BORDO IZQUIERDO|X|LUNES|X|X|X|X|X|DOMICILIO |1100|13700|0|0|0|2022-01-20|2022-01-27|x|x|x|x|x|QWZHGJ0U9KVTQO|x|HOMBRE|X|14800|X|X|X|X|X|X|X|X|CARDENAS|X|X|X|X|X</v>
      </c>
    </row>
    <row r="329" spans="1:82" x14ac:dyDescent="0.25">
      <c r="A329" t="s">
        <v>463</v>
      </c>
      <c r="B329" t="s">
        <v>2454</v>
      </c>
      <c r="C329">
        <v>3</v>
      </c>
      <c r="D329" t="s">
        <v>3184</v>
      </c>
      <c r="E329" t="s">
        <v>3188</v>
      </c>
      <c r="F329" t="s">
        <v>3191</v>
      </c>
      <c r="G329" t="s">
        <v>3384</v>
      </c>
      <c r="H329" t="s">
        <v>3787</v>
      </c>
      <c r="I329">
        <v>24500</v>
      </c>
      <c r="J329">
        <v>0</v>
      </c>
      <c r="K329">
        <v>100</v>
      </c>
      <c r="L329">
        <v>50</v>
      </c>
      <c r="M329">
        <v>1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 t="s">
        <v>4331</v>
      </c>
      <c r="AC329" t="s">
        <v>4629</v>
      </c>
      <c r="AD329" t="s">
        <v>4630</v>
      </c>
      <c r="AE329" t="s">
        <v>4</v>
      </c>
      <c r="AF329" t="s">
        <v>1</v>
      </c>
      <c r="AG329" t="s">
        <v>1</v>
      </c>
      <c r="AH329" t="s">
        <v>5438</v>
      </c>
      <c r="AI329" t="s">
        <v>3384</v>
      </c>
      <c r="AJ329" t="s">
        <v>1</v>
      </c>
      <c r="AK329">
        <v>9141251156</v>
      </c>
      <c r="AL329" t="s">
        <v>1</v>
      </c>
      <c r="AM329" t="s">
        <v>1</v>
      </c>
      <c r="AN329" t="s">
        <v>1</v>
      </c>
      <c r="AO329" t="s">
        <v>5438</v>
      </c>
      <c r="AP329" t="s">
        <v>1</v>
      </c>
      <c r="AQ329" t="s">
        <v>2</v>
      </c>
      <c r="AR329" t="s">
        <v>1</v>
      </c>
      <c r="AS329" t="s">
        <v>1</v>
      </c>
      <c r="AT329" t="s">
        <v>1</v>
      </c>
      <c r="AU329" t="s">
        <v>1</v>
      </c>
      <c r="AV329" t="s">
        <v>1</v>
      </c>
      <c r="AW329" t="s">
        <v>11</v>
      </c>
      <c r="AX329">
        <f>Tabla1[[#This Row],[precio del paquete]]-Tabla1[[#This Row],[Saldo_Deudor]]</f>
        <v>3700</v>
      </c>
      <c r="AY329">
        <v>20800</v>
      </c>
      <c r="AZ329">
        <v>0</v>
      </c>
      <c r="BA329">
        <v>0</v>
      </c>
      <c r="BB329" s="20">
        <v>0</v>
      </c>
      <c r="BC329" t="s">
        <v>4162</v>
      </c>
      <c r="BD329" t="s">
        <v>5962</v>
      </c>
      <c r="BE329" t="s">
        <v>3</v>
      </c>
      <c r="BF329" t="s">
        <v>3</v>
      </c>
      <c r="BG329" t="s">
        <v>3</v>
      </c>
      <c r="BH329" t="s">
        <v>3</v>
      </c>
      <c r="BI329" t="s">
        <v>3</v>
      </c>
      <c r="BJ329" s="19" t="s">
        <v>6141</v>
      </c>
      <c r="BK329" t="s">
        <v>3</v>
      </c>
      <c r="BL329" t="s">
        <v>132</v>
      </c>
      <c r="BM329" t="s">
        <v>1</v>
      </c>
      <c r="BN329">
        <f>Tabla1[[#This Row],[precio del paquete]]</f>
        <v>24500</v>
      </c>
      <c r="BO329" t="s">
        <v>1</v>
      </c>
      <c r="BP329" t="s">
        <v>1</v>
      </c>
      <c r="BQ329" t="s">
        <v>1</v>
      </c>
      <c r="BR329" t="s">
        <v>1</v>
      </c>
      <c r="BS329" t="s">
        <v>1</v>
      </c>
      <c r="BT329" t="s">
        <v>1</v>
      </c>
      <c r="BU329" t="s">
        <v>1</v>
      </c>
      <c r="BV329" t="s">
        <v>1</v>
      </c>
      <c r="BW329" t="s">
        <v>0</v>
      </c>
      <c r="BX329" t="s">
        <v>1</v>
      </c>
      <c r="BY329" t="s">
        <v>1</v>
      </c>
      <c r="BZ329" t="s">
        <v>1</v>
      </c>
      <c r="CA329" t="s">
        <v>1</v>
      </c>
      <c r="CB329" t="s">
        <v>1</v>
      </c>
      <c r="CD329" t="str" cm="1">
        <f t="array" aca="1" ref="CD329" ca="1">eConcatenar(A329:CB329,"|")</f>
        <v>ssZ3SAzZuNFeGXtM|CAR2021-7527|3|DIGNITY|TABASCO|CUNDUACAN|HUAPACAL PRIMERA SECCION|2021-12-10|24500|0|100|50|1|0|0|0|0|0|0|0|0|0|0|0|0|0|0|CONTRERAS|HIPOLGO|MARIA ESTHER|SOLTERO|X|X|CARRETERA AL BORDO|HUAPACAL PRIMERA SECCION|X|9141251156|X|X|X|CARRETERA AL BORDO|X|LUNES|X|X|X|X|X|DOMICILIO |3700|20800|0|0|0|2022-01-20|2022-01-27|x|x|x|x|x|QWZGYZFM9KVTQO|x|HOMBRE|X|24500|X|X|X|X|X|X|X|X|CARDENAS|X|X|X|X|X</v>
      </c>
    </row>
    <row r="330" spans="1:82" x14ac:dyDescent="0.25">
      <c r="A330" t="s">
        <v>464</v>
      </c>
      <c r="B330" t="s">
        <v>2455</v>
      </c>
      <c r="C330">
        <v>3</v>
      </c>
      <c r="D330" t="s">
        <v>3183</v>
      </c>
      <c r="E330" t="s">
        <v>3188</v>
      </c>
      <c r="F330" t="s">
        <v>3191</v>
      </c>
      <c r="G330" t="s">
        <v>3385</v>
      </c>
      <c r="H330" t="s">
        <v>3933</v>
      </c>
      <c r="I330">
        <v>14800</v>
      </c>
      <c r="J330">
        <v>0</v>
      </c>
      <c r="K330">
        <v>200</v>
      </c>
      <c r="L330">
        <v>50</v>
      </c>
      <c r="M330">
        <v>1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 t="s">
        <v>4184</v>
      </c>
      <c r="AC330" t="s">
        <v>4631</v>
      </c>
      <c r="AD330" t="s">
        <v>4474</v>
      </c>
      <c r="AE330" t="s">
        <v>4</v>
      </c>
      <c r="AF330" t="s">
        <v>1</v>
      </c>
      <c r="AG330" t="s">
        <v>1</v>
      </c>
      <c r="AH330" t="s">
        <v>3237</v>
      </c>
      <c r="AI330" t="s">
        <v>3385</v>
      </c>
      <c r="AJ330" t="s">
        <v>1</v>
      </c>
      <c r="AK330">
        <v>9141398364</v>
      </c>
      <c r="AL330" t="s">
        <v>1</v>
      </c>
      <c r="AM330" t="s">
        <v>1</v>
      </c>
      <c r="AN330" t="s">
        <v>1</v>
      </c>
      <c r="AO330" t="s">
        <v>3237</v>
      </c>
      <c r="AP330" t="s">
        <v>1</v>
      </c>
      <c r="AQ330" t="s">
        <v>2</v>
      </c>
      <c r="AR330" t="s">
        <v>1</v>
      </c>
      <c r="AS330" t="s">
        <v>1</v>
      </c>
      <c r="AT330" t="s">
        <v>1</v>
      </c>
      <c r="AU330" t="s">
        <v>1</v>
      </c>
      <c r="AV330" t="s">
        <v>1</v>
      </c>
      <c r="AW330" t="s">
        <v>11</v>
      </c>
      <c r="AX330">
        <f>Tabla1[[#This Row],[precio del paquete]]-Tabla1[[#This Row],[Saldo_Deudor]]</f>
        <v>800</v>
      </c>
      <c r="AY330">
        <v>14000</v>
      </c>
      <c r="AZ330">
        <v>0</v>
      </c>
      <c r="BA330">
        <v>0</v>
      </c>
      <c r="BB330" s="20">
        <v>0</v>
      </c>
      <c r="BC330" t="s">
        <v>4162</v>
      </c>
      <c r="BD330" t="s">
        <v>5962</v>
      </c>
      <c r="BE330" t="s">
        <v>3</v>
      </c>
      <c r="BF330" t="s">
        <v>3</v>
      </c>
      <c r="BG330" t="s">
        <v>3</v>
      </c>
      <c r="BH330" t="s">
        <v>3</v>
      </c>
      <c r="BI330" t="s">
        <v>3</v>
      </c>
      <c r="BJ330" s="18" t="s">
        <v>6141</v>
      </c>
      <c r="BK330" t="s">
        <v>3</v>
      </c>
      <c r="BL330" t="s">
        <v>132</v>
      </c>
      <c r="BM330" t="s">
        <v>1</v>
      </c>
      <c r="BN330">
        <f>Tabla1[[#This Row],[precio del paquete]]</f>
        <v>14800</v>
      </c>
      <c r="BO330" t="s">
        <v>1</v>
      </c>
      <c r="BP330" t="s">
        <v>1</v>
      </c>
      <c r="BQ330" t="s">
        <v>1</v>
      </c>
      <c r="BR330" t="s">
        <v>1</v>
      </c>
      <c r="BS330" t="s">
        <v>1</v>
      </c>
      <c r="BT330" t="s">
        <v>1</v>
      </c>
      <c r="BU330" t="s">
        <v>1</v>
      </c>
      <c r="BV330" t="s">
        <v>1</v>
      </c>
      <c r="BW330" t="s">
        <v>0</v>
      </c>
      <c r="BX330" t="s">
        <v>1</v>
      </c>
      <c r="BY330" t="s">
        <v>1</v>
      </c>
      <c r="BZ330" t="s">
        <v>1</v>
      </c>
      <c r="CA330" t="s">
        <v>1</v>
      </c>
      <c r="CB330" t="s">
        <v>1</v>
      </c>
      <c r="CD330" t="str" cm="1">
        <f t="array" aca="1" ref="CD330" ca="1">eConcatenar(A330:CB330,"|")</f>
        <v>wwL4kWrIKS9WDDfC|CAR2021-7489|3|MEMORIAL|TABASCO|CUNDUACAN|HUAPACAL SEGUNDA SECCION|2021-08-12|14800|0|200|50|1|0|0|0|0|0|0|0|0|0|0|0|0|0|0|PEREZ|ZAPATA|VERONICA|SOLTERO|X|X|CARRETERA PRINCIPAL SIN NUMERO|HUAPACAL SEGUNDA SECCION|X|9141398364|X|X|X|CARRETERA PRINCIPAL SIN NUMERO|X|LUNES|X|X|X|X|X|DOMICILIO |800|14000|0|0|0|2022-01-20|2022-01-27|x|x|x|x|x|QWZGYZFM9KVTQO|x|HOMBRE|X|14800|X|X|X|X|X|X|X|X|CARDENAS|X|X|X|X|X</v>
      </c>
    </row>
    <row r="331" spans="1:82" x14ac:dyDescent="0.25">
      <c r="A331" t="s">
        <v>465</v>
      </c>
      <c r="B331" t="s">
        <v>2456</v>
      </c>
      <c r="C331">
        <v>3</v>
      </c>
      <c r="D331" t="s">
        <v>3183</v>
      </c>
      <c r="E331" t="s">
        <v>3188</v>
      </c>
      <c r="F331" t="s">
        <v>3191</v>
      </c>
      <c r="G331" t="s">
        <v>3385</v>
      </c>
      <c r="H331" t="s">
        <v>3860</v>
      </c>
      <c r="I331">
        <v>14800</v>
      </c>
      <c r="J331">
        <v>0</v>
      </c>
      <c r="K331">
        <v>200</v>
      </c>
      <c r="L331">
        <v>50</v>
      </c>
      <c r="M331">
        <v>1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 t="s">
        <v>4350</v>
      </c>
      <c r="AC331" t="s">
        <v>4374</v>
      </c>
      <c r="AD331" t="s">
        <v>4632</v>
      </c>
      <c r="AE331" t="s">
        <v>4</v>
      </c>
      <c r="AF331" t="s">
        <v>1</v>
      </c>
      <c r="AG331" t="s">
        <v>1</v>
      </c>
      <c r="AH331" t="s">
        <v>5439</v>
      </c>
      <c r="AI331" t="s">
        <v>3385</v>
      </c>
      <c r="AJ331" t="s">
        <v>1</v>
      </c>
      <c r="AK331">
        <v>9934421177</v>
      </c>
      <c r="AL331" t="s">
        <v>1</v>
      </c>
      <c r="AM331" t="s">
        <v>1</v>
      </c>
      <c r="AN331" t="s">
        <v>1</v>
      </c>
      <c r="AO331" t="s">
        <v>5439</v>
      </c>
      <c r="AP331" t="s">
        <v>1</v>
      </c>
      <c r="AQ331" t="s">
        <v>2</v>
      </c>
      <c r="AR331" t="s">
        <v>1</v>
      </c>
      <c r="AS331" t="s">
        <v>1</v>
      </c>
      <c r="AT331" t="s">
        <v>1</v>
      </c>
      <c r="AU331" t="s">
        <v>1</v>
      </c>
      <c r="AV331" t="s">
        <v>1</v>
      </c>
      <c r="AW331" t="s">
        <v>11</v>
      </c>
      <c r="AX331">
        <f>Tabla1[[#This Row],[precio del paquete]]-Tabla1[[#This Row],[Saldo_Deudor]]</f>
        <v>800</v>
      </c>
      <c r="AY331">
        <v>14000</v>
      </c>
      <c r="AZ331">
        <v>0</v>
      </c>
      <c r="BA331">
        <v>0</v>
      </c>
      <c r="BB331" s="20">
        <v>0</v>
      </c>
      <c r="BC331" t="s">
        <v>5983</v>
      </c>
      <c r="BD331" t="s">
        <v>6076</v>
      </c>
      <c r="BE331" t="s">
        <v>3</v>
      </c>
      <c r="BF331" t="s">
        <v>3</v>
      </c>
      <c r="BG331" t="s">
        <v>3</v>
      </c>
      <c r="BH331" t="s">
        <v>3</v>
      </c>
      <c r="BI331" t="s">
        <v>3</v>
      </c>
      <c r="BJ331" s="19" t="s">
        <v>6141</v>
      </c>
      <c r="BK331" t="s">
        <v>3</v>
      </c>
      <c r="BL331" t="s">
        <v>132</v>
      </c>
      <c r="BM331" t="s">
        <v>1</v>
      </c>
      <c r="BN331">
        <f>Tabla1[[#This Row],[precio del paquete]]</f>
        <v>14800</v>
      </c>
      <c r="BO331" t="s">
        <v>1</v>
      </c>
      <c r="BP331" t="s">
        <v>1</v>
      </c>
      <c r="BQ331" t="s">
        <v>1</v>
      </c>
      <c r="BR331" t="s">
        <v>1</v>
      </c>
      <c r="BS331" t="s">
        <v>1</v>
      </c>
      <c r="BT331" t="s">
        <v>1</v>
      </c>
      <c r="BU331" t="s">
        <v>1</v>
      </c>
      <c r="BV331" t="s">
        <v>1</v>
      </c>
      <c r="BW331" t="s">
        <v>0</v>
      </c>
      <c r="BX331" t="s">
        <v>1</v>
      </c>
      <c r="BY331" t="s">
        <v>1</v>
      </c>
      <c r="BZ331" t="s">
        <v>1</v>
      </c>
      <c r="CA331" t="s">
        <v>1</v>
      </c>
      <c r="CB331" t="s">
        <v>1</v>
      </c>
      <c r="CD331" t="str" cm="1">
        <f t="array" aca="1" ref="CD331" ca="1">eConcatenar(A331:CB331,"|")</f>
        <v>P7KPU9b0VxvDD0Uk|CAR2021-7486|3|MEMORIAL|TABASCO|CUNDUACAN|HUAPACAL SEGUNDA SECCION|2021-07-12|14800|0|200|50|1|0|0|0|0|0|0|0|0|0|0|0|0|0|0|LEON|MAGAÃ‘A|LEYDI PAOLA|SOLTERO|X|X|CARRETERA AL BORDO IZQUIERDO SIN NUMERO|HUAPACAL SEGUNDA SECCION|X|9934421177|X|X|X|CARRETERA AL BORDO IZQUIERDO SIN NUMERO|X|LUNES|X|X|X|X|X|DOMICILIO |800|14000|0|0|0|2022-07-20|2022-07-27|x|x|x|x|x|QWZGYZFM9KVTQO|x|HOMBRE|X|14800|X|X|X|X|X|X|X|X|CARDENAS|X|X|X|X|X</v>
      </c>
    </row>
    <row r="332" spans="1:82" x14ac:dyDescent="0.25">
      <c r="A332" t="s">
        <v>466</v>
      </c>
      <c r="B332" t="s">
        <v>2457</v>
      </c>
      <c r="C332">
        <v>3</v>
      </c>
      <c r="D332" t="s">
        <v>3183</v>
      </c>
      <c r="E332" t="s">
        <v>3188</v>
      </c>
      <c r="F332" t="s">
        <v>3191</v>
      </c>
      <c r="G332" t="s">
        <v>3385</v>
      </c>
      <c r="H332" t="s">
        <v>3860</v>
      </c>
      <c r="I332">
        <v>14800</v>
      </c>
      <c r="J332">
        <v>0</v>
      </c>
      <c r="K332">
        <v>200</v>
      </c>
      <c r="L332">
        <v>50</v>
      </c>
      <c r="M332">
        <v>1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 t="s">
        <v>4633</v>
      </c>
      <c r="AC332" t="s">
        <v>4247</v>
      </c>
      <c r="AD332" t="s">
        <v>4634</v>
      </c>
      <c r="AE332" t="s">
        <v>4</v>
      </c>
      <c r="AF332" t="s">
        <v>1</v>
      </c>
      <c r="AG332" t="s">
        <v>1</v>
      </c>
      <c r="AH332" t="s">
        <v>3237</v>
      </c>
      <c r="AI332" t="s">
        <v>3385</v>
      </c>
      <c r="AJ332" t="s">
        <v>1</v>
      </c>
      <c r="AK332">
        <v>9191568941</v>
      </c>
      <c r="AL332" t="s">
        <v>1</v>
      </c>
      <c r="AM332" t="s">
        <v>1</v>
      </c>
      <c r="AN332" t="s">
        <v>1</v>
      </c>
      <c r="AO332" t="s">
        <v>3237</v>
      </c>
      <c r="AP332" t="s">
        <v>1</v>
      </c>
      <c r="AQ332" t="s">
        <v>2</v>
      </c>
      <c r="AR332" t="s">
        <v>1</v>
      </c>
      <c r="AS332" t="s">
        <v>1</v>
      </c>
      <c r="AT332" t="s">
        <v>1</v>
      </c>
      <c r="AU332" t="s">
        <v>1</v>
      </c>
      <c r="AV332" t="s">
        <v>1</v>
      </c>
      <c r="AW332" t="s">
        <v>11</v>
      </c>
      <c r="AX332">
        <f>Tabla1[[#This Row],[precio del paquete]]-Tabla1[[#This Row],[Saldo_Deudor]]</f>
        <v>800</v>
      </c>
      <c r="AY332">
        <v>14000</v>
      </c>
      <c r="AZ332">
        <v>0</v>
      </c>
      <c r="BA332">
        <v>0</v>
      </c>
      <c r="BB332" s="20">
        <v>0</v>
      </c>
      <c r="BC332" t="s">
        <v>4162</v>
      </c>
      <c r="BD332" t="s">
        <v>5962</v>
      </c>
      <c r="BE332" t="s">
        <v>3</v>
      </c>
      <c r="BF332" t="s">
        <v>3</v>
      </c>
      <c r="BG332" t="s">
        <v>3</v>
      </c>
      <c r="BH332" t="s">
        <v>3</v>
      </c>
      <c r="BI332" t="s">
        <v>3</v>
      </c>
      <c r="BJ332" s="18" t="s">
        <v>6141</v>
      </c>
      <c r="BK332" t="s">
        <v>3</v>
      </c>
      <c r="BL332" t="s">
        <v>132</v>
      </c>
      <c r="BM332" t="s">
        <v>1</v>
      </c>
      <c r="BN332">
        <f>Tabla1[[#This Row],[precio del paquete]]</f>
        <v>14800</v>
      </c>
      <c r="BO332" t="s">
        <v>1</v>
      </c>
      <c r="BP332" t="s">
        <v>1</v>
      </c>
      <c r="BQ332" t="s">
        <v>1</v>
      </c>
      <c r="BR332" t="s">
        <v>1</v>
      </c>
      <c r="BS332" t="s">
        <v>1</v>
      </c>
      <c r="BT332" t="s">
        <v>1</v>
      </c>
      <c r="BU332" t="s">
        <v>1</v>
      </c>
      <c r="BV332" t="s">
        <v>1</v>
      </c>
      <c r="BW332" t="s">
        <v>0</v>
      </c>
      <c r="BX332" t="s">
        <v>1</v>
      </c>
      <c r="BY332" t="s">
        <v>1</v>
      </c>
      <c r="BZ332" t="s">
        <v>1</v>
      </c>
      <c r="CA332" t="s">
        <v>1</v>
      </c>
      <c r="CB332" t="s">
        <v>1</v>
      </c>
      <c r="CD332" t="str" cm="1">
        <f t="array" aca="1" ref="CD332" ca="1">eConcatenar(A332:CB332,"|")</f>
        <v>E9Yva6xCFIEqjGPN|CAR2021-7484|3|MEMORIAL|TABASCO|CUNDUACAN|HUAPACAL SEGUNDA SECCION|2021-07-12|14800|0|200|50|1|0|0|0|0|0|0|0|0|0|0|0|0|0|0|ORDOÃ‘EZ|MENDEZ|JUVENCIO|SOLTERO|X|X|CARRETERA PRINCIPAL SIN NUMERO|HUAPACAL SEGUNDA SECCION|X|9191568941|X|X|X|CARRETERA PRINCIPAL SIN NUMERO|X|LUNES|X|X|X|X|X|DOMICILIO |800|14000|0|0|0|2022-01-20|2022-01-27|x|x|x|x|x|QWZGYZFM9KVTQO|x|HOMBRE|X|14800|X|X|X|X|X|X|X|X|CARDENAS|X|X|X|X|X</v>
      </c>
    </row>
    <row r="333" spans="1:82" x14ac:dyDescent="0.25">
      <c r="A333" t="s">
        <v>467</v>
      </c>
      <c r="B333" t="s">
        <v>2458</v>
      </c>
      <c r="C333">
        <v>3</v>
      </c>
      <c r="D333" t="s">
        <v>3183</v>
      </c>
      <c r="E333" t="s">
        <v>3188</v>
      </c>
      <c r="F333" t="s">
        <v>3191</v>
      </c>
      <c r="G333" t="s">
        <v>3385</v>
      </c>
      <c r="H333" t="s">
        <v>3860</v>
      </c>
      <c r="I333">
        <v>14800</v>
      </c>
      <c r="J333">
        <v>0</v>
      </c>
      <c r="K333">
        <v>150</v>
      </c>
      <c r="L333">
        <v>50</v>
      </c>
      <c r="M333">
        <v>1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 t="s">
        <v>7</v>
      </c>
      <c r="AC333" t="s">
        <v>4247</v>
      </c>
      <c r="AD333" t="s">
        <v>4528</v>
      </c>
      <c r="AE333" t="s">
        <v>4</v>
      </c>
      <c r="AF333" t="s">
        <v>1</v>
      </c>
      <c r="AG333" t="s">
        <v>1</v>
      </c>
      <c r="AH333" t="s">
        <v>5440</v>
      </c>
      <c r="AI333" t="s">
        <v>3385</v>
      </c>
      <c r="AJ333" t="s">
        <v>1</v>
      </c>
      <c r="AK333">
        <v>9141125806</v>
      </c>
      <c r="AL333" t="s">
        <v>1</v>
      </c>
      <c r="AM333" t="s">
        <v>1</v>
      </c>
      <c r="AN333" t="s">
        <v>1</v>
      </c>
      <c r="AO333" t="s">
        <v>5440</v>
      </c>
      <c r="AP333" t="s">
        <v>1</v>
      </c>
      <c r="AQ333" t="s">
        <v>2</v>
      </c>
      <c r="AR333" t="s">
        <v>1</v>
      </c>
      <c r="AS333" t="s">
        <v>1</v>
      </c>
      <c r="AT333" t="s">
        <v>1</v>
      </c>
      <c r="AU333" t="s">
        <v>1</v>
      </c>
      <c r="AV333" t="s">
        <v>1</v>
      </c>
      <c r="AW333" t="s">
        <v>11</v>
      </c>
      <c r="AX333">
        <f>Tabla1[[#This Row],[precio del paquete]]-Tabla1[[#This Row],[Saldo_Deudor]]</f>
        <v>1050</v>
      </c>
      <c r="AY333">
        <v>13750</v>
      </c>
      <c r="AZ333">
        <v>0</v>
      </c>
      <c r="BA333">
        <v>0</v>
      </c>
      <c r="BB333" s="20">
        <v>0</v>
      </c>
      <c r="BC333" t="s">
        <v>4162</v>
      </c>
      <c r="BD333" t="s">
        <v>5962</v>
      </c>
      <c r="BE333" t="s">
        <v>3</v>
      </c>
      <c r="BF333" t="s">
        <v>3</v>
      </c>
      <c r="BG333" t="s">
        <v>3</v>
      </c>
      <c r="BH333" t="s">
        <v>3</v>
      </c>
      <c r="BI333" t="s">
        <v>3</v>
      </c>
      <c r="BJ333" s="19" t="s">
        <v>6141</v>
      </c>
      <c r="BK333" t="s">
        <v>3</v>
      </c>
      <c r="BL333" t="s">
        <v>132</v>
      </c>
      <c r="BM333" t="s">
        <v>1</v>
      </c>
      <c r="BN333">
        <f>Tabla1[[#This Row],[precio del paquete]]</f>
        <v>14800</v>
      </c>
      <c r="BO333" t="s">
        <v>1</v>
      </c>
      <c r="BP333" t="s">
        <v>1</v>
      </c>
      <c r="BQ333" t="s">
        <v>1</v>
      </c>
      <c r="BR333" t="s">
        <v>1</v>
      </c>
      <c r="BS333" t="s">
        <v>1</v>
      </c>
      <c r="BT333" t="s">
        <v>1</v>
      </c>
      <c r="BU333" t="s">
        <v>1</v>
      </c>
      <c r="BV333" t="s">
        <v>1</v>
      </c>
      <c r="BW333" t="s">
        <v>0</v>
      </c>
      <c r="BX333" t="s">
        <v>1</v>
      </c>
      <c r="BY333" t="s">
        <v>1</v>
      </c>
      <c r="BZ333" t="s">
        <v>1</v>
      </c>
      <c r="CA333" t="s">
        <v>1</v>
      </c>
      <c r="CB333" t="s">
        <v>1</v>
      </c>
      <c r="CD333" t="str" cm="1">
        <f t="array" aca="1" ref="CD333" ca="1">eConcatenar(A333:CB333,"|")</f>
        <v>IbPQYDx5ojcGZmby|CAR2021-7478|3|MEMORIAL|TABASCO|CUNDUACAN|HUAPACAL SEGUNDA SECCION|2021-07-12|14800|0|150|50|1|0|0|0|0|0|0|0|0|0|0|0|0|0|0|LOPEZ|MENDEZ|ELIZABETH|SOLTERO|X|X|CARRETERA A LA VIA CORTA SIN NUMERO|HUAPACAL SEGUNDA SECCION|X|9141125806|X|X|X|CARRETERA A LA VIA CORTA SIN NUMERO|X|LUNES|X|X|X|X|X|DOMICILIO |1050|13750|0|0|0|2022-01-20|2022-01-27|x|x|x|x|x|QWZGYZFM9KVTQO|x|HOMBRE|X|14800|X|X|X|X|X|X|X|X|CARDENAS|X|X|X|X|X</v>
      </c>
    </row>
    <row r="334" spans="1:82" x14ac:dyDescent="0.25">
      <c r="A334" t="s">
        <v>468</v>
      </c>
      <c r="B334" t="s">
        <v>2459</v>
      </c>
      <c r="C334">
        <v>3</v>
      </c>
      <c r="D334" t="s">
        <v>3183</v>
      </c>
      <c r="E334" t="s">
        <v>3188</v>
      </c>
      <c r="F334" t="s">
        <v>3191</v>
      </c>
      <c r="G334" t="s">
        <v>3385</v>
      </c>
      <c r="H334" t="s">
        <v>3900</v>
      </c>
      <c r="I334">
        <v>14800</v>
      </c>
      <c r="J334">
        <v>0</v>
      </c>
      <c r="K334">
        <v>200</v>
      </c>
      <c r="L334">
        <v>50</v>
      </c>
      <c r="M334">
        <v>1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 t="s">
        <v>4635</v>
      </c>
      <c r="AC334" t="s">
        <v>4184</v>
      </c>
      <c r="AD334" t="s">
        <v>4636</v>
      </c>
      <c r="AE334" t="s">
        <v>4</v>
      </c>
      <c r="AF334" t="s">
        <v>1</v>
      </c>
      <c r="AG334" t="s">
        <v>1</v>
      </c>
      <c r="AH334" t="s">
        <v>5198</v>
      </c>
      <c r="AI334" t="s">
        <v>3385</v>
      </c>
      <c r="AJ334" t="s">
        <v>1</v>
      </c>
      <c r="AK334">
        <v>9141135950</v>
      </c>
      <c r="AL334" t="s">
        <v>1</v>
      </c>
      <c r="AM334" t="s">
        <v>1</v>
      </c>
      <c r="AN334" t="s">
        <v>1</v>
      </c>
      <c r="AO334" t="s">
        <v>5198</v>
      </c>
      <c r="AP334" t="s">
        <v>1</v>
      </c>
      <c r="AQ334" t="s">
        <v>2</v>
      </c>
      <c r="AR334" t="s">
        <v>1</v>
      </c>
      <c r="AS334" t="s">
        <v>1</v>
      </c>
      <c r="AT334" t="s">
        <v>1</v>
      </c>
      <c r="AU334" t="s">
        <v>1</v>
      </c>
      <c r="AV334" t="s">
        <v>1</v>
      </c>
      <c r="AW334" t="s">
        <v>11</v>
      </c>
      <c r="AX334">
        <f>Tabla1[[#This Row],[precio del paquete]]-Tabla1[[#This Row],[Saldo_Deudor]]</f>
        <v>1800</v>
      </c>
      <c r="AY334">
        <v>13000</v>
      </c>
      <c r="AZ334">
        <v>0</v>
      </c>
      <c r="BA334">
        <v>0</v>
      </c>
      <c r="BB334" s="20">
        <v>0</v>
      </c>
      <c r="BC334" t="s">
        <v>4162</v>
      </c>
      <c r="BD334" t="s">
        <v>5962</v>
      </c>
      <c r="BE334" t="s">
        <v>3</v>
      </c>
      <c r="BF334" t="s">
        <v>3</v>
      </c>
      <c r="BG334" t="s">
        <v>3</v>
      </c>
      <c r="BH334" t="s">
        <v>3</v>
      </c>
      <c r="BI334" t="s">
        <v>3</v>
      </c>
      <c r="BJ334" s="18" t="s">
        <v>6141</v>
      </c>
      <c r="BK334" t="s">
        <v>3</v>
      </c>
      <c r="BL334" t="s">
        <v>132</v>
      </c>
      <c r="BM334" t="s">
        <v>1</v>
      </c>
      <c r="BN334">
        <f>Tabla1[[#This Row],[precio del paquete]]</f>
        <v>14800</v>
      </c>
      <c r="BO334" t="s">
        <v>1</v>
      </c>
      <c r="BP334" t="s">
        <v>1</v>
      </c>
      <c r="BQ334" t="s">
        <v>1</v>
      </c>
      <c r="BR334" t="s">
        <v>1</v>
      </c>
      <c r="BS334" t="s">
        <v>1</v>
      </c>
      <c r="BT334" t="s">
        <v>1</v>
      </c>
      <c r="BU334" t="s">
        <v>1</v>
      </c>
      <c r="BV334" t="s">
        <v>1</v>
      </c>
      <c r="BW334" t="s">
        <v>0</v>
      </c>
      <c r="BX334" t="s">
        <v>1</v>
      </c>
      <c r="BY334" t="s">
        <v>1</v>
      </c>
      <c r="BZ334" t="s">
        <v>1</v>
      </c>
      <c r="CA334" t="s">
        <v>1</v>
      </c>
      <c r="CB334" t="s">
        <v>1</v>
      </c>
      <c r="CD334" t="str" cm="1">
        <f t="array" aca="1" ref="CD334" ca="1">eConcatenar(A334:CB334,"|")</f>
        <v>EaBf16zwZG5zyiqF|CAR2021-7529|3|MEMORIAL|TABASCO|CUNDUACAN|HUAPACAL SEGUNDA SECCION|2021-12-11|14800|0|200|50|1|0|0|0|0|0|0|0|0|0|0|0|0|0|0|ALMEIDA|PEREZ|SEBAASTIAN|SOLTERO|X|X|CARRETERA PRINCIPAL |HUAPACAL SEGUNDA SECCION|X|9141135950|X|X|X|CARRETERA PRINCIPAL |X|LUNES|X|X|X|X|X|DOMICILIO |1800|13000|0|0|0|2022-01-20|2022-01-27|x|x|x|x|x|QWZGYZFM9KVTQO|x|HOMBRE|X|14800|X|X|X|X|X|X|X|X|CARDENAS|X|X|X|X|X</v>
      </c>
    </row>
    <row r="335" spans="1:82" x14ac:dyDescent="0.25">
      <c r="A335" t="s">
        <v>469</v>
      </c>
      <c r="B335" t="s">
        <v>2460</v>
      </c>
      <c r="C335">
        <v>3</v>
      </c>
      <c r="D335" t="s">
        <v>3183</v>
      </c>
      <c r="E335" t="s">
        <v>3188</v>
      </c>
      <c r="F335" t="s">
        <v>3191</v>
      </c>
      <c r="G335" t="s">
        <v>3385</v>
      </c>
      <c r="H335" t="s">
        <v>3787</v>
      </c>
      <c r="I335">
        <v>14800</v>
      </c>
      <c r="J335">
        <v>0</v>
      </c>
      <c r="K335">
        <v>200</v>
      </c>
      <c r="L335">
        <v>50</v>
      </c>
      <c r="M335">
        <v>1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 t="s">
        <v>4398</v>
      </c>
      <c r="AC335" t="s">
        <v>4184</v>
      </c>
      <c r="AD335" t="s">
        <v>4637</v>
      </c>
      <c r="AE335" t="s">
        <v>4</v>
      </c>
      <c r="AF335" t="s">
        <v>1</v>
      </c>
      <c r="AG335" t="s">
        <v>1</v>
      </c>
      <c r="AH335" t="s">
        <v>5441</v>
      </c>
      <c r="AI335" t="s">
        <v>3385</v>
      </c>
      <c r="AJ335" t="s">
        <v>1</v>
      </c>
      <c r="AK335">
        <v>9141279597</v>
      </c>
      <c r="AL335" t="s">
        <v>1</v>
      </c>
      <c r="AM335" t="s">
        <v>1</v>
      </c>
      <c r="AN335" t="s">
        <v>1</v>
      </c>
      <c r="AO335" t="s">
        <v>5441</v>
      </c>
      <c r="AP335" t="s">
        <v>1</v>
      </c>
      <c r="AQ335" t="s">
        <v>2</v>
      </c>
      <c r="AR335" t="s">
        <v>1</v>
      </c>
      <c r="AS335" t="s">
        <v>1</v>
      </c>
      <c r="AT335" t="s">
        <v>1</v>
      </c>
      <c r="AU335" t="s">
        <v>1</v>
      </c>
      <c r="AV335" t="s">
        <v>1</v>
      </c>
      <c r="AW335" t="s">
        <v>11</v>
      </c>
      <c r="AX335">
        <f>Tabla1[[#This Row],[precio del paquete]]-Tabla1[[#This Row],[Saldo_Deudor]]</f>
        <v>800</v>
      </c>
      <c r="AY335">
        <v>14000</v>
      </c>
      <c r="AZ335">
        <v>0</v>
      </c>
      <c r="BA335">
        <v>0</v>
      </c>
      <c r="BB335" s="20">
        <v>0</v>
      </c>
      <c r="BC335" t="s">
        <v>4162</v>
      </c>
      <c r="BD335" t="s">
        <v>5962</v>
      </c>
      <c r="BE335" t="s">
        <v>3</v>
      </c>
      <c r="BF335" t="s">
        <v>3</v>
      </c>
      <c r="BG335" t="s">
        <v>3</v>
      </c>
      <c r="BH335" t="s">
        <v>3</v>
      </c>
      <c r="BI335" t="s">
        <v>3</v>
      </c>
      <c r="BJ335" s="19" t="s">
        <v>6141</v>
      </c>
      <c r="BK335" t="s">
        <v>3</v>
      </c>
      <c r="BL335" t="s">
        <v>132</v>
      </c>
      <c r="BM335" t="s">
        <v>1</v>
      </c>
      <c r="BN335">
        <f>Tabla1[[#This Row],[precio del paquete]]</f>
        <v>14800</v>
      </c>
      <c r="BO335" t="s">
        <v>1</v>
      </c>
      <c r="BP335" t="s">
        <v>1</v>
      </c>
      <c r="BQ335" t="s">
        <v>1</v>
      </c>
      <c r="BR335" t="s">
        <v>1</v>
      </c>
      <c r="BS335" t="s">
        <v>1</v>
      </c>
      <c r="BT335" t="s">
        <v>1</v>
      </c>
      <c r="BU335" t="s">
        <v>1</v>
      </c>
      <c r="BV335" t="s">
        <v>1</v>
      </c>
      <c r="BW335" t="s">
        <v>0</v>
      </c>
      <c r="BX335" t="s">
        <v>1</v>
      </c>
      <c r="BY335" t="s">
        <v>1</v>
      </c>
      <c r="BZ335" t="s">
        <v>1</v>
      </c>
      <c r="CA335" t="s">
        <v>1</v>
      </c>
      <c r="CB335" t="s">
        <v>1</v>
      </c>
      <c r="CD335" t="str" cm="1">
        <f t="array" aca="1" ref="CD335" ca="1">eConcatenar(A335:CB335,"|")</f>
        <v>3gjuKGgIesTTVQoE|CAR2021-7522|3|MEMORIAL|TABASCO|CUNDUACAN|HUAPACAL SEGUNDA SECCION|2021-12-10|14800|0|200|50|1|0|0|0|0|0|0|0|0|0|0|0|0|0|0|SUAREZ|PEREZ|ARTEMIA|SOLTERO|X|X|CALLE DE LA IGLESIA ENFRENTE|HUAPACAL SEGUNDA SECCION|X|9141279597|X|X|X|CALLE DE LA IGLESIA ENFRENTE|X|LUNES|X|X|X|X|X|DOMICILIO |800|14000|0|0|0|2022-01-20|2022-01-27|x|x|x|x|x|QWZGYZFM9KVTQO|x|HOMBRE|X|14800|X|X|X|X|X|X|X|X|CARDENAS|X|X|X|X|X</v>
      </c>
    </row>
    <row r="336" spans="1:82" x14ac:dyDescent="0.25">
      <c r="A336" t="s">
        <v>470</v>
      </c>
      <c r="B336" t="s">
        <v>2461</v>
      </c>
      <c r="C336">
        <v>3</v>
      </c>
      <c r="D336" t="s">
        <v>3183</v>
      </c>
      <c r="E336" t="s">
        <v>3188</v>
      </c>
      <c r="F336" t="s">
        <v>3191</v>
      </c>
      <c r="G336" t="s">
        <v>3385</v>
      </c>
      <c r="H336" t="s">
        <v>3787</v>
      </c>
      <c r="I336">
        <v>14800</v>
      </c>
      <c r="J336">
        <v>0</v>
      </c>
      <c r="K336">
        <v>200</v>
      </c>
      <c r="L336">
        <v>50</v>
      </c>
      <c r="M336">
        <v>1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 t="s">
        <v>4184</v>
      </c>
      <c r="AC336" t="s">
        <v>4428</v>
      </c>
      <c r="AD336" t="s">
        <v>4638</v>
      </c>
      <c r="AE336" t="s">
        <v>4</v>
      </c>
      <c r="AF336" t="s">
        <v>1</v>
      </c>
      <c r="AG336" t="s">
        <v>1</v>
      </c>
      <c r="AH336" t="s">
        <v>5442</v>
      </c>
      <c r="AI336" t="s">
        <v>3385</v>
      </c>
      <c r="AJ336" t="s">
        <v>1</v>
      </c>
      <c r="AK336">
        <v>9141279597</v>
      </c>
      <c r="AL336" t="s">
        <v>1</v>
      </c>
      <c r="AM336" t="s">
        <v>1</v>
      </c>
      <c r="AN336" t="s">
        <v>1</v>
      </c>
      <c r="AO336" t="s">
        <v>5442</v>
      </c>
      <c r="AP336" t="s">
        <v>1</v>
      </c>
      <c r="AQ336" t="s">
        <v>2</v>
      </c>
      <c r="AR336" t="s">
        <v>1</v>
      </c>
      <c r="AS336" t="s">
        <v>1</v>
      </c>
      <c r="AT336" t="s">
        <v>1</v>
      </c>
      <c r="AU336" t="s">
        <v>1</v>
      </c>
      <c r="AV336" t="s">
        <v>1</v>
      </c>
      <c r="AW336" t="s">
        <v>11</v>
      </c>
      <c r="AX336">
        <f>Tabla1[[#This Row],[precio del paquete]]-Tabla1[[#This Row],[Saldo_Deudor]]</f>
        <v>800</v>
      </c>
      <c r="AY336">
        <v>14000</v>
      </c>
      <c r="AZ336">
        <v>0</v>
      </c>
      <c r="BA336">
        <v>0</v>
      </c>
      <c r="BB336" s="20">
        <v>0</v>
      </c>
      <c r="BC336" t="s">
        <v>4162</v>
      </c>
      <c r="BD336" t="s">
        <v>5962</v>
      </c>
      <c r="BE336" t="s">
        <v>3</v>
      </c>
      <c r="BF336" t="s">
        <v>3</v>
      </c>
      <c r="BG336" t="s">
        <v>3</v>
      </c>
      <c r="BH336" t="s">
        <v>3</v>
      </c>
      <c r="BI336" t="s">
        <v>3</v>
      </c>
      <c r="BJ336" s="18" t="s">
        <v>6141</v>
      </c>
      <c r="BK336" t="s">
        <v>3</v>
      </c>
      <c r="BL336" t="s">
        <v>132</v>
      </c>
      <c r="BM336" t="s">
        <v>1</v>
      </c>
      <c r="BN336">
        <f>Tabla1[[#This Row],[precio del paquete]]</f>
        <v>14800</v>
      </c>
      <c r="BO336" t="s">
        <v>1</v>
      </c>
      <c r="BP336" t="s">
        <v>1</v>
      </c>
      <c r="BQ336" t="s">
        <v>1</v>
      </c>
      <c r="BR336" t="s">
        <v>1</v>
      </c>
      <c r="BS336" t="s">
        <v>1</v>
      </c>
      <c r="BT336" t="s">
        <v>1</v>
      </c>
      <c r="BU336" t="s">
        <v>1</v>
      </c>
      <c r="BV336" t="s">
        <v>1</v>
      </c>
      <c r="BW336" t="s">
        <v>0</v>
      </c>
      <c r="BX336" t="s">
        <v>1</v>
      </c>
      <c r="BY336" t="s">
        <v>1</v>
      </c>
      <c r="BZ336" t="s">
        <v>1</v>
      </c>
      <c r="CA336" t="s">
        <v>1</v>
      </c>
      <c r="CB336" t="s">
        <v>1</v>
      </c>
      <c r="CD336" t="str" cm="1">
        <f t="array" aca="1" ref="CD336" ca="1">eConcatenar(A336:CB336,"|")</f>
        <v>46gqgrp13XlT0CdG|CAR2021-7523|3|MEMORIAL|TABASCO|CUNDUACAN|HUAPACAL SEGUNDA SECCION|2021-12-10|14800|0|200|50|1|0|0|0|0|0|0|0|0|0|0|0|0|0|0|PEREZ|IZQUIERDO|ROSA MARIA|SOLTERO|X|X|CARRETERA VIA CORTA SIN NUMERO|HUAPACAL SEGUNDA SECCION|X|9141279597|X|X|X|CARRETERA VIA CORTA SIN NUMERO|X|LUNES|X|X|X|X|X|DOMICILIO |800|14000|0|0|0|2022-01-20|2022-01-27|x|x|x|x|x|QWZGYZFM9KVTQO|x|HOMBRE|X|14800|X|X|X|X|X|X|X|X|CARDENAS|X|X|X|X|X</v>
      </c>
    </row>
    <row r="337" spans="1:82" x14ac:dyDescent="0.25">
      <c r="A337" t="s">
        <v>471</v>
      </c>
      <c r="B337" t="s">
        <v>2462</v>
      </c>
      <c r="C337">
        <v>3</v>
      </c>
      <c r="D337" t="s">
        <v>3183</v>
      </c>
      <c r="E337" t="s">
        <v>12</v>
      </c>
      <c r="F337" t="s">
        <v>0</v>
      </c>
      <c r="G337" t="s">
        <v>3386</v>
      </c>
      <c r="H337" t="s">
        <v>3857</v>
      </c>
      <c r="I337">
        <v>14800</v>
      </c>
      <c r="J337">
        <v>0</v>
      </c>
      <c r="K337">
        <v>250</v>
      </c>
      <c r="L337">
        <v>50</v>
      </c>
      <c r="M337">
        <v>2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 t="s">
        <v>7</v>
      </c>
      <c r="AC337" t="s">
        <v>7</v>
      </c>
      <c r="AD337" t="s">
        <v>9</v>
      </c>
      <c r="AE337" t="s">
        <v>4</v>
      </c>
      <c r="AF337" t="s">
        <v>1</v>
      </c>
      <c r="AG337" t="s">
        <v>1</v>
      </c>
      <c r="AH337" t="s">
        <v>5443</v>
      </c>
      <c r="AI337" t="s">
        <v>3386</v>
      </c>
      <c r="AJ337" t="s">
        <v>1</v>
      </c>
      <c r="AK337">
        <v>9371661928</v>
      </c>
      <c r="AL337" t="s">
        <v>1</v>
      </c>
      <c r="AM337" t="s">
        <v>1</v>
      </c>
      <c r="AN337" t="s">
        <v>1</v>
      </c>
      <c r="AO337" t="s">
        <v>5443</v>
      </c>
      <c r="AP337" t="s">
        <v>1</v>
      </c>
      <c r="AQ337" t="s">
        <v>2</v>
      </c>
      <c r="AR337" t="s">
        <v>1</v>
      </c>
      <c r="AS337" t="s">
        <v>1</v>
      </c>
      <c r="AT337" t="s">
        <v>1</v>
      </c>
      <c r="AU337" t="s">
        <v>1</v>
      </c>
      <c r="AV337" t="s">
        <v>1</v>
      </c>
      <c r="AW337" t="s">
        <v>11</v>
      </c>
      <c r="AX337">
        <f>Tabla1[[#This Row],[precio del paquete]]-Tabla1[[#This Row],[Saldo_Deudor]]</f>
        <v>250</v>
      </c>
      <c r="AY337">
        <v>14550</v>
      </c>
      <c r="AZ337">
        <v>0</v>
      </c>
      <c r="BA337">
        <v>0</v>
      </c>
      <c r="BB337" s="20">
        <v>0</v>
      </c>
      <c r="BC337" t="s">
        <v>3857</v>
      </c>
      <c r="BD337" t="s">
        <v>6077</v>
      </c>
      <c r="BE337" t="s">
        <v>3</v>
      </c>
      <c r="BF337" t="s">
        <v>3</v>
      </c>
      <c r="BG337" t="s">
        <v>3</v>
      </c>
      <c r="BH337" t="s">
        <v>3</v>
      </c>
      <c r="BI337" t="s">
        <v>3</v>
      </c>
      <c r="BJ337" s="19" t="s">
        <v>6141</v>
      </c>
      <c r="BK337" t="s">
        <v>3</v>
      </c>
      <c r="BL337" t="s">
        <v>132</v>
      </c>
      <c r="BM337" t="s">
        <v>1</v>
      </c>
      <c r="BN337">
        <f>Tabla1[[#This Row],[precio del paquete]]</f>
        <v>14800</v>
      </c>
      <c r="BO337" t="s">
        <v>1</v>
      </c>
      <c r="BP337" t="s">
        <v>1</v>
      </c>
      <c r="BQ337" t="s">
        <v>1</v>
      </c>
      <c r="BR337" t="s">
        <v>1</v>
      </c>
      <c r="BS337" t="s">
        <v>1</v>
      </c>
      <c r="BT337" t="s">
        <v>1</v>
      </c>
      <c r="BU337" t="s">
        <v>1</v>
      </c>
      <c r="BV337" t="s">
        <v>1</v>
      </c>
      <c r="BW337" t="s">
        <v>0</v>
      </c>
      <c r="BX337" t="s">
        <v>1</v>
      </c>
      <c r="BY337" t="s">
        <v>1</v>
      </c>
      <c r="BZ337" t="s">
        <v>1</v>
      </c>
      <c r="CA337" t="s">
        <v>1</v>
      </c>
      <c r="CB337" t="s">
        <v>1</v>
      </c>
      <c r="CD337" t="str" cm="1">
        <f t="array" aca="1" ref="CD337" ca="1">eConcatenar(A337:CB337,"|")</f>
        <v>hVDD2QY0IQSECI5p|CAR2021-5809|3|MEMORIAL|TABASCO |CARDENAS|IDANCA SEGUNDA SECCION |2021-02-10|14800|0|250|50|2|0|0|0|0|0|0|0|0|0|0|0|0|0|0|LOPEZ|LOPEZ|ROBERTO|SOLTERO|X|X|CARRETERA A LIBERTAD |IDANCA SEGUNDA SECCION |X|9371661928|X|X|X|CARRETERA A LIBERTAD |X|LUNES|X|X|X|X|X|DOMICILIO |250|14550|0|0|0|2021-02-10|2021-02-17|x|x|x|x|x|QWZGYZFM9KVTQO|x|HOMBRE|X|14800|X|X|X|X|X|X|X|X|CARDENAS|X|X|X|X|X</v>
      </c>
    </row>
    <row r="338" spans="1:82" x14ac:dyDescent="0.25">
      <c r="A338" t="s">
        <v>472</v>
      </c>
      <c r="B338" t="s">
        <v>2463</v>
      </c>
      <c r="C338">
        <v>3</v>
      </c>
      <c r="D338" t="s">
        <v>3183</v>
      </c>
      <c r="E338" t="s">
        <v>3188</v>
      </c>
      <c r="F338" t="s">
        <v>0</v>
      </c>
      <c r="G338" t="s">
        <v>3387</v>
      </c>
      <c r="H338" t="s">
        <v>3833</v>
      </c>
      <c r="I338">
        <v>14800</v>
      </c>
      <c r="J338">
        <v>0</v>
      </c>
      <c r="K338">
        <v>100</v>
      </c>
      <c r="L338">
        <v>50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 t="s">
        <v>4184</v>
      </c>
      <c r="AC338" t="s">
        <v>4201</v>
      </c>
      <c r="AD338" t="s">
        <v>13</v>
      </c>
      <c r="AE338" t="s">
        <v>4</v>
      </c>
      <c r="AF338" t="s">
        <v>1</v>
      </c>
      <c r="AG338" t="s">
        <v>1</v>
      </c>
      <c r="AH338" t="s">
        <v>5444</v>
      </c>
      <c r="AI338" t="s">
        <v>3387</v>
      </c>
      <c r="AJ338" t="s">
        <v>1</v>
      </c>
      <c r="AK338">
        <v>9931590164</v>
      </c>
      <c r="AL338" t="s">
        <v>1</v>
      </c>
      <c r="AM338" t="s">
        <v>1</v>
      </c>
      <c r="AN338" t="s">
        <v>1</v>
      </c>
      <c r="AO338" t="s">
        <v>5444</v>
      </c>
      <c r="AP338" t="s">
        <v>1</v>
      </c>
      <c r="AQ338" t="s">
        <v>2</v>
      </c>
      <c r="AR338" t="s">
        <v>1</v>
      </c>
      <c r="AS338" t="s">
        <v>1</v>
      </c>
      <c r="AT338" t="s">
        <v>1</v>
      </c>
      <c r="AU338" t="s">
        <v>1</v>
      </c>
      <c r="AV338" t="s">
        <v>1</v>
      </c>
      <c r="AW338" t="s">
        <v>11</v>
      </c>
      <c r="AX338">
        <f>Tabla1[[#This Row],[precio del paquete]]-Tabla1[[#This Row],[Saldo_Deudor]]</f>
        <v>3800</v>
      </c>
      <c r="AY338">
        <v>11000</v>
      </c>
      <c r="AZ338">
        <v>0</v>
      </c>
      <c r="BA338">
        <v>0</v>
      </c>
      <c r="BB338" s="20">
        <v>0</v>
      </c>
      <c r="BC338" t="s">
        <v>3786</v>
      </c>
      <c r="BD338" t="s">
        <v>3838</v>
      </c>
      <c r="BE338" t="s">
        <v>3</v>
      </c>
      <c r="BF338" t="s">
        <v>3</v>
      </c>
      <c r="BG338" t="s">
        <v>3</v>
      </c>
      <c r="BH338" t="s">
        <v>3</v>
      </c>
      <c r="BI338" t="s">
        <v>3</v>
      </c>
      <c r="BJ338" s="18" t="s">
        <v>6124</v>
      </c>
      <c r="BK338" t="s">
        <v>3</v>
      </c>
      <c r="BL338" t="s">
        <v>132</v>
      </c>
      <c r="BM338" t="s">
        <v>1</v>
      </c>
      <c r="BN338">
        <f>Tabla1[[#This Row],[precio del paquete]]</f>
        <v>14800</v>
      </c>
      <c r="BO338" t="s">
        <v>1</v>
      </c>
      <c r="BP338" t="s">
        <v>1</v>
      </c>
      <c r="BQ338" t="s">
        <v>1</v>
      </c>
      <c r="BR338" t="s">
        <v>1</v>
      </c>
      <c r="BS338" t="s">
        <v>1</v>
      </c>
      <c r="BT338" t="s">
        <v>1</v>
      </c>
      <c r="BU338" t="s">
        <v>1</v>
      </c>
      <c r="BV338" t="s">
        <v>1</v>
      </c>
      <c r="BW338" t="s">
        <v>0</v>
      </c>
      <c r="BX338" t="s">
        <v>1</v>
      </c>
      <c r="BY338" t="s">
        <v>1</v>
      </c>
      <c r="BZ338" t="s">
        <v>1</v>
      </c>
      <c r="CA338" t="s">
        <v>1</v>
      </c>
      <c r="CB338" t="s">
        <v>1</v>
      </c>
      <c r="CD338" t="str" cm="1">
        <f t="array" aca="1" ref="CD338" ca="1">eConcatenar(A338:CB338,"|")</f>
        <v>qEiwG1pmvBoeq1nt|CAR2021-6808|3|MEMORIAL|TABASCO|CARDENAS|IGNACIO GUTIERREZ GOMEZ|2021-08-11|14800|0|100|50|0|0|0|0|0|0|0|0|0|0|0|0|0|0|0|PEREZ|HERNANDEZ|GUTIERREZ|SOLTERO|X|X|CALLE ALVARO OBREGON NUMERO 333|IGNACIO GUTIERREZ GOMEZ|X|9931590164|X|X|X|CALLE ALVARO OBREGON NUMERO 333|X|LUNES|X|X|X|X|X|DOMICILIO |3800|11000|0|0|0|2021-04-12|2021-04-19|x|x|x|x|x|QWZHGJ0U9KVTQO|x|HOMBRE|X|14800|X|X|X|X|X|X|X|X|CARDENAS|X|X|X|X|X</v>
      </c>
    </row>
    <row r="339" spans="1:82" x14ac:dyDescent="0.25">
      <c r="A339" t="s">
        <v>473</v>
      </c>
      <c r="B339" t="s">
        <v>2464</v>
      </c>
      <c r="C339">
        <v>3</v>
      </c>
      <c r="D339" t="s">
        <v>3183</v>
      </c>
      <c r="E339" t="s">
        <v>3188</v>
      </c>
      <c r="F339" t="s">
        <v>3189</v>
      </c>
      <c r="G339" t="s">
        <v>3387</v>
      </c>
      <c r="H339" t="s">
        <v>3779</v>
      </c>
      <c r="I339">
        <v>14800</v>
      </c>
      <c r="J339">
        <v>0</v>
      </c>
      <c r="K339">
        <v>50</v>
      </c>
      <c r="L339">
        <v>50</v>
      </c>
      <c r="M339">
        <v>1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 t="s">
        <v>4413</v>
      </c>
      <c r="AC339" t="s">
        <v>4626</v>
      </c>
      <c r="AD339" t="s">
        <v>4639</v>
      </c>
      <c r="AE339" t="s">
        <v>4</v>
      </c>
      <c r="AF339" t="s">
        <v>1</v>
      </c>
      <c r="AG339" t="s">
        <v>1</v>
      </c>
      <c r="AH339" t="s">
        <v>3237</v>
      </c>
      <c r="AI339" t="s">
        <v>3387</v>
      </c>
      <c r="AJ339" t="s">
        <v>1</v>
      </c>
      <c r="AK339">
        <v>9331633601</v>
      </c>
      <c r="AL339" t="s">
        <v>1</v>
      </c>
      <c r="AM339" t="s">
        <v>1</v>
      </c>
      <c r="AN339" t="s">
        <v>1</v>
      </c>
      <c r="AO339" t="s">
        <v>3237</v>
      </c>
      <c r="AP339" t="s">
        <v>1</v>
      </c>
      <c r="AQ339" t="s">
        <v>2</v>
      </c>
      <c r="AR339" t="s">
        <v>1</v>
      </c>
      <c r="AS339" t="s">
        <v>1</v>
      </c>
      <c r="AT339" t="s">
        <v>1</v>
      </c>
      <c r="AU339" t="s">
        <v>1</v>
      </c>
      <c r="AV339" t="s">
        <v>1</v>
      </c>
      <c r="AW339" t="s">
        <v>11</v>
      </c>
      <c r="AX339">
        <f>Tabla1[[#This Row],[precio del paquete]]-Tabla1[[#This Row],[Saldo_Deudor]]</f>
        <v>50</v>
      </c>
      <c r="AY339">
        <v>14750</v>
      </c>
      <c r="AZ339">
        <v>0</v>
      </c>
      <c r="BA339">
        <v>0</v>
      </c>
      <c r="BB339" s="20">
        <v>0</v>
      </c>
      <c r="BC339" t="s">
        <v>4124</v>
      </c>
      <c r="BD339" t="s">
        <v>4103</v>
      </c>
      <c r="BE339" t="s">
        <v>3</v>
      </c>
      <c r="BF339" t="s">
        <v>3</v>
      </c>
      <c r="BG339" t="s">
        <v>3</v>
      </c>
      <c r="BH339" t="s">
        <v>3</v>
      </c>
      <c r="BI339" t="s">
        <v>3</v>
      </c>
      <c r="BJ339" s="19" t="s">
        <v>6129</v>
      </c>
      <c r="BK339" t="s">
        <v>3</v>
      </c>
      <c r="BL339" t="s">
        <v>132</v>
      </c>
      <c r="BM339" t="s">
        <v>1</v>
      </c>
      <c r="BN339">
        <f>Tabla1[[#This Row],[precio del paquete]]</f>
        <v>14800</v>
      </c>
      <c r="BO339" t="s">
        <v>1</v>
      </c>
      <c r="BP339" t="s">
        <v>1</v>
      </c>
      <c r="BQ339" t="s">
        <v>1</v>
      </c>
      <c r="BR339" t="s">
        <v>1</v>
      </c>
      <c r="BS339" t="s">
        <v>1</v>
      </c>
      <c r="BT339" t="s">
        <v>1</v>
      </c>
      <c r="BU339" t="s">
        <v>1</v>
      </c>
      <c r="BV339" t="s">
        <v>1</v>
      </c>
      <c r="BW339" t="s">
        <v>0</v>
      </c>
      <c r="BX339" t="s">
        <v>1</v>
      </c>
      <c r="BY339" t="s">
        <v>1</v>
      </c>
      <c r="BZ339" t="s">
        <v>1</v>
      </c>
      <c r="CA339" t="s">
        <v>1</v>
      </c>
      <c r="CB339" t="s">
        <v>1</v>
      </c>
      <c r="CD339" t="str" cm="1">
        <f t="array" aca="1" ref="CD339" ca="1">eConcatenar(A339:CB339,"|")</f>
        <v>hVQItI4UZ1wzQekQ|COM2021-2974|3|MEMORIAL|TABASCO|COMALCALCO|IGNACIO GUTIERREZ GOMEZ|2021-09-24|14800|0|50|50|1|0|0|0|0|0|0|0|0|0|0|0|0|0|0|ACOPA|MONTIEL|CELITA|SOLTERO|X|X|CARRETERA PRINCIPAL SIN NUMERO|IGNACIO GUTIERREZ GOMEZ|X|9331633601|X|X|X|CARRETERA PRINCIPAL SIN NUMERO|X|LUNES|X|X|X|X|X|DOMICILIO |50|14750|0|0|0|2022-01-21|2022-01-28|x|x|x|x|x|QX002LUS9KVTQO|x|HOMBRE|X|14800|X|X|X|X|X|X|X|X|CARDENAS|X|X|X|X|X</v>
      </c>
    </row>
    <row r="340" spans="1:82" x14ac:dyDescent="0.25">
      <c r="A340" t="s">
        <v>474</v>
      </c>
      <c r="B340" t="s">
        <v>2465</v>
      </c>
      <c r="C340">
        <v>3</v>
      </c>
      <c r="D340" t="s">
        <v>3183</v>
      </c>
      <c r="E340" t="s">
        <v>3188</v>
      </c>
      <c r="F340" t="s">
        <v>3189</v>
      </c>
      <c r="G340" t="s">
        <v>3388</v>
      </c>
      <c r="H340" t="s">
        <v>3934</v>
      </c>
      <c r="I340">
        <v>14800</v>
      </c>
      <c r="J340">
        <v>0</v>
      </c>
      <c r="K340">
        <v>100</v>
      </c>
      <c r="L340">
        <v>50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 t="s">
        <v>4183</v>
      </c>
      <c r="AC340" t="s">
        <v>4346</v>
      </c>
      <c r="AD340" t="s">
        <v>4293</v>
      </c>
      <c r="AE340" t="s">
        <v>4</v>
      </c>
      <c r="AF340" t="s">
        <v>1</v>
      </c>
      <c r="AG340" t="s">
        <v>1</v>
      </c>
      <c r="AH340" t="s">
        <v>3388</v>
      </c>
      <c r="AI340" t="s">
        <v>3388</v>
      </c>
      <c r="AJ340" t="s">
        <v>1</v>
      </c>
      <c r="AK340">
        <v>9331573682</v>
      </c>
      <c r="AL340" t="s">
        <v>1</v>
      </c>
      <c r="AM340" t="s">
        <v>1</v>
      </c>
      <c r="AN340" t="s">
        <v>1</v>
      </c>
      <c r="AO340" t="s">
        <v>3388</v>
      </c>
      <c r="AP340" t="s">
        <v>1</v>
      </c>
      <c r="AQ340" t="s">
        <v>2</v>
      </c>
      <c r="AR340" t="s">
        <v>1</v>
      </c>
      <c r="AS340" t="s">
        <v>1</v>
      </c>
      <c r="AT340" t="s">
        <v>1</v>
      </c>
      <c r="AU340" t="s">
        <v>1</v>
      </c>
      <c r="AV340" t="s">
        <v>1</v>
      </c>
      <c r="AW340" t="s">
        <v>11</v>
      </c>
      <c r="AX340">
        <f>Tabla1[[#This Row],[precio del paquete]]-Tabla1[[#This Row],[Saldo_Deudor]]</f>
        <v>9300</v>
      </c>
      <c r="AY340">
        <v>5500</v>
      </c>
      <c r="AZ340">
        <v>0</v>
      </c>
      <c r="BA340">
        <v>0</v>
      </c>
      <c r="BB340" s="20">
        <v>0</v>
      </c>
      <c r="BC340" t="s">
        <v>4141</v>
      </c>
      <c r="BD340" t="s">
        <v>5960</v>
      </c>
      <c r="BE340" t="s">
        <v>3</v>
      </c>
      <c r="BF340" t="s">
        <v>3</v>
      </c>
      <c r="BG340" t="s">
        <v>3</v>
      </c>
      <c r="BH340" t="s">
        <v>3</v>
      </c>
      <c r="BI340" t="s">
        <v>3</v>
      </c>
      <c r="BJ340" s="18" t="s">
        <v>6132</v>
      </c>
      <c r="BK340" t="s">
        <v>3</v>
      </c>
      <c r="BL340" t="s">
        <v>132</v>
      </c>
      <c r="BM340" t="s">
        <v>1</v>
      </c>
      <c r="BN340">
        <f>Tabla1[[#This Row],[precio del paquete]]</f>
        <v>14800</v>
      </c>
      <c r="BO340" t="s">
        <v>1</v>
      </c>
      <c r="BP340" t="s">
        <v>1</v>
      </c>
      <c r="BQ340" t="s">
        <v>1</v>
      </c>
      <c r="BR340" t="s">
        <v>1</v>
      </c>
      <c r="BS340" t="s">
        <v>1</v>
      </c>
      <c r="BT340" t="s">
        <v>1</v>
      </c>
      <c r="BU340" t="s">
        <v>1</v>
      </c>
      <c r="BV340" t="s">
        <v>1</v>
      </c>
      <c r="BW340" t="s">
        <v>0</v>
      </c>
      <c r="BX340" t="s">
        <v>1</v>
      </c>
      <c r="BY340" t="s">
        <v>1</v>
      </c>
      <c r="BZ340" t="s">
        <v>1</v>
      </c>
      <c r="CA340" t="s">
        <v>1</v>
      </c>
      <c r="CB340" t="s">
        <v>1</v>
      </c>
      <c r="CD340" t="str" cm="1">
        <f t="array" aca="1" ref="CD340" ca="1">eConcatenar(A340:CB340,"|")</f>
        <v>DVsuY5wlo2Bi55xR|COM2021-2752|3|MEMORIAL|TABASCO|COMALCALCO|IGNACIO ZARAGOZA 3RA SECCION|2021-08-31|14800|0|100|50|0|0|0|0|0|0|0|0|0|0|0|0|0|0|0|DE LA CRUZ|FLORES|AURORA|SOLTERO|X|X|IGNACIO ZARAGOZA 3RA SECCION|IGNACIO ZARAGOZA 3RA SECCION|X|9331573682|X|X|X|IGNACIO ZARAGOZA 3RA SECCION|X|LUNES|X|X|X|X|X|DOMICILIO |9300|5500|0|0|0|2022-01-24|2022-01-31|x|x|x|x|x|DSYPMZPXEANHGLM|x|HOMBRE|X|14800|X|X|X|X|X|X|X|X|CARDENAS|X|X|X|X|X</v>
      </c>
    </row>
    <row r="341" spans="1:82" x14ac:dyDescent="0.25">
      <c r="A341" t="s">
        <v>475</v>
      </c>
      <c r="B341" t="s">
        <v>2466</v>
      </c>
      <c r="C341">
        <v>3</v>
      </c>
      <c r="D341" t="s">
        <v>3183</v>
      </c>
      <c r="E341" t="s">
        <v>3188</v>
      </c>
      <c r="F341" t="s">
        <v>3189</v>
      </c>
      <c r="G341" t="s">
        <v>3389</v>
      </c>
      <c r="H341" t="s">
        <v>3765</v>
      </c>
      <c r="I341">
        <v>14800</v>
      </c>
      <c r="J341">
        <v>0</v>
      </c>
      <c r="K341">
        <v>100</v>
      </c>
      <c r="L341">
        <v>50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 t="s">
        <v>4201</v>
      </c>
      <c r="AC341" t="s">
        <v>4255</v>
      </c>
      <c r="AD341" t="s">
        <v>4640</v>
      </c>
      <c r="AE341" t="s">
        <v>4</v>
      </c>
      <c r="AF341" t="s">
        <v>1</v>
      </c>
      <c r="AG341" t="s">
        <v>1</v>
      </c>
      <c r="AH341" t="s">
        <v>5445</v>
      </c>
      <c r="AI341" t="s">
        <v>3389</v>
      </c>
      <c r="AJ341" t="s">
        <v>1</v>
      </c>
      <c r="AK341">
        <v>9331556239</v>
      </c>
      <c r="AL341" t="s">
        <v>1</v>
      </c>
      <c r="AM341" t="s">
        <v>1</v>
      </c>
      <c r="AN341" t="s">
        <v>1</v>
      </c>
      <c r="AO341" t="s">
        <v>5445</v>
      </c>
      <c r="AP341" t="s">
        <v>1</v>
      </c>
      <c r="AQ341" t="s">
        <v>2</v>
      </c>
      <c r="AR341" t="s">
        <v>1</v>
      </c>
      <c r="AS341" t="s">
        <v>1</v>
      </c>
      <c r="AT341" t="s">
        <v>1</v>
      </c>
      <c r="AU341" t="s">
        <v>1</v>
      </c>
      <c r="AV341" t="s">
        <v>1</v>
      </c>
      <c r="AW341" t="s">
        <v>11</v>
      </c>
      <c r="AX341">
        <f>Tabla1[[#This Row],[precio del paquete]]-Tabla1[[#This Row],[Saldo_Deudor]]</f>
        <v>700</v>
      </c>
      <c r="AY341">
        <v>14100</v>
      </c>
      <c r="AZ341">
        <v>0</v>
      </c>
      <c r="BA341">
        <v>0</v>
      </c>
      <c r="BB341" s="20">
        <v>0</v>
      </c>
      <c r="BC341" t="s">
        <v>3825</v>
      </c>
      <c r="BD341" t="s">
        <v>4074</v>
      </c>
      <c r="BE341" t="s">
        <v>3</v>
      </c>
      <c r="BF341" t="s">
        <v>3</v>
      </c>
      <c r="BG341" t="s">
        <v>3</v>
      </c>
      <c r="BH341" t="s">
        <v>3</v>
      </c>
      <c r="BI341" t="s">
        <v>3</v>
      </c>
      <c r="BJ341" s="19" t="s">
        <v>6144</v>
      </c>
      <c r="BK341" t="s">
        <v>3</v>
      </c>
      <c r="BL341" t="s">
        <v>132</v>
      </c>
      <c r="BM341" t="s">
        <v>1</v>
      </c>
      <c r="BN341">
        <f>Tabla1[[#This Row],[precio del paquete]]</f>
        <v>14800</v>
      </c>
      <c r="BO341" t="s">
        <v>1</v>
      </c>
      <c r="BP341" t="s">
        <v>1</v>
      </c>
      <c r="BQ341" t="s">
        <v>1</v>
      </c>
      <c r="BR341" t="s">
        <v>1</v>
      </c>
      <c r="BS341" t="s">
        <v>1</v>
      </c>
      <c r="BT341" t="s">
        <v>1</v>
      </c>
      <c r="BU341" t="s">
        <v>1</v>
      </c>
      <c r="BV341" t="s">
        <v>1</v>
      </c>
      <c r="BW341" t="s">
        <v>0</v>
      </c>
      <c r="BX341" t="s">
        <v>1</v>
      </c>
      <c r="BY341" t="s">
        <v>1</v>
      </c>
      <c r="BZ341" t="s">
        <v>1</v>
      </c>
      <c r="CA341" t="s">
        <v>1</v>
      </c>
      <c r="CB341" t="s">
        <v>1</v>
      </c>
      <c r="CD341" t="str" cm="1">
        <f t="array" aca="1" ref="CD341" ca="1">eConcatenar(A341:CB341,"|")</f>
        <v>LgvPyYtQJuFIy0Xg|COM2021-3720|3|MEMORIAL|TABASCO|COMALCALCO|INDEPENDENCIA PRIMERA|2021-11-16|14800|0|100|50|0|0|0|0|0|0|0|0|0|0|0|0|0|0|0|HERNANDEZ|ALVARADO|HERNAN|SOLTERO|X|X|CARRETERA A INDEPENDENCIA SEGUNDA SIN NUMERO|INDEPENDENCIA PRIMERA|X|9331556239|X|X|X|CARRETERA A INDEPENDENCIA SEGUNDA SIN NUMERO|X|LUNES|X|X|X|X|X|DOMICILIO |700|14100|0|0|0|2021-12-14|2021-12-21|x|x|x|x|x|QX002L4E9KVTQO|x|HOMBRE|X|14800|X|X|X|X|X|X|X|X|CARDENAS|X|X|X|X|X</v>
      </c>
    </row>
    <row r="342" spans="1:82" x14ac:dyDescent="0.25">
      <c r="A342" t="s">
        <v>476</v>
      </c>
      <c r="B342" t="s">
        <v>2467</v>
      </c>
      <c r="C342">
        <v>3</v>
      </c>
      <c r="D342" t="s">
        <v>3185</v>
      </c>
      <c r="E342" t="s">
        <v>12</v>
      </c>
      <c r="F342" t="s">
        <v>120</v>
      </c>
      <c r="G342" t="s">
        <v>3390</v>
      </c>
      <c r="H342" t="s">
        <v>3868</v>
      </c>
      <c r="I342">
        <v>12900</v>
      </c>
      <c r="J342">
        <v>0</v>
      </c>
      <c r="K342">
        <v>400</v>
      </c>
      <c r="L342">
        <v>50</v>
      </c>
      <c r="M342">
        <v>2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 t="s">
        <v>4635</v>
      </c>
      <c r="AC342" t="s">
        <v>4314</v>
      </c>
      <c r="AD342" t="s">
        <v>4641</v>
      </c>
      <c r="AE342" t="s">
        <v>4</v>
      </c>
      <c r="AF342" t="s">
        <v>1</v>
      </c>
      <c r="AG342" t="s">
        <v>1</v>
      </c>
      <c r="AH342" t="s">
        <v>5446</v>
      </c>
      <c r="AI342" t="s">
        <v>3390</v>
      </c>
      <c r="AJ342" t="s">
        <v>1</v>
      </c>
      <c r="AK342">
        <v>9331036287</v>
      </c>
      <c r="AL342" t="s">
        <v>1</v>
      </c>
      <c r="AM342" t="s">
        <v>1</v>
      </c>
      <c r="AN342" t="s">
        <v>1</v>
      </c>
      <c r="AO342" t="s">
        <v>5446</v>
      </c>
      <c r="AP342" t="s">
        <v>1</v>
      </c>
      <c r="AQ342" t="s">
        <v>2</v>
      </c>
      <c r="AR342" t="s">
        <v>1</v>
      </c>
      <c r="AS342" t="s">
        <v>1</v>
      </c>
      <c r="AT342" t="s">
        <v>1</v>
      </c>
      <c r="AU342" t="s">
        <v>1</v>
      </c>
      <c r="AV342" t="s">
        <v>1</v>
      </c>
      <c r="AW342" t="s">
        <v>11</v>
      </c>
      <c r="AX342">
        <f>Tabla1[[#This Row],[precio del paquete]]-Tabla1[[#This Row],[Saldo_Deudor]]</f>
        <v>3200</v>
      </c>
      <c r="AY342">
        <v>9700</v>
      </c>
      <c r="AZ342">
        <v>0</v>
      </c>
      <c r="BA342">
        <v>0</v>
      </c>
      <c r="BB342" s="20">
        <v>0</v>
      </c>
      <c r="BC342" t="s">
        <v>3964</v>
      </c>
      <c r="BD342" t="s">
        <v>6065</v>
      </c>
      <c r="BE342" t="s">
        <v>3</v>
      </c>
      <c r="BF342" t="s">
        <v>3</v>
      </c>
      <c r="BG342" t="s">
        <v>3</v>
      </c>
      <c r="BH342" t="s">
        <v>3</v>
      </c>
      <c r="BI342" t="s">
        <v>3</v>
      </c>
      <c r="BJ342" s="18" t="s">
        <v>6148</v>
      </c>
      <c r="BK342" t="s">
        <v>3</v>
      </c>
      <c r="BL342" t="s">
        <v>132</v>
      </c>
      <c r="BM342" t="s">
        <v>1</v>
      </c>
      <c r="BN342">
        <f>Tabla1[[#This Row],[precio del paquete]]</f>
        <v>12900</v>
      </c>
      <c r="BO342" t="s">
        <v>1</v>
      </c>
      <c r="BP342" t="s">
        <v>1</v>
      </c>
      <c r="BQ342" t="s">
        <v>1</v>
      </c>
      <c r="BR342" t="s">
        <v>1</v>
      </c>
      <c r="BS342" t="s">
        <v>1</v>
      </c>
      <c r="BT342" t="s">
        <v>1</v>
      </c>
      <c r="BU342" t="s">
        <v>1</v>
      </c>
      <c r="BV342" t="s">
        <v>1</v>
      </c>
      <c r="BW342" t="s">
        <v>0</v>
      </c>
      <c r="BX342" t="s">
        <v>1</v>
      </c>
      <c r="BY342" t="s">
        <v>1</v>
      </c>
      <c r="BZ342" t="s">
        <v>1</v>
      </c>
      <c r="CA342" t="s">
        <v>1</v>
      </c>
      <c r="CB342" t="s">
        <v>1</v>
      </c>
      <c r="CD342" t="str" cm="1">
        <f t="array" aca="1" ref="CD342" ca="1">eConcatenar(A342:CB342,"|")</f>
        <v>NFOkJCZgGGRoSNLD|COM2021-0747|3|IMPERIAL DE LUJO|TABASCO |COMALCALCO |INDEPENDENCIA PRIMERA |2021-02-25|12900|0|400|50|2|0|0|0|0|0|0|0|0|0|0|0|0|0|0|ALMEIDA|CASTILLO|JULIAN|SOLTERO|X|X|INDEPENDENCIA PRIMERA SECCION|INDEPENDENCIA PRIMERA |X|9331036287|X|X|X|INDEPENDENCIA PRIMERA SECCION|X|LUNES|X|X|X|X|X|DOMICILIO |3200|9700|0|0|0|2021-03-12|2021-03-19|x|x|x|x|x|PIZ5DTWQQTZRNTG|x|HOMBRE|X|12900|X|X|X|X|X|X|X|X|CARDENAS|X|X|X|X|X</v>
      </c>
    </row>
    <row r="343" spans="1:82" x14ac:dyDescent="0.25">
      <c r="A343" t="s">
        <v>477</v>
      </c>
      <c r="B343" t="s">
        <v>2468</v>
      </c>
      <c r="C343">
        <v>3</v>
      </c>
      <c r="D343" t="s">
        <v>3183</v>
      </c>
      <c r="E343" t="s">
        <v>12</v>
      </c>
      <c r="F343" t="s">
        <v>3192</v>
      </c>
      <c r="G343" t="s">
        <v>3391</v>
      </c>
      <c r="H343" t="s">
        <v>3935</v>
      </c>
      <c r="I343">
        <v>14800</v>
      </c>
      <c r="J343">
        <v>0</v>
      </c>
      <c r="K343">
        <v>200</v>
      </c>
      <c r="L343">
        <v>50</v>
      </c>
      <c r="M343">
        <v>2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 t="s">
        <v>4315</v>
      </c>
      <c r="AC343" t="s">
        <v>4184</v>
      </c>
      <c r="AD343" t="s">
        <v>4320</v>
      </c>
      <c r="AE343" t="s">
        <v>4</v>
      </c>
      <c r="AF343" t="s">
        <v>1</v>
      </c>
      <c r="AG343" t="s">
        <v>1</v>
      </c>
      <c r="AH343" t="s">
        <v>5447</v>
      </c>
      <c r="AI343" t="s">
        <v>3391</v>
      </c>
      <c r="AJ343" t="s">
        <v>1</v>
      </c>
      <c r="AK343">
        <v>9331341598</v>
      </c>
      <c r="AL343" t="s">
        <v>1</v>
      </c>
      <c r="AM343" t="s">
        <v>1</v>
      </c>
      <c r="AN343" t="s">
        <v>1</v>
      </c>
      <c r="AO343" t="s">
        <v>5447</v>
      </c>
      <c r="AP343" t="s">
        <v>1</v>
      </c>
      <c r="AQ343" t="s">
        <v>2</v>
      </c>
      <c r="AR343" t="s">
        <v>1</v>
      </c>
      <c r="AS343" t="s">
        <v>1</v>
      </c>
      <c r="AT343" t="s">
        <v>1</v>
      </c>
      <c r="AU343" t="s">
        <v>1</v>
      </c>
      <c r="AV343" t="s">
        <v>1</v>
      </c>
      <c r="AW343" t="s">
        <v>11</v>
      </c>
      <c r="AX343">
        <f>Tabla1[[#This Row],[precio del paquete]]-Tabla1[[#This Row],[Saldo_Deudor]]</f>
        <v>2700</v>
      </c>
      <c r="AY343">
        <v>12100</v>
      </c>
      <c r="AZ343">
        <v>0</v>
      </c>
      <c r="BA343">
        <v>0</v>
      </c>
      <c r="BB343" s="20">
        <v>0</v>
      </c>
      <c r="BC343" t="s">
        <v>3784</v>
      </c>
      <c r="BD343" t="s">
        <v>5971</v>
      </c>
      <c r="BE343" t="s">
        <v>3</v>
      </c>
      <c r="BF343" t="s">
        <v>3</v>
      </c>
      <c r="BG343" t="s">
        <v>3</v>
      </c>
      <c r="BH343" t="s">
        <v>3</v>
      </c>
      <c r="BI343" t="s">
        <v>3</v>
      </c>
      <c r="BJ343" s="19" t="s">
        <v>6147</v>
      </c>
      <c r="BK343" t="s">
        <v>3</v>
      </c>
      <c r="BL343" t="s">
        <v>132</v>
      </c>
      <c r="BM343" t="s">
        <v>1</v>
      </c>
      <c r="BN343">
        <f>Tabla1[[#This Row],[precio del paquete]]</f>
        <v>14800</v>
      </c>
      <c r="BO343" t="s">
        <v>1</v>
      </c>
      <c r="BP343" t="s">
        <v>1</v>
      </c>
      <c r="BQ343" t="s">
        <v>1</v>
      </c>
      <c r="BR343" t="s">
        <v>1</v>
      </c>
      <c r="BS343" t="s">
        <v>1</v>
      </c>
      <c r="BT343" t="s">
        <v>1</v>
      </c>
      <c r="BU343" t="s">
        <v>1</v>
      </c>
      <c r="BV343" t="s">
        <v>1</v>
      </c>
      <c r="BW343" t="s">
        <v>0</v>
      </c>
      <c r="BX343" t="s">
        <v>1</v>
      </c>
      <c r="BY343" t="s">
        <v>1</v>
      </c>
      <c r="BZ343" t="s">
        <v>1</v>
      </c>
      <c r="CA343" t="s">
        <v>1</v>
      </c>
      <c r="CB343" t="s">
        <v>1</v>
      </c>
      <c r="CD343" t="str" cm="1">
        <f t="array" aca="1" ref="CD343" ca="1">eConcatenar(A343:CB343,"|")</f>
        <v>8jwNRmOQdZ0vNkMS|PAR2021-1991|3|MEMORIAL|TABASCO |PARAISO|INDEPENDENCIA SEGUNDA SECCION |2021-06-15|14800|0|200|50|2|0|0|0|0|0|0|0|0|0|0|0|0|0|0|GALLEGOS|PEREZ|CARLOS|SOLTERO|X|X|CARRETERA A NICOLAS BRAVO SIN NUMERO |INDEPENDENCIA SEGUNDA SECCION |X|9331341598|X|X|X|CARRETERA A NICOLAS BRAVO SIN NUMERO |X|LUNES|X|X|X|X|X|DOMICILIO |2700|12100|0|0|0|2021-05-11|2021-05-18|x|x|x|x|x|QX002MIY9KVTQO|x|HOMBRE|X|14800|X|X|X|X|X|X|X|X|CARDENAS|X|X|X|X|X</v>
      </c>
    </row>
    <row r="344" spans="1:82" x14ac:dyDescent="0.25">
      <c r="A344" t="s">
        <v>478</v>
      </c>
      <c r="B344" t="s">
        <v>2469</v>
      </c>
      <c r="C344">
        <v>3</v>
      </c>
      <c r="D344" t="s">
        <v>3183</v>
      </c>
      <c r="E344" t="s">
        <v>3188</v>
      </c>
      <c r="F344" t="s">
        <v>0</v>
      </c>
      <c r="G344" t="s">
        <v>3392</v>
      </c>
      <c r="H344" t="s">
        <v>3858</v>
      </c>
      <c r="I344">
        <v>14800</v>
      </c>
      <c r="J344">
        <v>0</v>
      </c>
      <c r="K344">
        <v>200</v>
      </c>
      <c r="L344">
        <v>50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 t="s">
        <v>4314</v>
      </c>
      <c r="AC344" t="s">
        <v>4642</v>
      </c>
      <c r="AD344" t="s">
        <v>4643</v>
      </c>
      <c r="AE344" t="s">
        <v>4</v>
      </c>
      <c r="AF344" t="s">
        <v>1</v>
      </c>
      <c r="AG344" t="s">
        <v>1</v>
      </c>
      <c r="AH344" t="s">
        <v>5448</v>
      </c>
      <c r="AI344" t="s">
        <v>3392</v>
      </c>
      <c r="AJ344" t="s">
        <v>1</v>
      </c>
      <c r="AK344">
        <v>9371181893</v>
      </c>
      <c r="AL344" t="s">
        <v>1</v>
      </c>
      <c r="AM344" t="s">
        <v>1</v>
      </c>
      <c r="AN344" t="s">
        <v>1</v>
      </c>
      <c r="AO344" t="s">
        <v>5448</v>
      </c>
      <c r="AP344" t="s">
        <v>1</v>
      </c>
      <c r="AQ344" t="s">
        <v>2</v>
      </c>
      <c r="AR344" t="s">
        <v>1</v>
      </c>
      <c r="AS344" t="s">
        <v>1</v>
      </c>
      <c r="AT344" t="s">
        <v>1</v>
      </c>
      <c r="AU344" t="s">
        <v>1</v>
      </c>
      <c r="AV344" t="s">
        <v>1</v>
      </c>
      <c r="AW344" t="s">
        <v>11</v>
      </c>
      <c r="AX344">
        <f>Tabla1[[#This Row],[precio del paquete]]-Tabla1[[#This Row],[Saldo_Deudor]]</f>
        <v>5700</v>
      </c>
      <c r="AY344">
        <v>9100</v>
      </c>
      <c r="AZ344">
        <v>0</v>
      </c>
      <c r="BA344">
        <v>0</v>
      </c>
      <c r="BB344" s="20">
        <v>0</v>
      </c>
      <c r="BC344" t="s">
        <v>3768</v>
      </c>
      <c r="BD344" t="s">
        <v>3769</v>
      </c>
      <c r="BE344" t="s">
        <v>3</v>
      </c>
      <c r="BF344" t="s">
        <v>3</v>
      </c>
      <c r="BG344" t="s">
        <v>3</v>
      </c>
      <c r="BH344" t="s">
        <v>3</v>
      </c>
      <c r="BI344" t="s">
        <v>3</v>
      </c>
      <c r="BJ344" s="18" t="s">
        <v>6147</v>
      </c>
      <c r="BK344" t="s">
        <v>3</v>
      </c>
      <c r="BL344" t="s">
        <v>132</v>
      </c>
      <c r="BM344" t="s">
        <v>1</v>
      </c>
      <c r="BN344">
        <f>Tabla1[[#This Row],[precio del paquete]]</f>
        <v>14800</v>
      </c>
      <c r="BO344" t="s">
        <v>1</v>
      </c>
      <c r="BP344" t="s">
        <v>1</v>
      </c>
      <c r="BQ344" t="s">
        <v>1</v>
      </c>
      <c r="BR344" t="s">
        <v>1</v>
      </c>
      <c r="BS344" t="s">
        <v>1</v>
      </c>
      <c r="BT344" t="s">
        <v>1</v>
      </c>
      <c r="BU344" t="s">
        <v>1</v>
      </c>
      <c r="BV344" t="s">
        <v>1</v>
      </c>
      <c r="BW344" t="s">
        <v>0</v>
      </c>
      <c r="BX344" t="s">
        <v>1</v>
      </c>
      <c r="BY344" t="s">
        <v>1</v>
      </c>
      <c r="BZ344" t="s">
        <v>1</v>
      </c>
      <c r="CA344" t="s">
        <v>1</v>
      </c>
      <c r="CB344" t="s">
        <v>1</v>
      </c>
      <c r="CD344" t="str" cm="1">
        <f t="array" aca="1" ref="CD344" ca="1">eConcatenar(A344:CB344,"|")</f>
        <v>jvv9CImHcYEYBFgo|CAR2021-7046|3|MEMORIAL|TABASCO|CARDENAS|INFONAVIT DEPORTIVA|2021-11-19|14800|0|200|50|0|0|0|0|0|0|0|0|0|0|0|0|0|0|0|CASTILLO|CARRILLO|ELVIA|SOLTERO|X|X|INFONAVIT DEPORTIVA |INFONAVIT DEPORTIVA|X|9371181893|X|X|X|INFONAVIT DEPORTIVA |X|LUNES|X|X|X|X|X|DOMICILIO |5700|9100|0|0|0|2022-01-22|2022-01-29|x|x|x|x|x|QX002MIY9KVTQO|x|HOMBRE|X|14800|X|X|X|X|X|X|X|X|CARDENAS|X|X|X|X|X</v>
      </c>
    </row>
    <row r="345" spans="1:82" x14ac:dyDescent="0.25">
      <c r="A345" t="s">
        <v>479</v>
      </c>
      <c r="B345" t="s">
        <v>2470</v>
      </c>
      <c r="C345">
        <v>3</v>
      </c>
      <c r="D345" t="s">
        <v>3183</v>
      </c>
      <c r="E345" t="s">
        <v>3188</v>
      </c>
      <c r="F345" t="s">
        <v>0</v>
      </c>
      <c r="G345" t="s">
        <v>3392</v>
      </c>
      <c r="H345" t="s">
        <v>3760</v>
      </c>
      <c r="I345">
        <v>14800</v>
      </c>
      <c r="J345">
        <v>0</v>
      </c>
      <c r="K345">
        <v>200</v>
      </c>
      <c r="L345">
        <v>50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 t="s">
        <v>4334</v>
      </c>
      <c r="AC345" t="s">
        <v>4219</v>
      </c>
      <c r="AD345" t="s">
        <v>4644</v>
      </c>
      <c r="AE345" t="s">
        <v>4</v>
      </c>
      <c r="AF345" t="s">
        <v>1</v>
      </c>
      <c r="AG345" t="s">
        <v>1</v>
      </c>
      <c r="AH345" t="s">
        <v>5448</v>
      </c>
      <c r="AI345" t="s">
        <v>3392</v>
      </c>
      <c r="AJ345" t="s">
        <v>1</v>
      </c>
      <c r="AK345">
        <v>9371546759</v>
      </c>
      <c r="AL345" t="s">
        <v>1</v>
      </c>
      <c r="AM345" t="s">
        <v>1</v>
      </c>
      <c r="AN345" t="s">
        <v>1</v>
      </c>
      <c r="AO345" t="s">
        <v>5448</v>
      </c>
      <c r="AP345" t="s">
        <v>1</v>
      </c>
      <c r="AQ345" t="s">
        <v>2</v>
      </c>
      <c r="AR345" t="s">
        <v>1</v>
      </c>
      <c r="AS345" t="s">
        <v>1</v>
      </c>
      <c r="AT345" t="s">
        <v>1</v>
      </c>
      <c r="AU345" t="s">
        <v>1</v>
      </c>
      <c r="AV345" t="s">
        <v>1</v>
      </c>
      <c r="AW345" t="s">
        <v>11</v>
      </c>
      <c r="AX345">
        <f>Tabla1[[#This Row],[precio del paquete]]-Tabla1[[#This Row],[Saldo_Deudor]]</f>
        <v>1000</v>
      </c>
      <c r="AY345">
        <v>13800</v>
      </c>
      <c r="AZ345">
        <v>0</v>
      </c>
      <c r="BA345">
        <v>0</v>
      </c>
      <c r="BB345" s="20">
        <v>0</v>
      </c>
      <c r="BC345" t="s">
        <v>3768</v>
      </c>
      <c r="BD345" t="s">
        <v>3769</v>
      </c>
      <c r="BE345" t="s">
        <v>3</v>
      </c>
      <c r="BF345" t="s">
        <v>3</v>
      </c>
      <c r="BG345" t="s">
        <v>3</v>
      </c>
      <c r="BH345" t="s">
        <v>3</v>
      </c>
      <c r="BI345" t="s">
        <v>3</v>
      </c>
      <c r="BJ345" s="19" t="s">
        <v>6135</v>
      </c>
      <c r="BK345" t="s">
        <v>3</v>
      </c>
      <c r="BL345" t="s">
        <v>132</v>
      </c>
      <c r="BM345" t="s">
        <v>1</v>
      </c>
      <c r="BN345">
        <f>Tabla1[[#This Row],[precio del paquete]]</f>
        <v>14800</v>
      </c>
      <c r="BO345" t="s">
        <v>1</v>
      </c>
      <c r="BP345" t="s">
        <v>1</v>
      </c>
      <c r="BQ345" t="s">
        <v>1</v>
      </c>
      <c r="BR345" t="s">
        <v>1</v>
      </c>
      <c r="BS345" t="s">
        <v>1</v>
      </c>
      <c r="BT345" t="s">
        <v>1</v>
      </c>
      <c r="BU345" t="s">
        <v>1</v>
      </c>
      <c r="BV345" t="s">
        <v>1</v>
      </c>
      <c r="BW345" t="s">
        <v>0</v>
      </c>
      <c r="BX345" t="s">
        <v>1</v>
      </c>
      <c r="BY345" t="s">
        <v>1</v>
      </c>
      <c r="BZ345" t="s">
        <v>1</v>
      </c>
      <c r="CA345" t="s">
        <v>1</v>
      </c>
      <c r="CB345" t="s">
        <v>1</v>
      </c>
      <c r="CD345" t="str" cm="1">
        <f t="array" aca="1" ref="CD345" ca="1">eConcatenar(A345:CB345,"|")</f>
        <v>YGTp7RLPj00xAMXb|CAR2021-6685|3|MEMORIAL|TABASCO|CARDENAS|INFONAVIT DEPORTIVA|2021-06-11|14800|0|200|50|0|0|0|0|0|0|0|0|0|0|0|0|0|0|0|DEL CARMEN|RUIZ|RUBI|SOLTERO|X|X|INFONAVIT DEPORTIVA |INFONAVIT DEPORTIVA|X|9371546759|X|X|X|INFONAVIT DEPORTIVA |X|LUNES|X|X|X|X|X|DOMICILIO |1000|13800|0|0|0|2022-01-22|2022-01-29|x|x|x|x|x|MYEDVABVTAZ4TPF|x|HOMBRE|X|14800|X|X|X|X|X|X|X|X|CARDENAS|X|X|X|X|X</v>
      </c>
    </row>
    <row r="346" spans="1:82" x14ac:dyDescent="0.25">
      <c r="A346" t="s">
        <v>480</v>
      </c>
      <c r="B346" t="s">
        <v>2471</v>
      </c>
      <c r="C346">
        <v>3</v>
      </c>
      <c r="D346" t="s">
        <v>3183</v>
      </c>
      <c r="E346" t="s">
        <v>3188</v>
      </c>
      <c r="F346" t="s">
        <v>0</v>
      </c>
      <c r="G346" t="s">
        <v>3393</v>
      </c>
      <c r="H346" t="s">
        <v>3756</v>
      </c>
      <c r="I346">
        <v>14800</v>
      </c>
      <c r="J346">
        <v>0</v>
      </c>
      <c r="K346">
        <v>100</v>
      </c>
      <c r="L346">
        <v>50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 t="s">
        <v>4183</v>
      </c>
      <c r="AC346" t="s">
        <v>4183</v>
      </c>
      <c r="AD346" t="s">
        <v>4569</v>
      </c>
      <c r="AE346" t="s">
        <v>4</v>
      </c>
      <c r="AF346" t="s">
        <v>1</v>
      </c>
      <c r="AG346" t="s">
        <v>1</v>
      </c>
      <c r="AH346" t="s">
        <v>5449</v>
      </c>
      <c r="AI346" t="s">
        <v>3393</v>
      </c>
      <c r="AJ346" t="s">
        <v>1</v>
      </c>
      <c r="AK346">
        <v>9371277103</v>
      </c>
      <c r="AL346" t="s">
        <v>1</v>
      </c>
      <c r="AM346" t="s">
        <v>1</v>
      </c>
      <c r="AN346" t="s">
        <v>1</v>
      </c>
      <c r="AO346" t="s">
        <v>5449</v>
      </c>
      <c r="AP346" t="s">
        <v>1</v>
      </c>
      <c r="AQ346" t="s">
        <v>2</v>
      </c>
      <c r="AR346" t="s">
        <v>1</v>
      </c>
      <c r="AS346" t="s">
        <v>1</v>
      </c>
      <c r="AT346" t="s">
        <v>1</v>
      </c>
      <c r="AU346" t="s">
        <v>1</v>
      </c>
      <c r="AV346" t="s">
        <v>1</v>
      </c>
      <c r="AW346" t="s">
        <v>11</v>
      </c>
      <c r="AX346">
        <f>Tabla1[[#This Row],[precio del paquete]]-Tabla1[[#This Row],[Saldo_Deudor]]</f>
        <v>600</v>
      </c>
      <c r="AY346">
        <v>14200</v>
      </c>
      <c r="AZ346">
        <v>0</v>
      </c>
      <c r="BA346">
        <v>0</v>
      </c>
      <c r="BB346" s="20">
        <v>0</v>
      </c>
      <c r="BC346" t="s">
        <v>5959</v>
      </c>
      <c r="BD346" t="s">
        <v>3763</v>
      </c>
      <c r="BE346" t="s">
        <v>3</v>
      </c>
      <c r="BF346" t="s">
        <v>3</v>
      </c>
      <c r="BG346" t="s">
        <v>3</v>
      </c>
      <c r="BH346" t="s">
        <v>3</v>
      </c>
      <c r="BI346" t="s">
        <v>3</v>
      </c>
      <c r="BJ346" s="18" t="s">
        <v>6135</v>
      </c>
      <c r="BK346" t="s">
        <v>3</v>
      </c>
      <c r="BL346" t="s">
        <v>132</v>
      </c>
      <c r="BM346" t="s">
        <v>1</v>
      </c>
      <c r="BN346">
        <f>Tabla1[[#This Row],[precio del paquete]]</f>
        <v>14800</v>
      </c>
      <c r="BO346" t="s">
        <v>1</v>
      </c>
      <c r="BP346" t="s">
        <v>1</v>
      </c>
      <c r="BQ346" t="s">
        <v>1</v>
      </c>
      <c r="BR346" t="s">
        <v>1</v>
      </c>
      <c r="BS346" t="s">
        <v>1</v>
      </c>
      <c r="BT346" t="s">
        <v>1</v>
      </c>
      <c r="BU346" t="s">
        <v>1</v>
      </c>
      <c r="BV346" t="s">
        <v>1</v>
      </c>
      <c r="BW346" t="s">
        <v>0</v>
      </c>
      <c r="BX346" t="s">
        <v>1</v>
      </c>
      <c r="BY346" t="s">
        <v>1</v>
      </c>
      <c r="BZ346" t="s">
        <v>1</v>
      </c>
      <c r="CA346" t="s">
        <v>1</v>
      </c>
      <c r="CB346" t="s">
        <v>1</v>
      </c>
      <c r="CD346" t="str" cm="1">
        <f t="array" aca="1" ref="CD346" ca="1">eConcatenar(A346:CB346,"|")</f>
        <v>AgmVFDzo6VcaqWRw|CAR2021-7605|3|MEMORIAL|TABASCO|CARDENAS|INFONAVIT LOMABONITA|2021-12-17|14800|0|100|50|0|0|0|0|0|0|0|0|0|0|0|0|0|0|0|DE LA CRUZ|DE LA CRUZ|PATRICIA|SOLTERO|X|X|ANDADOR DANIEL GONZALEZ|INFONAVIT LOMABONITA|X|9371277103|X|X|X|ANDADOR DANIEL GONZALEZ|X|LUNES|X|X|X|X|X|DOMICILIO |600|14200|0|0|0|2022-01-25|2022-02-01|x|x|x|x|x|MYEDVABVTAZ4TPF|x|HOMBRE|X|14800|X|X|X|X|X|X|X|X|CARDENAS|X|X|X|X|X</v>
      </c>
    </row>
    <row r="347" spans="1:82" x14ac:dyDescent="0.25">
      <c r="A347" t="s">
        <v>481</v>
      </c>
      <c r="B347" t="s">
        <v>2472</v>
      </c>
      <c r="C347">
        <v>3</v>
      </c>
      <c r="D347" t="s">
        <v>3183</v>
      </c>
      <c r="E347" t="s">
        <v>3188</v>
      </c>
      <c r="F347" t="s">
        <v>0</v>
      </c>
      <c r="G347" t="s">
        <v>3393</v>
      </c>
      <c r="H347" t="s">
        <v>3756</v>
      </c>
      <c r="I347">
        <v>14800</v>
      </c>
      <c r="J347">
        <v>0</v>
      </c>
      <c r="K347">
        <v>100</v>
      </c>
      <c r="L347">
        <v>50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 t="s">
        <v>4645</v>
      </c>
      <c r="AC347" t="s">
        <v>8</v>
      </c>
      <c r="AD347" t="s">
        <v>4497</v>
      </c>
      <c r="AE347" t="s">
        <v>4</v>
      </c>
      <c r="AF347" t="s">
        <v>1</v>
      </c>
      <c r="AG347" t="s">
        <v>1</v>
      </c>
      <c r="AH347" t="s">
        <v>5449</v>
      </c>
      <c r="AI347" t="s">
        <v>3393</v>
      </c>
      <c r="AJ347" t="s">
        <v>1</v>
      </c>
      <c r="AK347">
        <v>9931674292</v>
      </c>
      <c r="AL347" t="s">
        <v>1</v>
      </c>
      <c r="AM347" t="s">
        <v>1</v>
      </c>
      <c r="AN347" t="s">
        <v>1</v>
      </c>
      <c r="AO347" t="s">
        <v>5449</v>
      </c>
      <c r="AP347" t="s">
        <v>1</v>
      </c>
      <c r="AQ347" t="s">
        <v>2</v>
      </c>
      <c r="AR347" t="s">
        <v>1</v>
      </c>
      <c r="AS347" t="s">
        <v>1</v>
      </c>
      <c r="AT347" t="s">
        <v>1</v>
      </c>
      <c r="AU347" t="s">
        <v>1</v>
      </c>
      <c r="AV347" t="s">
        <v>1</v>
      </c>
      <c r="AW347" t="s">
        <v>11</v>
      </c>
      <c r="AX347">
        <f>Tabla1[[#This Row],[precio del paquete]]-Tabla1[[#This Row],[Saldo_Deudor]]</f>
        <v>600</v>
      </c>
      <c r="AY347">
        <v>14200</v>
      </c>
      <c r="AZ347">
        <v>0</v>
      </c>
      <c r="BA347">
        <v>0</v>
      </c>
      <c r="BB347" s="20">
        <v>0</v>
      </c>
      <c r="BC347" t="s">
        <v>5959</v>
      </c>
      <c r="BD347" t="s">
        <v>3763</v>
      </c>
      <c r="BE347" t="s">
        <v>3</v>
      </c>
      <c r="BF347" t="s">
        <v>3</v>
      </c>
      <c r="BG347" t="s">
        <v>3</v>
      </c>
      <c r="BH347" t="s">
        <v>3</v>
      </c>
      <c r="BI347" t="s">
        <v>3</v>
      </c>
      <c r="BJ347" s="19" t="s">
        <v>6140</v>
      </c>
      <c r="BK347" t="s">
        <v>3</v>
      </c>
      <c r="BL347" t="s">
        <v>132</v>
      </c>
      <c r="BM347" t="s">
        <v>1</v>
      </c>
      <c r="BN347">
        <f>Tabla1[[#This Row],[precio del paquete]]</f>
        <v>14800</v>
      </c>
      <c r="BO347" t="s">
        <v>1</v>
      </c>
      <c r="BP347" t="s">
        <v>1</v>
      </c>
      <c r="BQ347" t="s">
        <v>1</v>
      </c>
      <c r="BR347" t="s">
        <v>1</v>
      </c>
      <c r="BS347" t="s">
        <v>1</v>
      </c>
      <c r="BT347" t="s">
        <v>1</v>
      </c>
      <c r="BU347" t="s">
        <v>1</v>
      </c>
      <c r="BV347" t="s">
        <v>1</v>
      </c>
      <c r="BW347" t="s">
        <v>0</v>
      </c>
      <c r="BX347" t="s">
        <v>1</v>
      </c>
      <c r="BY347" t="s">
        <v>1</v>
      </c>
      <c r="BZ347" t="s">
        <v>1</v>
      </c>
      <c r="CA347" t="s">
        <v>1</v>
      </c>
      <c r="CB347" t="s">
        <v>1</v>
      </c>
      <c r="CD347" t="str" cm="1">
        <f t="array" aca="1" ref="CD347" ca="1">eConcatenar(A347:CB347,"|")</f>
        <v>9MOXzk6qj5FiKvOY|CAR2021-7606|3|MEMORIAL|TABASCO|CARDENAS|INFONAVIT LOMABONITA|2021-12-17|14800|0|100|50|0|0|0|0|0|0|0|0|0|0|0|0|0|0|0|TORES|GOMEZ|JOSE MANUEL|SOLTERO|X|X|ANDADOR DANIEL GONZALEZ|INFONAVIT LOMABONITA|X|9931674292|X|X|X|ANDADOR DANIEL GONZALEZ|X|LUNES|X|X|X|X|X|DOMICILIO |600|14200|0|0|0|2022-01-25|2022-02-01|x|x|x|x|x|QWZGYVYW9KVTQO|x|HOMBRE|X|14800|X|X|X|X|X|X|X|X|CARDENAS|X|X|X|X|X</v>
      </c>
    </row>
    <row r="348" spans="1:82" x14ac:dyDescent="0.25">
      <c r="A348" t="s">
        <v>482</v>
      </c>
      <c r="B348" t="s">
        <v>2473</v>
      </c>
      <c r="C348">
        <v>3</v>
      </c>
      <c r="D348" t="s">
        <v>3185</v>
      </c>
      <c r="E348" t="s">
        <v>3188</v>
      </c>
      <c r="F348" t="s">
        <v>0</v>
      </c>
      <c r="G348" t="s">
        <v>3394</v>
      </c>
      <c r="H348" t="s">
        <v>3764</v>
      </c>
      <c r="I348">
        <v>12900</v>
      </c>
      <c r="J348">
        <v>0</v>
      </c>
      <c r="K348">
        <v>400</v>
      </c>
      <c r="L348">
        <v>50</v>
      </c>
      <c r="M348">
        <v>2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 t="s">
        <v>4646</v>
      </c>
      <c r="AC348" t="s">
        <v>4203</v>
      </c>
      <c r="AD348" t="s">
        <v>4647</v>
      </c>
      <c r="AE348" t="s">
        <v>4</v>
      </c>
      <c r="AF348" t="s">
        <v>1</v>
      </c>
      <c r="AG348" t="s">
        <v>1</v>
      </c>
      <c r="AH348" t="s">
        <v>5450</v>
      </c>
      <c r="AI348" t="s">
        <v>3394</v>
      </c>
      <c r="AJ348" t="s">
        <v>1</v>
      </c>
      <c r="AK348">
        <v>9371628428</v>
      </c>
      <c r="AL348" t="s">
        <v>1</v>
      </c>
      <c r="AM348" t="s">
        <v>1</v>
      </c>
      <c r="AN348" t="s">
        <v>1</v>
      </c>
      <c r="AO348" t="s">
        <v>5450</v>
      </c>
      <c r="AP348" t="s">
        <v>1</v>
      </c>
      <c r="AQ348" t="s">
        <v>2</v>
      </c>
      <c r="AR348" t="s">
        <v>1</v>
      </c>
      <c r="AS348" t="s">
        <v>1</v>
      </c>
      <c r="AT348" t="s">
        <v>1</v>
      </c>
      <c r="AU348" t="s">
        <v>1</v>
      </c>
      <c r="AV348" t="s">
        <v>1</v>
      </c>
      <c r="AW348" t="s">
        <v>11</v>
      </c>
      <c r="AX348">
        <f>Tabla1[[#This Row],[precio del paquete]]-Tabla1[[#This Row],[Saldo_Deudor]]</f>
        <v>1000</v>
      </c>
      <c r="AY348">
        <v>11900</v>
      </c>
      <c r="AZ348">
        <v>0</v>
      </c>
      <c r="BA348">
        <v>0</v>
      </c>
      <c r="BB348" s="20">
        <v>0</v>
      </c>
      <c r="BC348" t="s">
        <v>3914</v>
      </c>
      <c r="BD348" t="s">
        <v>3801</v>
      </c>
      <c r="BE348" t="s">
        <v>3</v>
      </c>
      <c r="BF348" t="s">
        <v>3</v>
      </c>
      <c r="BG348" t="s">
        <v>3</v>
      </c>
      <c r="BH348" t="s">
        <v>3</v>
      </c>
      <c r="BI348" t="s">
        <v>3</v>
      </c>
      <c r="BJ348" s="18" t="s">
        <v>6140</v>
      </c>
      <c r="BK348" t="s">
        <v>3</v>
      </c>
      <c r="BL348" t="s">
        <v>132</v>
      </c>
      <c r="BM348" t="s">
        <v>1</v>
      </c>
      <c r="BN348">
        <f>Tabla1[[#This Row],[precio del paquete]]</f>
        <v>12900</v>
      </c>
      <c r="BO348" t="s">
        <v>1</v>
      </c>
      <c r="BP348" t="s">
        <v>1</v>
      </c>
      <c r="BQ348" t="s">
        <v>1</v>
      </c>
      <c r="BR348" t="s">
        <v>1</v>
      </c>
      <c r="BS348" t="s">
        <v>1</v>
      </c>
      <c r="BT348" t="s">
        <v>1</v>
      </c>
      <c r="BU348" t="s">
        <v>1</v>
      </c>
      <c r="BV348" t="s">
        <v>1</v>
      </c>
      <c r="BW348" t="s">
        <v>0</v>
      </c>
      <c r="BX348" t="s">
        <v>1</v>
      </c>
      <c r="BY348" t="s">
        <v>1</v>
      </c>
      <c r="BZ348" t="s">
        <v>1</v>
      </c>
      <c r="CA348" t="s">
        <v>1</v>
      </c>
      <c r="CB348" t="s">
        <v>1</v>
      </c>
      <c r="CD348" t="str" cm="1">
        <f t="array" aca="1" ref="CD348" ca="1">eConcatenar(A348:CB348,"|")</f>
        <v>kA2uYeAT4Wg0ZVYK|CAR2021-0012|3|IMPERIAL DE LUJO|TABASCO|CARDENAS|INFONAVIT SANTA RITA|2021-05-01|12900|0|400|50|2|0|0|0|0|0|0|0|0|0|0|0|0|0|0|NAVARRE|SOBERANO|ORLANDO|SOLTERO|X|X|CALLE JIMENEZ ESQUINA TULIPANES|INFONAVIT SANTA RITA|X|9371628428|X|X|X|CALLE JIMENEZ ESQUINA TULIPANES|X|LUNES|X|X|X|X|X|DOMICILIO |1000|11900|0|0|0|2021-08-03|2021-08-10|x|x|x|x|x|QWZGYVYW9KVTQO|x|HOMBRE|X|12900|X|X|X|X|X|X|X|X|CARDENAS|X|X|X|X|X</v>
      </c>
    </row>
    <row r="349" spans="1:82" x14ac:dyDescent="0.25">
      <c r="A349" t="s">
        <v>483</v>
      </c>
      <c r="B349" t="s">
        <v>2474</v>
      </c>
      <c r="C349">
        <v>3</v>
      </c>
      <c r="D349" t="s">
        <v>3183</v>
      </c>
      <c r="E349" t="s">
        <v>3188</v>
      </c>
      <c r="F349" t="s">
        <v>0</v>
      </c>
      <c r="G349" t="s">
        <v>3395</v>
      </c>
      <c r="H349" t="s">
        <v>3900</v>
      </c>
      <c r="I349">
        <v>14800</v>
      </c>
      <c r="J349">
        <v>0</v>
      </c>
      <c r="K349">
        <v>100</v>
      </c>
      <c r="L349">
        <v>50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 t="s">
        <v>8</v>
      </c>
      <c r="AC349" t="s">
        <v>4183</v>
      </c>
      <c r="AD349" t="s">
        <v>4648</v>
      </c>
      <c r="AE349" t="s">
        <v>4</v>
      </c>
      <c r="AF349" t="s">
        <v>1</v>
      </c>
      <c r="AG349" t="s">
        <v>1</v>
      </c>
      <c r="AH349" t="s">
        <v>5367</v>
      </c>
      <c r="AI349" t="s">
        <v>3395</v>
      </c>
      <c r="AJ349" t="s">
        <v>1</v>
      </c>
      <c r="AK349">
        <v>9371192028</v>
      </c>
      <c r="AL349" t="s">
        <v>1</v>
      </c>
      <c r="AM349" t="s">
        <v>1</v>
      </c>
      <c r="AN349" t="s">
        <v>1</v>
      </c>
      <c r="AO349" t="s">
        <v>5367</v>
      </c>
      <c r="AP349" t="s">
        <v>1</v>
      </c>
      <c r="AQ349" t="s">
        <v>2</v>
      </c>
      <c r="AR349" t="s">
        <v>1</v>
      </c>
      <c r="AS349" t="s">
        <v>1</v>
      </c>
      <c r="AT349" t="s">
        <v>1</v>
      </c>
      <c r="AU349" t="s">
        <v>1</v>
      </c>
      <c r="AV349" t="s">
        <v>1</v>
      </c>
      <c r="AW349" t="s">
        <v>11</v>
      </c>
      <c r="AX349">
        <f>Tabla1[[#This Row],[precio del paquete]]-Tabla1[[#This Row],[Saldo_Deudor]]</f>
        <v>650</v>
      </c>
      <c r="AY349">
        <v>14150</v>
      </c>
      <c r="AZ349">
        <v>0</v>
      </c>
      <c r="BA349">
        <v>0</v>
      </c>
      <c r="BB349" s="20">
        <v>0</v>
      </c>
      <c r="BC349" t="s">
        <v>4085</v>
      </c>
      <c r="BD349" t="s">
        <v>5963</v>
      </c>
      <c r="BE349" t="s">
        <v>3</v>
      </c>
      <c r="BF349" t="s">
        <v>3</v>
      </c>
      <c r="BG349" t="s">
        <v>3</v>
      </c>
      <c r="BH349" t="s">
        <v>3</v>
      </c>
      <c r="BI349" t="s">
        <v>3</v>
      </c>
      <c r="BJ349" s="19" t="s">
        <v>6136</v>
      </c>
      <c r="BK349" t="s">
        <v>3</v>
      </c>
      <c r="BL349" t="s">
        <v>132</v>
      </c>
      <c r="BM349" t="s">
        <v>1</v>
      </c>
      <c r="BN349">
        <f>Tabla1[[#This Row],[precio del paquete]]</f>
        <v>14800</v>
      </c>
      <c r="BO349" t="s">
        <v>1</v>
      </c>
      <c r="BP349" t="s">
        <v>1</v>
      </c>
      <c r="BQ349" t="s">
        <v>1</v>
      </c>
      <c r="BR349" t="s">
        <v>1</v>
      </c>
      <c r="BS349" t="s">
        <v>1</v>
      </c>
      <c r="BT349" t="s">
        <v>1</v>
      </c>
      <c r="BU349" t="s">
        <v>1</v>
      </c>
      <c r="BV349" t="s">
        <v>1</v>
      </c>
      <c r="BW349" t="s">
        <v>0</v>
      </c>
      <c r="BX349" t="s">
        <v>1</v>
      </c>
      <c r="BY349" t="s">
        <v>1</v>
      </c>
      <c r="BZ349" t="s">
        <v>1</v>
      </c>
      <c r="CA349" t="s">
        <v>1</v>
      </c>
      <c r="CB349" t="s">
        <v>1</v>
      </c>
      <c r="CD349" t="str" cm="1">
        <f t="array" aca="1" ref="CD349" ca="1">eConcatenar(A349:CB349,"|")</f>
        <v>PbfRYqxgzOhANIcn|CAR2021-7536|3|MEMORIAL|TABASCO|CARDENAS|INGENIO SANA ROSALIA|2021-12-11|14800|0|100|50|0|0|0|0|0|0|0|0|0|0|0|0|0|0|0|GOMEZ|DE LA CRUZ|JORGE ALBERTO|SOLTERO|X|X|CARRETERA A TULIPAN|INGENIO SANA ROSALIA|X|9371192028|X|X|X|CARRETERA A TULIPAN|X|LUNES|X|X|X|X|X|DOMICILIO |650|14150|0|0|0|2022-01-26|2022-02-02|x|x|x|x|x|QWZBUES49KVTQO|x|HOMBRE|X|14800|X|X|X|X|X|X|X|X|CARDENAS|X|X|X|X|X</v>
      </c>
    </row>
    <row r="350" spans="1:82" x14ac:dyDescent="0.25">
      <c r="A350" t="s">
        <v>484</v>
      </c>
      <c r="B350" t="s">
        <v>2475</v>
      </c>
      <c r="C350">
        <v>3</v>
      </c>
      <c r="D350" t="s">
        <v>3183</v>
      </c>
      <c r="E350" t="s">
        <v>3188</v>
      </c>
      <c r="F350" t="s">
        <v>0</v>
      </c>
      <c r="G350" t="s">
        <v>3396</v>
      </c>
      <c r="H350" t="s">
        <v>3817</v>
      </c>
      <c r="I350">
        <v>14800</v>
      </c>
      <c r="J350">
        <v>0</v>
      </c>
      <c r="K350">
        <v>100</v>
      </c>
      <c r="L350">
        <v>50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 t="s">
        <v>4378</v>
      </c>
      <c r="AC350" t="s">
        <v>4649</v>
      </c>
      <c r="AD350" t="s">
        <v>4650</v>
      </c>
      <c r="AE350" t="s">
        <v>4</v>
      </c>
      <c r="AF350" t="s">
        <v>1</v>
      </c>
      <c r="AG350" t="s">
        <v>1</v>
      </c>
      <c r="AH350" t="s">
        <v>3396</v>
      </c>
      <c r="AI350" t="s">
        <v>3396</v>
      </c>
      <c r="AJ350" t="s">
        <v>1</v>
      </c>
      <c r="AK350">
        <v>9371023481</v>
      </c>
      <c r="AL350" t="s">
        <v>1</v>
      </c>
      <c r="AM350" t="s">
        <v>1</v>
      </c>
      <c r="AN350" t="s">
        <v>1</v>
      </c>
      <c r="AO350" t="s">
        <v>3396</v>
      </c>
      <c r="AP350" t="s">
        <v>1</v>
      </c>
      <c r="AQ350" t="s">
        <v>2</v>
      </c>
      <c r="AR350" t="s">
        <v>1</v>
      </c>
      <c r="AS350" t="s">
        <v>1</v>
      </c>
      <c r="AT350" t="s">
        <v>1</v>
      </c>
      <c r="AU350" t="s">
        <v>1</v>
      </c>
      <c r="AV350" t="s">
        <v>1</v>
      </c>
      <c r="AW350" t="s">
        <v>11</v>
      </c>
      <c r="AX350">
        <f>Tabla1[[#This Row],[precio del paquete]]-Tabla1[[#This Row],[Saldo_Deudor]]</f>
        <v>1300</v>
      </c>
      <c r="AY350">
        <v>13500</v>
      </c>
      <c r="AZ350">
        <v>0</v>
      </c>
      <c r="BA350">
        <v>0</v>
      </c>
      <c r="BB350" s="20">
        <v>0</v>
      </c>
      <c r="BC350" t="s">
        <v>4042</v>
      </c>
      <c r="BD350" t="s">
        <v>6005</v>
      </c>
      <c r="BE350" t="s">
        <v>3</v>
      </c>
      <c r="BF350" t="s">
        <v>3</v>
      </c>
      <c r="BG350" t="s">
        <v>3</v>
      </c>
      <c r="BH350" t="s">
        <v>3</v>
      </c>
      <c r="BI350" t="s">
        <v>3</v>
      </c>
      <c r="BJ350" s="18" t="s">
        <v>6124</v>
      </c>
      <c r="BK350" t="s">
        <v>3</v>
      </c>
      <c r="BL350" t="s">
        <v>132</v>
      </c>
      <c r="BM350" t="s">
        <v>1</v>
      </c>
      <c r="BN350">
        <f>Tabla1[[#This Row],[precio del paquete]]</f>
        <v>14800</v>
      </c>
      <c r="BO350" t="s">
        <v>1</v>
      </c>
      <c r="BP350" t="s">
        <v>1</v>
      </c>
      <c r="BQ350" t="s">
        <v>1</v>
      </c>
      <c r="BR350" t="s">
        <v>1</v>
      </c>
      <c r="BS350" t="s">
        <v>1</v>
      </c>
      <c r="BT350" t="s">
        <v>1</v>
      </c>
      <c r="BU350" t="s">
        <v>1</v>
      </c>
      <c r="BV350" t="s">
        <v>1</v>
      </c>
      <c r="BW350" t="s">
        <v>0</v>
      </c>
      <c r="BX350" t="s">
        <v>1</v>
      </c>
      <c r="BY350" t="s">
        <v>1</v>
      </c>
      <c r="BZ350" t="s">
        <v>1</v>
      </c>
      <c r="CA350" t="s">
        <v>1</v>
      </c>
      <c r="CB350" t="s">
        <v>1</v>
      </c>
      <c r="CD350" t="str" cm="1">
        <f t="array" aca="1" ref="CD350" ca="1">eConcatenar(A350:CB350,"|")</f>
        <v>l2qK81XZsygCKXmp|CAR2021-6090|3|MEMORIAL|TABASCO|CARDENAS|INGENIO SANTA ROSALIA|2021-10-15|14800|0|100|50|0|0|0|0|0|0|0|0|0|0|0|0|0|0|0|DELGADO|CELESTINO|ERNESTINA|SOLTERO|X|X|INGENIO SANTA ROSALIA|INGENIO SANTA ROSALIA|X|9371023481|X|X|X|INGENIO SANTA ROSALIA|X|LUNES|X|X|X|X|X|DOMICILIO |1300|13500|0|0|0|2022-11-01|2022-11-08|x|x|x|x|x|QWZHGJ0U9KVTQO|x|HOMBRE|X|14800|X|X|X|X|X|X|X|X|CARDENAS|X|X|X|X|X</v>
      </c>
    </row>
    <row r="351" spans="1:82" x14ac:dyDescent="0.25">
      <c r="A351" t="s">
        <v>485</v>
      </c>
      <c r="B351" t="s">
        <v>2476</v>
      </c>
      <c r="C351">
        <v>3</v>
      </c>
      <c r="D351" t="s">
        <v>3183</v>
      </c>
      <c r="E351" t="s">
        <v>12</v>
      </c>
      <c r="F351" t="s">
        <v>0</v>
      </c>
      <c r="G351" t="s">
        <v>3396</v>
      </c>
      <c r="H351" t="s">
        <v>3904</v>
      </c>
      <c r="I351">
        <v>14800</v>
      </c>
      <c r="J351">
        <v>0</v>
      </c>
      <c r="K351">
        <v>100</v>
      </c>
      <c r="L351">
        <v>50</v>
      </c>
      <c r="M351">
        <v>2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 t="s">
        <v>4206</v>
      </c>
      <c r="AC351" t="s">
        <v>4201</v>
      </c>
      <c r="AD351" t="s">
        <v>4259</v>
      </c>
      <c r="AE351" t="s">
        <v>4</v>
      </c>
      <c r="AF351" t="s">
        <v>1</v>
      </c>
      <c r="AG351" t="s">
        <v>1</v>
      </c>
      <c r="AH351" t="s">
        <v>5451</v>
      </c>
      <c r="AI351" t="s">
        <v>3396</v>
      </c>
      <c r="AJ351" t="s">
        <v>1</v>
      </c>
      <c r="AK351">
        <v>9371706601</v>
      </c>
      <c r="AL351" t="s">
        <v>1</v>
      </c>
      <c r="AM351" t="s">
        <v>1</v>
      </c>
      <c r="AN351" t="s">
        <v>1</v>
      </c>
      <c r="AO351" t="s">
        <v>5451</v>
      </c>
      <c r="AP351" t="s">
        <v>1</v>
      </c>
      <c r="AQ351" t="s">
        <v>2</v>
      </c>
      <c r="AR351" t="s">
        <v>1</v>
      </c>
      <c r="AS351" t="s">
        <v>1</v>
      </c>
      <c r="AT351" t="s">
        <v>1</v>
      </c>
      <c r="AU351" t="s">
        <v>1</v>
      </c>
      <c r="AV351" t="s">
        <v>1</v>
      </c>
      <c r="AW351" t="s">
        <v>11</v>
      </c>
      <c r="AX351">
        <f>Tabla1[[#This Row],[precio del paquete]]-Tabla1[[#This Row],[Saldo_Deudor]]</f>
        <v>900</v>
      </c>
      <c r="AY351">
        <v>13900</v>
      </c>
      <c r="AZ351">
        <v>0</v>
      </c>
      <c r="BA351">
        <v>0</v>
      </c>
      <c r="BB351" s="20">
        <v>0</v>
      </c>
      <c r="BC351" t="s">
        <v>3933</v>
      </c>
      <c r="BD351" t="s">
        <v>6070</v>
      </c>
      <c r="BE351" t="s">
        <v>3</v>
      </c>
      <c r="BF351" t="s">
        <v>3</v>
      </c>
      <c r="BG351" t="s">
        <v>3</v>
      </c>
      <c r="BH351" t="s">
        <v>3</v>
      </c>
      <c r="BI351" t="s">
        <v>3</v>
      </c>
      <c r="BJ351" s="19" t="s">
        <v>6123</v>
      </c>
      <c r="BK351" t="s">
        <v>3</v>
      </c>
      <c r="BL351" t="s">
        <v>132</v>
      </c>
      <c r="BM351" t="s">
        <v>1</v>
      </c>
      <c r="BN351">
        <f>Tabla1[[#This Row],[precio del paquete]]</f>
        <v>14800</v>
      </c>
      <c r="BO351" t="s">
        <v>1</v>
      </c>
      <c r="BP351" t="s">
        <v>1</v>
      </c>
      <c r="BQ351" t="s">
        <v>1</v>
      </c>
      <c r="BR351" t="s">
        <v>1</v>
      </c>
      <c r="BS351" t="s">
        <v>1</v>
      </c>
      <c r="BT351" t="s">
        <v>1</v>
      </c>
      <c r="BU351" t="s">
        <v>1</v>
      </c>
      <c r="BV351" t="s">
        <v>1</v>
      </c>
      <c r="BW351" t="s">
        <v>0</v>
      </c>
      <c r="BX351" t="s">
        <v>1</v>
      </c>
      <c r="BY351" t="s">
        <v>1</v>
      </c>
      <c r="BZ351" t="s">
        <v>1</v>
      </c>
      <c r="CA351" t="s">
        <v>1</v>
      </c>
      <c r="CB351" t="s">
        <v>1</v>
      </c>
      <c r="CD351" t="str" cm="1">
        <f t="array" aca="1" ref="CD351" ca="1">eConcatenar(A351:CB351,"|")</f>
        <v>v8dJJxR49HFua5k5|CAR2021-5685|3|MEMORIAL|TABASCO |CARDENAS|INGENIO SANTA ROSALIA|2021-09-29|14800|0|100|50|2|0|0|0|0|0|0|0|0|0|0|0|0|0|0|MARTINEZ|HERNANDEZ|JOSE|SOLTERO|X|X|CARRETERA PRINCIPAL INGENIO |INGENIO SANTA ROSALIA|X|9371706601|X|X|X|CARRETERA PRINCIPAL INGENIO |X|LUNES|X|X|X|X|X|DOMICILIO |900|13900|0|0|0|2021-08-12|2021-08-19|x|x|x|x|x|VGPXMZBAHZ6IEPI|x|HOMBRE|X|14800|X|X|X|X|X|X|X|X|CARDENAS|X|X|X|X|X</v>
      </c>
    </row>
    <row r="352" spans="1:82" x14ac:dyDescent="0.25">
      <c r="A352" t="s">
        <v>486</v>
      </c>
      <c r="B352" t="s">
        <v>2477</v>
      </c>
      <c r="C352">
        <v>3</v>
      </c>
      <c r="D352" t="s">
        <v>3183</v>
      </c>
      <c r="E352" t="s">
        <v>3188</v>
      </c>
      <c r="F352" t="s">
        <v>0</v>
      </c>
      <c r="G352" t="s">
        <v>3397</v>
      </c>
      <c r="H352" t="s">
        <v>3882</v>
      </c>
      <c r="I352">
        <v>14800</v>
      </c>
      <c r="J352">
        <v>0</v>
      </c>
      <c r="K352">
        <v>100</v>
      </c>
      <c r="L352">
        <v>50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 t="s">
        <v>4184</v>
      </c>
      <c r="AC352" t="s">
        <v>4226</v>
      </c>
      <c r="AD352" t="s">
        <v>4424</v>
      </c>
      <c r="AE352" t="s">
        <v>4</v>
      </c>
      <c r="AF352" t="s">
        <v>1</v>
      </c>
      <c r="AG352" t="s">
        <v>1</v>
      </c>
      <c r="AH352" t="s">
        <v>5452</v>
      </c>
      <c r="AI352" t="s">
        <v>3397</v>
      </c>
      <c r="AJ352" t="s">
        <v>1</v>
      </c>
      <c r="AK352">
        <v>9371201829</v>
      </c>
      <c r="AL352" t="s">
        <v>1</v>
      </c>
      <c r="AM352" t="s">
        <v>1</v>
      </c>
      <c r="AN352" t="s">
        <v>1</v>
      </c>
      <c r="AO352" t="s">
        <v>5452</v>
      </c>
      <c r="AP352" t="s">
        <v>1</v>
      </c>
      <c r="AQ352" t="s">
        <v>2</v>
      </c>
      <c r="AR352" t="s">
        <v>1</v>
      </c>
      <c r="AS352" t="s">
        <v>1</v>
      </c>
      <c r="AT352" t="s">
        <v>1</v>
      </c>
      <c r="AU352" t="s">
        <v>1</v>
      </c>
      <c r="AV352" t="s">
        <v>1</v>
      </c>
      <c r="AW352" t="s">
        <v>11</v>
      </c>
      <c r="AX352">
        <f>Tabla1[[#This Row],[precio del paquete]]-Tabla1[[#This Row],[Saldo_Deudor]]</f>
        <v>800</v>
      </c>
      <c r="AY352">
        <v>14000</v>
      </c>
      <c r="AZ352">
        <v>0</v>
      </c>
      <c r="BA352">
        <v>0</v>
      </c>
      <c r="BB352" s="20">
        <v>0</v>
      </c>
      <c r="BC352" t="s">
        <v>5960</v>
      </c>
      <c r="BD352" t="s">
        <v>6033</v>
      </c>
      <c r="BE352" t="s">
        <v>3</v>
      </c>
      <c r="BF352" t="s">
        <v>3</v>
      </c>
      <c r="BG352" t="s">
        <v>3</v>
      </c>
      <c r="BH352" t="s">
        <v>3</v>
      </c>
      <c r="BI352" t="s">
        <v>3</v>
      </c>
      <c r="BJ352" s="18" t="s">
        <v>6124</v>
      </c>
      <c r="BK352" t="s">
        <v>3</v>
      </c>
      <c r="BL352" t="s">
        <v>132</v>
      </c>
      <c r="BM352" t="s">
        <v>1</v>
      </c>
      <c r="BN352">
        <f>Tabla1[[#This Row],[precio del paquete]]</f>
        <v>14800</v>
      </c>
      <c r="BO352" t="s">
        <v>1</v>
      </c>
      <c r="BP352" t="s">
        <v>1</v>
      </c>
      <c r="BQ352" t="s">
        <v>1</v>
      </c>
      <c r="BR352" t="s">
        <v>1</v>
      </c>
      <c r="BS352" t="s">
        <v>1</v>
      </c>
      <c r="BT352" t="s">
        <v>1</v>
      </c>
      <c r="BU352" t="s">
        <v>1</v>
      </c>
      <c r="BV352" t="s">
        <v>1</v>
      </c>
      <c r="BW352" t="s">
        <v>0</v>
      </c>
      <c r="BX352" t="s">
        <v>1</v>
      </c>
      <c r="BY352" t="s">
        <v>1</v>
      </c>
      <c r="BZ352" t="s">
        <v>1</v>
      </c>
      <c r="CA352" t="s">
        <v>1</v>
      </c>
      <c r="CB352" t="s">
        <v>1</v>
      </c>
      <c r="CD352" t="str" cm="1">
        <f t="array" aca="1" ref="CD352" ca="1">eConcatenar(A352:CB352,"|")</f>
        <v>OjIljRNN5OsNp3AV|CAR2021-7538|3|MEMORIAL|TABASCO|CARDENAS|JACINTO LOPEZ|2021-11-12|14800|0|100|50|0|0|0|0|0|0|0|0|0|0|0|0|0|0|0|PEREZ|CRUZ|OLGA LIDIA|SOLTERO|X|X|ENTRADA EL ARENAL|JACINTO LOPEZ|X|9371201829|X|X|X|ENTRADA EL ARENAL|X|LUNES|X|X|X|X|X|DOMICILIO |800|14000|0|0|0|2022-01-31|2022-02-07|x|x|x|x|x|QWZHGJ0U9KVTQO|x|HOMBRE|X|14800|X|X|X|X|X|X|X|X|CARDENAS|X|X|X|X|X</v>
      </c>
    </row>
    <row r="353" spans="1:82" x14ac:dyDescent="0.25">
      <c r="A353" t="s">
        <v>487</v>
      </c>
      <c r="B353" t="s">
        <v>2478</v>
      </c>
      <c r="C353">
        <v>3</v>
      </c>
      <c r="D353" t="s">
        <v>3184</v>
      </c>
      <c r="E353" t="s">
        <v>3188</v>
      </c>
      <c r="F353" t="s">
        <v>0</v>
      </c>
      <c r="G353" t="s">
        <v>3397</v>
      </c>
      <c r="H353" t="s">
        <v>3771</v>
      </c>
      <c r="I353">
        <v>24500</v>
      </c>
      <c r="J353">
        <v>0</v>
      </c>
      <c r="K353">
        <v>1500</v>
      </c>
      <c r="L353">
        <v>50</v>
      </c>
      <c r="M353">
        <v>1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 t="s">
        <v>4651</v>
      </c>
      <c r="AC353" t="s">
        <v>4217</v>
      </c>
      <c r="AD353" t="s">
        <v>4652</v>
      </c>
      <c r="AE353" t="s">
        <v>4</v>
      </c>
      <c r="AF353" t="s">
        <v>1</v>
      </c>
      <c r="AG353" t="s">
        <v>1</v>
      </c>
      <c r="AH353" t="s">
        <v>5453</v>
      </c>
      <c r="AI353" t="s">
        <v>3397</v>
      </c>
      <c r="AJ353" t="s">
        <v>1</v>
      </c>
      <c r="AK353">
        <v>9371274820</v>
      </c>
      <c r="AL353" t="s">
        <v>1</v>
      </c>
      <c r="AM353" t="s">
        <v>1</v>
      </c>
      <c r="AN353" t="s">
        <v>1</v>
      </c>
      <c r="AO353" t="s">
        <v>5453</v>
      </c>
      <c r="AP353" t="s">
        <v>1</v>
      </c>
      <c r="AQ353" t="s">
        <v>2</v>
      </c>
      <c r="AR353" t="s">
        <v>1</v>
      </c>
      <c r="AS353" t="s">
        <v>1</v>
      </c>
      <c r="AT353" t="s">
        <v>1</v>
      </c>
      <c r="AU353" t="s">
        <v>1</v>
      </c>
      <c r="AV353" t="s">
        <v>1</v>
      </c>
      <c r="AW353" t="s">
        <v>11</v>
      </c>
      <c r="AX353">
        <f>Tabla1[[#This Row],[precio del paquete]]-Tabla1[[#This Row],[Saldo_Deudor]]</f>
        <v>2100</v>
      </c>
      <c r="AY353">
        <v>22400</v>
      </c>
      <c r="AZ353">
        <v>0</v>
      </c>
      <c r="BA353">
        <v>0</v>
      </c>
      <c r="BB353" s="20">
        <v>0</v>
      </c>
      <c r="BC353" t="s">
        <v>5960</v>
      </c>
      <c r="BD353" t="s">
        <v>6033</v>
      </c>
      <c r="BE353" t="s">
        <v>3</v>
      </c>
      <c r="BF353" t="s">
        <v>3</v>
      </c>
      <c r="BG353" t="s">
        <v>3</v>
      </c>
      <c r="BH353" t="s">
        <v>3</v>
      </c>
      <c r="BI353" t="s">
        <v>3</v>
      </c>
      <c r="BJ353" s="19" t="s">
        <v>6126</v>
      </c>
      <c r="BK353" t="s">
        <v>3</v>
      </c>
      <c r="BL353" t="s">
        <v>132</v>
      </c>
      <c r="BM353" t="s">
        <v>1</v>
      </c>
      <c r="BN353">
        <f>Tabla1[[#This Row],[precio del paquete]]</f>
        <v>24500</v>
      </c>
      <c r="BO353" t="s">
        <v>1</v>
      </c>
      <c r="BP353" t="s">
        <v>1</v>
      </c>
      <c r="BQ353" t="s">
        <v>1</v>
      </c>
      <c r="BR353" t="s">
        <v>1</v>
      </c>
      <c r="BS353" t="s">
        <v>1</v>
      </c>
      <c r="BT353" t="s">
        <v>1</v>
      </c>
      <c r="BU353" t="s">
        <v>1</v>
      </c>
      <c r="BV353" t="s">
        <v>1</v>
      </c>
      <c r="BW353" t="s">
        <v>0</v>
      </c>
      <c r="BX353" t="s">
        <v>1</v>
      </c>
      <c r="BY353" t="s">
        <v>1</v>
      </c>
      <c r="BZ353" t="s">
        <v>1</v>
      </c>
      <c r="CA353" t="s">
        <v>1</v>
      </c>
      <c r="CB353" t="s">
        <v>1</v>
      </c>
      <c r="CD353" t="str" cm="1">
        <f t="array" aca="1" ref="CD353" ca="1">eConcatenar(A353:CB353,"|")</f>
        <v>ymFrqi6rGgy3UymV|CAR2021-7451|3|DIGNITY|TABASCO|CARDENAS|JACINTO LOPEZ|2021-06-12|24500|0|1500|50|1|0|0|0|0|0|0|0|0|0|0|0|0|0|0|BADAL|RODRIGUEZ|MARIA LILIA|SOLTERO|X|X|CALLE ROMANIA|JACINTO LOPEZ|X|9371274820|X|X|X|CALLE ROMANIA|X|LUNES|X|X|X|X|X|DOMICILIO |2100|22400|0|0|0|2022-01-31|2022-02-07|x|x|x|x|x|QWZBUBTG9KVTQO|x|HOMBRE|X|24500|X|X|X|X|X|X|X|X|CARDENAS|X|X|X|X|X</v>
      </c>
    </row>
    <row r="354" spans="1:82" x14ac:dyDescent="0.25">
      <c r="A354" t="s">
        <v>488</v>
      </c>
      <c r="B354" t="s">
        <v>2479</v>
      </c>
      <c r="C354">
        <v>3</v>
      </c>
      <c r="D354" t="s">
        <v>3183</v>
      </c>
      <c r="E354" t="s">
        <v>3188</v>
      </c>
      <c r="F354" t="s">
        <v>0</v>
      </c>
      <c r="G354" t="s">
        <v>3397</v>
      </c>
      <c r="H354" t="s">
        <v>3815</v>
      </c>
      <c r="I354">
        <v>14800</v>
      </c>
      <c r="J354">
        <v>0</v>
      </c>
      <c r="K354">
        <v>100</v>
      </c>
      <c r="L354">
        <v>50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 t="s">
        <v>7</v>
      </c>
      <c r="AC354" t="s">
        <v>4277</v>
      </c>
      <c r="AD354" t="s">
        <v>4653</v>
      </c>
      <c r="AE354" t="s">
        <v>4</v>
      </c>
      <c r="AF354" t="s">
        <v>1</v>
      </c>
      <c r="AG354" t="s">
        <v>1</v>
      </c>
      <c r="AH354" t="s">
        <v>3397</v>
      </c>
      <c r="AI354" t="s">
        <v>3397</v>
      </c>
      <c r="AJ354" t="s">
        <v>1</v>
      </c>
      <c r="AK354">
        <v>9372037009</v>
      </c>
      <c r="AL354" t="s">
        <v>1</v>
      </c>
      <c r="AM354" t="s">
        <v>1</v>
      </c>
      <c r="AN354" t="s">
        <v>1</v>
      </c>
      <c r="AO354" t="s">
        <v>3397</v>
      </c>
      <c r="AP354" t="s">
        <v>1</v>
      </c>
      <c r="AQ354" t="s">
        <v>2</v>
      </c>
      <c r="AR354" t="s">
        <v>1</v>
      </c>
      <c r="AS354" t="s">
        <v>1</v>
      </c>
      <c r="AT354" t="s">
        <v>1</v>
      </c>
      <c r="AU354" t="s">
        <v>1</v>
      </c>
      <c r="AV354" t="s">
        <v>1</v>
      </c>
      <c r="AW354" t="s">
        <v>11</v>
      </c>
      <c r="AX354">
        <f>Tabla1[[#This Row],[precio del paquete]]-Tabla1[[#This Row],[Saldo_Deudor]]</f>
        <v>8800</v>
      </c>
      <c r="AY354">
        <v>6000</v>
      </c>
      <c r="AZ354">
        <v>0</v>
      </c>
      <c r="BA354">
        <v>0</v>
      </c>
      <c r="BB354" s="20">
        <v>0</v>
      </c>
      <c r="BC354" t="s">
        <v>5960</v>
      </c>
      <c r="BD354" t="s">
        <v>6033</v>
      </c>
      <c r="BE354" t="s">
        <v>3</v>
      </c>
      <c r="BF354" t="s">
        <v>3</v>
      </c>
      <c r="BG354" t="s">
        <v>3</v>
      </c>
      <c r="BH354" t="s">
        <v>3</v>
      </c>
      <c r="BI354" t="s">
        <v>3</v>
      </c>
      <c r="BJ354" s="18" t="s">
        <v>6126</v>
      </c>
      <c r="BK354" t="s">
        <v>3</v>
      </c>
      <c r="BL354" t="s">
        <v>132</v>
      </c>
      <c r="BM354" t="s">
        <v>1</v>
      </c>
      <c r="BN354">
        <f>Tabla1[[#This Row],[precio del paquete]]</f>
        <v>14800</v>
      </c>
      <c r="BO354" t="s">
        <v>1</v>
      </c>
      <c r="BP354" t="s">
        <v>1</v>
      </c>
      <c r="BQ354" t="s">
        <v>1</v>
      </c>
      <c r="BR354" t="s">
        <v>1</v>
      </c>
      <c r="BS354" t="s">
        <v>1</v>
      </c>
      <c r="BT354" t="s">
        <v>1</v>
      </c>
      <c r="BU354" t="s">
        <v>1</v>
      </c>
      <c r="BV354" t="s">
        <v>1</v>
      </c>
      <c r="BW354" t="s">
        <v>0</v>
      </c>
      <c r="BX354" t="s">
        <v>1</v>
      </c>
      <c r="BY354" t="s">
        <v>1</v>
      </c>
      <c r="BZ354" t="s">
        <v>1</v>
      </c>
      <c r="CA354" t="s">
        <v>1</v>
      </c>
      <c r="CB354" t="s">
        <v>1</v>
      </c>
      <c r="CD354" t="str" cm="1">
        <f t="array" aca="1" ref="CD354" ca="1">eConcatenar(A354:CB354,"|")</f>
        <v>psjBaHA9RY2lsMmn|CAR2020-4262|3|MEMORIAL|TABASCO|CARDENAS|JACINTO LOPEZ|2020-10-23|14800|0|100|50|0|0|0|0|0|0|0|0|0|0|0|0|0|0|0|LOPEZ|VIDAL|MARIEL|SOLTERO|X|X|JACINTO LOPEZ|JACINTO LOPEZ|X|9372037009|X|X|X|JACINTO LOPEZ|X|LUNES|X|X|X|X|X|DOMICILIO |8800|6000|0|0|0|2022-01-31|2022-02-07|x|x|x|x|x|QWZBUBTG9KVTQO|x|HOMBRE|X|14800|X|X|X|X|X|X|X|X|CARDENAS|X|X|X|X|X</v>
      </c>
    </row>
    <row r="355" spans="1:82" x14ac:dyDescent="0.25">
      <c r="A355" t="s">
        <v>489</v>
      </c>
      <c r="B355" t="s">
        <v>2480</v>
      </c>
      <c r="C355">
        <v>3</v>
      </c>
      <c r="D355" t="s">
        <v>3183</v>
      </c>
      <c r="E355" t="s">
        <v>3188</v>
      </c>
      <c r="F355" t="s">
        <v>0</v>
      </c>
      <c r="G355" t="s">
        <v>3397</v>
      </c>
      <c r="H355" t="s">
        <v>3832</v>
      </c>
      <c r="I355">
        <v>14800</v>
      </c>
      <c r="J355">
        <v>0</v>
      </c>
      <c r="K355">
        <v>100</v>
      </c>
      <c r="L355">
        <v>50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 t="s">
        <v>4654</v>
      </c>
      <c r="AC355" t="s">
        <v>4212</v>
      </c>
      <c r="AD355" t="s">
        <v>4655</v>
      </c>
      <c r="AE355" t="s">
        <v>4</v>
      </c>
      <c r="AF355" t="s">
        <v>1</v>
      </c>
      <c r="AG355" t="s">
        <v>1</v>
      </c>
      <c r="AH355" t="s">
        <v>5454</v>
      </c>
      <c r="AI355" t="s">
        <v>3397</v>
      </c>
      <c r="AJ355" t="s">
        <v>1</v>
      </c>
      <c r="AK355">
        <v>9372839944</v>
      </c>
      <c r="AL355" t="s">
        <v>1</v>
      </c>
      <c r="AM355" t="s">
        <v>1</v>
      </c>
      <c r="AN355" t="s">
        <v>1</v>
      </c>
      <c r="AO355" t="s">
        <v>5454</v>
      </c>
      <c r="AP355" t="s">
        <v>1</v>
      </c>
      <c r="AQ355" t="s">
        <v>2</v>
      </c>
      <c r="AR355" t="s">
        <v>1</v>
      </c>
      <c r="AS355" t="s">
        <v>1</v>
      </c>
      <c r="AT355" t="s">
        <v>1</v>
      </c>
      <c r="AU355" t="s">
        <v>1</v>
      </c>
      <c r="AV355" t="s">
        <v>1</v>
      </c>
      <c r="AW355" t="s">
        <v>11</v>
      </c>
      <c r="AX355">
        <f>Tabla1[[#This Row],[precio del paquete]]-Tabla1[[#This Row],[Saldo_Deudor]]</f>
        <v>1150</v>
      </c>
      <c r="AY355">
        <v>13650</v>
      </c>
      <c r="AZ355">
        <v>0</v>
      </c>
      <c r="BA355">
        <v>0</v>
      </c>
      <c r="BB355" s="20">
        <v>0</v>
      </c>
      <c r="BC355" t="s">
        <v>5984</v>
      </c>
      <c r="BD355" t="s">
        <v>3827</v>
      </c>
      <c r="BE355" t="s">
        <v>3</v>
      </c>
      <c r="BF355" t="s">
        <v>3</v>
      </c>
      <c r="BG355" t="s">
        <v>3</v>
      </c>
      <c r="BH355" t="s">
        <v>3</v>
      </c>
      <c r="BI355" t="s">
        <v>3</v>
      </c>
      <c r="BJ355" s="19" t="s">
        <v>6126</v>
      </c>
      <c r="BK355" t="s">
        <v>3</v>
      </c>
      <c r="BL355" t="s">
        <v>132</v>
      </c>
      <c r="BM355" t="s">
        <v>1</v>
      </c>
      <c r="BN355">
        <f>Tabla1[[#This Row],[precio del paquete]]</f>
        <v>14800</v>
      </c>
      <c r="BO355" t="s">
        <v>1</v>
      </c>
      <c r="BP355" t="s">
        <v>1</v>
      </c>
      <c r="BQ355" t="s">
        <v>1</v>
      </c>
      <c r="BR355" t="s">
        <v>1</v>
      </c>
      <c r="BS355" t="s">
        <v>1</v>
      </c>
      <c r="BT355" t="s">
        <v>1</v>
      </c>
      <c r="BU355" t="s">
        <v>1</v>
      </c>
      <c r="BV355" t="s">
        <v>1</v>
      </c>
      <c r="BW355" t="s">
        <v>0</v>
      </c>
      <c r="BX355" t="s">
        <v>1</v>
      </c>
      <c r="BY355" t="s">
        <v>1</v>
      </c>
      <c r="BZ355" t="s">
        <v>1</v>
      </c>
      <c r="CA355" t="s">
        <v>1</v>
      </c>
      <c r="CB355" t="s">
        <v>1</v>
      </c>
      <c r="CD355" t="str" cm="1">
        <f t="array" aca="1" ref="CD355" ca="1">eConcatenar(A355:CB355,"|")</f>
        <v>1VhkDorRM69Mmqa6|CAR2021-5264|3|MEMORIAL|TABASCO|CARDENAS|JACINTO LOPEZ|2021-09-11|14800|0|100|50|0|0|0|0|0|0|0|0|0|0|0|0|0|0|0|PEREYRA|RAMIREZ|NOEL|SOLTERO|X|X|CALLE FRENTE AL TANQUE DE AGUA|JACINTO LOPEZ|X|9372839944|X|X|X|CALLE FRENTE AL TANQUE DE AGUA|X|LUNES|X|X|X|X|X|DOMICILIO |1150|13650|0|0|0|2022-01-07|2022-01-14|x|x|x|x|x|QWZBUBTG9KVTQO|x|HOMBRE|X|14800|X|X|X|X|X|X|X|X|CARDENAS|X|X|X|X|X</v>
      </c>
    </row>
    <row r="356" spans="1:82" x14ac:dyDescent="0.25">
      <c r="A356" t="s">
        <v>490</v>
      </c>
      <c r="B356" t="s">
        <v>2481</v>
      </c>
      <c r="C356">
        <v>3</v>
      </c>
      <c r="D356" t="s">
        <v>3187</v>
      </c>
      <c r="E356" t="s">
        <v>3188</v>
      </c>
      <c r="F356" t="s">
        <v>0</v>
      </c>
      <c r="G356" t="s">
        <v>3397</v>
      </c>
      <c r="H356" t="s">
        <v>3763</v>
      </c>
      <c r="I356">
        <v>12900</v>
      </c>
      <c r="J356">
        <v>0</v>
      </c>
      <c r="K356">
        <v>100</v>
      </c>
      <c r="L356">
        <v>50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 t="s">
        <v>4656</v>
      </c>
      <c r="AC356" t="s">
        <v>4201</v>
      </c>
      <c r="AD356" t="s">
        <v>4268</v>
      </c>
      <c r="AE356" t="s">
        <v>4</v>
      </c>
      <c r="AF356" t="s">
        <v>1</v>
      </c>
      <c r="AG356" t="s">
        <v>1</v>
      </c>
      <c r="AH356" t="s">
        <v>5455</v>
      </c>
      <c r="AI356" t="s">
        <v>3397</v>
      </c>
      <c r="AJ356" t="s">
        <v>1</v>
      </c>
      <c r="AK356" t="s">
        <v>1</v>
      </c>
      <c r="AL356" t="s">
        <v>1</v>
      </c>
      <c r="AM356" t="s">
        <v>1</v>
      </c>
      <c r="AN356" t="s">
        <v>1</v>
      </c>
      <c r="AO356" t="s">
        <v>5455</v>
      </c>
      <c r="AP356" t="s">
        <v>1</v>
      </c>
      <c r="AQ356" t="s">
        <v>2</v>
      </c>
      <c r="AR356" t="s">
        <v>1</v>
      </c>
      <c r="AS356" t="s">
        <v>1</v>
      </c>
      <c r="AT356" t="s">
        <v>1</v>
      </c>
      <c r="AU356" t="s">
        <v>1</v>
      </c>
      <c r="AV356" t="s">
        <v>1</v>
      </c>
      <c r="AW356" t="s">
        <v>11</v>
      </c>
      <c r="AX356">
        <f>Tabla1[[#This Row],[precio del paquete]]-Tabla1[[#This Row],[Saldo_Deudor]]</f>
        <v>7700</v>
      </c>
      <c r="AY356">
        <v>5200</v>
      </c>
      <c r="AZ356">
        <v>0</v>
      </c>
      <c r="BA356">
        <v>0</v>
      </c>
      <c r="BB356" s="20">
        <v>0</v>
      </c>
      <c r="BC356" t="s">
        <v>3985</v>
      </c>
      <c r="BD356" t="s">
        <v>4141</v>
      </c>
      <c r="BE356" t="s">
        <v>3</v>
      </c>
      <c r="BF356" t="s">
        <v>3</v>
      </c>
      <c r="BG356" t="s">
        <v>3</v>
      </c>
      <c r="BH356" t="s">
        <v>3</v>
      </c>
      <c r="BI356" t="s">
        <v>3</v>
      </c>
      <c r="BJ356" s="18" t="s">
        <v>6137</v>
      </c>
      <c r="BK356" t="s">
        <v>3</v>
      </c>
      <c r="BL356" t="s">
        <v>132</v>
      </c>
      <c r="BM356" t="s">
        <v>1</v>
      </c>
      <c r="BN356">
        <f>Tabla1[[#This Row],[precio del paquete]]</f>
        <v>12900</v>
      </c>
      <c r="BO356" t="s">
        <v>1</v>
      </c>
      <c r="BP356" t="s">
        <v>1</v>
      </c>
      <c r="BQ356" t="s">
        <v>1</v>
      </c>
      <c r="BR356" t="s">
        <v>1</v>
      </c>
      <c r="BS356" t="s">
        <v>1</v>
      </c>
      <c r="BT356" t="s">
        <v>1</v>
      </c>
      <c r="BU356" t="s">
        <v>1</v>
      </c>
      <c r="BV356" t="s">
        <v>1</v>
      </c>
      <c r="BW356" t="s">
        <v>0</v>
      </c>
      <c r="BX356" t="s">
        <v>1</v>
      </c>
      <c r="BY356" t="s">
        <v>1</v>
      </c>
      <c r="BZ356" t="s">
        <v>1</v>
      </c>
      <c r="CA356" t="s">
        <v>1</v>
      </c>
      <c r="CB356" t="s">
        <v>1</v>
      </c>
      <c r="CD356" t="str" cm="1">
        <f t="array" aca="1" ref="CD356" ca="1">eConcatenar(A356:CB356,"|")</f>
        <v>263bJWrIpssNpQtw|COM2020-1486|3|ECONOLINE|TABASCO|CARDENAS|JACINTO LOPEZ|2022-02-01|12900|0|100|50|0|0|0|0|0|0|0|0|0|0|0|0|0|0|0|GASPAR|HERNANDEZ|VIRIDIANA|SOLTERO|X|X|CALLE ARABIA 6 MANZANA 30 LOTE 14|JACINTO LOPEZ|X|X|X|X|X|CALLE ARABIA 6 MANZANA 30 LOTE 14|X|LUNES|X|X|X|X|X|DOMICILIO |7700|5200|0|0|0|2022-01-17|2022-01-24|x|x|x|x|x|USLKFPYMMH7MCT1|x|HOMBRE|X|12900|X|X|X|X|X|X|X|X|CARDENAS|X|X|X|X|X</v>
      </c>
    </row>
    <row r="357" spans="1:82" x14ac:dyDescent="0.25">
      <c r="A357" t="s">
        <v>491</v>
      </c>
      <c r="B357" t="s">
        <v>2482</v>
      </c>
      <c r="C357">
        <v>3</v>
      </c>
      <c r="D357" t="s">
        <v>3187</v>
      </c>
      <c r="E357" t="s">
        <v>3188</v>
      </c>
      <c r="F357" t="s">
        <v>3192</v>
      </c>
      <c r="G357" t="s">
        <v>3398</v>
      </c>
      <c r="H357" t="s">
        <v>3936</v>
      </c>
      <c r="I357">
        <v>12900</v>
      </c>
      <c r="J357">
        <v>0</v>
      </c>
      <c r="K357">
        <v>200</v>
      </c>
      <c r="L357">
        <v>50</v>
      </c>
      <c r="M357">
        <v>1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 t="s">
        <v>4184</v>
      </c>
      <c r="AC357" t="s">
        <v>4224</v>
      </c>
      <c r="AD357" t="s">
        <v>4657</v>
      </c>
      <c r="AE357" t="s">
        <v>4</v>
      </c>
      <c r="AF357" t="s">
        <v>1</v>
      </c>
      <c r="AG357" t="s">
        <v>1</v>
      </c>
      <c r="AH357" t="s">
        <v>5456</v>
      </c>
      <c r="AI357" t="s">
        <v>3398</v>
      </c>
      <c r="AJ357" t="s">
        <v>1</v>
      </c>
      <c r="AK357">
        <v>9934032908</v>
      </c>
      <c r="AL357" t="s">
        <v>1</v>
      </c>
      <c r="AM357" t="s">
        <v>1</v>
      </c>
      <c r="AN357" t="s">
        <v>1</v>
      </c>
      <c r="AO357" t="s">
        <v>5456</v>
      </c>
      <c r="AP357" t="s">
        <v>1</v>
      </c>
      <c r="AQ357" t="s">
        <v>2</v>
      </c>
      <c r="AR357" t="s">
        <v>1</v>
      </c>
      <c r="AS357" t="s">
        <v>1</v>
      </c>
      <c r="AT357" t="s">
        <v>1</v>
      </c>
      <c r="AU357" t="s">
        <v>1</v>
      </c>
      <c r="AV357" t="s">
        <v>1</v>
      </c>
      <c r="AW357" t="s">
        <v>11</v>
      </c>
      <c r="AX357">
        <f>Tabla1[[#This Row],[precio del paquete]]-Tabla1[[#This Row],[Saldo_Deudor]]</f>
        <v>12100</v>
      </c>
      <c r="AY357">
        <v>800</v>
      </c>
      <c r="AZ357">
        <v>0</v>
      </c>
      <c r="BA357">
        <v>0</v>
      </c>
      <c r="BB357" s="20">
        <v>0</v>
      </c>
      <c r="BC357" t="s">
        <v>4124</v>
      </c>
      <c r="BD357" t="s">
        <v>4103</v>
      </c>
      <c r="BE357" t="s">
        <v>3</v>
      </c>
      <c r="BF357" t="s">
        <v>3</v>
      </c>
      <c r="BG357" t="s">
        <v>3</v>
      </c>
      <c r="BH357" t="s">
        <v>3</v>
      </c>
      <c r="BI357" t="s">
        <v>3</v>
      </c>
      <c r="BJ357" s="19" t="s">
        <v>6150</v>
      </c>
      <c r="BK357" t="s">
        <v>3</v>
      </c>
      <c r="BL357" t="s">
        <v>132</v>
      </c>
      <c r="BM357" t="s">
        <v>1</v>
      </c>
      <c r="BN357">
        <f>Tabla1[[#This Row],[precio del paquete]]</f>
        <v>12900</v>
      </c>
      <c r="BO357" t="s">
        <v>1</v>
      </c>
      <c r="BP357" t="s">
        <v>1</v>
      </c>
      <c r="BQ357" t="s">
        <v>1</v>
      </c>
      <c r="BR357" t="s">
        <v>1</v>
      </c>
      <c r="BS357" t="s">
        <v>1</v>
      </c>
      <c r="BT357" t="s">
        <v>1</v>
      </c>
      <c r="BU357" t="s">
        <v>1</v>
      </c>
      <c r="BV357" t="s">
        <v>1</v>
      </c>
      <c r="BW357" t="s">
        <v>0</v>
      </c>
      <c r="BX357" t="s">
        <v>1</v>
      </c>
      <c r="BY357" t="s">
        <v>1</v>
      </c>
      <c r="BZ357" t="s">
        <v>1</v>
      </c>
      <c r="CA357" t="s">
        <v>1</v>
      </c>
      <c r="CB357" t="s">
        <v>1</v>
      </c>
      <c r="CD357" t="str" cm="1">
        <f t="array" aca="1" ref="CD357" ca="1">eConcatenar(A357:CB357,"|")</f>
        <v>0Y5Gs8QmOtir1KcK|PAR2019-1649|3|ECONOLINE|TABASCO|PARAISO|JALAPITA|2019-06-26|12900|0|200|50|1|0|0|0|0|0|0|0|0|0|0|0|0|0|0|PEREZ|DOMINGUEZ|ANDRES|SOLTERO|X|X|CALLE EL AGUILA |JALAPITA|X|9934032908|X|X|X|CALLE EL AGUILA |X|LUNES|X|X|X|X|X|DOMICILIO |12100|800|0|0|0|2022-01-21|2022-01-28|x|x|x|x|x|AARMQKP7RFVCNAK|x|HOMBRE|X|12900|X|X|X|X|X|X|X|X|CARDENAS|X|X|X|X|X</v>
      </c>
    </row>
    <row r="358" spans="1:82" x14ac:dyDescent="0.25">
      <c r="A358" t="s">
        <v>492</v>
      </c>
      <c r="B358" t="s">
        <v>2483</v>
      </c>
      <c r="C358">
        <v>3</v>
      </c>
      <c r="D358" t="s">
        <v>3187</v>
      </c>
      <c r="E358" t="s">
        <v>3188</v>
      </c>
      <c r="F358" t="s">
        <v>3192</v>
      </c>
      <c r="G358" t="s">
        <v>3398</v>
      </c>
      <c r="H358" t="s">
        <v>3920</v>
      </c>
      <c r="I358">
        <v>12900</v>
      </c>
      <c r="J358">
        <v>0</v>
      </c>
      <c r="K358">
        <v>400</v>
      </c>
      <c r="L358">
        <v>50</v>
      </c>
      <c r="M358">
        <v>2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 t="s">
        <v>4658</v>
      </c>
      <c r="AC358" t="s">
        <v>4344</v>
      </c>
      <c r="AD358" t="s">
        <v>4659</v>
      </c>
      <c r="AE358" t="s">
        <v>4</v>
      </c>
      <c r="AF358" t="s">
        <v>1</v>
      </c>
      <c r="AG358" t="s">
        <v>1</v>
      </c>
      <c r="AH358" t="s">
        <v>5457</v>
      </c>
      <c r="AI358" t="s">
        <v>3398</v>
      </c>
      <c r="AJ358" t="s">
        <v>1</v>
      </c>
      <c r="AK358">
        <v>9331083724</v>
      </c>
      <c r="AL358" t="s">
        <v>1</v>
      </c>
      <c r="AM358" t="s">
        <v>1</v>
      </c>
      <c r="AN358" t="s">
        <v>1</v>
      </c>
      <c r="AO358" t="s">
        <v>5457</v>
      </c>
      <c r="AP358" t="s">
        <v>1</v>
      </c>
      <c r="AQ358" t="s">
        <v>2</v>
      </c>
      <c r="AR358" t="s">
        <v>1</v>
      </c>
      <c r="AS358" t="s">
        <v>1</v>
      </c>
      <c r="AT358" t="s">
        <v>1</v>
      </c>
      <c r="AU358" t="s">
        <v>1</v>
      </c>
      <c r="AV358" t="s">
        <v>1</v>
      </c>
      <c r="AW358" t="s">
        <v>11</v>
      </c>
      <c r="AX358">
        <f>Tabla1[[#This Row],[precio del paquete]]-Tabla1[[#This Row],[Saldo_Deudor]]</f>
        <v>7600</v>
      </c>
      <c r="AY358">
        <v>5300</v>
      </c>
      <c r="AZ358">
        <v>0</v>
      </c>
      <c r="BA358">
        <v>0</v>
      </c>
      <c r="BB358" s="20">
        <v>0</v>
      </c>
      <c r="BC358" t="s">
        <v>4162</v>
      </c>
      <c r="BD358" t="s">
        <v>5962</v>
      </c>
      <c r="BE358" t="s">
        <v>3</v>
      </c>
      <c r="BF358" t="s">
        <v>3</v>
      </c>
      <c r="BG358" t="s">
        <v>3</v>
      </c>
      <c r="BH358" t="s">
        <v>3</v>
      </c>
      <c r="BI358" t="s">
        <v>3</v>
      </c>
      <c r="BJ358" s="18" t="s">
        <v>6139</v>
      </c>
      <c r="BK358" t="s">
        <v>3</v>
      </c>
      <c r="BL358" t="s">
        <v>132</v>
      </c>
      <c r="BM358" t="s">
        <v>1</v>
      </c>
      <c r="BN358">
        <f>Tabla1[[#This Row],[precio del paquete]]</f>
        <v>12900</v>
      </c>
      <c r="BO358" t="s">
        <v>1</v>
      </c>
      <c r="BP358" t="s">
        <v>1</v>
      </c>
      <c r="BQ358" t="s">
        <v>1</v>
      </c>
      <c r="BR358" t="s">
        <v>1</v>
      </c>
      <c r="BS358" t="s">
        <v>1</v>
      </c>
      <c r="BT358" t="s">
        <v>1</v>
      </c>
      <c r="BU358" t="s">
        <v>1</v>
      </c>
      <c r="BV358" t="s">
        <v>1</v>
      </c>
      <c r="BW358" t="s">
        <v>0</v>
      </c>
      <c r="BX358" t="s">
        <v>1</v>
      </c>
      <c r="BY358" t="s">
        <v>1</v>
      </c>
      <c r="BZ358" t="s">
        <v>1</v>
      </c>
      <c r="CA358" t="s">
        <v>1</v>
      </c>
      <c r="CB358" t="s">
        <v>1</v>
      </c>
      <c r="CD358" t="str" cm="1">
        <f t="array" aca="1" ref="CD358" ca="1">eConcatenar(A358:CB358,"|")</f>
        <v>EWD1ZCXn86gPrOx5|PAR2019-1686|3|ECONOLINE|TABASCO|PARAISO|JALAPITA|2019-04-06|12900|0|400|50|2|0|0|0|0|0|0|0|0|0|0|0|0|0|0|CUPILMENDEZ||MARTEL|SOLTERO|X|X|ENTRANDO AL AGUILA|JALAPITA|X|9331083724|X|X|X|ENTRANDO AL AGUILA|X|LUNES|X|X|X|X|X|DOMICILIO |7600|5300|0|0|0|2022-01-20|2022-01-27|x|x|x|x|x|QWZGYT4O9KVTQO|x|HOMBRE|X|12900|X|X|X|X|X|X|X|X|CARDENAS|X|X|X|X|X</v>
      </c>
    </row>
    <row r="359" spans="1:82" x14ac:dyDescent="0.25">
      <c r="A359" t="s">
        <v>493</v>
      </c>
      <c r="B359" t="s">
        <v>2484</v>
      </c>
      <c r="C359">
        <v>3</v>
      </c>
      <c r="D359" t="s">
        <v>3187</v>
      </c>
      <c r="E359" t="s">
        <v>3188</v>
      </c>
      <c r="F359" t="s">
        <v>3194</v>
      </c>
      <c r="G359" t="s">
        <v>3398</v>
      </c>
      <c r="H359" t="s">
        <v>3937</v>
      </c>
      <c r="I359">
        <v>12900</v>
      </c>
      <c r="J359">
        <v>0</v>
      </c>
      <c r="K359">
        <v>100</v>
      </c>
      <c r="L359">
        <v>50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 t="s">
        <v>4318</v>
      </c>
      <c r="AC359" t="s">
        <v>4346</v>
      </c>
      <c r="AD359" t="s">
        <v>4660</v>
      </c>
      <c r="AE359" t="s">
        <v>4</v>
      </c>
      <c r="AF359" t="s">
        <v>1</v>
      </c>
      <c r="AG359" t="s">
        <v>1</v>
      </c>
      <c r="AH359" t="s">
        <v>3399</v>
      </c>
      <c r="AI359" t="s">
        <v>3398</v>
      </c>
      <c r="AJ359" t="s">
        <v>1</v>
      </c>
      <c r="AK359">
        <v>9331264889</v>
      </c>
      <c r="AL359" t="s">
        <v>1</v>
      </c>
      <c r="AM359" t="s">
        <v>1</v>
      </c>
      <c r="AN359" t="s">
        <v>1</v>
      </c>
      <c r="AO359" t="s">
        <v>3399</v>
      </c>
      <c r="AP359" t="s">
        <v>1</v>
      </c>
      <c r="AQ359" t="s">
        <v>2</v>
      </c>
      <c r="AR359" t="s">
        <v>1</v>
      </c>
      <c r="AS359" t="s">
        <v>1</v>
      </c>
      <c r="AT359" t="s">
        <v>1</v>
      </c>
      <c r="AU359" t="s">
        <v>1</v>
      </c>
      <c r="AV359" t="s">
        <v>1</v>
      </c>
      <c r="AW359" t="s">
        <v>11</v>
      </c>
      <c r="AX359">
        <f>Tabla1[[#This Row],[precio del paquete]]-Tabla1[[#This Row],[Saldo_Deudor]]</f>
        <v>10550</v>
      </c>
      <c r="AY359">
        <v>2350</v>
      </c>
      <c r="AZ359">
        <v>0</v>
      </c>
      <c r="BA359">
        <v>0</v>
      </c>
      <c r="BB359" s="20">
        <v>0</v>
      </c>
      <c r="BC359" t="s">
        <v>3768</v>
      </c>
      <c r="BD359" t="s">
        <v>3769</v>
      </c>
      <c r="BE359" t="s">
        <v>3</v>
      </c>
      <c r="BF359" t="s">
        <v>3</v>
      </c>
      <c r="BG359" t="s">
        <v>3</v>
      </c>
      <c r="BH359" t="s">
        <v>3</v>
      </c>
      <c r="BI359" t="s">
        <v>3</v>
      </c>
      <c r="BJ359" s="19" t="s">
        <v>6139</v>
      </c>
      <c r="BK359" t="s">
        <v>3</v>
      </c>
      <c r="BL359" t="s">
        <v>132</v>
      </c>
      <c r="BM359" t="s">
        <v>1</v>
      </c>
      <c r="BN359">
        <f>Tabla1[[#This Row],[precio del paquete]]</f>
        <v>12900</v>
      </c>
      <c r="BO359" t="s">
        <v>1</v>
      </c>
      <c r="BP359" t="s">
        <v>1</v>
      </c>
      <c r="BQ359" t="s">
        <v>1</v>
      </c>
      <c r="BR359" t="s">
        <v>1</v>
      </c>
      <c r="BS359" t="s">
        <v>1</v>
      </c>
      <c r="BT359" t="s">
        <v>1</v>
      </c>
      <c r="BU359" t="s">
        <v>1</v>
      </c>
      <c r="BV359" t="s">
        <v>1</v>
      </c>
      <c r="BW359" t="s">
        <v>0</v>
      </c>
      <c r="BX359" t="s">
        <v>1</v>
      </c>
      <c r="BY359" t="s">
        <v>1</v>
      </c>
      <c r="BZ359" t="s">
        <v>1</v>
      </c>
      <c r="CA359" t="s">
        <v>1</v>
      </c>
      <c r="CB359" t="s">
        <v>1</v>
      </c>
      <c r="CD359" t="str" cm="1">
        <f t="array" aca="1" ref="CD359" ca="1">eConcatenar(A359:CB359,"|")</f>
        <v>lyNz2z1cid8Hn5dy|PAR2019-0343|3|ECONOLINE|TABASCO|CENTLA|JALAPITA|2019-12-02|12900|0|100|50|0|0|0|0|0|0|0|0|0|0|0|0|0|0|0|GALMICHE|FLORES|DARVI|SOLTERO|X|X|JALAPITA CENTLA|JALAPITA|X|9331264889|X|X|X|JALAPITA CENTLA|X|LUNES|X|X|X|X|X|DOMICILIO |10550|2350|0|0|0|2022-01-22|2022-01-29|x|x|x|x|x|QWZGYT4O9KVTQO|x|HOMBRE|X|12900|X|X|X|X|X|X|X|X|CARDENAS|X|X|X|X|X</v>
      </c>
    </row>
    <row r="360" spans="1:82" x14ac:dyDescent="0.25">
      <c r="A360" t="s">
        <v>494</v>
      </c>
      <c r="B360" t="s">
        <v>2485</v>
      </c>
      <c r="C360">
        <v>3</v>
      </c>
      <c r="D360" t="s">
        <v>3183</v>
      </c>
      <c r="E360" t="s">
        <v>3188</v>
      </c>
      <c r="F360" t="s">
        <v>3194</v>
      </c>
      <c r="G360" t="s">
        <v>3398</v>
      </c>
      <c r="H360" t="s">
        <v>3858</v>
      </c>
      <c r="I360">
        <v>14800</v>
      </c>
      <c r="J360">
        <v>0</v>
      </c>
      <c r="K360">
        <v>50</v>
      </c>
      <c r="L360">
        <v>50</v>
      </c>
      <c r="M360">
        <v>1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 t="s">
        <v>4428</v>
      </c>
      <c r="AC360" t="s">
        <v>4494</v>
      </c>
      <c r="AD360" t="s">
        <v>4528</v>
      </c>
      <c r="AE360" t="s">
        <v>4</v>
      </c>
      <c r="AF360" t="s">
        <v>1</v>
      </c>
      <c r="AG360" t="s">
        <v>1</v>
      </c>
      <c r="AH360" t="s">
        <v>3237</v>
      </c>
      <c r="AI360" t="s">
        <v>3398</v>
      </c>
      <c r="AJ360" t="s">
        <v>1</v>
      </c>
      <c r="AK360">
        <v>9131011079</v>
      </c>
      <c r="AL360" t="s">
        <v>1</v>
      </c>
      <c r="AM360" t="s">
        <v>1</v>
      </c>
      <c r="AN360" t="s">
        <v>1</v>
      </c>
      <c r="AO360" t="s">
        <v>3237</v>
      </c>
      <c r="AP360" t="s">
        <v>1</v>
      </c>
      <c r="AQ360" t="s">
        <v>2</v>
      </c>
      <c r="AR360" t="s">
        <v>1</v>
      </c>
      <c r="AS360" t="s">
        <v>1</v>
      </c>
      <c r="AT360" t="s">
        <v>1</v>
      </c>
      <c r="AU360" t="s">
        <v>1</v>
      </c>
      <c r="AV360" t="s">
        <v>1</v>
      </c>
      <c r="AW360" t="s">
        <v>11</v>
      </c>
      <c r="AX360">
        <f>Tabla1[[#This Row],[precio del paquete]]-Tabla1[[#This Row],[Saldo_Deudor]]</f>
        <v>1400</v>
      </c>
      <c r="AY360">
        <v>13400</v>
      </c>
      <c r="AZ360">
        <v>0</v>
      </c>
      <c r="BA360">
        <v>0</v>
      </c>
      <c r="BB360" s="20">
        <v>0</v>
      </c>
      <c r="BC360" t="s">
        <v>4124</v>
      </c>
      <c r="BD360" t="s">
        <v>4103</v>
      </c>
      <c r="BE360" t="s">
        <v>3</v>
      </c>
      <c r="BF360" t="s">
        <v>3</v>
      </c>
      <c r="BG360" t="s">
        <v>3</v>
      </c>
      <c r="BH360" t="s">
        <v>3</v>
      </c>
      <c r="BI360" t="s">
        <v>3</v>
      </c>
      <c r="BJ360" s="18" t="s">
        <v>6139</v>
      </c>
      <c r="BK360" t="s">
        <v>3</v>
      </c>
      <c r="BL360" t="s">
        <v>132</v>
      </c>
      <c r="BM360" t="s">
        <v>1</v>
      </c>
      <c r="BN360">
        <f>Tabla1[[#This Row],[precio del paquete]]</f>
        <v>14800</v>
      </c>
      <c r="BO360" t="s">
        <v>1</v>
      </c>
      <c r="BP360" t="s">
        <v>1</v>
      </c>
      <c r="BQ360" t="s">
        <v>1</v>
      </c>
      <c r="BR360" t="s">
        <v>1</v>
      </c>
      <c r="BS360" t="s">
        <v>1</v>
      </c>
      <c r="BT360" t="s">
        <v>1</v>
      </c>
      <c r="BU360" t="s">
        <v>1</v>
      </c>
      <c r="BV360" t="s">
        <v>1</v>
      </c>
      <c r="BW360" t="s">
        <v>0</v>
      </c>
      <c r="BX360" t="s">
        <v>1</v>
      </c>
      <c r="BY360" t="s">
        <v>1</v>
      </c>
      <c r="BZ360" t="s">
        <v>1</v>
      </c>
      <c r="CA360" t="s">
        <v>1</v>
      </c>
      <c r="CB360" t="s">
        <v>1</v>
      </c>
      <c r="CD360" t="str" cm="1">
        <f t="array" aca="1" ref="CD360" ca="1">eConcatenar(A360:CB360,"|")</f>
        <v>07hcz9gyCWT9adDF|PAR2021-3741|3|MEMORIAL|TABASCO|CENTLA|JALAPITA|2021-11-19|14800|0|50|50|1|0|0|0|0|0|0|0|0|0|0|0|0|0|0|IZQUIERDO|DIAZ|ELIZABETH|SOLTERO|X|X|CARRETERA PRINCIPAL SIN NUMERO|JALAPITA|X|9131011079|X|X|X|CARRETERA PRINCIPAL SIN NUMERO|X|LUNES|X|X|X|X|X|DOMICILIO |1400|13400|0|0|0|2022-01-21|2022-01-28|x|x|x|x|x|QWZGYT4O9KVTQO|x|HOMBRE|X|14800|X|X|X|X|X|X|X|X|CARDENAS|X|X|X|X|X</v>
      </c>
    </row>
    <row r="361" spans="1:82" x14ac:dyDescent="0.25">
      <c r="A361" t="s">
        <v>495</v>
      </c>
      <c r="B361" t="s">
        <v>2486</v>
      </c>
      <c r="C361">
        <v>3</v>
      </c>
      <c r="D361" t="s">
        <v>3187</v>
      </c>
      <c r="E361" t="s">
        <v>3188</v>
      </c>
      <c r="F361" t="s">
        <v>3192</v>
      </c>
      <c r="G361" t="s">
        <v>3398</v>
      </c>
      <c r="H361" t="s">
        <v>3879</v>
      </c>
      <c r="I361">
        <v>12900</v>
      </c>
      <c r="J361">
        <v>0</v>
      </c>
      <c r="K361">
        <v>100</v>
      </c>
      <c r="L361">
        <v>50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 t="s">
        <v>4201</v>
      </c>
      <c r="AC361" t="s">
        <v>4183</v>
      </c>
      <c r="AD361" t="s">
        <v>4661</v>
      </c>
      <c r="AE361" t="s">
        <v>4</v>
      </c>
      <c r="AF361" t="s">
        <v>1</v>
      </c>
      <c r="AG361" t="s">
        <v>1</v>
      </c>
      <c r="AH361" t="s">
        <v>3398</v>
      </c>
      <c r="AI361" t="s">
        <v>3398</v>
      </c>
      <c r="AJ361" t="s">
        <v>1</v>
      </c>
      <c r="AK361" t="s">
        <v>1</v>
      </c>
      <c r="AL361" t="s">
        <v>1</v>
      </c>
      <c r="AM361" t="s">
        <v>1</v>
      </c>
      <c r="AN361" t="s">
        <v>1</v>
      </c>
      <c r="AO361" t="s">
        <v>3398</v>
      </c>
      <c r="AP361" t="s">
        <v>1</v>
      </c>
      <c r="AQ361" t="s">
        <v>2</v>
      </c>
      <c r="AR361" t="s">
        <v>1</v>
      </c>
      <c r="AS361" t="s">
        <v>1</v>
      </c>
      <c r="AT361" t="s">
        <v>1</v>
      </c>
      <c r="AU361" t="s">
        <v>1</v>
      </c>
      <c r="AV361" t="s">
        <v>1</v>
      </c>
      <c r="AW361" t="s">
        <v>11</v>
      </c>
      <c r="AX361">
        <f>Tabla1[[#This Row],[precio del paquete]]-Tabla1[[#This Row],[Saldo_Deudor]]</f>
        <v>9400</v>
      </c>
      <c r="AY361">
        <v>3500</v>
      </c>
      <c r="AZ361">
        <v>0</v>
      </c>
      <c r="BA361">
        <v>0</v>
      </c>
      <c r="BB361" s="20">
        <v>0</v>
      </c>
      <c r="BC361" t="s">
        <v>5985</v>
      </c>
      <c r="BD361" t="s">
        <v>6078</v>
      </c>
      <c r="BE361" t="s">
        <v>3</v>
      </c>
      <c r="BF361" t="s">
        <v>3</v>
      </c>
      <c r="BG361" t="s">
        <v>3</v>
      </c>
      <c r="BH361" t="s">
        <v>3</v>
      </c>
      <c r="BI361" t="s">
        <v>3</v>
      </c>
      <c r="BJ361" s="19" t="s">
        <v>6139</v>
      </c>
      <c r="BK361" t="s">
        <v>3</v>
      </c>
      <c r="BL361" t="s">
        <v>132</v>
      </c>
      <c r="BM361" t="s">
        <v>1</v>
      </c>
      <c r="BN361">
        <f>Tabla1[[#This Row],[precio del paquete]]</f>
        <v>12900</v>
      </c>
      <c r="BO361" t="s">
        <v>1</v>
      </c>
      <c r="BP361" t="s">
        <v>1</v>
      </c>
      <c r="BQ361" t="s">
        <v>1</v>
      </c>
      <c r="BR361" t="s">
        <v>1</v>
      </c>
      <c r="BS361" t="s">
        <v>1</v>
      </c>
      <c r="BT361" t="s">
        <v>1</v>
      </c>
      <c r="BU361" t="s">
        <v>1</v>
      </c>
      <c r="BV361" t="s">
        <v>1</v>
      </c>
      <c r="BW361" t="s">
        <v>0</v>
      </c>
      <c r="BX361" t="s">
        <v>1</v>
      </c>
      <c r="BY361" t="s">
        <v>1</v>
      </c>
      <c r="BZ361" t="s">
        <v>1</v>
      </c>
      <c r="CA361" t="s">
        <v>1</v>
      </c>
      <c r="CB361" t="s">
        <v>1</v>
      </c>
      <c r="CD361" t="str" cm="1">
        <f t="array" aca="1" ref="CD361" ca="1">eConcatenar(A361:CB361,"|")</f>
        <v>8Hf9AxDeaYXmAEto|PAR2019-2758|3|ECONOLINE|TABASCO|PARAISO|JALAPITA|2019-09-25|12900|0|100|50|0|0|0|0|0|0|0|0|0|0|0|0|0|0|0|HERNANDEZ|DE LA CRUZ|AMISADAY|SOLTERO|X|X|JALAPITA|JALAPITA|X|X|X|X|X|JALAPITA|X|LUNES|X|X|X|X|X|DOMICILIO |9400|3500|0|0|0|2021-07-11|2021-07-18|x|x|x|x|x|QWZGYT4O9KVTQO|x|HOMBRE|X|12900|X|X|X|X|X|X|X|X|CARDENAS|X|X|X|X|X</v>
      </c>
    </row>
    <row r="362" spans="1:82" x14ac:dyDescent="0.25">
      <c r="A362" t="s">
        <v>496</v>
      </c>
      <c r="B362" t="s">
        <v>2487</v>
      </c>
      <c r="C362">
        <v>3</v>
      </c>
      <c r="D362" t="s">
        <v>3187</v>
      </c>
      <c r="E362" t="s">
        <v>3188</v>
      </c>
      <c r="F362" t="s">
        <v>3194</v>
      </c>
      <c r="G362" t="s">
        <v>3399</v>
      </c>
      <c r="H362" t="s">
        <v>3763</v>
      </c>
      <c r="I362">
        <v>12900</v>
      </c>
      <c r="J362">
        <v>0</v>
      </c>
      <c r="K362">
        <v>100</v>
      </c>
      <c r="L362">
        <v>50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 t="s">
        <v>4212</v>
      </c>
      <c r="AC362" t="s">
        <v>4662</v>
      </c>
      <c r="AD362" t="s">
        <v>4663</v>
      </c>
      <c r="AE362" t="s">
        <v>4</v>
      </c>
      <c r="AF362" t="s">
        <v>1</v>
      </c>
      <c r="AG362" t="s">
        <v>1</v>
      </c>
      <c r="AH362" t="s">
        <v>5458</v>
      </c>
      <c r="AI362" t="s">
        <v>3399</v>
      </c>
      <c r="AJ362" t="s">
        <v>1</v>
      </c>
      <c r="AK362" t="s">
        <v>1</v>
      </c>
      <c r="AL362" t="s">
        <v>1</v>
      </c>
      <c r="AM362" t="s">
        <v>1</v>
      </c>
      <c r="AN362" t="s">
        <v>1</v>
      </c>
      <c r="AO362" t="s">
        <v>5458</v>
      </c>
      <c r="AP362" t="s">
        <v>1</v>
      </c>
      <c r="AQ362" t="s">
        <v>2</v>
      </c>
      <c r="AR362" t="s">
        <v>1</v>
      </c>
      <c r="AS362" t="s">
        <v>1</v>
      </c>
      <c r="AT362" t="s">
        <v>1</v>
      </c>
      <c r="AU362" t="s">
        <v>1</v>
      </c>
      <c r="AV362" t="s">
        <v>1</v>
      </c>
      <c r="AW362" t="s">
        <v>11</v>
      </c>
      <c r="AX362">
        <f>Tabla1[[#This Row],[precio del paquete]]-Tabla1[[#This Row],[Saldo_Deudor]]</f>
        <v>9300</v>
      </c>
      <c r="AY362">
        <v>3600</v>
      </c>
      <c r="AZ362">
        <v>0</v>
      </c>
      <c r="BA362">
        <v>0</v>
      </c>
      <c r="BB362" s="20">
        <v>0</v>
      </c>
      <c r="BC362" t="s">
        <v>3768</v>
      </c>
      <c r="BD362" t="s">
        <v>3769</v>
      </c>
      <c r="BE362" t="s">
        <v>3</v>
      </c>
      <c r="BF362" t="s">
        <v>3</v>
      </c>
      <c r="BG362" t="s">
        <v>3</v>
      </c>
      <c r="BH362" t="s">
        <v>3</v>
      </c>
      <c r="BI362" t="s">
        <v>3</v>
      </c>
      <c r="BJ362" s="18" t="s">
        <v>6139</v>
      </c>
      <c r="BK362" t="s">
        <v>3</v>
      </c>
      <c r="BL362" t="s">
        <v>132</v>
      </c>
      <c r="BM362" t="s">
        <v>1</v>
      </c>
      <c r="BN362">
        <f>Tabla1[[#This Row],[precio del paquete]]</f>
        <v>12900</v>
      </c>
      <c r="BO362" t="s">
        <v>1</v>
      </c>
      <c r="BP362" t="s">
        <v>1</v>
      </c>
      <c r="BQ362" t="s">
        <v>1</v>
      </c>
      <c r="BR362" t="s">
        <v>1</v>
      </c>
      <c r="BS362" t="s">
        <v>1</v>
      </c>
      <c r="BT362" t="s">
        <v>1</v>
      </c>
      <c r="BU362" t="s">
        <v>1</v>
      </c>
      <c r="BV362" t="s">
        <v>1</v>
      </c>
      <c r="BW362" t="s">
        <v>0</v>
      </c>
      <c r="BX362" t="s">
        <v>1</v>
      </c>
      <c r="BY362" t="s">
        <v>1</v>
      </c>
      <c r="BZ362" t="s">
        <v>1</v>
      </c>
      <c r="CA362" t="s">
        <v>1</v>
      </c>
      <c r="CB362" t="s">
        <v>1</v>
      </c>
      <c r="CD362" t="str" cm="1">
        <f t="array" aca="1" ref="CD362" ca="1">eConcatenar(A362:CB362,"|")</f>
        <v>XM3qx2t9oBVfmxyw|PAR2020-0156|3|ECONOLINE|TABASCO|CENTLA|JALAPITA CENTLA|2022-02-01|12900|0|100|50|0|0|0|0|0|0|0|0|0|0|0|0|0|0|0|RAMIREZ|RODRIGUES|ERNESTO|SOLTERO|X|X|CARRETERA A VILLA|JALAPITA CENTLA|X|X|X|X|X|CARRETERA A VILLA|X|LUNES|X|X|X|X|X|DOMICILIO |9300|3600|0|0|0|2022-01-22|2022-01-29|x|x|x|x|x|QWZGYT4O9KVTQO|x|HOMBRE|X|12900|X|X|X|X|X|X|X|X|CARDENAS|X|X|X|X|X</v>
      </c>
    </row>
    <row r="363" spans="1:82" x14ac:dyDescent="0.25">
      <c r="A363" t="s">
        <v>497</v>
      </c>
      <c r="B363" t="s">
        <v>2488</v>
      </c>
      <c r="C363">
        <v>3</v>
      </c>
      <c r="D363" t="s">
        <v>3187</v>
      </c>
      <c r="E363" t="s">
        <v>3188</v>
      </c>
      <c r="F363" t="s">
        <v>3194</v>
      </c>
      <c r="G363" t="s">
        <v>3400</v>
      </c>
      <c r="H363" t="s">
        <v>3879</v>
      </c>
      <c r="I363">
        <v>12900</v>
      </c>
      <c r="J363">
        <v>0</v>
      </c>
      <c r="K363">
        <v>200</v>
      </c>
      <c r="L363">
        <v>50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 t="s">
        <v>4664</v>
      </c>
      <c r="AC363" t="s">
        <v>4491</v>
      </c>
      <c r="AD363" t="s">
        <v>4195</v>
      </c>
      <c r="AE363" t="s">
        <v>4</v>
      </c>
      <c r="AF363" t="s">
        <v>1</v>
      </c>
      <c r="AG363" t="s">
        <v>1</v>
      </c>
      <c r="AH363" t="s">
        <v>5459</v>
      </c>
      <c r="AI363" t="s">
        <v>3400</v>
      </c>
      <c r="AJ363" t="s">
        <v>1</v>
      </c>
      <c r="AK363">
        <v>9131063420</v>
      </c>
      <c r="AL363" t="s">
        <v>1</v>
      </c>
      <c r="AM363" t="s">
        <v>1</v>
      </c>
      <c r="AN363" t="s">
        <v>1</v>
      </c>
      <c r="AO363" t="s">
        <v>5459</v>
      </c>
      <c r="AP363" t="s">
        <v>1</v>
      </c>
      <c r="AQ363" t="s">
        <v>2</v>
      </c>
      <c r="AR363" t="s">
        <v>1</v>
      </c>
      <c r="AS363" t="s">
        <v>1</v>
      </c>
      <c r="AT363" t="s">
        <v>1</v>
      </c>
      <c r="AU363" t="s">
        <v>1</v>
      </c>
      <c r="AV363" t="s">
        <v>1</v>
      </c>
      <c r="AW363" t="s">
        <v>11</v>
      </c>
      <c r="AX363">
        <f>Tabla1[[#This Row],[precio del paquete]]-Tabla1[[#This Row],[Saldo_Deudor]]</f>
        <v>10300</v>
      </c>
      <c r="AY363">
        <v>2600</v>
      </c>
      <c r="AZ363">
        <v>0</v>
      </c>
      <c r="BA363">
        <v>0</v>
      </c>
      <c r="BB363" s="20">
        <v>0</v>
      </c>
      <c r="BC363" t="s">
        <v>4124</v>
      </c>
      <c r="BD363" t="s">
        <v>4103</v>
      </c>
      <c r="BE363" t="s">
        <v>3</v>
      </c>
      <c r="BF363" t="s">
        <v>3</v>
      </c>
      <c r="BG363" t="s">
        <v>3</v>
      </c>
      <c r="BH363" t="s">
        <v>3</v>
      </c>
      <c r="BI363" t="s">
        <v>3</v>
      </c>
      <c r="BJ363" s="19" t="s">
        <v>6139</v>
      </c>
      <c r="BK363" t="s">
        <v>3</v>
      </c>
      <c r="BL363" t="s">
        <v>132</v>
      </c>
      <c r="BM363" t="s">
        <v>1</v>
      </c>
      <c r="BN363">
        <f>Tabla1[[#This Row],[precio del paquete]]</f>
        <v>12900</v>
      </c>
      <c r="BO363" t="s">
        <v>1</v>
      </c>
      <c r="BP363" t="s">
        <v>1</v>
      </c>
      <c r="BQ363" t="s">
        <v>1</v>
      </c>
      <c r="BR363" t="s">
        <v>1</v>
      </c>
      <c r="BS363" t="s">
        <v>1</v>
      </c>
      <c r="BT363" t="s">
        <v>1</v>
      </c>
      <c r="BU363" t="s">
        <v>1</v>
      </c>
      <c r="BV363" t="s">
        <v>1</v>
      </c>
      <c r="BW363" t="s">
        <v>0</v>
      </c>
      <c r="BX363" t="s">
        <v>1</v>
      </c>
      <c r="BY363" t="s">
        <v>1</v>
      </c>
      <c r="BZ363" t="s">
        <v>1</v>
      </c>
      <c r="CA363" t="s">
        <v>1</v>
      </c>
      <c r="CB363" t="s">
        <v>1</v>
      </c>
      <c r="CD363" t="str" cm="1">
        <f t="array" aca="1" ref="CD363" ca="1">eConcatenar(A363:CB363,"|")</f>
        <v>45s6NjJGCl1iB3m4|PAR2019-2759|3|ECONOLINE|TABASCO|CENTLA|JALAPITA COLONIA SAN JUAN|2019-09-25|12900|0|200|50|0|0|0|0|0|0|0|0|0|0|0|0|0|0|0|DIONISIO|CHABLE|GEORGINA|SOLTERO|X|X|PASANDO EL KINDER |JALAPITA COLONIA SAN JUAN|X|9131063420|X|X|X|PASANDO EL KINDER |X|LUNES|X|X|X|X|X|DOMICILIO |10300|2600|0|0|0|2022-01-21|2022-01-28|x|x|x|x|x|QWZGYT4O9KVTQO|x|HOMBRE|X|12900|X|X|X|X|X|X|X|X|CARDENAS|X|X|X|X|X</v>
      </c>
    </row>
    <row r="364" spans="1:82" x14ac:dyDescent="0.25">
      <c r="A364" t="s">
        <v>498</v>
      </c>
      <c r="B364" t="s">
        <v>2489</v>
      </c>
      <c r="C364">
        <v>3</v>
      </c>
      <c r="D364" t="s">
        <v>3183</v>
      </c>
      <c r="E364" t="s">
        <v>3188</v>
      </c>
      <c r="F364" t="s">
        <v>0</v>
      </c>
      <c r="G364" t="s">
        <v>3401</v>
      </c>
      <c r="H364" t="s">
        <v>3885</v>
      </c>
      <c r="I364">
        <v>14800</v>
      </c>
      <c r="J364">
        <v>0</v>
      </c>
      <c r="K364">
        <v>100</v>
      </c>
      <c r="L364">
        <v>50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 t="s">
        <v>7</v>
      </c>
      <c r="AC364" t="s">
        <v>4183</v>
      </c>
      <c r="AD364" t="s">
        <v>4665</v>
      </c>
      <c r="AE364" t="s">
        <v>4</v>
      </c>
      <c r="AF364" t="s">
        <v>1</v>
      </c>
      <c r="AG364" t="s">
        <v>1</v>
      </c>
      <c r="AH364" t="s">
        <v>5460</v>
      </c>
      <c r="AI364" t="s">
        <v>3401</v>
      </c>
      <c r="AJ364" t="s">
        <v>1</v>
      </c>
      <c r="AK364">
        <v>9371701248</v>
      </c>
      <c r="AL364" t="s">
        <v>1</v>
      </c>
      <c r="AM364" t="s">
        <v>1</v>
      </c>
      <c r="AN364" t="s">
        <v>1</v>
      </c>
      <c r="AO364" t="s">
        <v>5460</v>
      </c>
      <c r="AP364" t="s">
        <v>1</v>
      </c>
      <c r="AQ364" t="s">
        <v>2</v>
      </c>
      <c r="AR364" t="s">
        <v>1</v>
      </c>
      <c r="AS364" t="s">
        <v>1</v>
      </c>
      <c r="AT364" t="s">
        <v>1</v>
      </c>
      <c r="AU364" t="s">
        <v>1</v>
      </c>
      <c r="AV364" t="s">
        <v>1</v>
      </c>
      <c r="AW364" t="s">
        <v>11</v>
      </c>
      <c r="AX364">
        <f>Tabla1[[#This Row],[precio del paquete]]-Tabla1[[#This Row],[Saldo_Deudor]]</f>
        <v>1500</v>
      </c>
      <c r="AY364">
        <v>13300</v>
      </c>
      <c r="AZ364">
        <v>0</v>
      </c>
      <c r="BA364">
        <v>0</v>
      </c>
      <c r="BB364" s="20">
        <v>0</v>
      </c>
      <c r="BC364" t="s">
        <v>3966</v>
      </c>
      <c r="BD364" t="s">
        <v>6036</v>
      </c>
      <c r="BE364" t="s">
        <v>3</v>
      </c>
      <c r="BF364" t="s">
        <v>3</v>
      </c>
      <c r="BG364" t="s">
        <v>3</v>
      </c>
      <c r="BH364" t="s">
        <v>3</v>
      </c>
      <c r="BI364" t="s">
        <v>3</v>
      </c>
      <c r="BJ364" s="18" t="s">
        <v>6139</v>
      </c>
      <c r="BK364" t="s">
        <v>3</v>
      </c>
      <c r="BL364" t="s">
        <v>132</v>
      </c>
      <c r="BM364" t="s">
        <v>1</v>
      </c>
      <c r="BN364">
        <f>Tabla1[[#This Row],[precio del paquete]]</f>
        <v>14800</v>
      </c>
      <c r="BO364" t="s">
        <v>1</v>
      </c>
      <c r="BP364" t="s">
        <v>1</v>
      </c>
      <c r="BQ364" t="s">
        <v>1</v>
      </c>
      <c r="BR364" t="s">
        <v>1</v>
      </c>
      <c r="BS364" t="s">
        <v>1</v>
      </c>
      <c r="BT364" t="s">
        <v>1</v>
      </c>
      <c r="BU364" t="s">
        <v>1</v>
      </c>
      <c r="BV364" t="s">
        <v>1</v>
      </c>
      <c r="BW364" t="s">
        <v>0</v>
      </c>
      <c r="BX364" t="s">
        <v>1</v>
      </c>
      <c r="BY364" t="s">
        <v>1</v>
      </c>
      <c r="BZ364" t="s">
        <v>1</v>
      </c>
      <c r="CA364" t="s">
        <v>1</v>
      </c>
      <c r="CB364" t="s">
        <v>1</v>
      </c>
      <c r="CD364" t="str" cm="1">
        <f t="array" aca="1" ref="CD364" ca="1">eConcatenar(A364:CB364,"|")</f>
        <v>Kpk1DuzP3HVZpm5p|CAR2021-5279|3|MEMORIAL|TABASCO|CARDENAS|JARAMILLO LAZO 8|2021-09-14|14800|0|100|50|0|0|0|0|0|0|0|0|0|0|0|0|0|0|0|LOPEZ|DE LA CRUZ|MANACE|SOLTERO|X|X|JARAMILLO LAZO 8 |JARAMILLO LAZO 8|X|9371701248|X|X|X|JARAMILLO LAZO 8 |X|LUNES|X|X|X|X|X|DOMICILIO |1500|13300|0|0|0|2022-04-01|2022-04-08|x|x|x|x|x|QWZGYT4O9KVTQO|x|HOMBRE|X|14800|X|X|X|X|X|X|X|X|CARDENAS|X|X|X|X|X</v>
      </c>
    </row>
    <row r="365" spans="1:82" x14ac:dyDescent="0.25">
      <c r="A365" t="s">
        <v>499</v>
      </c>
      <c r="B365" t="s">
        <v>2490</v>
      </c>
      <c r="C365">
        <v>3</v>
      </c>
      <c r="D365" t="s">
        <v>3183</v>
      </c>
      <c r="E365" t="s">
        <v>12</v>
      </c>
      <c r="F365" t="s">
        <v>3191</v>
      </c>
      <c r="G365" t="s">
        <v>3402</v>
      </c>
      <c r="H365" t="s">
        <v>3853</v>
      </c>
      <c r="I365">
        <v>14800</v>
      </c>
      <c r="J365">
        <v>0</v>
      </c>
      <c r="K365">
        <v>100</v>
      </c>
      <c r="L365">
        <v>50</v>
      </c>
      <c r="M365">
        <v>1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 t="s">
        <v>4305</v>
      </c>
      <c r="AC365" t="s">
        <v>8</v>
      </c>
      <c r="AD365" t="s">
        <v>4666</v>
      </c>
      <c r="AE365" t="s">
        <v>4</v>
      </c>
      <c r="AF365" t="s">
        <v>1</v>
      </c>
      <c r="AG365" t="s">
        <v>1</v>
      </c>
      <c r="AH365" t="s">
        <v>5461</v>
      </c>
      <c r="AI365" t="s">
        <v>3402</v>
      </c>
      <c r="AJ365" t="s">
        <v>1</v>
      </c>
      <c r="AK365">
        <v>9141192030</v>
      </c>
      <c r="AL365" t="s">
        <v>1</v>
      </c>
      <c r="AM365" t="s">
        <v>1</v>
      </c>
      <c r="AN365" t="s">
        <v>1</v>
      </c>
      <c r="AO365" t="s">
        <v>5461</v>
      </c>
      <c r="AP365" t="s">
        <v>1</v>
      </c>
      <c r="AQ365" t="s">
        <v>2</v>
      </c>
      <c r="AR365" t="s">
        <v>1</v>
      </c>
      <c r="AS365" t="s">
        <v>1</v>
      </c>
      <c r="AT365" t="s">
        <v>1</v>
      </c>
      <c r="AU365" t="s">
        <v>1</v>
      </c>
      <c r="AV365" t="s">
        <v>1</v>
      </c>
      <c r="AW365" t="s">
        <v>11</v>
      </c>
      <c r="AX365">
        <f>Tabla1[[#This Row],[precio del paquete]]-Tabla1[[#This Row],[Saldo_Deudor]]</f>
        <v>100</v>
      </c>
      <c r="AY365">
        <v>14700</v>
      </c>
      <c r="AZ365">
        <v>0</v>
      </c>
      <c r="BA365">
        <v>0</v>
      </c>
      <c r="BB365" s="20">
        <v>0</v>
      </c>
      <c r="BC365" t="s">
        <v>3853</v>
      </c>
      <c r="BD365" t="s">
        <v>6079</v>
      </c>
      <c r="BE365" t="s">
        <v>3</v>
      </c>
      <c r="BF365" t="s">
        <v>3</v>
      </c>
      <c r="BG365" t="s">
        <v>3</v>
      </c>
      <c r="BH365" t="s">
        <v>3</v>
      </c>
      <c r="BI365" t="s">
        <v>3</v>
      </c>
      <c r="BJ365" s="19" t="s">
        <v>6123</v>
      </c>
      <c r="BK365" t="s">
        <v>3</v>
      </c>
      <c r="BL365" t="s">
        <v>132</v>
      </c>
      <c r="BM365" t="s">
        <v>1</v>
      </c>
      <c r="BN365">
        <f>Tabla1[[#This Row],[precio del paquete]]</f>
        <v>14800</v>
      </c>
      <c r="BO365" t="s">
        <v>1</v>
      </c>
      <c r="BP365" t="s">
        <v>1</v>
      </c>
      <c r="BQ365" t="s">
        <v>1</v>
      </c>
      <c r="BR365" t="s">
        <v>1</v>
      </c>
      <c r="BS365" t="s">
        <v>1</v>
      </c>
      <c r="BT365" t="s">
        <v>1</v>
      </c>
      <c r="BU365" t="s">
        <v>1</v>
      </c>
      <c r="BV365" t="s">
        <v>1</v>
      </c>
      <c r="BW365" t="s">
        <v>0</v>
      </c>
      <c r="BX365" t="s">
        <v>1</v>
      </c>
      <c r="BY365" t="s">
        <v>1</v>
      </c>
      <c r="BZ365" t="s">
        <v>1</v>
      </c>
      <c r="CA365" t="s">
        <v>1</v>
      </c>
      <c r="CB365" t="s">
        <v>1</v>
      </c>
      <c r="CD365" t="str" cm="1">
        <f t="array" aca="1" ref="CD365" ca="1">eConcatenar(A365:CB365,"|")</f>
        <v>dPdhfsLtki95Bpxm|CAR2021-7205|3|MEMORIAL|TABASCO |CUNDUACAN|JOSE MARIA PINO SUAREZ |2021-11-24|14800|0|100|50|1|0|0|0|0|0|0|0|0|0|0|0|0|0|0|SANCHEZ|GOMEZ|VIRGINIA|SOLTERO|X|X|CARRETERA VECINAL A COMALCALCO SIN NUMERO |JOSE MARIA PINO SUAREZ |X|9141192030|X|X|X|CARRETERA VECINAL A COMALCALCO SIN NUMERO |X|LUNES|X|X|X|X|X|DOMICILIO |100|14700|0|0|0|2021-11-24|2021-12-01|x|x|x|x|x|VGPXMZBAHZ6IEPI|x|HOMBRE|X|14800|X|X|X|X|X|X|X|X|CARDENAS|X|X|X|X|X</v>
      </c>
    </row>
    <row r="366" spans="1:82" x14ac:dyDescent="0.25">
      <c r="A366" t="s">
        <v>500</v>
      </c>
      <c r="B366" t="s">
        <v>2491</v>
      </c>
      <c r="C366">
        <v>3</v>
      </c>
      <c r="D366" t="s">
        <v>3183</v>
      </c>
      <c r="E366" t="s">
        <v>3188</v>
      </c>
      <c r="F366" t="s">
        <v>3189</v>
      </c>
      <c r="G366" t="s">
        <v>3403</v>
      </c>
      <c r="H366" t="s">
        <v>3787</v>
      </c>
      <c r="I366">
        <v>14800</v>
      </c>
      <c r="J366">
        <v>0</v>
      </c>
      <c r="K366">
        <v>200</v>
      </c>
      <c r="L366">
        <v>50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 t="s">
        <v>4667</v>
      </c>
      <c r="AC366" t="s">
        <v>4428</v>
      </c>
      <c r="AD366" t="s">
        <v>4668</v>
      </c>
      <c r="AE366" t="s">
        <v>4</v>
      </c>
      <c r="AF366" t="s">
        <v>1</v>
      </c>
      <c r="AG366" t="s">
        <v>1</v>
      </c>
      <c r="AH366" t="s">
        <v>3403</v>
      </c>
      <c r="AI366" t="s">
        <v>3403</v>
      </c>
      <c r="AJ366" t="s">
        <v>1</v>
      </c>
      <c r="AK366">
        <v>9331525089</v>
      </c>
      <c r="AL366" t="s">
        <v>1</v>
      </c>
      <c r="AM366" t="s">
        <v>1</v>
      </c>
      <c r="AN366" t="s">
        <v>1</v>
      </c>
      <c r="AO366" t="s">
        <v>3403</v>
      </c>
      <c r="AP366" t="s">
        <v>1</v>
      </c>
      <c r="AQ366" t="s">
        <v>2</v>
      </c>
      <c r="AR366" t="s">
        <v>1</v>
      </c>
      <c r="AS366" t="s">
        <v>1</v>
      </c>
      <c r="AT366" t="s">
        <v>1</v>
      </c>
      <c r="AU366" t="s">
        <v>1</v>
      </c>
      <c r="AV366" t="s">
        <v>1</v>
      </c>
      <c r="AW366" t="s">
        <v>11</v>
      </c>
      <c r="AX366">
        <f>Tabla1[[#This Row],[precio del paquete]]-Tabla1[[#This Row],[Saldo_Deudor]]</f>
        <v>1200</v>
      </c>
      <c r="AY366">
        <v>13600</v>
      </c>
      <c r="AZ366">
        <v>0</v>
      </c>
      <c r="BA366">
        <v>0</v>
      </c>
      <c r="BB366" s="20">
        <v>0</v>
      </c>
      <c r="BC366" t="s">
        <v>5959</v>
      </c>
      <c r="BD366" t="s">
        <v>3763</v>
      </c>
      <c r="BE366" t="s">
        <v>3</v>
      </c>
      <c r="BF366" t="s">
        <v>3</v>
      </c>
      <c r="BG366" t="s">
        <v>3</v>
      </c>
      <c r="BH366" t="s">
        <v>3</v>
      </c>
      <c r="BI366" t="s">
        <v>3</v>
      </c>
      <c r="BJ366" s="18" t="s">
        <v>6133</v>
      </c>
      <c r="BK366" t="s">
        <v>3</v>
      </c>
      <c r="BL366" t="s">
        <v>132</v>
      </c>
      <c r="BM366" t="s">
        <v>1</v>
      </c>
      <c r="BN366">
        <f>Tabla1[[#This Row],[precio del paquete]]</f>
        <v>14800</v>
      </c>
      <c r="BO366" t="s">
        <v>1</v>
      </c>
      <c r="BP366" t="s">
        <v>1</v>
      </c>
      <c r="BQ366" t="s">
        <v>1</v>
      </c>
      <c r="BR366" t="s">
        <v>1</v>
      </c>
      <c r="BS366" t="s">
        <v>1</v>
      </c>
      <c r="BT366" t="s">
        <v>1</v>
      </c>
      <c r="BU366" t="s">
        <v>1</v>
      </c>
      <c r="BV366" t="s">
        <v>1</v>
      </c>
      <c r="BW366" t="s">
        <v>0</v>
      </c>
      <c r="BX366" t="s">
        <v>1</v>
      </c>
      <c r="BY366" t="s">
        <v>1</v>
      </c>
      <c r="BZ366" t="s">
        <v>1</v>
      </c>
      <c r="CA366" t="s">
        <v>1</v>
      </c>
      <c r="CB366" t="s">
        <v>1</v>
      </c>
      <c r="CD366" t="str" cm="1">
        <f t="array" aca="1" ref="CD366" ca="1">eConcatenar(A366:CB366,"|")</f>
        <v>mKpY3ceBYuF535VV|COM2021-3171|3|MEMORIAL|TABASCO|COMALCALCO|JOSE MARIA PINO SUAREZ SEGUNDA SECCION|2021-12-10|14800|0|200|50|0|0|0|0|0|0|0|0|0|0|0|0|0|0|0|PALACIO|IZQUIERDO|ALMA CECILIA|SOLTERO|X|X|JOSE MARIA PINO SUAREZ SEGUNDA SECCION|JOSE MARIA PINO SUAREZ SEGUNDA SECCION|X|9331525089|X|X|X|JOSE MARIA PINO SUAREZ SEGUNDA SECCION|X|LUNES|X|X|X|X|X|DOMICILIO |1200|13600|0|0|0|2022-01-25|2022-02-01|x|x|x|x|x|YCRYFAU92K60AMA|x|HOMBRE|X|14800|X|X|X|X|X|X|X|X|CARDENAS|X|X|X|X|X</v>
      </c>
    </row>
    <row r="367" spans="1:82" x14ac:dyDescent="0.25">
      <c r="A367" t="s">
        <v>501</v>
      </c>
      <c r="B367" t="s">
        <v>2492</v>
      </c>
      <c r="C367">
        <v>3</v>
      </c>
      <c r="D367" t="s">
        <v>3183</v>
      </c>
      <c r="E367" t="s">
        <v>3188</v>
      </c>
      <c r="F367" t="s">
        <v>3189</v>
      </c>
      <c r="G367" t="s">
        <v>3404</v>
      </c>
      <c r="H367" t="s">
        <v>3930</v>
      </c>
      <c r="I367">
        <v>14800</v>
      </c>
      <c r="J367">
        <v>0</v>
      </c>
      <c r="K367">
        <v>100</v>
      </c>
      <c r="L367">
        <v>50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 t="s">
        <v>4393</v>
      </c>
      <c r="AC367" t="s">
        <v>4184</v>
      </c>
      <c r="AD367" t="s">
        <v>4669</v>
      </c>
      <c r="AE367" t="s">
        <v>4</v>
      </c>
      <c r="AF367" t="s">
        <v>1</v>
      </c>
      <c r="AG367" t="s">
        <v>1</v>
      </c>
      <c r="AH367" t="s">
        <v>3437</v>
      </c>
      <c r="AI367" t="s">
        <v>3404</v>
      </c>
      <c r="AJ367" t="s">
        <v>1</v>
      </c>
      <c r="AK367">
        <v>9331078883</v>
      </c>
      <c r="AL367" t="s">
        <v>1</v>
      </c>
      <c r="AM367" t="s">
        <v>1</v>
      </c>
      <c r="AN367" t="s">
        <v>1</v>
      </c>
      <c r="AO367" t="s">
        <v>3437</v>
      </c>
      <c r="AP367" t="s">
        <v>1</v>
      </c>
      <c r="AQ367" t="s">
        <v>2</v>
      </c>
      <c r="AR367" t="s">
        <v>1</v>
      </c>
      <c r="AS367" t="s">
        <v>1</v>
      </c>
      <c r="AT367" t="s">
        <v>1</v>
      </c>
      <c r="AU367" t="s">
        <v>1</v>
      </c>
      <c r="AV367" t="s">
        <v>1</v>
      </c>
      <c r="AW367" t="s">
        <v>11</v>
      </c>
      <c r="AX367">
        <f>Tabla1[[#This Row],[precio del paquete]]-Tabla1[[#This Row],[Saldo_Deudor]]</f>
        <v>200</v>
      </c>
      <c r="AY367">
        <v>14600</v>
      </c>
      <c r="AZ367">
        <v>0</v>
      </c>
      <c r="BA367">
        <v>0</v>
      </c>
      <c r="BB367" s="20">
        <v>0</v>
      </c>
      <c r="BC367" t="s">
        <v>3988</v>
      </c>
      <c r="BD367" t="s">
        <v>3768</v>
      </c>
      <c r="BE367" t="s">
        <v>3</v>
      </c>
      <c r="BF367" t="s">
        <v>3</v>
      </c>
      <c r="BG367" t="s">
        <v>3</v>
      </c>
      <c r="BH367" t="s">
        <v>3</v>
      </c>
      <c r="BI367" t="s">
        <v>3</v>
      </c>
      <c r="BJ367" s="19" t="s">
        <v>6134</v>
      </c>
      <c r="BK367" t="s">
        <v>3</v>
      </c>
      <c r="BL367" t="s">
        <v>132</v>
      </c>
      <c r="BM367" t="s">
        <v>1</v>
      </c>
      <c r="BN367">
        <f>Tabla1[[#This Row],[precio del paquete]]</f>
        <v>14800</v>
      </c>
      <c r="BO367" t="s">
        <v>1</v>
      </c>
      <c r="BP367" t="s">
        <v>1</v>
      </c>
      <c r="BQ367" t="s">
        <v>1</v>
      </c>
      <c r="BR367" t="s">
        <v>1</v>
      </c>
      <c r="BS367" t="s">
        <v>1</v>
      </c>
      <c r="BT367" t="s">
        <v>1</v>
      </c>
      <c r="BU367" t="s">
        <v>1</v>
      </c>
      <c r="BV367" t="s">
        <v>1</v>
      </c>
      <c r="BW367" t="s">
        <v>0</v>
      </c>
      <c r="BX367" t="s">
        <v>1</v>
      </c>
      <c r="BY367" t="s">
        <v>1</v>
      </c>
      <c r="BZ367" t="s">
        <v>1</v>
      </c>
      <c r="CA367" t="s">
        <v>1</v>
      </c>
      <c r="CB367" t="s">
        <v>1</v>
      </c>
      <c r="CD367" t="str" cm="1">
        <f t="array" aca="1" ref="CD367" ca="1">eConcatenar(A367:CB367,"|")</f>
        <v>FU74Arr2fHtLu0BI|COM2021-3998|3|MEMORIAL|TABASCO|COMALCALCO|LA ISLA|2021-12-28|14800|0|100|50|0|0|0|0|0|0|0|0|0|0|0|0|0|0|0|ALCUDIA|PEREZ|URIEL|SOLTERO|X|X|MIGUEL HIDALGO|LA ISLA|X|9331078883|X|X|X|MIGUEL HIDALGO|X|LUNES|X|X|X|X|X|DOMICILIO |200|14600|0|0|0|2022-01-15|2022-01-22|x|x|x|x|x|QWZGYSX69KVTQO|x|HOMBRE|X|14800|X|X|X|X|X|X|X|X|CARDENAS|X|X|X|X|X</v>
      </c>
    </row>
    <row r="368" spans="1:82" x14ac:dyDescent="0.25">
      <c r="A368" t="s">
        <v>502</v>
      </c>
      <c r="B368" t="s">
        <v>2493</v>
      </c>
      <c r="C368">
        <v>3</v>
      </c>
      <c r="D368" t="s">
        <v>3183</v>
      </c>
      <c r="E368" t="s">
        <v>12</v>
      </c>
      <c r="F368" t="s">
        <v>3191</v>
      </c>
      <c r="G368" t="s">
        <v>3405</v>
      </c>
      <c r="H368" t="s">
        <v>3842</v>
      </c>
      <c r="I368">
        <v>14800</v>
      </c>
      <c r="J368">
        <v>0</v>
      </c>
      <c r="K368">
        <v>100</v>
      </c>
      <c r="L368">
        <v>50</v>
      </c>
      <c r="M368">
        <v>1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 t="s">
        <v>4196</v>
      </c>
      <c r="AC368" t="s">
        <v>4188</v>
      </c>
      <c r="AD368" t="s">
        <v>4670</v>
      </c>
      <c r="AE368" t="s">
        <v>4</v>
      </c>
      <c r="AF368" t="s">
        <v>1</v>
      </c>
      <c r="AG368" t="s">
        <v>1</v>
      </c>
      <c r="AH368" t="s">
        <v>5462</v>
      </c>
      <c r="AI368" t="s">
        <v>3405</v>
      </c>
      <c r="AJ368" t="s">
        <v>1</v>
      </c>
      <c r="AK368">
        <v>9141247076</v>
      </c>
      <c r="AL368" t="s">
        <v>1</v>
      </c>
      <c r="AM368" t="s">
        <v>1</v>
      </c>
      <c r="AN368" t="s">
        <v>1</v>
      </c>
      <c r="AO368" t="s">
        <v>5462</v>
      </c>
      <c r="AP368" t="s">
        <v>1</v>
      </c>
      <c r="AQ368" t="s">
        <v>2</v>
      </c>
      <c r="AR368" t="s">
        <v>1</v>
      </c>
      <c r="AS368" t="s">
        <v>1</v>
      </c>
      <c r="AT368" t="s">
        <v>1</v>
      </c>
      <c r="AU368" t="s">
        <v>1</v>
      </c>
      <c r="AV368" t="s">
        <v>1</v>
      </c>
      <c r="AW368" t="s">
        <v>11</v>
      </c>
      <c r="AX368">
        <f>Tabla1[[#This Row],[precio del paquete]]-Tabla1[[#This Row],[Saldo_Deudor]]</f>
        <v>700</v>
      </c>
      <c r="AY368">
        <v>14100</v>
      </c>
      <c r="AZ368">
        <v>0</v>
      </c>
      <c r="BA368">
        <v>0</v>
      </c>
      <c r="BB368" s="20">
        <v>0</v>
      </c>
      <c r="BC368" t="s">
        <v>3835</v>
      </c>
      <c r="BD368" t="s">
        <v>3907</v>
      </c>
      <c r="BE368" t="s">
        <v>3</v>
      </c>
      <c r="BF368" t="s">
        <v>3</v>
      </c>
      <c r="BG368" t="s">
        <v>3</v>
      </c>
      <c r="BH368" t="s">
        <v>3</v>
      </c>
      <c r="BI368" t="s">
        <v>3</v>
      </c>
      <c r="BJ368" s="18" t="s">
        <v>6125</v>
      </c>
      <c r="BK368" t="s">
        <v>3</v>
      </c>
      <c r="BL368" t="s">
        <v>132</v>
      </c>
      <c r="BM368" t="s">
        <v>1</v>
      </c>
      <c r="BN368">
        <f>Tabla1[[#This Row],[precio del paquete]]</f>
        <v>14800</v>
      </c>
      <c r="BO368" t="s">
        <v>1</v>
      </c>
      <c r="BP368" t="s">
        <v>1</v>
      </c>
      <c r="BQ368" t="s">
        <v>1</v>
      </c>
      <c r="BR368" t="s">
        <v>1</v>
      </c>
      <c r="BS368" t="s">
        <v>1</v>
      </c>
      <c r="BT368" t="s">
        <v>1</v>
      </c>
      <c r="BU368" t="s">
        <v>1</v>
      </c>
      <c r="BV368" t="s">
        <v>1</v>
      </c>
      <c r="BW368" t="s">
        <v>0</v>
      </c>
      <c r="BX368" t="s">
        <v>1</v>
      </c>
      <c r="BY368" t="s">
        <v>1</v>
      </c>
      <c r="BZ368" t="s">
        <v>1</v>
      </c>
      <c r="CA368" t="s">
        <v>1</v>
      </c>
      <c r="CB368" t="s">
        <v>1</v>
      </c>
      <c r="CD368" t="str" cm="1">
        <f t="array" aca="1" ref="CD368" ca="1">eConcatenar(A368:CB368,"|")</f>
        <v>Jaq2bvcaSv3Czfv5|CAR2021-6071|3|MEMORIAL|TABASCO |CUNDUACAN|LA LUCHA |2021-10-14|14800|0|100|50|1|0|0|0|0|0|0|0|0|0|0|0|0|0|0|AGUILAR|ARIAS|ADARELIS|SOLTERO|X|X|CARRETERA AL TULAR |LA LUCHA |X|9141247076|X|X|X|CARRETERA AL TULAR |X|LUNES|X|X|X|X|X|DOMICILIO |700|14100|0|0|0|2021-12-16|2021-12-23|x|x|x|x|x|2DFOYRA5IQNIWWH|x|HOMBRE|X|14800|X|X|X|X|X|X|X|X|CARDENAS|X|X|X|X|X</v>
      </c>
    </row>
    <row r="369" spans="1:82" x14ac:dyDescent="0.25">
      <c r="A369" t="s">
        <v>503</v>
      </c>
      <c r="B369" t="s">
        <v>2494</v>
      </c>
      <c r="C369">
        <v>3</v>
      </c>
      <c r="D369" t="s">
        <v>3183</v>
      </c>
      <c r="E369" t="s">
        <v>12</v>
      </c>
      <c r="F369" t="s">
        <v>3191</v>
      </c>
      <c r="G369" t="s">
        <v>3405</v>
      </c>
      <c r="H369" t="s">
        <v>3857</v>
      </c>
      <c r="I369">
        <v>14800</v>
      </c>
      <c r="J369">
        <v>0</v>
      </c>
      <c r="K369">
        <v>500</v>
      </c>
      <c r="L369">
        <v>50</v>
      </c>
      <c r="M369">
        <v>1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 t="s">
        <v>4671</v>
      </c>
      <c r="AC369" t="s">
        <v>4594</v>
      </c>
      <c r="AD369" t="s">
        <v>4207</v>
      </c>
      <c r="AE369" t="s">
        <v>4</v>
      </c>
      <c r="AF369" t="s">
        <v>1</v>
      </c>
      <c r="AG369" t="s">
        <v>1</v>
      </c>
      <c r="AH369" t="s">
        <v>5463</v>
      </c>
      <c r="AI369" t="s">
        <v>3405</v>
      </c>
      <c r="AJ369" t="s">
        <v>1</v>
      </c>
      <c r="AK369">
        <v>9141137448</v>
      </c>
      <c r="AL369" t="s">
        <v>1</v>
      </c>
      <c r="AM369" t="s">
        <v>1</v>
      </c>
      <c r="AN369" t="s">
        <v>1</v>
      </c>
      <c r="AO369" t="s">
        <v>5463</v>
      </c>
      <c r="AP369" t="s">
        <v>1</v>
      </c>
      <c r="AQ369" t="s">
        <v>2</v>
      </c>
      <c r="AR369" t="s">
        <v>1</v>
      </c>
      <c r="AS369" t="s">
        <v>1</v>
      </c>
      <c r="AT369" t="s">
        <v>1</v>
      </c>
      <c r="AU369" t="s">
        <v>1</v>
      </c>
      <c r="AV369" t="s">
        <v>1</v>
      </c>
      <c r="AW369" t="s">
        <v>11</v>
      </c>
      <c r="AX369">
        <f>Tabla1[[#This Row],[precio del paquete]]-Tabla1[[#This Row],[Saldo_Deudor]]</f>
        <v>500</v>
      </c>
      <c r="AY369">
        <v>14300</v>
      </c>
      <c r="AZ369">
        <v>0</v>
      </c>
      <c r="BA369">
        <v>0</v>
      </c>
      <c r="BB369" s="20">
        <v>0</v>
      </c>
      <c r="BC369" t="s">
        <v>5986</v>
      </c>
      <c r="BD369" t="s">
        <v>6080</v>
      </c>
      <c r="BE369" t="s">
        <v>3</v>
      </c>
      <c r="BF369" t="s">
        <v>3</v>
      </c>
      <c r="BG369" t="s">
        <v>3</v>
      </c>
      <c r="BH369" t="s">
        <v>3</v>
      </c>
      <c r="BI369" t="s">
        <v>3</v>
      </c>
      <c r="BJ369" s="19" t="s">
        <v>6127</v>
      </c>
      <c r="BK369" t="s">
        <v>3</v>
      </c>
      <c r="BL369" t="s">
        <v>132</v>
      </c>
      <c r="BM369" t="s">
        <v>1</v>
      </c>
      <c r="BN369">
        <f>Tabla1[[#This Row],[precio del paquete]]</f>
        <v>14800</v>
      </c>
      <c r="BO369" t="s">
        <v>1</v>
      </c>
      <c r="BP369" t="s">
        <v>1</v>
      </c>
      <c r="BQ369" t="s">
        <v>1</v>
      </c>
      <c r="BR369" t="s">
        <v>1</v>
      </c>
      <c r="BS369" t="s">
        <v>1</v>
      </c>
      <c r="BT369" t="s">
        <v>1</v>
      </c>
      <c r="BU369" t="s">
        <v>1</v>
      </c>
      <c r="BV369" t="s">
        <v>1</v>
      </c>
      <c r="BW369" t="s">
        <v>0</v>
      </c>
      <c r="BX369" t="s">
        <v>1</v>
      </c>
      <c r="BY369" t="s">
        <v>1</v>
      </c>
      <c r="BZ369" t="s">
        <v>1</v>
      </c>
      <c r="CA369" t="s">
        <v>1</v>
      </c>
      <c r="CB369" t="s">
        <v>1</v>
      </c>
      <c r="CD369" t="str" cm="1">
        <f t="array" aca="1" ref="CD369" ca="1">eConcatenar(A369:CB369,"|")</f>
        <v>yv4h0r7q2ZPCZc1Z|CAR2021-5822|3|MEMORIAL|TABASCO |CUNDUACAN|LA LUCHA |2021-02-10|14800|0|500|50|1|0|0|0|0|0|0|0|0|0|0|0|0|0|0|ARAGAN|LANDERO|VICENTE|SOLTERO|X|X|CARRETERA PRINCIPAL SIN NUMERO |LA LUCHA |X|9141137448|X|X|X|CARRETERA PRINCIPAL SIN NUMERO |X|LUNES|X|X|X|X|X|DOMICILIO |500|14300|0|0|0|2020-02-10|2020-02-17|x|x|x|x|x|2I10NYNXIAWALFA|x|HOMBRE|X|14800|X|X|X|X|X|X|X|X|CARDENAS|X|X|X|X|X</v>
      </c>
    </row>
    <row r="370" spans="1:82" x14ac:dyDescent="0.25">
      <c r="A370" t="s">
        <v>504</v>
      </c>
      <c r="B370" t="s">
        <v>2495</v>
      </c>
      <c r="C370">
        <v>3</v>
      </c>
      <c r="D370" t="s">
        <v>3185</v>
      </c>
      <c r="E370" t="s">
        <v>3188</v>
      </c>
      <c r="F370" t="s">
        <v>3192</v>
      </c>
      <c r="G370" t="s">
        <v>3406</v>
      </c>
      <c r="H370" t="s">
        <v>3938</v>
      </c>
      <c r="I370">
        <v>12900</v>
      </c>
      <c r="J370">
        <v>0</v>
      </c>
      <c r="K370">
        <v>200</v>
      </c>
      <c r="L370">
        <v>50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 t="s">
        <v>4201</v>
      </c>
      <c r="AC370" t="s">
        <v>4360</v>
      </c>
      <c r="AD370" t="s">
        <v>4355</v>
      </c>
      <c r="AE370" t="s">
        <v>4</v>
      </c>
      <c r="AF370" t="s">
        <v>1</v>
      </c>
      <c r="AG370" t="s">
        <v>1</v>
      </c>
      <c r="AH370" t="s">
        <v>3346</v>
      </c>
      <c r="AI370" t="s">
        <v>3406</v>
      </c>
      <c r="AJ370" t="s">
        <v>1</v>
      </c>
      <c r="AK370">
        <v>9334065558</v>
      </c>
      <c r="AL370" t="s">
        <v>1</v>
      </c>
      <c r="AM370" t="s">
        <v>1</v>
      </c>
      <c r="AN370" t="s">
        <v>1</v>
      </c>
      <c r="AO370" t="s">
        <v>3346</v>
      </c>
      <c r="AP370" t="s">
        <v>1</v>
      </c>
      <c r="AQ370" t="s">
        <v>2</v>
      </c>
      <c r="AR370" t="s">
        <v>1</v>
      </c>
      <c r="AS370" t="s">
        <v>1</v>
      </c>
      <c r="AT370" t="s">
        <v>1</v>
      </c>
      <c r="AU370" t="s">
        <v>1</v>
      </c>
      <c r="AV370" t="s">
        <v>1</v>
      </c>
      <c r="AW370" t="s">
        <v>11</v>
      </c>
      <c r="AX370">
        <f>Tabla1[[#This Row],[precio del paquete]]-Tabla1[[#This Row],[Saldo_Deudor]]</f>
        <v>1650</v>
      </c>
      <c r="AY370">
        <v>11250</v>
      </c>
      <c r="AZ370">
        <v>0</v>
      </c>
      <c r="BA370">
        <v>0</v>
      </c>
      <c r="BB370" s="20">
        <v>0</v>
      </c>
      <c r="BC370" t="s">
        <v>4101</v>
      </c>
      <c r="BD370" t="s">
        <v>3796</v>
      </c>
      <c r="BE370" t="s">
        <v>3</v>
      </c>
      <c r="BF370" t="s">
        <v>3</v>
      </c>
      <c r="BG370" t="s">
        <v>3</v>
      </c>
      <c r="BH370" t="s">
        <v>3</v>
      </c>
      <c r="BI370" t="s">
        <v>3</v>
      </c>
      <c r="BJ370" s="18" t="s">
        <v>6127</v>
      </c>
      <c r="BK370" t="s">
        <v>3</v>
      </c>
      <c r="BL370" t="s">
        <v>132</v>
      </c>
      <c r="BM370" t="s">
        <v>1</v>
      </c>
      <c r="BN370">
        <f>Tabla1[[#This Row],[precio del paquete]]</f>
        <v>12900</v>
      </c>
      <c r="BO370" t="s">
        <v>1</v>
      </c>
      <c r="BP370" t="s">
        <v>1</v>
      </c>
      <c r="BQ370" t="s">
        <v>1</v>
      </c>
      <c r="BR370" t="s">
        <v>1</v>
      </c>
      <c r="BS370" t="s">
        <v>1</v>
      </c>
      <c r="BT370" t="s">
        <v>1</v>
      </c>
      <c r="BU370" t="s">
        <v>1</v>
      </c>
      <c r="BV370" t="s">
        <v>1</v>
      </c>
      <c r="BW370" t="s">
        <v>0</v>
      </c>
      <c r="BX370" t="s">
        <v>1</v>
      </c>
      <c r="BY370" t="s">
        <v>1</v>
      </c>
      <c r="BZ370" t="s">
        <v>1</v>
      </c>
      <c r="CA370" t="s">
        <v>1</v>
      </c>
      <c r="CB370" t="s">
        <v>1</v>
      </c>
      <c r="CD370" t="str" cm="1">
        <f t="array" aca="1" ref="CD370" ca="1">eConcatenar(A370:CB370,"|")</f>
        <v>VJJvyh44ARIhBLce|PAR2021-0178|3|IMPERIAL DE LUJO|TABASCO|PARAISO|LA MADRID|2021-01-21|12900|0|200|50|0|0|0|0|0|0|0|0|0|0|0|0|0|0|0|HERNANDEZ|TORRES|MARIBEL|SOLTERO|X|X|EL BELLOTE|LA MADRID|X|9334065558|X|X|X|EL BELLOTE|X|LUNES|X|X|X|X|X|DOMICILIO |1650|11250|0|0|0|2021-12-06|2021-12-13|x|x|x|x|x|2I10NYNXIAWALFA|x|HOMBRE|X|12900|X|X|X|X|X|X|X|X|CARDENAS|X|X|X|X|X</v>
      </c>
    </row>
    <row r="371" spans="1:82" x14ac:dyDescent="0.25">
      <c r="A371" t="s">
        <v>505</v>
      </c>
      <c r="B371" t="s">
        <v>2496</v>
      </c>
      <c r="C371">
        <v>3</v>
      </c>
      <c r="D371" t="s">
        <v>3183</v>
      </c>
      <c r="E371" t="s">
        <v>3188</v>
      </c>
      <c r="F371" t="s">
        <v>3189</v>
      </c>
      <c r="G371" t="s">
        <v>3407</v>
      </c>
      <c r="H371" t="s">
        <v>3925</v>
      </c>
      <c r="I371">
        <v>14800</v>
      </c>
      <c r="J371">
        <v>0</v>
      </c>
      <c r="K371">
        <v>200</v>
      </c>
      <c r="L371">
        <v>50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 t="s">
        <v>7</v>
      </c>
      <c r="AC371" t="s">
        <v>4183</v>
      </c>
      <c r="AD371" t="s">
        <v>4672</v>
      </c>
      <c r="AE371" t="s">
        <v>4</v>
      </c>
      <c r="AF371" t="s">
        <v>1</v>
      </c>
      <c r="AG371" t="s">
        <v>1</v>
      </c>
      <c r="AH371" t="s">
        <v>5464</v>
      </c>
      <c r="AI371" t="s">
        <v>3407</v>
      </c>
      <c r="AJ371" t="s">
        <v>1</v>
      </c>
      <c r="AK371">
        <v>9331570862</v>
      </c>
      <c r="AL371" t="s">
        <v>1</v>
      </c>
      <c r="AM371" t="s">
        <v>1</v>
      </c>
      <c r="AN371" t="s">
        <v>1</v>
      </c>
      <c r="AO371" t="s">
        <v>5464</v>
      </c>
      <c r="AP371" t="s">
        <v>1</v>
      </c>
      <c r="AQ371" t="s">
        <v>2</v>
      </c>
      <c r="AR371" t="s">
        <v>1</v>
      </c>
      <c r="AS371" t="s">
        <v>1</v>
      </c>
      <c r="AT371" t="s">
        <v>1</v>
      </c>
      <c r="AU371" t="s">
        <v>1</v>
      </c>
      <c r="AV371" t="s">
        <v>1</v>
      </c>
      <c r="AW371" t="s">
        <v>11</v>
      </c>
      <c r="AX371">
        <f>Tabla1[[#This Row],[precio del paquete]]-Tabla1[[#This Row],[Saldo_Deudor]]</f>
        <v>700</v>
      </c>
      <c r="AY371">
        <v>14100</v>
      </c>
      <c r="AZ371">
        <v>0</v>
      </c>
      <c r="BA371">
        <v>0</v>
      </c>
      <c r="BB371" s="20">
        <v>0</v>
      </c>
      <c r="BC371" t="s">
        <v>5987</v>
      </c>
      <c r="BD371" t="s">
        <v>3896</v>
      </c>
      <c r="BE371" t="s">
        <v>3</v>
      </c>
      <c r="BF371" t="s">
        <v>3</v>
      </c>
      <c r="BG371" t="s">
        <v>3</v>
      </c>
      <c r="BH371" t="s">
        <v>3</v>
      </c>
      <c r="BI371" t="s">
        <v>3</v>
      </c>
      <c r="BJ371" s="19" t="s">
        <v>6131</v>
      </c>
      <c r="BK371" t="s">
        <v>3</v>
      </c>
      <c r="BL371" t="s">
        <v>132</v>
      </c>
      <c r="BM371" t="s">
        <v>1</v>
      </c>
      <c r="BN371">
        <f>Tabla1[[#This Row],[precio del paquete]]</f>
        <v>14800</v>
      </c>
      <c r="BO371" t="s">
        <v>1</v>
      </c>
      <c r="BP371" t="s">
        <v>1</v>
      </c>
      <c r="BQ371" t="s">
        <v>1</v>
      </c>
      <c r="BR371" t="s">
        <v>1</v>
      </c>
      <c r="BS371" t="s">
        <v>1</v>
      </c>
      <c r="BT371" t="s">
        <v>1</v>
      </c>
      <c r="BU371" t="s">
        <v>1</v>
      </c>
      <c r="BV371" t="s">
        <v>1</v>
      </c>
      <c r="BW371" t="s">
        <v>0</v>
      </c>
      <c r="BX371" t="s">
        <v>1</v>
      </c>
      <c r="BY371" t="s">
        <v>1</v>
      </c>
      <c r="BZ371" t="s">
        <v>1</v>
      </c>
      <c r="CA371" t="s">
        <v>1</v>
      </c>
      <c r="CB371" t="s">
        <v>1</v>
      </c>
      <c r="CD371" t="str" cm="1">
        <f t="array" aca="1" ref="CD371" ca="1">eConcatenar(A371:CB371,"|")</f>
        <v>aSNC9ceAhDVtucaC|COM2021-2995|3|MEMORIAL|TABASCO|COMALCALCO|LA NUEVA CREACION |2021-09-28|14800|0|200|50|0|0|0|0|0|0|0|0|0|0|0|0|0|0|0|LOPEZ|DE LA CRUZ|SEBASTIANA|SOLTERO|X|X|MIGUEL HIDALGO PRIMERA|LA NUEVA CREACION |X|9331570862|X|X|X|MIGUEL HIDALGO PRIMERA|X|LUNES|X|X|X|X|X|DOMICILIO |700|14100|0|0|0|2021-12-24|2021-12-31|x|x|x|x|x|QWZBUE029KVTQO|x|HOMBRE|X|14800|X|X|X|X|X|X|X|X|CARDENAS|X|X|X|X|X</v>
      </c>
    </row>
    <row r="372" spans="1:82" x14ac:dyDescent="0.25">
      <c r="A372" t="s">
        <v>506</v>
      </c>
      <c r="B372" t="s">
        <v>2497</v>
      </c>
      <c r="C372">
        <v>3</v>
      </c>
      <c r="D372" t="s">
        <v>3183</v>
      </c>
      <c r="E372" t="s">
        <v>3188</v>
      </c>
      <c r="F372" t="s">
        <v>3192</v>
      </c>
      <c r="G372" t="s">
        <v>3408</v>
      </c>
      <c r="H372" t="s">
        <v>3796</v>
      </c>
      <c r="I372">
        <v>14800</v>
      </c>
      <c r="J372">
        <v>0</v>
      </c>
      <c r="K372">
        <v>100</v>
      </c>
      <c r="L372">
        <v>50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 t="s">
        <v>4380</v>
      </c>
      <c r="AC372" t="s">
        <v>4374</v>
      </c>
      <c r="AD372" t="s">
        <v>4673</v>
      </c>
      <c r="AE372" t="s">
        <v>4</v>
      </c>
      <c r="AF372" t="s">
        <v>1</v>
      </c>
      <c r="AG372" t="s">
        <v>1</v>
      </c>
      <c r="AH372" t="s">
        <v>3408</v>
      </c>
      <c r="AI372" t="s">
        <v>3408</v>
      </c>
      <c r="AJ372" t="s">
        <v>1</v>
      </c>
      <c r="AK372">
        <v>9141006872</v>
      </c>
      <c r="AL372" t="s">
        <v>1</v>
      </c>
      <c r="AM372" t="s">
        <v>1</v>
      </c>
      <c r="AN372" t="s">
        <v>1</v>
      </c>
      <c r="AO372" t="s">
        <v>3408</v>
      </c>
      <c r="AP372" t="s">
        <v>1</v>
      </c>
      <c r="AQ372" t="s">
        <v>2</v>
      </c>
      <c r="AR372" t="s">
        <v>1</v>
      </c>
      <c r="AS372" t="s">
        <v>1</v>
      </c>
      <c r="AT372" t="s">
        <v>1</v>
      </c>
      <c r="AU372" t="s">
        <v>1</v>
      </c>
      <c r="AV372" t="s">
        <v>1</v>
      </c>
      <c r="AW372" t="s">
        <v>11</v>
      </c>
      <c r="AX372">
        <f>Tabla1[[#This Row],[precio del paquete]]-Tabla1[[#This Row],[Saldo_Deudor]]</f>
        <v>14500</v>
      </c>
      <c r="AY372">
        <v>300</v>
      </c>
      <c r="AZ372">
        <v>0</v>
      </c>
      <c r="BA372">
        <v>0</v>
      </c>
      <c r="BB372" s="20">
        <v>0</v>
      </c>
      <c r="BC372" t="s">
        <v>5988</v>
      </c>
      <c r="BD372" t="s">
        <v>3988</v>
      </c>
      <c r="BE372" t="s">
        <v>3</v>
      </c>
      <c r="BF372" t="s">
        <v>3</v>
      </c>
      <c r="BG372" t="s">
        <v>3</v>
      </c>
      <c r="BH372" t="s">
        <v>3</v>
      </c>
      <c r="BI372" t="s">
        <v>3</v>
      </c>
      <c r="BJ372" s="18" t="s">
        <v>6125</v>
      </c>
      <c r="BK372" t="s">
        <v>3</v>
      </c>
      <c r="BL372" t="s">
        <v>132</v>
      </c>
      <c r="BM372" t="s">
        <v>1</v>
      </c>
      <c r="BN372">
        <f>Tabla1[[#This Row],[precio del paquete]]</f>
        <v>14800</v>
      </c>
      <c r="BO372" t="s">
        <v>1</v>
      </c>
      <c r="BP372" t="s">
        <v>1</v>
      </c>
      <c r="BQ372" t="s">
        <v>1</v>
      </c>
      <c r="BR372" t="s">
        <v>1</v>
      </c>
      <c r="BS372" t="s">
        <v>1</v>
      </c>
      <c r="BT372" t="s">
        <v>1</v>
      </c>
      <c r="BU372" t="s">
        <v>1</v>
      </c>
      <c r="BV372" t="s">
        <v>1</v>
      </c>
      <c r="BW372" t="s">
        <v>0</v>
      </c>
      <c r="BX372" t="s">
        <v>1</v>
      </c>
      <c r="BY372" t="s">
        <v>1</v>
      </c>
      <c r="BZ372" t="s">
        <v>1</v>
      </c>
      <c r="CA372" t="s">
        <v>1</v>
      </c>
      <c r="CB372" t="s">
        <v>1</v>
      </c>
      <c r="CD372" t="str" cm="1">
        <f t="array" aca="1" ref="CD372" ca="1">eConcatenar(A372:CB372,"|")</f>
        <v>3kEFWSuGN7KiBXGB|PAR2021-7548|3|MEMORIAL|TABASCO|PARAISO|LA PIEDRA 1RA SECCION|2021-12-13|14800|0|100|50|0|0|0|0|0|0|0|0|0|0|0|0|0|0|0|RAMOS|MAGAÃ‘A|NEMESIO|SOLTERO|X|X|LA PIEDRA 1RA SECCION|LA PIEDRA 1RA SECCION|X|9141006872|X|X|X|LA PIEDRA 1RA SECCION|X|LUNES|X|X|X|X|X|DOMICILIO |14500|300|0|0|0|2022-01-08|2022-01-15|x|x|x|x|x|2DFOYRA5IQNIWWH|x|HOMBRE|X|14800|X|X|X|X|X|X|X|X|CARDENAS|X|X|X|X|X</v>
      </c>
    </row>
    <row r="373" spans="1:82" x14ac:dyDescent="0.25">
      <c r="A373" t="s">
        <v>507</v>
      </c>
      <c r="B373" t="s">
        <v>2498</v>
      </c>
      <c r="C373">
        <v>3</v>
      </c>
      <c r="D373" t="s">
        <v>4179</v>
      </c>
      <c r="E373" t="s">
        <v>3188</v>
      </c>
      <c r="F373" t="s">
        <v>3192</v>
      </c>
      <c r="G373" t="s">
        <v>3409</v>
      </c>
      <c r="H373" t="s">
        <v>3930</v>
      </c>
      <c r="I373">
        <v>14800</v>
      </c>
      <c r="J373">
        <v>0</v>
      </c>
      <c r="K373">
        <v>200</v>
      </c>
      <c r="L373">
        <v>50</v>
      </c>
      <c r="M373">
        <v>1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 t="s">
        <v>4674</v>
      </c>
      <c r="AC373" t="s">
        <v>4188</v>
      </c>
      <c r="AD373" t="s">
        <v>4675</v>
      </c>
      <c r="AE373" t="s">
        <v>4</v>
      </c>
      <c r="AF373" t="s">
        <v>1</v>
      </c>
      <c r="AG373" t="s">
        <v>1</v>
      </c>
      <c r="AH373" t="s">
        <v>5465</v>
      </c>
      <c r="AI373" t="s">
        <v>3409</v>
      </c>
      <c r="AJ373" t="s">
        <v>1</v>
      </c>
      <c r="AK373">
        <v>9141357233</v>
      </c>
      <c r="AL373" t="s">
        <v>1</v>
      </c>
      <c r="AM373" t="s">
        <v>1</v>
      </c>
      <c r="AN373" t="s">
        <v>1</v>
      </c>
      <c r="AO373" t="s">
        <v>5465</v>
      </c>
      <c r="AP373" t="s">
        <v>1</v>
      </c>
      <c r="AQ373" t="s">
        <v>2</v>
      </c>
      <c r="AR373" t="s">
        <v>1</v>
      </c>
      <c r="AS373" t="s">
        <v>1</v>
      </c>
      <c r="AT373" t="s">
        <v>1</v>
      </c>
      <c r="AU373" t="s">
        <v>1</v>
      </c>
      <c r="AV373" t="s">
        <v>1</v>
      </c>
      <c r="AW373" t="s">
        <v>11</v>
      </c>
      <c r="AX373">
        <f>Tabla1[[#This Row],[precio del paquete]]-Tabla1[[#This Row],[Saldo_Deudor]]</f>
        <v>1200</v>
      </c>
      <c r="AY373">
        <v>13600</v>
      </c>
      <c r="AZ373">
        <v>0</v>
      </c>
      <c r="BA373">
        <v>0</v>
      </c>
      <c r="BB373" s="20">
        <v>0</v>
      </c>
      <c r="BC373" t="s">
        <v>3907</v>
      </c>
      <c r="BD373" t="s">
        <v>5982</v>
      </c>
      <c r="BE373" t="s">
        <v>3</v>
      </c>
      <c r="BF373" t="s">
        <v>3</v>
      </c>
      <c r="BG373" t="s">
        <v>3</v>
      </c>
      <c r="BH373" t="s">
        <v>3</v>
      </c>
      <c r="BI373" t="s">
        <v>3</v>
      </c>
      <c r="BJ373" s="19" t="s">
        <v>6138</v>
      </c>
      <c r="BK373" t="s">
        <v>3</v>
      </c>
      <c r="BL373" t="s">
        <v>132</v>
      </c>
      <c r="BM373" t="s">
        <v>1</v>
      </c>
      <c r="BN373">
        <f>Tabla1[[#This Row],[precio del paquete]]</f>
        <v>14800</v>
      </c>
      <c r="BO373" t="s">
        <v>1</v>
      </c>
      <c r="BP373" t="s">
        <v>1</v>
      </c>
      <c r="BQ373" t="s">
        <v>1</v>
      </c>
      <c r="BR373" t="s">
        <v>1</v>
      </c>
      <c r="BS373" t="s">
        <v>1</v>
      </c>
      <c r="BT373" t="s">
        <v>1</v>
      </c>
      <c r="BU373" t="s">
        <v>1</v>
      </c>
      <c r="BV373" t="s">
        <v>1</v>
      </c>
      <c r="BW373" t="s">
        <v>0</v>
      </c>
      <c r="BX373" t="s">
        <v>1</v>
      </c>
      <c r="BY373" t="s">
        <v>1</v>
      </c>
      <c r="BZ373" t="s">
        <v>1</v>
      </c>
      <c r="CA373" t="s">
        <v>1</v>
      </c>
      <c r="CB373" t="s">
        <v>1</v>
      </c>
      <c r="CD373" t="str" cm="1">
        <f t="array" aca="1" ref="CD373" ca="1">eConcatenar(A373:CB373,"|")</f>
        <v>tncxkagXvQdn9PPe|CAR2021-7673|3|QUINCENAL|TABASCO|PARAISO|LA PIEDRA 2DA SECCION|2021-12-28|14800|0|200|50|1|0|0|0|0|0|0|0|0|0|0|0|0|0|0|REYES|ARIAS|MARIO DEL CARMEN|SOLTERO|X|X|LA PIEDRA 2DA SECCION |LA PIEDRA 2DA SECCION|X|9141357233|X|X|X|LA PIEDRA 2DA SECCION |X|LUNES|X|X|X|X|X|DOMICILIO |1200|13600|0|0|0|2021-12-23|2021-12-30|x|x|x|x|x|W5OV8PESRAEJZYS|x|HOMBRE|X|14800|X|X|X|X|X|X|X|X|CARDENAS|X|X|X|X|X</v>
      </c>
    </row>
    <row r="374" spans="1:82" x14ac:dyDescent="0.25">
      <c r="A374" t="s">
        <v>508</v>
      </c>
      <c r="B374" t="s">
        <v>2499</v>
      </c>
      <c r="C374">
        <v>3</v>
      </c>
      <c r="D374" t="s">
        <v>3187</v>
      </c>
      <c r="E374" t="s">
        <v>3188</v>
      </c>
      <c r="F374" t="s">
        <v>3191</v>
      </c>
      <c r="G374" t="s">
        <v>3410</v>
      </c>
      <c r="H374" t="s">
        <v>3939</v>
      </c>
      <c r="I374">
        <v>12900</v>
      </c>
      <c r="J374">
        <v>0</v>
      </c>
      <c r="K374">
        <v>100</v>
      </c>
      <c r="L374">
        <v>50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 t="s">
        <v>4314</v>
      </c>
      <c r="AC374" t="s">
        <v>4283</v>
      </c>
      <c r="AD374" t="s">
        <v>4308</v>
      </c>
      <c r="AE374" t="s">
        <v>4</v>
      </c>
      <c r="AF374" t="s">
        <v>1</v>
      </c>
      <c r="AG374" t="s">
        <v>1</v>
      </c>
      <c r="AH374" t="s">
        <v>3410</v>
      </c>
      <c r="AI374" t="s">
        <v>3410</v>
      </c>
      <c r="AJ374" t="s">
        <v>1</v>
      </c>
      <c r="AK374">
        <v>9171294743</v>
      </c>
      <c r="AL374" t="s">
        <v>1</v>
      </c>
      <c r="AM374" t="s">
        <v>1</v>
      </c>
      <c r="AN374" t="s">
        <v>1</v>
      </c>
      <c r="AO374" t="s">
        <v>3410</v>
      </c>
      <c r="AP374" t="s">
        <v>1</v>
      </c>
      <c r="AQ374" t="s">
        <v>2</v>
      </c>
      <c r="AR374" t="s">
        <v>1</v>
      </c>
      <c r="AS374" t="s">
        <v>1</v>
      </c>
      <c r="AT374" t="s">
        <v>1</v>
      </c>
      <c r="AU374" t="s">
        <v>1</v>
      </c>
      <c r="AV374" t="s">
        <v>1</v>
      </c>
      <c r="AW374" t="s">
        <v>11</v>
      </c>
      <c r="AX374">
        <f>Tabla1[[#This Row],[precio del paquete]]-Tabla1[[#This Row],[Saldo_Deudor]]</f>
        <v>7800</v>
      </c>
      <c r="AY374">
        <v>5100</v>
      </c>
      <c r="AZ374">
        <v>0</v>
      </c>
      <c r="BA374">
        <v>0</v>
      </c>
      <c r="BB374" s="20">
        <v>0</v>
      </c>
      <c r="BC374" t="s">
        <v>3985</v>
      </c>
      <c r="BD374" t="s">
        <v>4141</v>
      </c>
      <c r="BE374" t="s">
        <v>3</v>
      </c>
      <c r="BF374" t="s">
        <v>3</v>
      </c>
      <c r="BG374" t="s">
        <v>3</v>
      </c>
      <c r="BH374" t="s">
        <v>3</v>
      </c>
      <c r="BI374" t="s">
        <v>3</v>
      </c>
      <c r="BJ374" s="18" t="s">
        <v>6138</v>
      </c>
      <c r="BK374" t="s">
        <v>3</v>
      </c>
      <c r="BL374" t="s">
        <v>132</v>
      </c>
      <c r="BM374" t="s">
        <v>1</v>
      </c>
      <c r="BN374">
        <f>Tabla1[[#This Row],[precio del paquete]]</f>
        <v>12900</v>
      </c>
      <c r="BO374" t="s">
        <v>1</v>
      </c>
      <c r="BP374" t="s">
        <v>1</v>
      </c>
      <c r="BQ374" t="s">
        <v>1</v>
      </c>
      <c r="BR374" t="s">
        <v>1</v>
      </c>
      <c r="BS374" t="s">
        <v>1</v>
      </c>
      <c r="BT374" t="s">
        <v>1</v>
      </c>
      <c r="BU374" t="s">
        <v>1</v>
      </c>
      <c r="BV374" t="s">
        <v>1</v>
      </c>
      <c r="BW374" t="s">
        <v>0</v>
      </c>
      <c r="BX374" t="s">
        <v>1</v>
      </c>
      <c r="BY374" t="s">
        <v>1</v>
      </c>
      <c r="BZ374" t="s">
        <v>1</v>
      </c>
      <c r="CA374" t="s">
        <v>1</v>
      </c>
      <c r="CB374" t="s">
        <v>1</v>
      </c>
      <c r="CD374" t="str" cm="1">
        <f t="array" aca="1" ref="CD374" ca="1">eConcatenar(A374:CB374,"|")</f>
        <v>I0TSlZxC7Gv8gpnn|CAR2020-0694|3|ECONOLINE|TABASCO|CUNDUACAN|LA PLAYITA|2020-04-03|12900|0|100|50|0|0|0|0|0|0|0|0|0|0|0|0|0|0|0|CASTILLO|CORDOVA|OFELIA|SOLTERO|X|X|LA PLAYITA|LA PLAYITA|X|9171294743|X|X|X|LA PLAYITA|X|LUNES|X|X|X|X|X|DOMICILIO |7800|5100|0|0|0|2022-01-17|2022-01-24|x|x|x|x|x|W5OV8PESRAEJZYS|x|HOMBRE|X|12900|X|X|X|X|X|X|X|X|CARDENAS|X|X|X|X|X</v>
      </c>
    </row>
    <row r="375" spans="1:82" x14ac:dyDescent="0.25">
      <c r="A375" t="s">
        <v>509</v>
      </c>
      <c r="B375" t="s">
        <v>2500</v>
      </c>
      <c r="C375">
        <v>3</v>
      </c>
      <c r="D375" t="s">
        <v>3183</v>
      </c>
      <c r="E375" t="s">
        <v>12</v>
      </c>
      <c r="F375" t="s">
        <v>0</v>
      </c>
      <c r="G375" t="s">
        <v>3410</v>
      </c>
      <c r="H375" t="s">
        <v>3854</v>
      </c>
      <c r="I375">
        <v>14800</v>
      </c>
      <c r="J375">
        <v>0</v>
      </c>
      <c r="K375">
        <v>400</v>
      </c>
      <c r="L375">
        <v>50</v>
      </c>
      <c r="M375">
        <v>2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 t="s">
        <v>4184</v>
      </c>
      <c r="AC375" t="s">
        <v>4310</v>
      </c>
      <c r="AD375" t="s">
        <v>4676</v>
      </c>
      <c r="AE375" t="s">
        <v>4</v>
      </c>
      <c r="AF375" t="s">
        <v>1</v>
      </c>
      <c r="AG375" t="s">
        <v>1</v>
      </c>
      <c r="AH375" t="s">
        <v>5466</v>
      </c>
      <c r="AI375" t="s">
        <v>3410</v>
      </c>
      <c r="AJ375" t="s">
        <v>1</v>
      </c>
      <c r="AK375">
        <v>9371179342</v>
      </c>
      <c r="AL375" t="s">
        <v>1</v>
      </c>
      <c r="AM375" t="s">
        <v>1</v>
      </c>
      <c r="AN375" t="s">
        <v>1</v>
      </c>
      <c r="AO375" t="s">
        <v>5466</v>
      </c>
      <c r="AP375" t="s">
        <v>1</v>
      </c>
      <c r="AQ375" t="s">
        <v>2</v>
      </c>
      <c r="AR375" t="s">
        <v>1</v>
      </c>
      <c r="AS375" t="s">
        <v>1</v>
      </c>
      <c r="AT375" t="s">
        <v>1</v>
      </c>
      <c r="AU375" t="s">
        <v>1</v>
      </c>
      <c r="AV375" t="s">
        <v>1</v>
      </c>
      <c r="AW375" t="s">
        <v>11</v>
      </c>
      <c r="AX375">
        <f>Tabla1[[#This Row],[precio del paquete]]-Tabla1[[#This Row],[Saldo_Deudor]]</f>
        <v>1300</v>
      </c>
      <c r="AY375">
        <v>13500</v>
      </c>
      <c r="AZ375">
        <v>0</v>
      </c>
      <c r="BA375">
        <v>0</v>
      </c>
      <c r="BB375" s="20">
        <v>0</v>
      </c>
      <c r="BC375" t="s">
        <v>3933</v>
      </c>
      <c r="BD375" t="s">
        <v>6070</v>
      </c>
      <c r="BE375" t="s">
        <v>3</v>
      </c>
      <c r="BF375" t="s">
        <v>3</v>
      </c>
      <c r="BG375" t="s">
        <v>3</v>
      </c>
      <c r="BH375" t="s">
        <v>3</v>
      </c>
      <c r="BI375" t="s">
        <v>3</v>
      </c>
      <c r="BJ375" s="19" t="s">
        <v>6133</v>
      </c>
      <c r="BK375" t="s">
        <v>3</v>
      </c>
      <c r="BL375" t="s">
        <v>132</v>
      </c>
      <c r="BM375" t="s">
        <v>1</v>
      </c>
      <c r="BN375">
        <f>Tabla1[[#This Row],[precio del paquete]]</f>
        <v>14800</v>
      </c>
      <c r="BO375" t="s">
        <v>1</v>
      </c>
      <c r="BP375" t="s">
        <v>1</v>
      </c>
      <c r="BQ375" t="s">
        <v>1</v>
      </c>
      <c r="BR375" t="s">
        <v>1</v>
      </c>
      <c r="BS375" t="s">
        <v>1</v>
      </c>
      <c r="BT375" t="s">
        <v>1</v>
      </c>
      <c r="BU375" t="s">
        <v>1</v>
      </c>
      <c r="BV375" t="s">
        <v>1</v>
      </c>
      <c r="BW375" t="s">
        <v>0</v>
      </c>
      <c r="BX375" t="s">
        <v>1</v>
      </c>
      <c r="BY375" t="s">
        <v>1</v>
      </c>
      <c r="BZ375" t="s">
        <v>1</v>
      </c>
      <c r="CA375" t="s">
        <v>1</v>
      </c>
      <c r="CB375" t="s">
        <v>1</v>
      </c>
      <c r="CD375" t="str" cm="1">
        <f t="array" aca="1" ref="CD375" ca="1">eConcatenar(A375:CB375,"|")</f>
        <v>APLgDKlDSjx77tLZ|CAR2021-5876|3|MEMORIAL|TABASCO |CARDENAS|LA PLAYITA|2021-06-10|14800|0|400|50|2|0|0|0|0|0|0|0|0|0|0|0|0|0|0|PEREZ|ALVAREZ|RAMIRO|SOLTERO|X|X|CARRETERA RIO SECO |LA PLAYITA|X|9371179342|X|X|X|CARRETERA RIO SECO |X|LUNES|X|X|X|X|X|DOMICILIO |1300|13500|0|0|0|2021-08-12|2021-08-19|x|x|x|x|x|YCRYFAU92K60AMA|x|HOMBRE|X|14800|X|X|X|X|X|X|X|X|CARDENAS|X|X|X|X|X</v>
      </c>
    </row>
    <row r="376" spans="1:82" x14ac:dyDescent="0.25">
      <c r="A376" t="s">
        <v>510</v>
      </c>
      <c r="B376" t="s">
        <v>2501</v>
      </c>
      <c r="C376">
        <v>3</v>
      </c>
      <c r="D376" t="s">
        <v>3185</v>
      </c>
      <c r="E376" t="s">
        <v>12</v>
      </c>
      <c r="F376" t="s">
        <v>0</v>
      </c>
      <c r="G376" t="s">
        <v>3410</v>
      </c>
      <c r="H376" t="s">
        <v>3940</v>
      </c>
      <c r="I376">
        <v>12900</v>
      </c>
      <c r="J376">
        <v>0</v>
      </c>
      <c r="K376">
        <v>200</v>
      </c>
      <c r="L376">
        <v>50</v>
      </c>
      <c r="M376">
        <v>2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 t="s">
        <v>4217</v>
      </c>
      <c r="AC376" t="s">
        <v>4365</v>
      </c>
      <c r="AD376" t="s">
        <v>4677</v>
      </c>
      <c r="AE376" t="s">
        <v>4</v>
      </c>
      <c r="AF376" t="s">
        <v>1</v>
      </c>
      <c r="AG376" t="s">
        <v>1</v>
      </c>
      <c r="AH376" t="s">
        <v>3197</v>
      </c>
      <c r="AI376" t="s">
        <v>3410</v>
      </c>
      <c r="AJ376" t="s">
        <v>1</v>
      </c>
      <c r="AK376">
        <v>9372309942</v>
      </c>
      <c r="AL376" t="s">
        <v>1</v>
      </c>
      <c r="AM376" t="s">
        <v>1</v>
      </c>
      <c r="AN376" t="s">
        <v>1</v>
      </c>
      <c r="AO376" t="s">
        <v>3197</v>
      </c>
      <c r="AP376" t="s">
        <v>1</v>
      </c>
      <c r="AQ376" t="s">
        <v>2</v>
      </c>
      <c r="AR376" t="s">
        <v>1</v>
      </c>
      <c r="AS376" t="s">
        <v>1</v>
      </c>
      <c r="AT376" t="s">
        <v>1</v>
      </c>
      <c r="AU376" t="s">
        <v>1</v>
      </c>
      <c r="AV376" t="s">
        <v>1</v>
      </c>
      <c r="AW376" t="s">
        <v>11</v>
      </c>
      <c r="AX376">
        <f>Tabla1[[#This Row],[precio del paquete]]-Tabla1[[#This Row],[Saldo_Deudor]]</f>
        <v>5600</v>
      </c>
      <c r="AY376">
        <v>7300</v>
      </c>
      <c r="AZ376">
        <v>0</v>
      </c>
      <c r="BA376">
        <v>0</v>
      </c>
      <c r="BB376" s="20">
        <v>0</v>
      </c>
      <c r="BC376" t="s">
        <v>3933</v>
      </c>
      <c r="BD376" t="s">
        <v>6070</v>
      </c>
      <c r="BE376" t="s">
        <v>3</v>
      </c>
      <c r="BF376" t="s">
        <v>3</v>
      </c>
      <c r="BG376" t="s">
        <v>3</v>
      </c>
      <c r="BH376" t="s">
        <v>3</v>
      </c>
      <c r="BI376" t="s">
        <v>3</v>
      </c>
      <c r="BJ376" s="18" t="s">
        <v>6124</v>
      </c>
      <c r="BK376" t="s">
        <v>3</v>
      </c>
      <c r="BL376" t="s">
        <v>132</v>
      </c>
      <c r="BM376" t="s">
        <v>1</v>
      </c>
      <c r="BN376">
        <f>Tabla1[[#This Row],[precio del paquete]]</f>
        <v>12900</v>
      </c>
      <c r="BO376" t="s">
        <v>1</v>
      </c>
      <c r="BP376" t="s">
        <v>1</v>
      </c>
      <c r="BQ376" t="s">
        <v>1</v>
      </c>
      <c r="BR376" t="s">
        <v>1</v>
      </c>
      <c r="BS376" t="s">
        <v>1</v>
      </c>
      <c r="BT376" t="s">
        <v>1</v>
      </c>
      <c r="BU376" t="s">
        <v>1</v>
      </c>
      <c r="BV376" t="s">
        <v>1</v>
      </c>
      <c r="BW376" t="s">
        <v>0</v>
      </c>
      <c r="BX376" t="s">
        <v>1</v>
      </c>
      <c r="BY376" t="s">
        <v>1</v>
      </c>
      <c r="BZ376" t="s">
        <v>1</v>
      </c>
      <c r="CA376" t="s">
        <v>1</v>
      </c>
      <c r="CB376" t="s">
        <v>1</v>
      </c>
      <c r="CD376" t="str" cm="1">
        <f t="array" aca="1" ref="CD376" ca="1">eConcatenar(A376:CB376,"|")</f>
        <v>9xToO19OkIa2ksLz|CAR2020-1238|3|IMPERIAL DE LUJO|TABASCO |CARDENAS|LA PLAYITA|2020-06-25|12900|0|200|50|2|0|0|0|0|0|0|0|0|0|0|0|0|0|0|RODRIGUEZ|VALENZUELA|JOSE IGNACIO|SOLTERO|X|X|11 DE FEBRERO |LA PLAYITA|X|9372309942|X|X|X|11 DE FEBRERO |X|LUNES|X|X|X|X|X|DOMICILIO |5600|7300|0|0|0|2021-08-12|2021-08-19|x|x|x|x|x|QWZHGJ0U9KVTQO|x|HOMBRE|X|12900|X|X|X|X|X|X|X|X|CARDENAS|X|X|X|X|X</v>
      </c>
    </row>
    <row r="377" spans="1:82" x14ac:dyDescent="0.25">
      <c r="A377" t="s">
        <v>511</v>
      </c>
      <c r="B377" t="s">
        <v>2502</v>
      </c>
      <c r="C377">
        <v>3</v>
      </c>
      <c r="D377" t="s">
        <v>4180</v>
      </c>
      <c r="E377" t="s">
        <v>3188</v>
      </c>
      <c r="F377" t="s">
        <v>0</v>
      </c>
      <c r="G377" t="s">
        <v>3411</v>
      </c>
      <c r="H377" t="s">
        <v>3854</v>
      </c>
      <c r="I377">
        <v>24500</v>
      </c>
      <c r="J377">
        <v>0</v>
      </c>
      <c r="K377">
        <v>100</v>
      </c>
      <c r="L377">
        <v>50</v>
      </c>
      <c r="M377">
        <v>1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 t="s">
        <v>7</v>
      </c>
      <c r="AC377" t="s">
        <v>4594</v>
      </c>
      <c r="AD377" t="s">
        <v>4678</v>
      </c>
      <c r="AE377" t="s">
        <v>4</v>
      </c>
      <c r="AF377" t="s">
        <v>1</v>
      </c>
      <c r="AG377" t="s">
        <v>1</v>
      </c>
      <c r="AH377" t="s">
        <v>5467</v>
      </c>
      <c r="AI377" t="s">
        <v>3411</v>
      </c>
      <c r="AJ377" t="s">
        <v>1</v>
      </c>
      <c r="AK377">
        <v>9371161853</v>
      </c>
      <c r="AL377" t="s">
        <v>1</v>
      </c>
      <c r="AM377" t="s">
        <v>1</v>
      </c>
      <c r="AN377" t="s">
        <v>1</v>
      </c>
      <c r="AO377" t="s">
        <v>5467</v>
      </c>
      <c r="AP377" t="s">
        <v>1</v>
      </c>
      <c r="AQ377" t="s">
        <v>2</v>
      </c>
      <c r="AR377" t="s">
        <v>1</v>
      </c>
      <c r="AS377" t="s">
        <v>1</v>
      </c>
      <c r="AT377" t="s">
        <v>1</v>
      </c>
      <c r="AU377" t="s">
        <v>1</v>
      </c>
      <c r="AV377" t="s">
        <v>1</v>
      </c>
      <c r="AW377" t="s">
        <v>11</v>
      </c>
      <c r="AX377">
        <f>Tabla1[[#This Row],[precio del paquete]]-Tabla1[[#This Row],[Saldo_Deudor]]</f>
        <v>700</v>
      </c>
      <c r="AY377">
        <v>23800</v>
      </c>
      <c r="AZ377">
        <v>0</v>
      </c>
      <c r="BA377">
        <v>0</v>
      </c>
      <c r="BB377" s="20">
        <v>0</v>
      </c>
      <c r="BC377" t="s">
        <v>3835</v>
      </c>
      <c r="BD377" t="s">
        <v>3907</v>
      </c>
      <c r="BE377" t="s">
        <v>3</v>
      </c>
      <c r="BF377" t="s">
        <v>3</v>
      </c>
      <c r="BG377" t="s">
        <v>3</v>
      </c>
      <c r="BH377" t="s">
        <v>3</v>
      </c>
      <c r="BI377" t="s">
        <v>3</v>
      </c>
      <c r="BJ377" s="19" t="s">
        <v>6124</v>
      </c>
      <c r="BK377" t="s">
        <v>3</v>
      </c>
      <c r="BL377" t="s">
        <v>132</v>
      </c>
      <c r="BM377" t="s">
        <v>1</v>
      </c>
      <c r="BN377">
        <f>Tabla1[[#This Row],[precio del paquete]]</f>
        <v>24500</v>
      </c>
      <c r="BO377" t="s">
        <v>1</v>
      </c>
      <c r="BP377" t="s">
        <v>1</v>
      </c>
      <c r="BQ377" t="s">
        <v>1</v>
      </c>
      <c r="BR377" t="s">
        <v>1</v>
      </c>
      <c r="BS377" t="s">
        <v>1</v>
      </c>
      <c r="BT377" t="s">
        <v>1</v>
      </c>
      <c r="BU377" t="s">
        <v>1</v>
      </c>
      <c r="BV377" t="s">
        <v>1</v>
      </c>
      <c r="BW377" t="s">
        <v>0</v>
      </c>
      <c r="BX377" t="s">
        <v>1</v>
      </c>
      <c r="BY377" t="s">
        <v>1</v>
      </c>
      <c r="BZ377" t="s">
        <v>1</v>
      </c>
      <c r="CA377" t="s">
        <v>1</v>
      </c>
      <c r="CB377" t="s">
        <v>1</v>
      </c>
      <c r="CD377" t="str" cm="1">
        <f t="array" aca="1" ref="CD377" ca="1">eConcatenar(A377:CB377,"|")</f>
        <v>PzuBTVp4nJrqty8T|CAR2021-5857|3|DIGNITY |TABASCO|CARDENAS|LA PLAYITA |2021-06-10|24500|0|100|50|1|0|0|0|0|0|0|0|0|0|0|0|0|0|0|LOPEZ|LANDERO|MAGDALENA|SOLTERO|X|X|LA PLAYITA CALLE HERCILIA GOMEZ CONTRERAS |LA PLAYITA |X|9371161853|X|X|X|LA PLAYITA CALLE HERCILIA GOMEZ CONTRERAS |X|LUNES|X|X|X|X|X|DOMICILIO |700|23800|0|0|0|2021-12-16|2021-12-23|x|x|x|x|x|QWZHGJ0U9KVTQO|x|HOMBRE|X|24500|X|X|X|X|X|X|X|X|CARDENAS|X|X|X|X|X</v>
      </c>
    </row>
    <row r="378" spans="1:82" x14ac:dyDescent="0.25">
      <c r="A378" t="s">
        <v>512</v>
      </c>
      <c r="B378" t="s">
        <v>2503</v>
      </c>
      <c r="C378">
        <v>3</v>
      </c>
      <c r="D378" t="s">
        <v>3183</v>
      </c>
      <c r="E378" t="s">
        <v>3188</v>
      </c>
      <c r="F378" t="s">
        <v>3192</v>
      </c>
      <c r="G378" t="s">
        <v>3412</v>
      </c>
      <c r="H378" t="s">
        <v>3941</v>
      </c>
      <c r="I378">
        <v>14800</v>
      </c>
      <c r="J378">
        <v>0</v>
      </c>
      <c r="K378">
        <v>200</v>
      </c>
      <c r="L378">
        <v>50</v>
      </c>
      <c r="M378">
        <v>1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 t="s">
        <v>4249</v>
      </c>
      <c r="AC378" t="s">
        <v>4226</v>
      </c>
      <c r="AD378" t="s">
        <v>4679</v>
      </c>
      <c r="AE378" t="s">
        <v>4</v>
      </c>
      <c r="AF378" t="s">
        <v>1</v>
      </c>
      <c r="AG378" t="s">
        <v>1</v>
      </c>
      <c r="AH378" t="s">
        <v>5468</v>
      </c>
      <c r="AI378" t="s">
        <v>3412</v>
      </c>
      <c r="AJ378" t="s">
        <v>1</v>
      </c>
      <c r="AK378" t="s">
        <v>1</v>
      </c>
      <c r="AL378" t="s">
        <v>1</v>
      </c>
      <c r="AM378" t="s">
        <v>1</v>
      </c>
      <c r="AN378" t="s">
        <v>1</v>
      </c>
      <c r="AO378" t="s">
        <v>5468</v>
      </c>
      <c r="AP378" t="s">
        <v>1</v>
      </c>
      <c r="AQ378" t="s">
        <v>2</v>
      </c>
      <c r="AR378" t="s">
        <v>1</v>
      </c>
      <c r="AS378" t="s">
        <v>1</v>
      </c>
      <c r="AT378" t="s">
        <v>1</v>
      </c>
      <c r="AU378" t="s">
        <v>1</v>
      </c>
      <c r="AV378" t="s">
        <v>1</v>
      </c>
      <c r="AW378" t="s">
        <v>11</v>
      </c>
      <c r="AX378">
        <f>Tabla1[[#This Row],[precio del paquete]]-Tabla1[[#This Row],[Saldo_Deudor]]</f>
        <v>10500</v>
      </c>
      <c r="AY378">
        <v>4300</v>
      </c>
      <c r="AZ378">
        <v>0</v>
      </c>
      <c r="BA378">
        <v>0</v>
      </c>
      <c r="BB378" s="20">
        <v>0</v>
      </c>
      <c r="BC378" t="s">
        <v>4162</v>
      </c>
      <c r="BD378" t="s">
        <v>5962</v>
      </c>
      <c r="BE378" t="s">
        <v>3</v>
      </c>
      <c r="BF378" t="s">
        <v>3</v>
      </c>
      <c r="BG378" t="s">
        <v>3</v>
      </c>
      <c r="BH378" t="s">
        <v>3</v>
      </c>
      <c r="BI378" t="s">
        <v>3</v>
      </c>
      <c r="BJ378" s="18" t="s">
        <v>6124</v>
      </c>
      <c r="BK378" t="s">
        <v>3</v>
      </c>
      <c r="BL378" t="s">
        <v>132</v>
      </c>
      <c r="BM378" t="s">
        <v>1</v>
      </c>
      <c r="BN378">
        <f>Tabla1[[#This Row],[precio del paquete]]</f>
        <v>14800</v>
      </c>
      <c r="BO378" t="s">
        <v>1</v>
      </c>
      <c r="BP378" t="s">
        <v>1</v>
      </c>
      <c r="BQ378" t="s">
        <v>1</v>
      </c>
      <c r="BR378" t="s">
        <v>1</v>
      </c>
      <c r="BS378" t="s">
        <v>1</v>
      </c>
      <c r="BT378" t="s">
        <v>1</v>
      </c>
      <c r="BU378" t="s">
        <v>1</v>
      </c>
      <c r="BV378" t="s">
        <v>1</v>
      </c>
      <c r="BW378" t="s">
        <v>0</v>
      </c>
      <c r="BX378" t="s">
        <v>1</v>
      </c>
      <c r="BY378" t="s">
        <v>1</v>
      </c>
      <c r="BZ378" t="s">
        <v>1</v>
      </c>
      <c r="CA378" t="s">
        <v>1</v>
      </c>
      <c r="CB378" t="s">
        <v>1</v>
      </c>
      <c r="CD378" t="str" cm="1">
        <f t="array" aca="1" ref="CD378" ca="1">eConcatenar(A378:CB378,"|")</f>
        <v>WsYISXM0m1BKqxDh|PAR2020-0188|3|MEMORIAL|TABASCO|PARAISO|LA QUINTA|2020-05-17|14800|0|200|50|1|0|0|0|0|0|0|0|0|0|0|0|0|0|0|NARANJO|CRUZ|NERI|SOLTERO|X|X|CALLE ANDRES RAFAEL MANZANA 5 LOTE19 CALLE 2|LA QUINTA|X|X|X|X|X|CALLE ANDRES RAFAEL MANZANA 5 LOTE19 CALLE 2|X|LUNES|X|X|X|X|X|DOMICILIO |10500|4300|0|0|0|2022-01-20|2022-01-27|x|x|x|x|x|QWZHGJ0U9KVTQO|x|HOMBRE|X|14800|X|X|X|X|X|X|X|X|CARDENAS|X|X|X|X|X</v>
      </c>
    </row>
    <row r="379" spans="1:82" x14ac:dyDescent="0.25">
      <c r="A379" t="s">
        <v>513</v>
      </c>
      <c r="B379" t="s">
        <v>2504</v>
      </c>
      <c r="C379">
        <v>3</v>
      </c>
      <c r="D379" t="s">
        <v>3183</v>
      </c>
      <c r="E379" t="s">
        <v>12</v>
      </c>
      <c r="F379" t="s">
        <v>0</v>
      </c>
      <c r="G379" t="s">
        <v>3413</v>
      </c>
      <c r="H379" t="s">
        <v>3882</v>
      </c>
      <c r="I379">
        <v>14800</v>
      </c>
      <c r="J379">
        <v>0</v>
      </c>
      <c r="K379">
        <v>150</v>
      </c>
      <c r="L379">
        <v>50</v>
      </c>
      <c r="M379">
        <v>2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 t="s">
        <v>4680</v>
      </c>
      <c r="AC379" t="s">
        <v>4329</v>
      </c>
      <c r="AD379" t="s">
        <v>4681</v>
      </c>
      <c r="AE379" t="s">
        <v>4</v>
      </c>
      <c r="AF379" t="s">
        <v>1</v>
      </c>
      <c r="AG379" t="s">
        <v>1</v>
      </c>
      <c r="AH379" t="s">
        <v>5469</v>
      </c>
      <c r="AI379" t="s">
        <v>3413</v>
      </c>
      <c r="AJ379" t="s">
        <v>1</v>
      </c>
      <c r="AK379">
        <v>9371015011</v>
      </c>
      <c r="AL379" t="s">
        <v>1</v>
      </c>
      <c r="AM379" t="s">
        <v>1</v>
      </c>
      <c r="AN379" t="s">
        <v>1</v>
      </c>
      <c r="AO379" t="s">
        <v>5469</v>
      </c>
      <c r="AP379" t="s">
        <v>1</v>
      </c>
      <c r="AQ379" t="s">
        <v>2</v>
      </c>
      <c r="AR379" t="s">
        <v>1</v>
      </c>
      <c r="AS379" t="s">
        <v>1</v>
      </c>
      <c r="AT379" t="s">
        <v>1</v>
      </c>
      <c r="AU379" t="s">
        <v>1</v>
      </c>
      <c r="AV379" t="s">
        <v>1</v>
      </c>
      <c r="AW379" t="s">
        <v>11</v>
      </c>
      <c r="AX379">
        <f>Tabla1[[#This Row],[precio del paquete]]-Tabla1[[#This Row],[Saldo_Deudor]]</f>
        <v>150</v>
      </c>
      <c r="AY379">
        <v>14650</v>
      </c>
      <c r="AZ379">
        <v>0</v>
      </c>
      <c r="BA379">
        <v>0</v>
      </c>
      <c r="BB379" s="20">
        <v>0</v>
      </c>
      <c r="BC379" t="s">
        <v>3882</v>
      </c>
      <c r="BD379" t="s">
        <v>3858</v>
      </c>
      <c r="BE379" t="s">
        <v>3</v>
      </c>
      <c r="BF379" t="s">
        <v>3</v>
      </c>
      <c r="BG379" t="s">
        <v>3</v>
      </c>
      <c r="BH379" t="s">
        <v>3</v>
      </c>
      <c r="BI379" t="s">
        <v>3</v>
      </c>
      <c r="BJ379" s="19" t="s">
        <v>6147</v>
      </c>
      <c r="BK379" t="s">
        <v>3</v>
      </c>
      <c r="BL379" t="s">
        <v>132</v>
      </c>
      <c r="BM379" t="s">
        <v>1</v>
      </c>
      <c r="BN379">
        <f>Tabla1[[#This Row],[precio del paquete]]</f>
        <v>14800</v>
      </c>
      <c r="BO379" t="s">
        <v>1</v>
      </c>
      <c r="BP379" t="s">
        <v>1</v>
      </c>
      <c r="BQ379" t="s">
        <v>1</v>
      </c>
      <c r="BR379" t="s">
        <v>1</v>
      </c>
      <c r="BS379" t="s">
        <v>1</v>
      </c>
      <c r="BT379" t="s">
        <v>1</v>
      </c>
      <c r="BU379" t="s">
        <v>1</v>
      </c>
      <c r="BV379" t="s">
        <v>1</v>
      </c>
      <c r="BW379" t="s">
        <v>0</v>
      </c>
      <c r="BX379" t="s">
        <v>1</v>
      </c>
      <c r="BY379" t="s">
        <v>1</v>
      </c>
      <c r="BZ379" t="s">
        <v>1</v>
      </c>
      <c r="CA379" t="s">
        <v>1</v>
      </c>
      <c r="CB379" t="s">
        <v>1</v>
      </c>
      <c r="CD379" t="str" cm="1">
        <f t="array" aca="1" ref="CD379" ca="1">eConcatenar(A379:CB379,"|")</f>
        <v>d2LWK0eAjG5jngo3|CAR2021-7534|3|MEMORIAL|TABASCO |CARDENAS|LA UNION |2021-11-12|14800|0|150|50|2|0|0|0|0|0|0|0|0|0|0|0|0|0|0|VALCAZAR|OVANDO|ROSITA|SOLTERO|X|X|CALLE NUMERO 6|LA UNION |X|9371015011|X|X|X|CALLE NUMERO 6|X|LUNES|X|X|X|X|X|DOMICILIO |150|14650|0|0|0|2021-11-12|2021-11-19|x|x|x|x|x|QX002MIY9KVTQO|x|HOMBRE|X|14800|X|X|X|X|X|X|X|X|CARDENAS|X|X|X|X|X</v>
      </c>
    </row>
    <row r="380" spans="1:82" x14ac:dyDescent="0.25">
      <c r="A380" t="s">
        <v>514</v>
      </c>
      <c r="B380" t="s">
        <v>2505</v>
      </c>
      <c r="C380">
        <v>3</v>
      </c>
      <c r="D380" t="s">
        <v>3183</v>
      </c>
      <c r="E380" t="s">
        <v>3188</v>
      </c>
      <c r="F380" t="s">
        <v>0</v>
      </c>
      <c r="G380" t="s">
        <v>3414</v>
      </c>
      <c r="H380" t="s">
        <v>3942</v>
      </c>
      <c r="I380">
        <v>12900</v>
      </c>
      <c r="J380">
        <v>0</v>
      </c>
      <c r="K380">
        <v>500</v>
      </c>
      <c r="L380">
        <v>50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 t="s">
        <v>4202</v>
      </c>
      <c r="AC380" t="s">
        <v>4201</v>
      </c>
      <c r="AD380" t="s">
        <v>4648</v>
      </c>
      <c r="AE380" t="s">
        <v>4</v>
      </c>
      <c r="AF380" t="s">
        <v>1</v>
      </c>
      <c r="AG380" t="s">
        <v>1</v>
      </c>
      <c r="AH380" t="s">
        <v>3475</v>
      </c>
      <c r="AI380" t="s">
        <v>3414</v>
      </c>
      <c r="AJ380" t="s">
        <v>1</v>
      </c>
      <c r="AK380">
        <v>9371391158</v>
      </c>
      <c r="AL380" t="s">
        <v>1</v>
      </c>
      <c r="AM380" t="s">
        <v>1</v>
      </c>
      <c r="AN380" t="s">
        <v>1</v>
      </c>
      <c r="AO380" t="s">
        <v>3475</v>
      </c>
      <c r="AP380" t="s">
        <v>1</v>
      </c>
      <c r="AQ380" t="s">
        <v>2</v>
      </c>
      <c r="AR380" t="s">
        <v>1</v>
      </c>
      <c r="AS380" t="s">
        <v>1</v>
      </c>
      <c r="AT380" t="s">
        <v>1</v>
      </c>
      <c r="AU380" t="s">
        <v>1</v>
      </c>
      <c r="AV380" t="s">
        <v>1</v>
      </c>
      <c r="AW380" t="s">
        <v>11</v>
      </c>
      <c r="AX380">
        <f>Tabla1[[#This Row],[precio del paquete]]-Tabla1[[#This Row],[Saldo_Deudor]]</f>
        <v>1200</v>
      </c>
      <c r="AY380">
        <v>11700</v>
      </c>
      <c r="AZ380">
        <v>0</v>
      </c>
      <c r="BA380">
        <v>0</v>
      </c>
      <c r="BB380" s="20">
        <v>0</v>
      </c>
      <c r="BC380" t="s">
        <v>3882</v>
      </c>
      <c r="BD380" t="s">
        <v>3858</v>
      </c>
      <c r="BE380" t="s">
        <v>3</v>
      </c>
      <c r="BF380" t="s">
        <v>3</v>
      </c>
      <c r="BG380" t="s">
        <v>3</v>
      </c>
      <c r="BH380" t="s">
        <v>3</v>
      </c>
      <c r="BI380" t="s">
        <v>3</v>
      </c>
      <c r="BJ380" s="18" t="s">
        <v>6124</v>
      </c>
      <c r="BK380" t="s">
        <v>3</v>
      </c>
      <c r="BL380" t="s">
        <v>132</v>
      </c>
      <c r="BM380" t="s">
        <v>1</v>
      </c>
      <c r="BN380">
        <f>Tabla1[[#This Row],[precio del paquete]]</f>
        <v>12900</v>
      </c>
      <c r="BO380" t="s">
        <v>1</v>
      </c>
      <c r="BP380" t="s">
        <v>1</v>
      </c>
      <c r="BQ380" t="s">
        <v>1</v>
      </c>
      <c r="BR380" t="s">
        <v>1</v>
      </c>
      <c r="BS380" t="s">
        <v>1</v>
      </c>
      <c r="BT380" t="s">
        <v>1</v>
      </c>
      <c r="BU380" t="s">
        <v>1</v>
      </c>
      <c r="BV380" t="s">
        <v>1</v>
      </c>
      <c r="BW380" t="s">
        <v>0</v>
      </c>
      <c r="BX380" t="s">
        <v>1</v>
      </c>
      <c r="BY380" t="s">
        <v>1</v>
      </c>
      <c r="BZ380" t="s">
        <v>1</v>
      </c>
      <c r="CA380" t="s">
        <v>1</v>
      </c>
      <c r="CB380" t="s">
        <v>1</v>
      </c>
      <c r="CD380" t="str" cm="1">
        <f t="array" aca="1" ref="CD380" ca="1">eConcatenar(A380:CB380,"|")</f>
        <v>Idub8oszdY6NBr4d|CAR2021-7541|3|MEMORIAL|TABASCO|CARDENAS|LA VEREDA|2021-12-18|12900|0|500|50|0|0|0|0|0|0|0|0|0|0|0|0|0|0|0|SANTIAGO|HERNANDEZ|JORGE ALBERTO|SOLTERO|X|X|PERIFERICO CARLOS A MOLINA|LA VEREDA|X|9371391158|X|X|X|PERIFERICO CARLOS A MOLINA|X|LUNES|X|X|X|X|X|DOMICILIO |1200|11700|0|0|0|2021-11-12|2021-11-19|x|x|x|x|x|QWZHGJ0U9KVTQO|x|HOMBRE|X|12900|X|X|X|X|X|X|X|X|CARDENAS|X|X|X|X|X</v>
      </c>
    </row>
    <row r="381" spans="1:82" x14ac:dyDescent="0.25">
      <c r="A381" t="s">
        <v>515</v>
      </c>
      <c r="B381" t="s">
        <v>2506</v>
      </c>
      <c r="C381">
        <v>3</v>
      </c>
      <c r="D381" t="s">
        <v>3186</v>
      </c>
      <c r="E381" t="s">
        <v>3188</v>
      </c>
      <c r="F381" t="s">
        <v>3192</v>
      </c>
      <c r="G381" t="s">
        <v>3415</v>
      </c>
      <c r="H381" t="s">
        <v>3943</v>
      </c>
      <c r="I381">
        <v>19800</v>
      </c>
      <c r="J381">
        <v>0</v>
      </c>
      <c r="K381">
        <v>400</v>
      </c>
      <c r="L381">
        <v>50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 t="s">
        <v>4186</v>
      </c>
      <c r="AC381" t="s">
        <v>4217</v>
      </c>
      <c r="AD381" t="s">
        <v>4682</v>
      </c>
      <c r="AE381" t="s">
        <v>4</v>
      </c>
      <c r="AF381" t="s">
        <v>1</v>
      </c>
      <c r="AG381" t="s">
        <v>1</v>
      </c>
      <c r="AH381" t="s">
        <v>5470</v>
      </c>
      <c r="AI381" t="s">
        <v>3415</v>
      </c>
      <c r="AJ381" t="s">
        <v>1</v>
      </c>
      <c r="AK381">
        <v>9331235396</v>
      </c>
      <c r="AL381" t="s">
        <v>1</v>
      </c>
      <c r="AM381" t="s">
        <v>1</v>
      </c>
      <c r="AN381" t="s">
        <v>1</v>
      </c>
      <c r="AO381" t="s">
        <v>5470</v>
      </c>
      <c r="AP381" t="s">
        <v>1</v>
      </c>
      <c r="AQ381" t="s">
        <v>2</v>
      </c>
      <c r="AR381" t="s">
        <v>1</v>
      </c>
      <c r="AS381" t="s">
        <v>1</v>
      </c>
      <c r="AT381" t="s">
        <v>1</v>
      </c>
      <c r="AU381" t="s">
        <v>1</v>
      </c>
      <c r="AV381" t="s">
        <v>1</v>
      </c>
      <c r="AW381" t="s">
        <v>11</v>
      </c>
      <c r="AX381">
        <f>Tabla1[[#This Row],[precio del paquete]]-Tabla1[[#This Row],[Saldo_Deudor]]</f>
        <v>5900</v>
      </c>
      <c r="AY381">
        <v>13900</v>
      </c>
      <c r="AZ381">
        <v>0</v>
      </c>
      <c r="BA381">
        <v>0</v>
      </c>
      <c r="BB381" s="20">
        <v>0</v>
      </c>
      <c r="BC381" t="s">
        <v>3882</v>
      </c>
      <c r="BD381" t="s">
        <v>3858</v>
      </c>
      <c r="BE381" t="s">
        <v>3</v>
      </c>
      <c r="BF381" t="s">
        <v>3</v>
      </c>
      <c r="BG381" t="s">
        <v>3</v>
      </c>
      <c r="BH381" t="s">
        <v>3</v>
      </c>
      <c r="BI381" t="s">
        <v>3</v>
      </c>
      <c r="BJ381" s="19" t="s">
        <v>6140</v>
      </c>
      <c r="BK381" t="s">
        <v>3</v>
      </c>
      <c r="BL381" t="s">
        <v>132</v>
      </c>
      <c r="BM381" t="s">
        <v>1</v>
      </c>
      <c r="BN381">
        <f>Tabla1[[#This Row],[precio del paquete]]</f>
        <v>19800</v>
      </c>
      <c r="BO381" t="s">
        <v>1</v>
      </c>
      <c r="BP381" t="s">
        <v>1</v>
      </c>
      <c r="BQ381" t="s">
        <v>1</v>
      </c>
      <c r="BR381" t="s">
        <v>1</v>
      </c>
      <c r="BS381" t="s">
        <v>1</v>
      </c>
      <c r="BT381" t="s">
        <v>1</v>
      </c>
      <c r="BU381" t="s">
        <v>1</v>
      </c>
      <c r="BV381" t="s">
        <v>1</v>
      </c>
      <c r="BW381" t="s">
        <v>0</v>
      </c>
      <c r="BX381" t="s">
        <v>1</v>
      </c>
      <c r="BY381" t="s">
        <v>1</v>
      </c>
      <c r="BZ381" t="s">
        <v>1</v>
      </c>
      <c r="CA381" t="s">
        <v>1</v>
      </c>
      <c r="CB381" t="s">
        <v>1</v>
      </c>
      <c r="CD381" t="str" cm="1">
        <f t="array" aca="1" ref="CD381" ca="1">eConcatenar(A381:CB381,"|")</f>
        <v>vewjzHYXweE3glkn|PAR2021-0731|3|ZAFIRO|TABASCO|PARAISO|LAS FLORES |2021-02-24|19800|0|400|50|0|0|0|0|0|0|0|0|0|0|0|0|0|0|0|GARCIA|RODRIGUEZ|MARIA ASUNCION|SOLTERO|X|X|ENTRADA LA RINCONADA|LAS FLORES |X|9331235396|X|X|X|ENTRADA LA RINCONADA|X|LUNES|X|X|X|X|X|DOMICILIO |5900|13900|0|0|0|2021-11-12|2021-11-19|x|x|x|x|x|QWZGYVYW9KVTQO|x|HOMBRE|X|19800|X|X|X|X|X|X|X|X|CARDENAS|X|X|X|X|X</v>
      </c>
    </row>
    <row r="382" spans="1:82" x14ac:dyDescent="0.25">
      <c r="A382" t="s">
        <v>516</v>
      </c>
      <c r="B382" t="s">
        <v>2507</v>
      </c>
      <c r="C382">
        <v>3</v>
      </c>
      <c r="D382" t="s">
        <v>3183</v>
      </c>
      <c r="E382" t="s">
        <v>3188</v>
      </c>
      <c r="F382" t="s">
        <v>3192</v>
      </c>
      <c r="G382" t="s">
        <v>3416</v>
      </c>
      <c r="H382" t="s">
        <v>3944</v>
      </c>
      <c r="I382">
        <v>14800</v>
      </c>
      <c r="J382">
        <v>0</v>
      </c>
      <c r="K382">
        <v>400</v>
      </c>
      <c r="L382">
        <v>50</v>
      </c>
      <c r="M382">
        <v>2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 t="s">
        <v>4188</v>
      </c>
      <c r="AC382" t="s">
        <v>4305</v>
      </c>
      <c r="AD382" t="s">
        <v>4451</v>
      </c>
      <c r="AE382" t="s">
        <v>4</v>
      </c>
      <c r="AF382" t="s">
        <v>1</v>
      </c>
      <c r="AG382" t="s">
        <v>1</v>
      </c>
      <c r="AH382" t="s">
        <v>5471</v>
      </c>
      <c r="AI382" t="s">
        <v>3416</v>
      </c>
      <c r="AJ382" t="s">
        <v>1</v>
      </c>
      <c r="AK382">
        <v>9331544790</v>
      </c>
      <c r="AL382" t="s">
        <v>1</v>
      </c>
      <c r="AM382" t="s">
        <v>1</v>
      </c>
      <c r="AN382" t="s">
        <v>1</v>
      </c>
      <c r="AO382" t="s">
        <v>5471</v>
      </c>
      <c r="AP382" t="s">
        <v>1</v>
      </c>
      <c r="AQ382" t="s">
        <v>2</v>
      </c>
      <c r="AR382" t="s">
        <v>1</v>
      </c>
      <c r="AS382" t="s">
        <v>1</v>
      </c>
      <c r="AT382" t="s">
        <v>1</v>
      </c>
      <c r="AU382" t="s">
        <v>1</v>
      </c>
      <c r="AV382" t="s">
        <v>1</v>
      </c>
      <c r="AW382" t="s">
        <v>11</v>
      </c>
      <c r="AX382">
        <f>Tabla1[[#This Row],[precio del paquete]]-Tabla1[[#This Row],[Saldo_Deudor]]</f>
        <v>3250</v>
      </c>
      <c r="AY382">
        <v>11550</v>
      </c>
      <c r="AZ382">
        <v>0</v>
      </c>
      <c r="BA382">
        <v>0</v>
      </c>
      <c r="BB382" s="20">
        <v>0</v>
      </c>
      <c r="BC382" t="s">
        <v>3882</v>
      </c>
      <c r="BD382" t="s">
        <v>3858</v>
      </c>
      <c r="BE382" t="s">
        <v>3</v>
      </c>
      <c r="BF382" t="s">
        <v>3</v>
      </c>
      <c r="BG382" t="s">
        <v>3</v>
      </c>
      <c r="BH382" t="s">
        <v>3</v>
      </c>
      <c r="BI382" t="s">
        <v>3</v>
      </c>
      <c r="BJ382" s="18" t="s">
        <v>6131</v>
      </c>
      <c r="BK382" t="s">
        <v>3</v>
      </c>
      <c r="BL382" t="s">
        <v>132</v>
      </c>
      <c r="BM382" t="s">
        <v>1</v>
      </c>
      <c r="BN382">
        <f>Tabla1[[#This Row],[precio del paquete]]</f>
        <v>14800</v>
      </c>
      <c r="BO382" t="s">
        <v>1</v>
      </c>
      <c r="BP382" t="s">
        <v>1</v>
      </c>
      <c r="BQ382" t="s">
        <v>1</v>
      </c>
      <c r="BR382" t="s">
        <v>1</v>
      </c>
      <c r="BS382" t="s">
        <v>1</v>
      </c>
      <c r="BT382" t="s">
        <v>1</v>
      </c>
      <c r="BU382" t="s">
        <v>1</v>
      </c>
      <c r="BV382" t="s">
        <v>1</v>
      </c>
      <c r="BW382" t="s">
        <v>0</v>
      </c>
      <c r="BX382" t="s">
        <v>1</v>
      </c>
      <c r="BY382" t="s">
        <v>1</v>
      </c>
      <c r="BZ382" t="s">
        <v>1</v>
      </c>
      <c r="CA382" t="s">
        <v>1</v>
      </c>
      <c r="CB382" t="s">
        <v>1</v>
      </c>
      <c r="CD382" t="str" cm="1">
        <f t="array" aca="1" ref="CD382" ca="1">eConcatenar(A382:CB382,"|")</f>
        <v>5ZqurW8QahBwbOHF|PAR2021-0582|3|MEMORIAL|TABASCO|PARAISO|LAS FLORES PRIMERA SECCION|2021-02-19|14800|0|400|50|2|0|0|0|0|0|0|0|0|0|0|0|0|0|0|ARIAS|SANCHEZ|MARIA DEL ROSARIO|SOLTERO|X|X|CALLE BUGAMBILIA|LAS FLORES PRIMERA SECCION|X|9331544790|X|X|X|CALLE BUGAMBILIA|X|LUNES|X|X|X|X|X|DOMICILIO |3250|11550|0|0|0|2021-11-12|2021-11-19|x|x|x|x|x|QWZBUE029KVTQO|x|HOMBRE|X|14800|X|X|X|X|X|X|X|X|CARDENAS|X|X|X|X|X</v>
      </c>
    </row>
    <row r="383" spans="1:82" x14ac:dyDescent="0.25">
      <c r="A383" t="s">
        <v>517</v>
      </c>
      <c r="B383" t="s">
        <v>2508</v>
      </c>
      <c r="C383">
        <v>3</v>
      </c>
      <c r="D383" t="s">
        <v>3185</v>
      </c>
      <c r="E383" t="s">
        <v>3188</v>
      </c>
      <c r="F383" t="s">
        <v>3192</v>
      </c>
      <c r="G383" t="s">
        <v>3416</v>
      </c>
      <c r="H383" t="s">
        <v>3944</v>
      </c>
      <c r="I383">
        <v>12900</v>
      </c>
      <c r="J383">
        <v>0</v>
      </c>
      <c r="K383">
        <v>100</v>
      </c>
      <c r="L383">
        <v>50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 t="s">
        <v>4224</v>
      </c>
      <c r="AC383" t="s">
        <v>4217</v>
      </c>
      <c r="AD383" t="s">
        <v>4683</v>
      </c>
      <c r="AE383" t="s">
        <v>4</v>
      </c>
      <c r="AF383" t="s">
        <v>1</v>
      </c>
      <c r="AG383" t="s">
        <v>1</v>
      </c>
      <c r="AH383" t="s">
        <v>5472</v>
      </c>
      <c r="AI383" t="s">
        <v>3416</v>
      </c>
      <c r="AJ383" t="s">
        <v>1</v>
      </c>
      <c r="AK383">
        <v>9331334238</v>
      </c>
      <c r="AL383" t="s">
        <v>1</v>
      </c>
      <c r="AM383" t="s">
        <v>1</v>
      </c>
      <c r="AN383" t="s">
        <v>1</v>
      </c>
      <c r="AO383" t="s">
        <v>5472</v>
      </c>
      <c r="AP383" t="s">
        <v>1</v>
      </c>
      <c r="AQ383" t="s">
        <v>2</v>
      </c>
      <c r="AR383" t="s">
        <v>1</v>
      </c>
      <c r="AS383" t="s">
        <v>1</v>
      </c>
      <c r="AT383" t="s">
        <v>1</v>
      </c>
      <c r="AU383" t="s">
        <v>1</v>
      </c>
      <c r="AV383" t="s">
        <v>1</v>
      </c>
      <c r="AW383" t="s">
        <v>11</v>
      </c>
      <c r="AX383">
        <f>Tabla1[[#This Row],[precio del paquete]]-Tabla1[[#This Row],[Saldo_Deudor]]</f>
        <v>3100</v>
      </c>
      <c r="AY383">
        <v>9800</v>
      </c>
      <c r="AZ383">
        <v>0</v>
      </c>
      <c r="BA383">
        <v>0</v>
      </c>
      <c r="BB383" s="20">
        <v>0</v>
      </c>
      <c r="BC383" t="s">
        <v>4074</v>
      </c>
      <c r="BD383" t="s">
        <v>3930</v>
      </c>
      <c r="BE383" t="s">
        <v>3</v>
      </c>
      <c r="BF383" t="s">
        <v>3</v>
      </c>
      <c r="BG383" t="s">
        <v>3</v>
      </c>
      <c r="BH383" t="s">
        <v>3</v>
      </c>
      <c r="BI383" t="s">
        <v>3</v>
      </c>
      <c r="BJ383" s="19" t="s">
        <v>6131</v>
      </c>
      <c r="BK383" t="s">
        <v>3</v>
      </c>
      <c r="BL383" t="s">
        <v>132</v>
      </c>
      <c r="BM383" t="s">
        <v>1</v>
      </c>
      <c r="BN383">
        <f>Tabla1[[#This Row],[precio del paquete]]</f>
        <v>12900</v>
      </c>
      <c r="BO383" t="s">
        <v>1</v>
      </c>
      <c r="BP383" t="s">
        <v>1</v>
      </c>
      <c r="BQ383" t="s">
        <v>1</v>
      </c>
      <c r="BR383" t="s">
        <v>1</v>
      </c>
      <c r="BS383" t="s">
        <v>1</v>
      </c>
      <c r="BT383" t="s">
        <v>1</v>
      </c>
      <c r="BU383" t="s">
        <v>1</v>
      </c>
      <c r="BV383" t="s">
        <v>1</v>
      </c>
      <c r="BW383" t="s">
        <v>0</v>
      </c>
      <c r="BX383" t="s">
        <v>1</v>
      </c>
      <c r="BY383" t="s">
        <v>1</v>
      </c>
      <c r="BZ383" t="s">
        <v>1</v>
      </c>
      <c r="CA383" t="s">
        <v>1</v>
      </c>
      <c r="CB383" t="s">
        <v>1</v>
      </c>
      <c r="CD383" t="str" cm="1">
        <f t="array" aca="1" ref="CD383" ca="1">eConcatenar(A383:CB383,"|")</f>
        <v>OyuWHEVQ4XXupWjT|PAR2021-0579|3|IMPERIAL DE LUJO|TABASCO|PARAISO|LAS FLORES PRIMERA SECCION|2021-02-19|12900|0|100|50|0|0|0|0|0|0|0|0|0|0|0|0|0|0|0|DOMINGUEZ|RODRIGUEZ|GRISELDA|SOLTERO|X|X|LAS FLORES PRIMERA|LAS FLORES PRIMERA SECCION|X|9331334238|X|X|X|LAS FLORES PRIMERA|X|LUNES|X|X|X|X|X|DOMICILIO |3100|9800|0|0|0|2021-12-21|2021-12-28|x|x|x|x|x|QWZBUE029KVTQO|x|HOMBRE|X|12900|X|X|X|X|X|X|X|X|CARDENAS|X|X|X|X|X</v>
      </c>
    </row>
    <row r="384" spans="1:82" s="5" customFormat="1" x14ac:dyDescent="0.25">
      <c r="A384" t="s">
        <v>518</v>
      </c>
      <c r="B384" t="s">
        <v>2509</v>
      </c>
      <c r="C384">
        <v>3</v>
      </c>
      <c r="D384" t="s">
        <v>3183</v>
      </c>
      <c r="E384" t="s">
        <v>3188</v>
      </c>
      <c r="F384" t="s">
        <v>3192</v>
      </c>
      <c r="G384" t="s">
        <v>3417</v>
      </c>
      <c r="H384" t="s">
        <v>3794</v>
      </c>
      <c r="I384">
        <v>14800</v>
      </c>
      <c r="J384">
        <v>0</v>
      </c>
      <c r="K384">
        <v>300</v>
      </c>
      <c r="L384">
        <v>50</v>
      </c>
      <c r="M384">
        <v>1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 t="s">
        <v>4438</v>
      </c>
      <c r="AC384" t="s">
        <v>4186</v>
      </c>
      <c r="AD384" t="s">
        <v>4546</v>
      </c>
      <c r="AE384" t="s">
        <v>4</v>
      </c>
      <c r="AF384" t="s">
        <v>1</v>
      </c>
      <c r="AG384" t="s">
        <v>1</v>
      </c>
      <c r="AH384" t="s">
        <v>5473</v>
      </c>
      <c r="AI384" t="s">
        <v>3417</v>
      </c>
      <c r="AJ384" t="s">
        <v>1</v>
      </c>
      <c r="AK384">
        <v>9331345869</v>
      </c>
      <c r="AL384" t="s">
        <v>1</v>
      </c>
      <c r="AM384" t="s">
        <v>1</v>
      </c>
      <c r="AN384" t="s">
        <v>1</v>
      </c>
      <c r="AO384" t="s">
        <v>5473</v>
      </c>
      <c r="AP384" t="s">
        <v>1</v>
      </c>
      <c r="AQ384" t="s">
        <v>2</v>
      </c>
      <c r="AR384" t="s">
        <v>1</v>
      </c>
      <c r="AS384" t="s">
        <v>1</v>
      </c>
      <c r="AT384" t="s">
        <v>1</v>
      </c>
      <c r="AU384" t="s">
        <v>1</v>
      </c>
      <c r="AV384" t="s">
        <v>1</v>
      </c>
      <c r="AW384" t="s">
        <v>11</v>
      </c>
      <c r="AX384">
        <f>Tabla1[[#This Row],[precio del paquete]]-Tabla1[[#This Row],[Saldo_Deudor]]</f>
        <v>1700</v>
      </c>
      <c r="AY384">
        <v>13100</v>
      </c>
      <c r="AZ384">
        <v>0</v>
      </c>
      <c r="BA384">
        <v>0</v>
      </c>
      <c r="BB384" s="20">
        <v>0</v>
      </c>
      <c r="BC384" t="s">
        <v>4124</v>
      </c>
      <c r="BD384" t="s">
        <v>4103</v>
      </c>
      <c r="BE384" t="s">
        <v>3</v>
      </c>
      <c r="BF384" t="s">
        <v>3</v>
      </c>
      <c r="BG384" t="s">
        <v>3</v>
      </c>
      <c r="BH384" t="s">
        <v>3</v>
      </c>
      <c r="BI384" t="s">
        <v>3</v>
      </c>
      <c r="BJ384" s="18" t="s">
        <v>6131</v>
      </c>
      <c r="BK384" t="s">
        <v>3</v>
      </c>
      <c r="BL384" t="s">
        <v>132</v>
      </c>
      <c r="BM384" t="s">
        <v>1</v>
      </c>
      <c r="BN384">
        <f>Tabla1[[#This Row],[precio del paquete]]</f>
        <v>14800</v>
      </c>
      <c r="BO384" t="s">
        <v>1</v>
      </c>
      <c r="BP384" t="s">
        <v>1</v>
      </c>
      <c r="BQ384" t="s">
        <v>1</v>
      </c>
      <c r="BR384" t="s">
        <v>1</v>
      </c>
      <c r="BS384" t="s">
        <v>1</v>
      </c>
      <c r="BT384" t="s">
        <v>1</v>
      </c>
      <c r="BU384" t="s">
        <v>1</v>
      </c>
      <c r="BV384" t="s">
        <v>1</v>
      </c>
      <c r="BW384" t="s">
        <v>0</v>
      </c>
      <c r="BX384" t="s">
        <v>1</v>
      </c>
      <c r="BY384" t="s">
        <v>1</v>
      </c>
      <c r="BZ384" t="s">
        <v>1</v>
      </c>
      <c r="CA384" t="s">
        <v>1</v>
      </c>
      <c r="CB384" t="s">
        <v>1</v>
      </c>
      <c r="CD384" s="5" t="str" cm="1">
        <f t="array" aca="1" ref="CD384" ca="1">eConcatenar(A384:CB384,"|")</f>
        <v>WMBSveCZFZ6QkLXd|PAR2021-3320|3|MEMORIAL|TABASCO|PARAISO|LAS FLORES PRIMERA SECCION |2021-10-19|14800|0|300|50|1|0|0|0|0|0|0|0|0|0|0|0|0|0|0|PALMA|GARCIA|MARGARITA|SOLTERO|X|X|ENTRADA LOS GOMEZ SIN NUMERO|LAS FLORES PRIMERA SECCION |X|9331345869|X|X|X|ENTRADA LOS GOMEZ SIN NUMERO|X|LUNES|X|X|X|X|X|DOMICILIO |1700|13100|0|0|0|2022-01-21|2022-01-28|x|x|x|x|x|QWZBUE029KVTQO|x|HOMBRE|X|14800|X|X|X|X|X|X|X|X|CARDENAS|X|X|X|X|X</v>
      </c>
    </row>
    <row r="385" spans="1:82" x14ac:dyDescent="0.25">
      <c r="A385" t="s">
        <v>519</v>
      </c>
      <c r="B385" t="s">
        <v>2510</v>
      </c>
      <c r="C385">
        <v>3</v>
      </c>
      <c r="D385" t="s">
        <v>3183</v>
      </c>
      <c r="E385" t="s">
        <v>3188</v>
      </c>
      <c r="F385" t="s">
        <v>3192</v>
      </c>
      <c r="G385" t="s">
        <v>3418</v>
      </c>
      <c r="H385" t="s">
        <v>3835</v>
      </c>
      <c r="I385">
        <v>14800</v>
      </c>
      <c r="J385">
        <v>0</v>
      </c>
      <c r="K385">
        <v>200</v>
      </c>
      <c r="L385">
        <v>50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 t="s">
        <v>4188</v>
      </c>
      <c r="AC385" t="s">
        <v>4184</v>
      </c>
      <c r="AD385" t="s">
        <v>4638</v>
      </c>
      <c r="AE385" t="s">
        <v>4</v>
      </c>
      <c r="AF385" t="s">
        <v>1</v>
      </c>
      <c r="AG385" t="s">
        <v>1</v>
      </c>
      <c r="AH385" t="s">
        <v>5474</v>
      </c>
      <c r="AI385" t="s">
        <v>3418</v>
      </c>
      <c r="AJ385" t="s">
        <v>1</v>
      </c>
      <c r="AK385">
        <v>9331335651</v>
      </c>
      <c r="AL385" t="s">
        <v>1</v>
      </c>
      <c r="AM385" t="s">
        <v>1</v>
      </c>
      <c r="AN385" t="s">
        <v>1</v>
      </c>
      <c r="AO385" t="s">
        <v>5474</v>
      </c>
      <c r="AP385" t="s">
        <v>1</v>
      </c>
      <c r="AQ385" t="s">
        <v>2</v>
      </c>
      <c r="AR385" t="s">
        <v>1</v>
      </c>
      <c r="AS385" t="s">
        <v>1</v>
      </c>
      <c r="AT385" t="s">
        <v>1</v>
      </c>
      <c r="AU385" t="s">
        <v>1</v>
      </c>
      <c r="AV385" t="s">
        <v>1</v>
      </c>
      <c r="AW385" t="s">
        <v>11</v>
      </c>
      <c r="AX385">
        <f>Tabla1[[#This Row],[precio del paquete]]-Tabla1[[#This Row],[Saldo_Deudor]]</f>
        <v>1600</v>
      </c>
      <c r="AY385">
        <v>13200</v>
      </c>
      <c r="AZ385">
        <v>0</v>
      </c>
      <c r="BA385">
        <v>0</v>
      </c>
      <c r="BB385" s="20">
        <v>0</v>
      </c>
      <c r="BC385" t="s">
        <v>4124</v>
      </c>
      <c r="BD385" t="s">
        <v>4103</v>
      </c>
      <c r="BE385" t="s">
        <v>3</v>
      </c>
      <c r="BF385" t="s">
        <v>3</v>
      </c>
      <c r="BG385" t="s">
        <v>3</v>
      </c>
      <c r="BH385" t="s">
        <v>3</v>
      </c>
      <c r="BI385" t="s">
        <v>3</v>
      </c>
      <c r="BJ385" s="19" t="s">
        <v>6142</v>
      </c>
      <c r="BK385" t="s">
        <v>3</v>
      </c>
      <c r="BL385" t="s">
        <v>132</v>
      </c>
      <c r="BM385" t="s">
        <v>1</v>
      </c>
      <c r="BN385">
        <f>Tabla1[[#This Row],[precio del paquete]]</f>
        <v>14800</v>
      </c>
      <c r="BO385" t="s">
        <v>1</v>
      </c>
      <c r="BP385" t="s">
        <v>1</v>
      </c>
      <c r="BQ385" t="s">
        <v>1</v>
      </c>
      <c r="BR385" t="s">
        <v>1</v>
      </c>
      <c r="BS385" t="s">
        <v>1</v>
      </c>
      <c r="BT385" t="s">
        <v>1</v>
      </c>
      <c r="BU385" t="s">
        <v>1</v>
      </c>
      <c r="BV385" t="s">
        <v>1</v>
      </c>
      <c r="BW385" t="s">
        <v>0</v>
      </c>
      <c r="BX385" t="s">
        <v>1</v>
      </c>
      <c r="BY385" t="s">
        <v>1</v>
      </c>
      <c r="BZ385" t="s">
        <v>1</v>
      </c>
      <c r="CA385" t="s">
        <v>1</v>
      </c>
      <c r="CB385" t="s">
        <v>1</v>
      </c>
      <c r="CD385" t="str" cm="1">
        <f t="array" aca="1" ref="CD385" ca="1">eConcatenar(A385:CB385,"|")</f>
        <v>T1kZz4sWWXLfCzit|PAR2021-3982|3|MEMORIAL|TABASCO|PARAISO|LAS FLORES SIN NUMERO|2021-12-16|14800|0|200|50|0|0|0|0|0|0|0|0|0|0|0|0|0|0|0|ARIAS|PEREZ|ROSA MARIA|SOLTERO|X|X|LAS FLORES TERCERA SECCION|LAS FLORES SIN NUMERO|X|9331335651|X|X|X|LAS FLORES TERCERA SECCION|X|LUNES|X|X|X|X|X|DOMICILIO |1600|13200|0|0|0|2022-01-21|2022-01-28|x|x|x|x|x|UOV7KOSR3LUDMNX|x|HOMBRE|X|14800|X|X|X|X|X|X|X|X|CARDENAS|X|X|X|X|X</v>
      </c>
    </row>
    <row r="386" spans="1:82" x14ac:dyDescent="0.25">
      <c r="A386" t="s">
        <v>520</v>
      </c>
      <c r="B386" t="s">
        <v>2511</v>
      </c>
      <c r="C386">
        <v>3</v>
      </c>
      <c r="D386" t="s">
        <v>3183</v>
      </c>
      <c r="E386" t="s">
        <v>3188</v>
      </c>
      <c r="F386" t="s">
        <v>3192</v>
      </c>
      <c r="G386" t="s">
        <v>3419</v>
      </c>
      <c r="H386" t="s">
        <v>3854</v>
      </c>
      <c r="I386">
        <v>14800</v>
      </c>
      <c r="J386">
        <v>0</v>
      </c>
      <c r="K386">
        <v>100</v>
      </c>
      <c r="L386">
        <v>50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 t="s">
        <v>4494</v>
      </c>
      <c r="AC386" t="s">
        <v>4184</v>
      </c>
      <c r="AD386" t="s">
        <v>4684</v>
      </c>
      <c r="AE386" t="s">
        <v>4</v>
      </c>
      <c r="AF386" t="s">
        <v>1</v>
      </c>
      <c r="AG386" t="s">
        <v>1</v>
      </c>
      <c r="AH386" t="s">
        <v>3419</v>
      </c>
      <c r="AI386" t="s">
        <v>3419</v>
      </c>
      <c r="AJ386" t="s">
        <v>1</v>
      </c>
      <c r="AK386">
        <v>9331534201</v>
      </c>
      <c r="AL386" t="s">
        <v>1</v>
      </c>
      <c r="AM386" t="s">
        <v>1</v>
      </c>
      <c r="AN386" t="s">
        <v>1</v>
      </c>
      <c r="AO386" t="s">
        <v>3419</v>
      </c>
      <c r="AP386" t="s">
        <v>1</v>
      </c>
      <c r="AQ386" t="s">
        <v>2</v>
      </c>
      <c r="AR386" t="s">
        <v>1</v>
      </c>
      <c r="AS386" t="s">
        <v>1</v>
      </c>
      <c r="AT386" t="s">
        <v>1</v>
      </c>
      <c r="AU386" t="s">
        <v>1</v>
      </c>
      <c r="AV386" t="s">
        <v>1</v>
      </c>
      <c r="AW386" t="s">
        <v>11</v>
      </c>
      <c r="AX386">
        <f>Tabla1[[#This Row],[precio del paquete]]-Tabla1[[#This Row],[Saldo_Deudor]]</f>
        <v>1600</v>
      </c>
      <c r="AY386">
        <v>13200</v>
      </c>
      <c r="AZ386">
        <v>0</v>
      </c>
      <c r="BA386">
        <v>0</v>
      </c>
      <c r="BB386" s="20">
        <v>0</v>
      </c>
      <c r="BC386" t="s">
        <v>4124</v>
      </c>
      <c r="BD386" t="s">
        <v>4103</v>
      </c>
      <c r="BE386" t="s">
        <v>3</v>
      </c>
      <c r="BF386" t="s">
        <v>3</v>
      </c>
      <c r="BG386" t="s">
        <v>3</v>
      </c>
      <c r="BH386" t="s">
        <v>3</v>
      </c>
      <c r="BI386" t="s">
        <v>3</v>
      </c>
      <c r="BJ386" s="18" t="s">
        <v>6142</v>
      </c>
      <c r="BK386" t="s">
        <v>3</v>
      </c>
      <c r="BL386" t="s">
        <v>132</v>
      </c>
      <c r="BM386" t="s">
        <v>1</v>
      </c>
      <c r="BN386">
        <f>Tabla1[[#This Row],[precio del paquete]]</f>
        <v>14800</v>
      </c>
      <c r="BO386" t="s">
        <v>1</v>
      </c>
      <c r="BP386" t="s">
        <v>1</v>
      </c>
      <c r="BQ386" t="s">
        <v>1</v>
      </c>
      <c r="BR386" t="s">
        <v>1</v>
      </c>
      <c r="BS386" t="s">
        <v>1</v>
      </c>
      <c r="BT386" t="s">
        <v>1</v>
      </c>
      <c r="BU386" t="s">
        <v>1</v>
      </c>
      <c r="BV386" t="s">
        <v>1</v>
      </c>
      <c r="BW386" t="s">
        <v>0</v>
      </c>
      <c r="BX386" t="s">
        <v>1</v>
      </c>
      <c r="BY386" t="s">
        <v>1</v>
      </c>
      <c r="BZ386" t="s">
        <v>1</v>
      </c>
      <c r="CA386" t="s">
        <v>1</v>
      </c>
      <c r="CB386" t="s">
        <v>1</v>
      </c>
      <c r="CD386" t="str" cm="1">
        <f t="array" aca="1" ref="CD386" ca="1">eConcatenar(A386:CB386,"|")</f>
        <v>XErkiRDPrHQjnrsj|PAR2021-3134|3|MEMORIAL|TABASCO|PARAISO|LAS FLORES TERCREA SECCION|2021-06-10|14800|0|100|50|0|0|0|0|0|0|0|0|0|0|0|0|0|0|0|DIAZ|PEREZ|JOSE MARIA|SOLTERO|X|X|LAS FLORES TERCREA SECCION|LAS FLORES TERCREA SECCION|X|9331534201|X|X|X|LAS FLORES TERCREA SECCION|X|LUNES|X|X|X|X|X|DOMICILIO |1600|13200|0|0|0|2022-01-21|2022-01-28|x|x|x|x|x|UOV7KOSR3LUDMNX|x|HOMBRE|X|14800|X|X|X|X|X|X|X|X|CARDENAS|X|X|X|X|X</v>
      </c>
    </row>
    <row r="387" spans="1:82" x14ac:dyDescent="0.25">
      <c r="A387" t="s">
        <v>521</v>
      </c>
      <c r="B387" t="s">
        <v>2512</v>
      </c>
      <c r="C387">
        <v>3</v>
      </c>
      <c r="D387" t="s">
        <v>3183</v>
      </c>
      <c r="E387" t="s">
        <v>3188</v>
      </c>
      <c r="F387" t="s">
        <v>3189</v>
      </c>
      <c r="G387" t="s">
        <v>3420</v>
      </c>
      <c r="H387" t="s">
        <v>3761</v>
      </c>
      <c r="I387">
        <v>14800</v>
      </c>
      <c r="J387">
        <v>0</v>
      </c>
      <c r="K387">
        <v>50</v>
      </c>
      <c r="L387">
        <v>50</v>
      </c>
      <c r="M387">
        <v>1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 t="s">
        <v>7</v>
      </c>
      <c r="AC387" t="s">
        <v>4186</v>
      </c>
      <c r="AD387" t="s">
        <v>4685</v>
      </c>
      <c r="AE387" t="s">
        <v>4</v>
      </c>
      <c r="AF387" t="s">
        <v>1</v>
      </c>
      <c r="AG387" t="s">
        <v>1</v>
      </c>
      <c r="AH387" t="s">
        <v>5475</v>
      </c>
      <c r="AI387" t="s">
        <v>3420</v>
      </c>
      <c r="AJ387" t="s">
        <v>1</v>
      </c>
      <c r="AK387">
        <v>9331056116</v>
      </c>
      <c r="AL387" t="s">
        <v>1</v>
      </c>
      <c r="AM387" t="s">
        <v>1</v>
      </c>
      <c r="AN387" t="s">
        <v>1</v>
      </c>
      <c r="AO387" t="s">
        <v>5475</v>
      </c>
      <c r="AP387" t="s">
        <v>1</v>
      </c>
      <c r="AQ387" t="s">
        <v>2</v>
      </c>
      <c r="AR387" t="s">
        <v>1</v>
      </c>
      <c r="AS387" t="s">
        <v>1</v>
      </c>
      <c r="AT387" t="s">
        <v>1</v>
      </c>
      <c r="AU387" t="s">
        <v>1</v>
      </c>
      <c r="AV387" t="s">
        <v>1</v>
      </c>
      <c r="AW387" t="s">
        <v>11</v>
      </c>
      <c r="AX387">
        <f>Tabla1[[#This Row],[precio del paquete]]-Tabla1[[#This Row],[Saldo_Deudor]]</f>
        <v>650</v>
      </c>
      <c r="AY387">
        <v>14150</v>
      </c>
      <c r="AZ387">
        <v>0</v>
      </c>
      <c r="BA387">
        <v>0</v>
      </c>
      <c r="BB387" s="20">
        <v>0</v>
      </c>
      <c r="BC387" t="s">
        <v>5989</v>
      </c>
      <c r="BD387" t="s">
        <v>6081</v>
      </c>
      <c r="BE387" t="s">
        <v>3</v>
      </c>
      <c r="BF387" t="s">
        <v>3</v>
      </c>
      <c r="BG387" t="s">
        <v>3</v>
      </c>
      <c r="BH387" t="s">
        <v>3</v>
      </c>
      <c r="BI387" t="s">
        <v>3</v>
      </c>
      <c r="BJ387" s="19" t="s">
        <v>6142</v>
      </c>
      <c r="BK387" t="s">
        <v>3</v>
      </c>
      <c r="BL387" t="s">
        <v>132</v>
      </c>
      <c r="BM387" t="s">
        <v>1</v>
      </c>
      <c r="BN387">
        <f>Tabla1[[#This Row],[precio del paquete]]</f>
        <v>14800</v>
      </c>
      <c r="BO387" t="s">
        <v>1</v>
      </c>
      <c r="BP387" t="s">
        <v>1</v>
      </c>
      <c r="BQ387" t="s">
        <v>1</v>
      </c>
      <c r="BR387" t="s">
        <v>1</v>
      </c>
      <c r="BS387" t="s">
        <v>1</v>
      </c>
      <c r="BT387" t="s">
        <v>1</v>
      </c>
      <c r="BU387" t="s">
        <v>1</v>
      </c>
      <c r="BV387" t="s">
        <v>1</v>
      </c>
      <c r="BW387" t="s">
        <v>0</v>
      </c>
      <c r="BX387" t="s">
        <v>1</v>
      </c>
      <c r="BY387" t="s">
        <v>1</v>
      </c>
      <c r="BZ387" t="s">
        <v>1</v>
      </c>
      <c r="CA387" t="s">
        <v>1</v>
      </c>
      <c r="CB387" t="s">
        <v>1</v>
      </c>
      <c r="CD387" t="str" cm="1">
        <f t="array" aca="1" ref="CD387" ca="1">eConcatenar(A387:CB387,"|")</f>
        <v>s6zXUjaC3HZ5kZBH|COM2021-3908|3|MEMORIAL|TABASCO|COMALCALCO|LAZARO CRADENAS PRIMERA|2021-11-30|14800|0|50|50|1|0|0|0|0|0|0|0|0|0|0|0|0|0|0|LOPEZ|GARCIA|MARGARITO|SOLTERO|X|X|ENTRADA EL PANTEON SIN NUMERO|LAZARO CRADENAS PRIMERA|X|9331056116|X|X|X|ENTRADA EL PANTEON SIN NUMERO|X|LUNES|X|X|X|X|X|DOMICILIO |650|14150|0|0|0|2022-12-21|2022-12-28|x|x|x|x|x|UOV7KOSR3LUDMNX|x|HOMBRE|X|14800|X|X|X|X|X|X|X|X|CARDENAS|X|X|X|X|X</v>
      </c>
    </row>
    <row r="388" spans="1:82" x14ac:dyDescent="0.25">
      <c r="A388" t="s">
        <v>522</v>
      </c>
      <c r="B388" t="s">
        <v>2513</v>
      </c>
      <c r="C388">
        <v>3</v>
      </c>
      <c r="D388" t="s">
        <v>3183</v>
      </c>
      <c r="E388" t="s">
        <v>3188</v>
      </c>
      <c r="F388" t="s">
        <v>3189</v>
      </c>
      <c r="G388" t="s">
        <v>3421</v>
      </c>
      <c r="H388" t="s">
        <v>3945</v>
      </c>
      <c r="I388">
        <v>14800</v>
      </c>
      <c r="J388">
        <v>0</v>
      </c>
      <c r="K388">
        <v>100</v>
      </c>
      <c r="L388">
        <v>50</v>
      </c>
      <c r="M388">
        <v>1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 t="s">
        <v>4201</v>
      </c>
      <c r="AC388" t="s">
        <v>4204</v>
      </c>
      <c r="AD388" t="s">
        <v>4347</v>
      </c>
      <c r="AE388" t="s">
        <v>4</v>
      </c>
      <c r="AF388" t="s">
        <v>1</v>
      </c>
      <c r="AG388" t="s">
        <v>1</v>
      </c>
      <c r="AH388" t="s">
        <v>5226</v>
      </c>
      <c r="AI388" t="s">
        <v>3421</v>
      </c>
      <c r="AJ388" t="s">
        <v>1</v>
      </c>
      <c r="AK388">
        <v>9333257260</v>
      </c>
      <c r="AL388" t="s">
        <v>1</v>
      </c>
      <c r="AM388" t="s">
        <v>1</v>
      </c>
      <c r="AN388" t="s">
        <v>1</v>
      </c>
      <c r="AO388" t="s">
        <v>5226</v>
      </c>
      <c r="AP388" t="s">
        <v>1</v>
      </c>
      <c r="AQ388" t="s">
        <v>2</v>
      </c>
      <c r="AR388" t="s">
        <v>1</v>
      </c>
      <c r="AS388" t="s">
        <v>1</v>
      </c>
      <c r="AT388" t="s">
        <v>1</v>
      </c>
      <c r="AU388" t="s">
        <v>1</v>
      </c>
      <c r="AV388" t="s">
        <v>1</v>
      </c>
      <c r="AW388" t="s">
        <v>11</v>
      </c>
      <c r="AX388">
        <f>Tabla1[[#This Row],[precio del paquete]]-Tabla1[[#This Row],[Saldo_Deudor]]</f>
        <v>6550</v>
      </c>
      <c r="AY388">
        <v>8250</v>
      </c>
      <c r="AZ388">
        <v>0</v>
      </c>
      <c r="BA388">
        <v>0</v>
      </c>
      <c r="BB388" s="20">
        <v>0</v>
      </c>
      <c r="BC388" t="s">
        <v>5963</v>
      </c>
      <c r="BD388" t="s">
        <v>6044</v>
      </c>
      <c r="BE388" t="s">
        <v>3</v>
      </c>
      <c r="BF388" t="s">
        <v>3</v>
      </c>
      <c r="BG388" t="s">
        <v>3</v>
      </c>
      <c r="BH388" t="s">
        <v>3</v>
      </c>
      <c r="BI388" t="s">
        <v>3</v>
      </c>
      <c r="BJ388" s="18" t="s">
        <v>6132</v>
      </c>
      <c r="BK388" t="s">
        <v>3</v>
      </c>
      <c r="BL388" t="s">
        <v>132</v>
      </c>
      <c r="BM388" t="s">
        <v>1</v>
      </c>
      <c r="BN388">
        <f>Tabla1[[#This Row],[precio del paquete]]</f>
        <v>14800</v>
      </c>
      <c r="BO388" t="s">
        <v>1</v>
      </c>
      <c r="BP388" t="s">
        <v>1</v>
      </c>
      <c r="BQ388" t="s">
        <v>1</v>
      </c>
      <c r="BR388" t="s">
        <v>1</v>
      </c>
      <c r="BS388" t="s">
        <v>1</v>
      </c>
      <c r="BT388" t="s">
        <v>1</v>
      </c>
      <c r="BU388" t="s">
        <v>1</v>
      </c>
      <c r="BV388" t="s">
        <v>1</v>
      </c>
      <c r="BW388" t="s">
        <v>0</v>
      </c>
      <c r="BX388" t="s">
        <v>1</v>
      </c>
      <c r="BY388" t="s">
        <v>1</v>
      </c>
      <c r="BZ388" t="s">
        <v>1</v>
      </c>
      <c r="CA388" t="s">
        <v>1</v>
      </c>
      <c r="CB388" t="s">
        <v>1</v>
      </c>
      <c r="CD388" t="str" cm="1">
        <f t="array" aca="1" ref="CD388" ca="1">eConcatenar(A388:CB388,"|")</f>
        <v>uVvdtwUd6MGtRnoJ|COM2020-3164|3|MEMORIAL|TABASCO|COMALCALCO|LEON ZARATE|2020-02-12|14800|0|100|50|1|0|0|0|0|0|0|0|0|0|0|0|0|0|0|HERNANDEZ|AVALOS|ELIAS|SOLTERO|X|X|LEON ZARATE |LEON ZARATE|X|9333257260|X|X|X|LEON ZARATE |X|LUNES|X|X|X|X|X|DOMICILIO |6550|8250|0|0|0|2022-02-02|2022-02-09|x|x|x|x|x|DSYPMZPXEANHGLM|x|HOMBRE|X|14800|X|X|X|X|X|X|X|X|CARDENAS|X|X|X|X|X</v>
      </c>
    </row>
    <row r="389" spans="1:82" x14ac:dyDescent="0.25">
      <c r="A389" t="s">
        <v>523</v>
      </c>
      <c r="B389" t="s">
        <v>2514</v>
      </c>
      <c r="C389">
        <v>3</v>
      </c>
      <c r="D389" t="s">
        <v>3187</v>
      </c>
      <c r="E389" t="s">
        <v>3188</v>
      </c>
      <c r="F389" t="s">
        <v>3189</v>
      </c>
      <c r="G389" t="s">
        <v>3421</v>
      </c>
      <c r="H389" t="s">
        <v>3946</v>
      </c>
      <c r="I389">
        <v>12900</v>
      </c>
      <c r="J389">
        <v>0</v>
      </c>
      <c r="K389">
        <v>100</v>
      </c>
      <c r="L389">
        <v>50</v>
      </c>
      <c r="M389">
        <v>1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 t="s">
        <v>4184</v>
      </c>
      <c r="AC389" t="s">
        <v>4262</v>
      </c>
      <c r="AD389" t="s">
        <v>4686</v>
      </c>
      <c r="AE389" t="s">
        <v>4</v>
      </c>
      <c r="AF389" t="s">
        <v>1</v>
      </c>
      <c r="AG389" t="s">
        <v>1</v>
      </c>
      <c r="AH389" t="s">
        <v>5226</v>
      </c>
      <c r="AI389" t="s">
        <v>3421</v>
      </c>
      <c r="AJ389" t="s">
        <v>1</v>
      </c>
      <c r="AK389" t="s">
        <v>1</v>
      </c>
      <c r="AL389" t="s">
        <v>1</v>
      </c>
      <c r="AM389" t="s">
        <v>1</v>
      </c>
      <c r="AN389" t="s">
        <v>1</v>
      </c>
      <c r="AO389" t="s">
        <v>5226</v>
      </c>
      <c r="AP389" t="s">
        <v>1</v>
      </c>
      <c r="AQ389" t="s">
        <v>2</v>
      </c>
      <c r="AR389" t="s">
        <v>1</v>
      </c>
      <c r="AS389" t="s">
        <v>1</v>
      </c>
      <c r="AT389" t="s">
        <v>1</v>
      </c>
      <c r="AU389" t="s">
        <v>1</v>
      </c>
      <c r="AV389" t="s">
        <v>1</v>
      </c>
      <c r="AW389" t="s">
        <v>11</v>
      </c>
      <c r="AX389">
        <f>Tabla1[[#This Row],[precio del paquete]]-Tabla1[[#This Row],[Saldo_Deudor]]</f>
        <v>12900</v>
      </c>
      <c r="AY389">
        <v>0</v>
      </c>
      <c r="AZ389">
        <v>0</v>
      </c>
      <c r="BA389">
        <v>0</v>
      </c>
      <c r="BB389" s="20">
        <v>0</v>
      </c>
      <c r="BC389" t="s">
        <v>5963</v>
      </c>
      <c r="BD389" t="s">
        <v>6044</v>
      </c>
      <c r="BE389" t="s">
        <v>3</v>
      </c>
      <c r="BF389" t="s">
        <v>3</v>
      </c>
      <c r="BG389" t="s">
        <v>3</v>
      </c>
      <c r="BH389" t="s">
        <v>3</v>
      </c>
      <c r="BI389" t="s">
        <v>3</v>
      </c>
      <c r="BJ389" s="19" t="s">
        <v>6134</v>
      </c>
      <c r="BK389" t="s">
        <v>3</v>
      </c>
      <c r="BL389" t="s">
        <v>132</v>
      </c>
      <c r="BM389" t="s">
        <v>1</v>
      </c>
      <c r="BN389">
        <f>Tabla1[[#This Row],[precio del paquete]]</f>
        <v>12900</v>
      </c>
      <c r="BO389" t="s">
        <v>1</v>
      </c>
      <c r="BP389" t="s">
        <v>1</v>
      </c>
      <c r="BQ389" t="s">
        <v>1</v>
      </c>
      <c r="BR389" t="s">
        <v>1</v>
      </c>
      <c r="BS389" t="s">
        <v>1</v>
      </c>
      <c r="BT389" t="s">
        <v>1</v>
      </c>
      <c r="BU389" t="s">
        <v>1</v>
      </c>
      <c r="BV389" t="s">
        <v>1</v>
      </c>
      <c r="BW389" t="s">
        <v>0</v>
      </c>
      <c r="BX389" t="s">
        <v>1</v>
      </c>
      <c r="BY389" t="s">
        <v>1</v>
      </c>
      <c r="BZ389" t="s">
        <v>1</v>
      </c>
      <c r="CA389" t="s">
        <v>1</v>
      </c>
      <c r="CB389" t="s">
        <v>1</v>
      </c>
      <c r="CD389" t="str" cm="1">
        <f t="array" aca="1" ref="CD389" ca="1">eConcatenar(A389:CB389,"|")</f>
        <v>x78MhwNpC8hFnXPu|COM2017-4214|3|ECONOLINE|TABASCO|COMALCALCO|LEON ZARATE|2017-11-17|12900|0|100|50|1|0|0|0|0|0|0|0|0|0|0|0|0|0|0|PEREZ|OLAN|MIRIAM|SOLTERO|X|X|LEON ZARATE |LEON ZARATE|X|X|X|X|X|LEON ZARATE |X|LUNES|X|X|X|X|X|DOMICILIO |12900|0|0|0|0|2022-02-02|2022-02-09|x|x|x|x|x|QWZGYSX69KVTQO|x|HOMBRE|X|12900|X|X|X|X|X|X|X|X|CARDENAS|X|X|X|X|X</v>
      </c>
    </row>
    <row r="390" spans="1:82" x14ac:dyDescent="0.25">
      <c r="A390" t="s">
        <v>524</v>
      </c>
      <c r="B390" t="s">
        <v>2515</v>
      </c>
      <c r="C390">
        <v>3</v>
      </c>
      <c r="D390" t="s">
        <v>3187</v>
      </c>
      <c r="E390" t="s">
        <v>3188</v>
      </c>
      <c r="F390" t="s">
        <v>3189</v>
      </c>
      <c r="G390" t="s">
        <v>3421</v>
      </c>
      <c r="H390" t="s">
        <v>3947</v>
      </c>
      <c r="I390">
        <v>12900</v>
      </c>
      <c r="J390">
        <v>0</v>
      </c>
      <c r="K390">
        <v>100</v>
      </c>
      <c r="L390">
        <v>50</v>
      </c>
      <c r="M390">
        <v>1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 t="s">
        <v>4255</v>
      </c>
      <c r="AC390" t="s">
        <v>4184</v>
      </c>
      <c r="AD390" t="s">
        <v>4687</v>
      </c>
      <c r="AE390" t="s">
        <v>4</v>
      </c>
      <c r="AF390" t="s">
        <v>1</v>
      </c>
      <c r="AG390" t="s">
        <v>1</v>
      </c>
      <c r="AH390" t="s">
        <v>5226</v>
      </c>
      <c r="AI390" t="s">
        <v>3421</v>
      </c>
      <c r="AJ390" t="s">
        <v>1</v>
      </c>
      <c r="AK390" t="s">
        <v>1</v>
      </c>
      <c r="AL390" t="s">
        <v>1</v>
      </c>
      <c r="AM390" t="s">
        <v>1</v>
      </c>
      <c r="AN390" t="s">
        <v>1</v>
      </c>
      <c r="AO390" t="s">
        <v>5226</v>
      </c>
      <c r="AP390" t="s">
        <v>1</v>
      </c>
      <c r="AQ390" t="s">
        <v>2</v>
      </c>
      <c r="AR390" t="s">
        <v>1</v>
      </c>
      <c r="AS390" t="s">
        <v>1</v>
      </c>
      <c r="AT390" t="s">
        <v>1</v>
      </c>
      <c r="AU390" t="s">
        <v>1</v>
      </c>
      <c r="AV390" t="s">
        <v>1</v>
      </c>
      <c r="AW390" t="s">
        <v>11</v>
      </c>
      <c r="AX390">
        <f>Tabla1[[#This Row],[precio del paquete]]-Tabla1[[#This Row],[Saldo_Deudor]]</f>
        <v>12000</v>
      </c>
      <c r="AY390">
        <v>900</v>
      </c>
      <c r="AZ390">
        <v>0</v>
      </c>
      <c r="BA390">
        <v>0</v>
      </c>
      <c r="BB390" s="20">
        <v>0</v>
      </c>
      <c r="BC390" t="s">
        <v>3789</v>
      </c>
      <c r="BD390" t="s">
        <v>6042</v>
      </c>
      <c r="BE390" t="s">
        <v>3</v>
      </c>
      <c r="BF390" t="s">
        <v>3</v>
      </c>
      <c r="BG390" t="s">
        <v>3</v>
      </c>
      <c r="BH390" t="s">
        <v>3</v>
      </c>
      <c r="BI390" t="s">
        <v>3</v>
      </c>
      <c r="BJ390" s="18" t="s">
        <v>6134</v>
      </c>
      <c r="BK390" t="s">
        <v>3</v>
      </c>
      <c r="BL390" t="s">
        <v>132</v>
      </c>
      <c r="BM390" t="s">
        <v>1</v>
      </c>
      <c r="BN390">
        <f>Tabla1[[#This Row],[precio del paquete]]</f>
        <v>12900</v>
      </c>
      <c r="BO390" t="s">
        <v>1</v>
      </c>
      <c r="BP390" t="s">
        <v>1</v>
      </c>
      <c r="BQ390" t="s">
        <v>1</v>
      </c>
      <c r="BR390" t="s">
        <v>1</v>
      </c>
      <c r="BS390" t="s">
        <v>1</v>
      </c>
      <c r="BT390" t="s">
        <v>1</v>
      </c>
      <c r="BU390" t="s">
        <v>1</v>
      </c>
      <c r="BV390" t="s">
        <v>1</v>
      </c>
      <c r="BW390" t="s">
        <v>0</v>
      </c>
      <c r="BX390" t="s">
        <v>1</v>
      </c>
      <c r="BY390" t="s">
        <v>1</v>
      </c>
      <c r="BZ390" t="s">
        <v>1</v>
      </c>
      <c r="CA390" t="s">
        <v>1</v>
      </c>
      <c r="CB390" t="s">
        <v>1</v>
      </c>
      <c r="CD390" t="str" cm="1">
        <f t="array" aca="1" ref="CD390" ca="1">eConcatenar(A390:CB390,"|")</f>
        <v>W6a6Nd9A4cYd8ra3|COM2017-4083|3|ECONOLINE|TABASCO|COMALCALCO|LEON ZARATE|2017-09-11|12900|0|100|50|1|0|0|0|0|0|0|0|0|0|0|0|0|0|0|ALVARADO|PEREZ|MA DEL CARMEN|SOLTERO|X|X|LEON ZARATE |LEON ZARATE|X|X|X|X|X|LEON ZARATE |X|LUNES|X|X|X|X|X|DOMICILIO |12000|900|0|0|0|2022-03-01|2022-03-08|x|x|x|x|x|QWZGYSX69KVTQO|x|HOMBRE|X|12900|X|X|X|X|X|X|X|X|CARDENAS|X|X|X|X|X</v>
      </c>
    </row>
    <row r="391" spans="1:82" x14ac:dyDescent="0.25">
      <c r="A391" t="s">
        <v>525</v>
      </c>
      <c r="B391" t="s">
        <v>2516</v>
      </c>
      <c r="C391">
        <v>3</v>
      </c>
      <c r="D391" t="s">
        <v>3183</v>
      </c>
      <c r="E391" t="s">
        <v>3188</v>
      </c>
      <c r="F391" t="s">
        <v>3192</v>
      </c>
      <c r="G391" t="s">
        <v>3422</v>
      </c>
      <c r="H391" t="s">
        <v>3948</v>
      </c>
      <c r="I391">
        <v>14800</v>
      </c>
      <c r="J391">
        <v>0</v>
      </c>
      <c r="K391">
        <v>100</v>
      </c>
      <c r="L391">
        <v>50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 t="s">
        <v>4294</v>
      </c>
      <c r="AC391" t="s">
        <v>4204</v>
      </c>
      <c r="AD391" t="s">
        <v>4688</v>
      </c>
      <c r="AE391" t="s">
        <v>4</v>
      </c>
      <c r="AF391" t="s">
        <v>1</v>
      </c>
      <c r="AG391" t="s">
        <v>1</v>
      </c>
      <c r="AH391" t="s">
        <v>5476</v>
      </c>
      <c r="AI391" t="s">
        <v>3422</v>
      </c>
      <c r="AJ391" t="s">
        <v>1</v>
      </c>
      <c r="AK391">
        <v>9331295576</v>
      </c>
      <c r="AL391" t="s">
        <v>1</v>
      </c>
      <c r="AM391" t="s">
        <v>1</v>
      </c>
      <c r="AN391" t="s">
        <v>1</v>
      </c>
      <c r="AO391" t="s">
        <v>5476</v>
      </c>
      <c r="AP391" t="s">
        <v>1</v>
      </c>
      <c r="AQ391" t="s">
        <v>2</v>
      </c>
      <c r="AR391" t="s">
        <v>1</v>
      </c>
      <c r="AS391" t="s">
        <v>1</v>
      </c>
      <c r="AT391" t="s">
        <v>1</v>
      </c>
      <c r="AU391" t="s">
        <v>1</v>
      </c>
      <c r="AV391" t="s">
        <v>1</v>
      </c>
      <c r="AW391" t="s">
        <v>11</v>
      </c>
      <c r="AX391">
        <f>Tabla1[[#This Row],[precio del paquete]]-Tabla1[[#This Row],[Saldo_Deudor]]</f>
        <v>800</v>
      </c>
      <c r="AY391">
        <v>14000</v>
      </c>
      <c r="AZ391">
        <v>0</v>
      </c>
      <c r="BA391">
        <v>0</v>
      </c>
      <c r="BB391" s="20">
        <v>0</v>
      </c>
      <c r="BC391" t="s">
        <v>5959</v>
      </c>
      <c r="BD391" t="s">
        <v>3763</v>
      </c>
      <c r="BE391" t="s">
        <v>3</v>
      </c>
      <c r="BF391" t="s">
        <v>3</v>
      </c>
      <c r="BG391" t="s">
        <v>3</v>
      </c>
      <c r="BH391" t="s">
        <v>3</v>
      </c>
      <c r="BI391" t="s">
        <v>3</v>
      </c>
      <c r="BJ391" s="19" t="s">
        <v>6134</v>
      </c>
      <c r="BK391" t="s">
        <v>3</v>
      </c>
      <c r="BL391" t="s">
        <v>132</v>
      </c>
      <c r="BM391" t="s">
        <v>1</v>
      </c>
      <c r="BN391">
        <f>Tabla1[[#This Row],[precio del paquete]]</f>
        <v>14800</v>
      </c>
      <c r="BO391" t="s">
        <v>1</v>
      </c>
      <c r="BP391" t="s">
        <v>1</v>
      </c>
      <c r="BQ391" t="s">
        <v>1</v>
      </c>
      <c r="BR391" t="s">
        <v>1</v>
      </c>
      <c r="BS391" t="s">
        <v>1</v>
      </c>
      <c r="BT391" t="s">
        <v>1</v>
      </c>
      <c r="BU391" t="s">
        <v>1</v>
      </c>
      <c r="BV391" t="s">
        <v>1</v>
      </c>
      <c r="BW391" t="s">
        <v>0</v>
      </c>
      <c r="BX391" t="s">
        <v>1</v>
      </c>
      <c r="BY391" t="s">
        <v>1</v>
      </c>
      <c r="BZ391" t="s">
        <v>1</v>
      </c>
      <c r="CA391" t="s">
        <v>1</v>
      </c>
      <c r="CB391" t="s">
        <v>1</v>
      </c>
      <c r="CD391" t="str" cm="1">
        <f t="array" aca="1" ref="CD391" ca="1">eConcatenar(A391:CB391,"|")</f>
        <v>qmMrgTc85Z1LSRvB|PAR2021-3585|3|MEMORIAL|TABASCO|PARAISO|LEON ZARATE SEGUNDA SECCION|2021-02-11|14800|0|100|50|0|0|0|0|0|0|0|0|0|0|0|0|0|0|0|LAZARO|AVALOS|MOISES|SOLTERO|X|X|CALLE A GUATEMALAN SIN NUMERO|LEON ZARATE SEGUNDA SECCION|X|9331295576|X|X|X|CALLE A GUATEMALAN SIN NUMERO|X|LUNES|X|X|X|X|X|DOMICILIO |800|14000|0|0|0|2022-01-25|2022-02-01|x|x|x|x|x|QWZGYSX69KVTQO|x|HOMBRE|X|14800|X|X|X|X|X|X|X|X|CARDENAS|X|X|X|X|X</v>
      </c>
    </row>
    <row r="392" spans="1:82" x14ac:dyDescent="0.25">
      <c r="A392" t="s">
        <v>526</v>
      </c>
      <c r="B392" t="s">
        <v>2517</v>
      </c>
      <c r="C392">
        <v>3</v>
      </c>
      <c r="D392" t="s">
        <v>3187</v>
      </c>
      <c r="E392" t="s">
        <v>3188</v>
      </c>
      <c r="F392" t="s">
        <v>3191</v>
      </c>
      <c r="G392" t="s">
        <v>3423</v>
      </c>
      <c r="H392" t="s">
        <v>3949</v>
      </c>
      <c r="I392">
        <v>12900</v>
      </c>
      <c r="J392">
        <v>0</v>
      </c>
      <c r="K392">
        <v>100</v>
      </c>
      <c r="L392">
        <v>50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 t="s">
        <v>4201</v>
      </c>
      <c r="AC392" t="s">
        <v>4184</v>
      </c>
      <c r="AD392" t="s">
        <v>4689</v>
      </c>
      <c r="AE392" t="s">
        <v>4</v>
      </c>
      <c r="AF392" t="s">
        <v>1</v>
      </c>
      <c r="AG392" t="s">
        <v>1</v>
      </c>
      <c r="AH392" t="s">
        <v>5477</v>
      </c>
      <c r="AI392" t="s">
        <v>3423</v>
      </c>
      <c r="AJ392" t="s">
        <v>1</v>
      </c>
      <c r="AK392">
        <v>9171355226</v>
      </c>
      <c r="AL392" t="s">
        <v>1</v>
      </c>
      <c r="AM392" t="s">
        <v>1</v>
      </c>
      <c r="AN392" t="s">
        <v>1</v>
      </c>
      <c r="AO392" t="s">
        <v>5477</v>
      </c>
      <c r="AP392" t="s">
        <v>1</v>
      </c>
      <c r="AQ392" t="s">
        <v>2</v>
      </c>
      <c r="AR392" t="s">
        <v>1</v>
      </c>
      <c r="AS392" t="s">
        <v>1</v>
      </c>
      <c r="AT392" t="s">
        <v>1</v>
      </c>
      <c r="AU392" t="s">
        <v>1</v>
      </c>
      <c r="AV392" t="s">
        <v>1</v>
      </c>
      <c r="AW392" t="s">
        <v>11</v>
      </c>
      <c r="AX392">
        <f>Tabla1[[#This Row],[precio del paquete]]-Tabla1[[#This Row],[Saldo_Deudor]]</f>
        <v>7700</v>
      </c>
      <c r="AY392">
        <v>5200</v>
      </c>
      <c r="AZ392">
        <v>0</v>
      </c>
      <c r="BA392">
        <v>0</v>
      </c>
      <c r="BB392" s="20">
        <v>0</v>
      </c>
      <c r="BC392" t="s">
        <v>5959</v>
      </c>
      <c r="BD392" t="s">
        <v>3763</v>
      </c>
      <c r="BE392" t="s">
        <v>3</v>
      </c>
      <c r="BF392" t="s">
        <v>3</v>
      </c>
      <c r="BG392" t="s">
        <v>3</v>
      </c>
      <c r="BH392" t="s">
        <v>3</v>
      </c>
      <c r="BI392" t="s">
        <v>3</v>
      </c>
      <c r="BJ392" s="18" t="s">
        <v>6130</v>
      </c>
      <c r="BK392" t="s">
        <v>3</v>
      </c>
      <c r="BL392" t="s">
        <v>132</v>
      </c>
      <c r="BM392" t="s">
        <v>1</v>
      </c>
      <c r="BN392">
        <f>Tabla1[[#This Row],[precio del paquete]]</f>
        <v>12900</v>
      </c>
      <c r="BO392" t="s">
        <v>1</v>
      </c>
      <c r="BP392" t="s">
        <v>1</v>
      </c>
      <c r="BQ392" t="s">
        <v>1</v>
      </c>
      <c r="BR392" t="s">
        <v>1</v>
      </c>
      <c r="BS392" t="s">
        <v>1</v>
      </c>
      <c r="BT392" t="s">
        <v>1</v>
      </c>
      <c r="BU392" t="s">
        <v>1</v>
      </c>
      <c r="BV392" t="s">
        <v>1</v>
      </c>
      <c r="BW392" t="s">
        <v>0</v>
      </c>
      <c r="BX392" t="s">
        <v>1</v>
      </c>
      <c r="BY392" t="s">
        <v>1</v>
      </c>
      <c r="BZ392" t="s">
        <v>1</v>
      </c>
      <c r="CA392" t="s">
        <v>1</v>
      </c>
      <c r="CB392" t="s">
        <v>1</v>
      </c>
      <c r="CD392" t="str" cm="1">
        <f t="array" aca="1" ref="CD392" ca="1">eConcatenar(A392:CB392,"|")</f>
        <v>rusp2tIMCG0BS4VW|CAR2019-0931|3|ECONOLINE|TABASCO|CUNDUACAN|LIBERTAD|2019-03-20|12900|0|100|50|0|0|0|0|0|0|0|0|0|0|0|0|0|0|0|HERNANDEZ|PEREZ|NUBILUDMILA|SOLTERO|X|X|LAS PALMAS|LIBERTAD|X|9171355226|X|X|X|LAS PALMAS|X|LUNES|X|X|X|X|X|DOMICILIO |7700|5200|0|0|0|2022-01-25|2022-02-01|x|x|x|x|x|LM6I5BLUSKQS1VM|x|HOMBRE|X|12900|X|X|X|X|X|X|X|X|CARDENAS|X|X|X|X|X</v>
      </c>
    </row>
    <row r="393" spans="1:82" x14ac:dyDescent="0.25">
      <c r="A393" t="s">
        <v>527</v>
      </c>
      <c r="B393" t="s">
        <v>2518</v>
      </c>
      <c r="C393">
        <v>3</v>
      </c>
      <c r="D393" t="s">
        <v>3187</v>
      </c>
      <c r="E393" t="s">
        <v>3188</v>
      </c>
      <c r="F393" t="s">
        <v>3191</v>
      </c>
      <c r="G393" t="s">
        <v>3423</v>
      </c>
      <c r="H393" t="s">
        <v>3950</v>
      </c>
      <c r="I393">
        <v>12900</v>
      </c>
      <c r="J393">
        <v>0</v>
      </c>
      <c r="K393">
        <v>100</v>
      </c>
      <c r="L393">
        <v>50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 t="s">
        <v>4203</v>
      </c>
      <c r="AC393" t="s">
        <v>8</v>
      </c>
      <c r="AD393" t="s">
        <v>4690</v>
      </c>
      <c r="AE393" t="s">
        <v>4</v>
      </c>
      <c r="AF393" t="s">
        <v>1</v>
      </c>
      <c r="AG393" t="s">
        <v>1</v>
      </c>
      <c r="AH393" t="s">
        <v>3423</v>
      </c>
      <c r="AI393" t="s">
        <v>3423</v>
      </c>
      <c r="AJ393" t="s">
        <v>1</v>
      </c>
      <c r="AK393" t="s">
        <v>1</v>
      </c>
      <c r="AL393" t="s">
        <v>1</v>
      </c>
      <c r="AM393" t="s">
        <v>1</v>
      </c>
      <c r="AN393" t="s">
        <v>1</v>
      </c>
      <c r="AO393" t="s">
        <v>3423</v>
      </c>
      <c r="AP393" t="s">
        <v>1</v>
      </c>
      <c r="AQ393" t="s">
        <v>2</v>
      </c>
      <c r="AR393" t="s">
        <v>1</v>
      </c>
      <c r="AS393" t="s">
        <v>1</v>
      </c>
      <c r="AT393" t="s">
        <v>1</v>
      </c>
      <c r="AU393" t="s">
        <v>1</v>
      </c>
      <c r="AV393" t="s">
        <v>1</v>
      </c>
      <c r="AW393" t="s">
        <v>11</v>
      </c>
      <c r="AX393">
        <f>Tabla1[[#This Row],[precio del paquete]]-Tabla1[[#This Row],[Saldo_Deudor]]</f>
        <v>5450</v>
      </c>
      <c r="AY393">
        <v>7450</v>
      </c>
      <c r="AZ393">
        <v>0</v>
      </c>
      <c r="BA393">
        <v>0</v>
      </c>
      <c r="BB393" s="20">
        <v>0</v>
      </c>
      <c r="BC393" t="s">
        <v>3812</v>
      </c>
      <c r="BD393" t="s">
        <v>6043</v>
      </c>
      <c r="BE393" t="s">
        <v>3</v>
      </c>
      <c r="BF393" t="s">
        <v>3</v>
      </c>
      <c r="BG393" t="s">
        <v>3</v>
      </c>
      <c r="BH393" t="s">
        <v>3</v>
      </c>
      <c r="BI393" t="s">
        <v>3</v>
      </c>
      <c r="BJ393" s="19" t="s">
        <v>6130</v>
      </c>
      <c r="BK393" t="s">
        <v>3</v>
      </c>
      <c r="BL393" t="s">
        <v>132</v>
      </c>
      <c r="BM393" t="s">
        <v>1</v>
      </c>
      <c r="BN393">
        <f>Tabla1[[#This Row],[precio del paquete]]</f>
        <v>12900</v>
      </c>
      <c r="BO393" t="s">
        <v>1</v>
      </c>
      <c r="BP393" t="s">
        <v>1</v>
      </c>
      <c r="BQ393" t="s">
        <v>1</v>
      </c>
      <c r="BR393" t="s">
        <v>1</v>
      </c>
      <c r="BS393" t="s">
        <v>1</v>
      </c>
      <c r="BT393" t="s">
        <v>1</v>
      </c>
      <c r="BU393" t="s">
        <v>1</v>
      </c>
      <c r="BV393" t="s">
        <v>1</v>
      </c>
      <c r="BW393" t="s">
        <v>0</v>
      </c>
      <c r="BX393" t="s">
        <v>1</v>
      </c>
      <c r="BY393" t="s">
        <v>1</v>
      </c>
      <c r="BZ393" t="s">
        <v>1</v>
      </c>
      <c r="CA393" t="s">
        <v>1</v>
      </c>
      <c r="CB393" t="s">
        <v>1</v>
      </c>
      <c r="CD393" t="str" cm="1">
        <f t="array" aca="1" ref="CD393" ca="1">eConcatenar(A393:CB393,"|")</f>
        <v>nCZKmC88BKSlwZhm|CAR2019-3037|3|ECONOLINE|TABASCO|CUNDUACAN|LIBERTAD|2019-10-31|12900|0|100|50|0|0|0|0|0|0|0|0|0|0|0|0|0|0|0|SOBERANO|GOMEZ|YSAIAS|SOLTERO|X|X|LIBERTAD|LIBERTAD|X|X|X|X|X|LIBERTAD|X|LUNES|X|X|X|X|X|DOMICILIO |5450|7450|0|0|0|2022-10-01|2022-10-08|x|x|x|x|x|LM6I5BLUSKQS1VM|x|HOMBRE|X|12900|X|X|X|X|X|X|X|X|CARDENAS|X|X|X|X|X</v>
      </c>
    </row>
    <row r="394" spans="1:82" x14ac:dyDescent="0.25">
      <c r="A394" t="s">
        <v>528</v>
      </c>
      <c r="B394" t="s">
        <v>2519</v>
      </c>
      <c r="C394">
        <v>3</v>
      </c>
      <c r="D394" t="s">
        <v>3183</v>
      </c>
      <c r="E394" t="s">
        <v>12</v>
      </c>
      <c r="F394" t="s">
        <v>124</v>
      </c>
      <c r="G394" t="s">
        <v>3424</v>
      </c>
      <c r="H394" t="s">
        <v>3765</v>
      </c>
      <c r="I394">
        <v>14800</v>
      </c>
      <c r="J394">
        <v>0</v>
      </c>
      <c r="K394">
        <v>500</v>
      </c>
      <c r="L394">
        <v>50</v>
      </c>
      <c r="M394">
        <v>2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 t="s">
        <v>4184</v>
      </c>
      <c r="AC394" t="s">
        <v>4247</v>
      </c>
      <c r="AD394" t="s">
        <v>4691</v>
      </c>
      <c r="AE394" t="s">
        <v>4</v>
      </c>
      <c r="AF394" t="s">
        <v>1</v>
      </c>
      <c r="AG394" t="s">
        <v>1</v>
      </c>
      <c r="AH394" t="s">
        <v>5478</v>
      </c>
      <c r="AI394" t="s">
        <v>3424</v>
      </c>
      <c r="AJ394" t="s">
        <v>1</v>
      </c>
      <c r="AK394">
        <v>914056675</v>
      </c>
      <c r="AL394" t="s">
        <v>1</v>
      </c>
      <c r="AM394" t="s">
        <v>1</v>
      </c>
      <c r="AN394" t="s">
        <v>1</v>
      </c>
      <c r="AO394" t="s">
        <v>5478</v>
      </c>
      <c r="AP394" t="s">
        <v>1</v>
      </c>
      <c r="AQ394" t="s">
        <v>2</v>
      </c>
      <c r="AR394" t="s">
        <v>1</v>
      </c>
      <c r="AS394" t="s">
        <v>1</v>
      </c>
      <c r="AT394" t="s">
        <v>1</v>
      </c>
      <c r="AU394" t="s">
        <v>1</v>
      </c>
      <c r="AV394" t="s">
        <v>1</v>
      </c>
      <c r="AW394" t="s">
        <v>11</v>
      </c>
      <c r="AX394">
        <f>Tabla1[[#This Row],[precio del paquete]]-Tabla1[[#This Row],[Saldo_Deudor]]</f>
        <v>1000</v>
      </c>
      <c r="AY394">
        <v>13800</v>
      </c>
      <c r="AZ394">
        <v>0</v>
      </c>
      <c r="BA394">
        <v>0</v>
      </c>
      <c r="BB394" s="20">
        <v>0</v>
      </c>
      <c r="BC394" t="s">
        <v>3933</v>
      </c>
      <c r="BD394" t="s">
        <v>6070</v>
      </c>
      <c r="BE394" t="s">
        <v>3</v>
      </c>
      <c r="BF394" t="s">
        <v>3</v>
      </c>
      <c r="BG394" t="s">
        <v>3</v>
      </c>
      <c r="BH394" t="s">
        <v>3</v>
      </c>
      <c r="BI394" t="s">
        <v>3</v>
      </c>
      <c r="BJ394" s="18" t="s">
        <v>6133</v>
      </c>
      <c r="BK394" t="s">
        <v>3</v>
      </c>
      <c r="BL394" t="s">
        <v>132</v>
      </c>
      <c r="BM394" t="s">
        <v>1</v>
      </c>
      <c r="BN394">
        <f>Tabla1[[#This Row],[precio del paquete]]</f>
        <v>14800</v>
      </c>
      <c r="BO394" t="s">
        <v>1</v>
      </c>
      <c r="BP394" t="s">
        <v>1</v>
      </c>
      <c r="BQ394" t="s">
        <v>1</v>
      </c>
      <c r="BR394" t="s">
        <v>1</v>
      </c>
      <c r="BS394" t="s">
        <v>1</v>
      </c>
      <c r="BT394" t="s">
        <v>1</v>
      </c>
      <c r="BU394" t="s">
        <v>1</v>
      </c>
      <c r="BV394" t="s">
        <v>1</v>
      </c>
      <c r="BW394" t="s">
        <v>0</v>
      </c>
      <c r="BX394" t="s">
        <v>1</v>
      </c>
      <c r="BY394" t="s">
        <v>1</v>
      </c>
      <c r="BZ394" t="s">
        <v>1</v>
      </c>
      <c r="CA394" t="s">
        <v>1</v>
      </c>
      <c r="CB394" t="s">
        <v>1</v>
      </c>
      <c r="CD394" t="str" cm="1">
        <f t="array" aca="1" ref="CD394" ca="1">eConcatenar(A394:CB394,"|")</f>
        <v>c2wfHRRq8C5A2TlJ|CAR2021-7017|3|MEMORIAL|TABASCO |CUNDUACAN |LIBERTAD |2021-11-16|14800|0|500|50|2|0|0|0|0|0|0|0|0|0|0|0|0|0|0|PEREZ|MENDEZ|MARIA VICTORIA|SOLTERO|X|X|CARRETERA LIBERTAD TULIPAN |LIBERTAD |X|914056675|X|X|X|CARRETERA LIBERTAD TULIPAN |X|LUNES|X|X|X|X|X|DOMICILIO |1000|13800|0|0|0|2021-08-12|2021-08-19|x|x|x|x|x|YCRYFAU92K60AMA|x|HOMBRE|X|14800|X|X|X|X|X|X|X|X|CARDENAS|X|X|X|X|X</v>
      </c>
    </row>
    <row r="395" spans="1:82" x14ac:dyDescent="0.25">
      <c r="A395" t="s">
        <v>529</v>
      </c>
      <c r="B395" t="s">
        <v>2520</v>
      </c>
      <c r="C395">
        <v>3</v>
      </c>
      <c r="D395" t="s">
        <v>3185</v>
      </c>
      <c r="E395" t="s">
        <v>3188</v>
      </c>
      <c r="F395" t="s">
        <v>10</v>
      </c>
      <c r="G395" t="s">
        <v>3425</v>
      </c>
      <c r="H395" t="s">
        <v>3914</v>
      </c>
      <c r="I395">
        <v>12900</v>
      </c>
      <c r="J395">
        <v>0</v>
      </c>
      <c r="K395">
        <v>100</v>
      </c>
      <c r="L395">
        <v>50</v>
      </c>
      <c r="M395">
        <v>1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t="s">
        <v>4461</v>
      </c>
      <c r="AC395" t="s">
        <v>4212</v>
      </c>
      <c r="AD395" t="s">
        <v>4692</v>
      </c>
      <c r="AE395" t="s">
        <v>4</v>
      </c>
      <c r="AF395" t="s">
        <v>1</v>
      </c>
      <c r="AG395" t="s">
        <v>1</v>
      </c>
      <c r="AH395" t="s">
        <v>5479</v>
      </c>
      <c r="AI395" t="s">
        <v>3425</v>
      </c>
      <c r="AJ395" t="s">
        <v>1</v>
      </c>
      <c r="AK395">
        <v>9141391078</v>
      </c>
      <c r="AL395" t="s">
        <v>1</v>
      </c>
      <c r="AM395" t="s">
        <v>1</v>
      </c>
      <c r="AN395" t="s">
        <v>1</v>
      </c>
      <c r="AO395" t="s">
        <v>5479</v>
      </c>
      <c r="AP395" t="s">
        <v>1</v>
      </c>
      <c r="AQ395" t="s">
        <v>2</v>
      </c>
      <c r="AR395" t="s">
        <v>1</v>
      </c>
      <c r="AS395" t="s">
        <v>1</v>
      </c>
      <c r="AT395" t="s">
        <v>1</v>
      </c>
      <c r="AU395" t="s">
        <v>1</v>
      </c>
      <c r="AV395" t="s">
        <v>1</v>
      </c>
      <c r="AW395" t="s">
        <v>11</v>
      </c>
      <c r="AX395">
        <f>Tabla1[[#This Row],[precio del paquete]]-Tabla1[[#This Row],[Saldo_Deudor]]</f>
        <v>650</v>
      </c>
      <c r="AY395">
        <v>12250</v>
      </c>
      <c r="AZ395">
        <v>0</v>
      </c>
      <c r="BA395">
        <v>0</v>
      </c>
      <c r="BB395" s="20">
        <v>0</v>
      </c>
      <c r="BC395" t="s">
        <v>4084</v>
      </c>
      <c r="BD395" t="s">
        <v>4138</v>
      </c>
      <c r="BE395" t="s">
        <v>3</v>
      </c>
      <c r="BF395" t="s">
        <v>3</v>
      </c>
      <c r="BG395" t="s">
        <v>3</v>
      </c>
      <c r="BH395" t="s">
        <v>3</v>
      </c>
      <c r="BI395" t="s">
        <v>3</v>
      </c>
      <c r="BJ395" s="19" t="s">
        <v>6124</v>
      </c>
      <c r="BK395" t="s">
        <v>3</v>
      </c>
      <c r="BL395" t="s">
        <v>132</v>
      </c>
      <c r="BM395" t="s">
        <v>1</v>
      </c>
      <c r="BN395">
        <f>Tabla1[[#This Row],[precio del paquete]]</f>
        <v>12900</v>
      </c>
      <c r="BO395" t="s">
        <v>1</v>
      </c>
      <c r="BP395" t="s">
        <v>1</v>
      </c>
      <c r="BQ395" t="s">
        <v>1</v>
      </c>
      <c r="BR395" t="s">
        <v>1</v>
      </c>
      <c r="BS395" t="s">
        <v>1</v>
      </c>
      <c r="BT395" t="s">
        <v>1</v>
      </c>
      <c r="BU395" t="s">
        <v>1</v>
      </c>
      <c r="BV395" t="s">
        <v>1</v>
      </c>
      <c r="BW395" t="s">
        <v>0</v>
      </c>
      <c r="BX395" t="s">
        <v>1</v>
      </c>
      <c r="BY395" t="s">
        <v>1</v>
      </c>
      <c r="BZ395" t="s">
        <v>1</v>
      </c>
      <c r="CA395" t="s">
        <v>1</v>
      </c>
      <c r="CB395" t="s">
        <v>1</v>
      </c>
      <c r="CD395" t="str" cm="1">
        <f t="array" aca="1" ref="CD395" ca="1">eConcatenar(A395:CB395,"|")</f>
        <v>8twcxydDKwCAu6fr|CAR2021-0835|3|IMPERIAL DE LUJO|TABASCO|CARDENAS |LIBERTAD 3RA SECCION|2021-08-03|12900|0|100|50|1|0|0|0|0|0|0|0|0|0|0|0|0|0|0|CARRETA|RAMIREZ|CELIA VICTORIA|SOLTERO|X|X|CELIA VICTORIA CARRETA RAMIREZ |LIBERTAD 3RA SECCION|X|9141391078|X|X|X|CELIA VICTORIA CARRETA RAMIREZ |X|LUNES|X|X|X|X|X|DOMICILIO |650|12250|0|0|0|2021-08-18|2021-08-25|x|x|x|x|x|QWZHGJ0U9KVTQO|x|HOMBRE|X|12900|X|X|X|X|X|X|X|X|CARDENAS|X|X|X|X|X</v>
      </c>
    </row>
    <row r="396" spans="1:82" x14ac:dyDescent="0.25">
      <c r="A396" t="s">
        <v>530</v>
      </c>
      <c r="B396" t="s">
        <v>2521</v>
      </c>
      <c r="C396">
        <v>3</v>
      </c>
      <c r="D396" t="s">
        <v>3187</v>
      </c>
      <c r="E396" t="s">
        <v>3188</v>
      </c>
      <c r="F396" t="s">
        <v>3189</v>
      </c>
      <c r="G396" t="s">
        <v>3426</v>
      </c>
      <c r="H396" t="s">
        <v>3951</v>
      </c>
      <c r="I396">
        <v>12900</v>
      </c>
      <c r="J396">
        <v>0</v>
      </c>
      <c r="K396">
        <v>100</v>
      </c>
      <c r="L396">
        <v>50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 t="s">
        <v>4246</v>
      </c>
      <c r="AC396" t="s">
        <v>4480</v>
      </c>
      <c r="AD396" t="s">
        <v>4676</v>
      </c>
      <c r="AE396" t="s">
        <v>4</v>
      </c>
      <c r="AF396" t="s">
        <v>1</v>
      </c>
      <c r="AG396" t="s">
        <v>1</v>
      </c>
      <c r="AH396" t="s">
        <v>3517</v>
      </c>
      <c r="AI396" t="s">
        <v>3426</v>
      </c>
      <c r="AJ396" t="s">
        <v>1</v>
      </c>
      <c r="AK396">
        <v>9331247322</v>
      </c>
      <c r="AL396" t="s">
        <v>1</v>
      </c>
      <c r="AM396" t="s">
        <v>1</v>
      </c>
      <c r="AN396" t="s">
        <v>1</v>
      </c>
      <c r="AO396" t="s">
        <v>3517</v>
      </c>
      <c r="AP396" t="s">
        <v>1</v>
      </c>
      <c r="AQ396" t="s">
        <v>2</v>
      </c>
      <c r="AR396" t="s">
        <v>1</v>
      </c>
      <c r="AS396" t="s">
        <v>1</v>
      </c>
      <c r="AT396" t="s">
        <v>1</v>
      </c>
      <c r="AU396" t="s">
        <v>1</v>
      </c>
      <c r="AV396" t="s">
        <v>1</v>
      </c>
      <c r="AW396" t="s">
        <v>11</v>
      </c>
      <c r="AX396">
        <f>Tabla1[[#This Row],[precio del paquete]]-Tabla1[[#This Row],[Saldo_Deudor]]</f>
        <v>12700</v>
      </c>
      <c r="AY396">
        <v>200</v>
      </c>
      <c r="AZ396">
        <v>0</v>
      </c>
      <c r="BA396">
        <v>0</v>
      </c>
      <c r="BB396" s="20">
        <v>0</v>
      </c>
      <c r="BC396" t="s">
        <v>3965</v>
      </c>
      <c r="BD396" t="s">
        <v>4085</v>
      </c>
      <c r="BE396" t="s">
        <v>3</v>
      </c>
      <c r="BF396" t="s">
        <v>3</v>
      </c>
      <c r="BG396" t="s">
        <v>3</v>
      </c>
      <c r="BH396" t="s">
        <v>3</v>
      </c>
      <c r="BI396" t="s">
        <v>3</v>
      </c>
      <c r="BJ396" s="18" t="s">
        <v>6124</v>
      </c>
      <c r="BK396" t="s">
        <v>3</v>
      </c>
      <c r="BL396" t="s">
        <v>132</v>
      </c>
      <c r="BM396" t="s">
        <v>1</v>
      </c>
      <c r="BN396">
        <f>Tabla1[[#This Row],[precio del paquete]]</f>
        <v>12900</v>
      </c>
      <c r="BO396" t="s">
        <v>1</v>
      </c>
      <c r="BP396" t="s">
        <v>1</v>
      </c>
      <c r="BQ396" t="s">
        <v>1</v>
      </c>
      <c r="BR396" t="s">
        <v>1</v>
      </c>
      <c r="BS396" t="s">
        <v>1</v>
      </c>
      <c r="BT396" t="s">
        <v>1</v>
      </c>
      <c r="BU396" t="s">
        <v>1</v>
      </c>
      <c r="BV396" t="s">
        <v>1</v>
      </c>
      <c r="BW396" t="s">
        <v>0</v>
      </c>
      <c r="BX396" t="s">
        <v>1</v>
      </c>
      <c r="BY396" t="s">
        <v>1</v>
      </c>
      <c r="BZ396" t="s">
        <v>1</v>
      </c>
      <c r="CA396" t="s">
        <v>1</v>
      </c>
      <c r="CB396" t="s">
        <v>1</v>
      </c>
      <c r="CD396" t="str" cm="1">
        <f t="array" aca="1" ref="CD396" ca="1">eConcatenar(A396:CB396,"|")</f>
        <v>O9iUlfZU8tk7LotF|COM2019-0356|3|ECONOLINE|TABASCO|COMALCALCO|LIBERTAD PRIMERA SECCION |2019-02-15|12900|0|100|50|0|0|0|0|0|0|0|0|0|0|0|0|0|0|0|JIMENEZ|CORTES|RAMIRO|SOLTERO|X|X|RANCHERIA INDEPENDENCIA SEGUNDA SECCION|LIBERTAD PRIMERA SECCION |X|9331247322|X|X|X|RANCHERIA INDEPENDENCIA SEGUNDA SECCION|X|LUNES|X|X|X|X|X|DOMICILIO |12700|200|0|0|0|2022-01-19|2022-01-26|x|x|x|x|x|QWZHGJ0U9KVTQO|x|HOMBRE|X|12900|X|X|X|X|X|X|X|X|CARDENAS|X|X|X|X|X</v>
      </c>
    </row>
    <row r="397" spans="1:82" x14ac:dyDescent="0.25">
      <c r="A397" t="s">
        <v>531</v>
      </c>
      <c r="B397" t="s">
        <v>2522</v>
      </c>
      <c r="C397">
        <v>3</v>
      </c>
      <c r="D397" t="s">
        <v>3183</v>
      </c>
      <c r="E397" t="s">
        <v>3188</v>
      </c>
      <c r="F397" t="s">
        <v>3191</v>
      </c>
      <c r="G397" t="s">
        <v>3427</v>
      </c>
      <c r="H397" t="s">
        <v>3792</v>
      </c>
      <c r="I397">
        <v>14800</v>
      </c>
      <c r="J397">
        <v>0</v>
      </c>
      <c r="K397">
        <v>100</v>
      </c>
      <c r="L397">
        <v>50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 t="s">
        <v>4231</v>
      </c>
      <c r="AC397" t="s">
        <v>4212</v>
      </c>
      <c r="AD397" t="s">
        <v>4693</v>
      </c>
      <c r="AE397" t="s">
        <v>4</v>
      </c>
      <c r="AF397" t="s">
        <v>1</v>
      </c>
      <c r="AG397" t="s">
        <v>1</v>
      </c>
      <c r="AH397" t="s">
        <v>5480</v>
      </c>
      <c r="AI397" t="s">
        <v>3427</v>
      </c>
      <c r="AJ397" t="s">
        <v>1</v>
      </c>
      <c r="AK397">
        <v>9331026788</v>
      </c>
      <c r="AL397" t="s">
        <v>1</v>
      </c>
      <c r="AM397" t="s">
        <v>1</v>
      </c>
      <c r="AN397" t="s">
        <v>1</v>
      </c>
      <c r="AO397" t="s">
        <v>5480</v>
      </c>
      <c r="AP397" t="s">
        <v>1</v>
      </c>
      <c r="AQ397" t="s">
        <v>2</v>
      </c>
      <c r="AR397" t="s">
        <v>1</v>
      </c>
      <c r="AS397" t="s">
        <v>1</v>
      </c>
      <c r="AT397" t="s">
        <v>1</v>
      </c>
      <c r="AU397" t="s">
        <v>1</v>
      </c>
      <c r="AV397" t="s">
        <v>1</v>
      </c>
      <c r="AW397" t="s">
        <v>11</v>
      </c>
      <c r="AX397">
        <f>Tabla1[[#This Row],[precio del paquete]]-Tabla1[[#This Row],[Saldo_Deudor]]</f>
        <v>1600</v>
      </c>
      <c r="AY397">
        <v>13200</v>
      </c>
      <c r="AZ397">
        <v>0</v>
      </c>
      <c r="BA397">
        <v>0</v>
      </c>
      <c r="BB397" s="20">
        <v>0</v>
      </c>
      <c r="BC397" t="s">
        <v>4162</v>
      </c>
      <c r="BD397" t="s">
        <v>5962</v>
      </c>
      <c r="BE397" t="s">
        <v>3</v>
      </c>
      <c r="BF397" t="s">
        <v>3</v>
      </c>
      <c r="BG397" t="s">
        <v>3</v>
      </c>
      <c r="BH397" t="s">
        <v>3</v>
      </c>
      <c r="BI397" t="s">
        <v>3</v>
      </c>
      <c r="BJ397" s="19" t="s">
        <v>6152</v>
      </c>
      <c r="BK397" t="s">
        <v>3</v>
      </c>
      <c r="BL397" t="s">
        <v>132</v>
      </c>
      <c r="BM397" t="s">
        <v>1</v>
      </c>
      <c r="BN397">
        <f>Tabla1[[#This Row],[precio del paquete]]</f>
        <v>14800</v>
      </c>
      <c r="BO397" t="s">
        <v>1</v>
      </c>
      <c r="BP397" t="s">
        <v>1</v>
      </c>
      <c r="BQ397" t="s">
        <v>1</v>
      </c>
      <c r="BR397" t="s">
        <v>1</v>
      </c>
      <c r="BS397" t="s">
        <v>1</v>
      </c>
      <c r="BT397" t="s">
        <v>1</v>
      </c>
      <c r="BU397" t="s">
        <v>1</v>
      </c>
      <c r="BV397" t="s">
        <v>1</v>
      </c>
      <c r="BW397" t="s">
        <v>0</v>
      </c>
      <c r="BX397" t="s">
        <v>1</v>
      </c>
      <c r="BY397" t="s">
        <v>1</v>
      </c>
      <c r="BZ397" t="s">
        <v>1</v>
      </c>
      <c r="CA397" t="s">
        <v>1</v>
      </c>
      <c r="CB397" t="s">
        <v>1</v>
      </c>
      <c r="CD397" t="str" cm="1">
        <f t="array" aca="1" ref="CD397" ca="1">eConcatenar(A397:CB397,"|")</f>
        <v>xpMzHGkBsfsRvvCS|CAR2021-5844|3|MEMORIAL|TABASCO|CUNDUACAN|LIBERTAD SEGUNDA SECCION|2021-05-10|14800|0|100|50|0|0|0|0|0|0|0|0|0|0|0|0|0|0|0|MORALES|RAMIREZ|MARCOLFA|SOLTERO|X|X|CARRETERA VECINAL|LIBERTAD SEGUNDA SECCION|X|9331026788|X|X|X|CARRETERA VECINAL|X|LUNES|X|X|X|X|X|DOMICILIO |1600|13200|0|0|0|2022-01-20|2022-01-27|x|x|x|x|x|ZGSYJGLZUXA73WJ|x|HOMBRE|X|14800|X|X|X|X|X|X|X|X|CARDENAS|X|X|X|X|X</v>
      </c>
    </row>
    <row r="398" spans="1:82" x14ac:dyDescent="0.25">
      <c r="A398" t="s">
        <v>532</v>
      </c>
      <c r="B398" t="s">
        <v>2523</v>
      </c>
      <c r="C398">
        <v>3</v>
      </c>
      <c r="D398" t="s">
        <v>3183</v>
      </c>
      <c r="E398" t="s">
        <v>3188</v>
      </c>
      <c r="F398" t="s">
        <v>3191</v>
      </c>
      <c r="G398" t="s">
        <v>3427</v>
      </c>
      <c r="H398" t="s">
        <v>3952</v>
      </c>
      <c r="I398">
        <v>14800</v>
      </c>
      <c r="J398">
        <v>0</v>
      </c>
      <c r="K398">
        <v>100</v>
      </c>
      <c r="L398">
        <v>50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 t="s">
        <v>4310</v>
      </c>
      <c r="AC398" t="s">
        <v>4524</v>
      </c>
      <c r="AD398" t="s">
        <v>4694</v>
      </c>
      <c r="AE398" t="s">
        <v>4</v>
      </c>
      <c r="AF398" t="s">
        <v>1</v>
      </c>
      <c r="AG398" t="s">
        <v>1</v>
      </c>
      <c r="AH398" t="s">
        <v>5481</v>
      </c>
      <c r="AI398" t="s">
        <v>3427</v>
      </c>
      <c r="AJ398" t="s">
        <v>1</v>
      </c>
      <c r="AK398">
        <v>9171144003</v>
      </c>
      <c r="AL398" t="s">
        <v>1</v>
      </c>
      <c r="AM398" t="s">
        <v>1</v>
      </c>
      <c r="AN398" t="s">
        <v>1</v>
      </c>
      <c r="AO398" t="s">
        <v>5481</v>
      </c>
      <c r="AP398" t="s">
        <v>1</v>
      </c>
      <c r="AQ398" t="s">
        <v>2</v>
      </c>
      <c r="AR398" t="s">
        <v>1</v>
      </c>
      <c r="AS398" t="s">
        <v>1</v>
      </c>
      <c r="AT398" t="s">
        <v>1</v>
      </c>
      <c r="AU398" t="s">
        <v>1</v>
      </c>
      <c r="AV398" t="s">
        <v>1</v>
      </c>
      <c r="AW398" t="s">
        <v>11</v>
      </c>
      <c r="AX398">
        <f>Tabla1[[#This Row],[precio del paquete]]-Tabla1[[#This Row],[Saldo_Deudor]]</f>
        <v>7000</v>
      </c>
      <c r="AY398">
        <v>7800</v>
      </c>
      <c r="AZ398">
        <v>0</v>
      </c>
      <c r="BA398">
        <v>0</v>
      </c>
      <c r="BB398" s="20">
        <v>0</v>
      </c>
      <c r="BC398" t="s">
        <v>5959</v>
      </c>
      <c r="BD398" t="s">
        <v>3763</v>
      </c>
      <c r="BE398" t="s">
        <v>3</v>
      </c>
      <c r="BF398" t="s">
        <v>3</v>
      </c>
      <c r="BG398" t="s">
        <v>3</v>
      </c>
      <c r="BH398" t="s">
        <v>3</v>
      </c>
      <c r="BI398" t="s">
        <v>3</v>
      </c>
      <c r="BJ398" s="18" t="s">
        <v>6124</v>
      </c>
      <c r="BK398" t="s">
        <v>3</v>
      </c>
      <c r="BL398" t="s">
        <v>132</v>
      </c>
      <c r="BM398" t="s">
        <v>1</v>
      </c>
      <c r="BN398">
        <f>Tabla1[[#This Row],[precio del paquete]]</f>
        <v>14800</v>
      </c>
      <c r="BO398" t="s">
        <v>1</v>
      </c>
      <c r="BP398" t="s">
        <v>1</v>
      </c>
      <c r="BQ398" t="s">
        <v>1</v>
      </c>
      <c r="BR398" t="s">
        <v>1</v>
      </c>
      <c r="BS398" t="s">
        <v>1</v>
      </c>
      <c r="BT398" t="s">
        <v>1</v>
      </c>
      <c r="BU398" t="s">
        <v>1</v>
      </c>
      <c r="BV398" t="s">
        <v>1</v>
      </c>
      <c r="BW398" t="s">
        <v>0</v>
      </c>
      <c r="BX398" t="s">
        <v>1</v>
      </c>
      <c r="BY398" t="s">
        <v>1</v>
      </c>
      <c r="BZ398" t="s">
        <v>1</v>
      </c>
      <c r="CA398" t="s">
        <v>1</v>
      </c>
      <c r="CB398" t="s">
        <v>1</v>
      </c>
      <c r="CD398" t="str" cm="1">
        <f t="array" aca="1" ref="CD398" ca="1">eConcatenar(A398:CB398,"|")</f>
        <v>9cM2lC4djyUHdAS9|CAR2020-1086|3|MEMORIAL|TABASCO|CUNDUACAN|LIBERTAD SEGUNDA SECCION|2020-06-21|14800|0|100|50|0|0|0|0|0|0|0|0|0|0|0|0|0|0|0|ALVAREZ|BURELO|ADAN|SOLTERO|X|X|CARRETERA A REFORMA|LIBERTAD SEGUNDA SECCION|X|9171144003|X|X|X|CARRETERA A REFORMA|X|LUNES|X|X|X|X|X|DOMICILIO |7000|7800|0|0|0|2022-01-25|2022-02-01|x|x|x|x|x|QWZHGJ0U9KVTQO|x|HOMBRE|X|14800|X|X|X|X|X|X|X|X|CARDENAS|X|X|X|X|X</v>
      </c>
    </row>
    <row r="399" spans="1:82" x14ac:dyDescent="0.25">
      <c r="A399" t="s">
        <v>533</v>
      </c>
      <c r="B399" t="s">
        <v>2524</v>
      </c>
      <c r="C399">
        <v>3</v>
      </c>
      <c r="D399" t="s">
        <v>3183</v>
      </c>
      <c r="E399" t="s">
        <v>3188</v>
      </c>
      <c r="F399" t="s">
        <v>3189</v>
      </c>
      <c r="G399" t="s">
        <v>3428</v>
      </c>
      <c r="H399" t="s">
        <v>3842</v>
      </c>
      <c r="I399">
        <v>14800</v>
      </c>
      <c r="J399">
        <v>0</v>
      </c>
      <c r="K399">
        <v>100</v>
      </c>
      <c r="L399">
        <v>50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 t="s">
        <v>4237</v>
      </c>
      <c r="AC399" t="s">
        <v>4201</v>
      </c>
      <c r="AD399" t="s">
        <v>4341</v>
      </c>
      <c r="AE399" t="s">
        <v>4</v>
      </c>
      <c r="AF399" t="s">
        <v>1</v>
      </c>
      <c r="AG399" t="s">
        <v>1</v>
      </c>
      <c r="AH399" t="s">
        <v>3443</v>
      </c>
      <c r="AI399" t="s">
        <v>3428</v>
      </c>
      <c r="AJ399" t="s">
        <v>1</v>
      </c>
      <c r="AK399">
        <v>9331176410</v>
      </c>
      <c r="AL399" t="s">
        <v>1</v>
      </c>
      <c r="AM399" t="s">
        <v>1</v>
      </c>
      <c r="AN399" t="s">
        <v>1</v>
      </c>
      <c r="AO399" t="s">
        <v>3443</v>
      </c>
      <c r="AP399" t="s">
        <v>1</v>
      </c>
      <c r="AQ399" t="s">
        <v>2</v>
      </c>
      <c r="AR399" t="s">
        <v>1</v>
      </c>
      <c r="AS399" t="s">
        <v>1</v>
      </c>
      <c r="AT399" t="s">
        <v>1</v>
      </c>
      <c r="AU399" t="s">
        <v>1</v>
      </c>
      <c r="AV399" t="s">
        <v>1</v>
      </c>
      <c r="AW399" t="s">
        <v>11</v>
      </c>
      <c r="AX399">
        <f>Tabla1[[#This Row],[precio del paquete]]-Tabla1[[#This Row],[Saldo_Deudor]]</f>
        <v>1400</v>
      </c>
      <c r="AY399">
        <v>13400</v>
      </c>
      <c r="AZ399">
        <v>0</v>
      </c>
      <c r="BA399">
        <v>0</v>
      </c>
      <c r="BB399" s="20">
        <v>0</v>
      </c>
      <c r="BC399" t="s">
        <v>3985</v>
      </c>
      <c r="BD399" t="s">
        <v>4141</v>
      </c>
      <c r="BE399" t="s">
        <v>3</v>
      </c>
      <c r="BF399" t="s">
        <v>3</v>
      </c>
      <c r="BG399" t="s">
        <v>3</v>
      </c>
      <c r="BH399" t="s">
        <v>3</v>
      </c>
      <c r="BI399" t="s">
        <v>3</v>
      </c>
      <c r="BJ399" s="19" t="s">
        <v>6130</v>
      </c>
      <c r="BK399" t="s">
        <v>3</v>
      </c>
      <c r="BL399" t="s">
        <v>132</v>
      </c>
      <c r="BM399" t="s">
        <v>1</v>
      </c>
      <c r="BN399">
        <f>Tabla1[[#This Row],[precio del paquete]]</f>
        <v>14800</v>
      </c>
      <c r="BO399" t="s">
        <v>1</v>
      </c>
      <c r="BP399" t="s">
        <v>1</v>
      </c>
      <c r="BQ399" t="s">
        <v>1</v>
      </c>
      <c r="BR399" t="s">
        <v>1</v>
      </c>
      <c r="BS399" t="s">
        <v>1</v>
      </c>
      <c r="BT399" t="s">
        <v>1</v>
      </c>
      <c r="BU399" t="s">
        <v>1</v>
      </c>
      <c r="BV399" t="s">
        <v>1</v>
      </c>
      <c r="BW399" t="s">
        <v>0</v>
      </c>
      <c r="BX399" t="s">
        <v>1</v>
      </c>
      <c r="BY399" t="s">
        <v>1</v>
      </c>
      <c r="BZ399" t="s">
        <v>1</v>
      </c>
      <c r="CA399" t="s">
        <v>1</v>
      </c>
      <c r="CB399" t="s">
        <v>1</v>
      </c>
      <c r="CD399" t="str" cm="1">
        <f t="array" aca="1" ref="CD399" ca="1">eConcatenar(A399:CB399,"|")</f>
        <v>U1rjxBoB3gW0aQHC|COM2021-3191|3|MEMORIAL|TABASCO|COMALCALCO|LIBRAMIENTO 2 BOCAS|2021-10-14|14800|0|100|50|0|0|0|0|0|0|0|0|0|0|0|0|0|0|0|ALEJANDRO|HERNANDEZ|ASUNCION|SOLTERO|X|X|MOCTEZUMA PRIMERA |LIBRAMIENTO 2 BOCAS|X|9331176410|X|X|X|MOCTEZUMA PRIMERA |X|LUNES|X|X|X|X|X|DOMICILIO |1400|13400|0|0|0|2022-01-17|2022-01-24|x|x|x|x|x|LM6I5BLUSKQS1VM|x|HOMBRE|X|14800|X|X|X|X|X|X|X|X|CARDENAS|X|X|X|X|X</v>
      </c>
    </row>
    <row r="400" spans="1:82" x14ac:dyDescent="0.25">
      <c r="A400" t="s">
        <v>534</v>
      </c>
      <c r="B400" t="s">
        <v>2525</v>
      </c>
      <c r="C400">
        <v>3</v>
      </c>
      <c r="D400" t="s">
        <v>3183</v>
      </c>
      <c r="E400" t="s">
        <v>3188</v>
      </c>
      <c r="F400" t="s">
        <v>3191</v>
      </c>
      <c r="G400" t="s">
        <v>3429</v>
      </c>
      <c r="H400" t="s">
        <v>3760</v>
      </c>
      <c r="I400">
        <v>14800</v>
      </c>
      <c r="J400">
        <v>0</v>
      </c>
      <c r="K400">
        <v>200</v>
      </c>
      <c r="L400">
        <v>50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 t="s">
        <v>4627</v>
      </c>
      <c r="AC400" t="s">
        <v>4188</v>
      </c>
      <c r="AD400" t="s">
        <v>4695</v>
      </c>
      <c r="AE400" t="s">
        <v>4</v>
      </c>
      <c r="AF400" t="s">
        <v>1</v>
      </c>
      <c r="AG400" t="s">
        <v>1</v>
      </c>
      <c r="AH400" t="s">
        <v>3429</v>
      </c>
      <c r="AI400" t="s">
        <v>3429</v>
      </c>
      <c r="AJ400" t="s">
        <v>1</v>
      </c>
      <c r="AK400">
        <v>9332101382</v>
      </c>
      <c r="AL400" t="s">
        <v>1</v>
      </c>
      <c r="AM400" t="s">
        <v>1</v>
      </c>
      <c r="AN400" t="s">
        <v>1</v>
      </c>
      <c r="AO400" t="s">
        <v>3429</v>
      </c>
      <c r="AP400" t="s">
        <v>1</v>
      </c>
      <c r="AQ400" t="s">
        <v>2</v>
      </c>
      <c r="AR400" t="s">
        <v>1</v>
      </c>
      <c r="AS400" t="s">
        <v>1</v>
      </c>
      <c r="AT400" t="s">
        <v>1</v>
      </c>
      <c r="AU400" t="s">
        <v>1</v>
      </c>
      <c r="AV400" t="s">
        <v>1</v>
      </c>
      <c r="AW400" t="s">
        <v>11</v>
      </c>
      <c r="AX400">
        <f>Tabla1[[#This Row],[precio del paquete]]-Tabla1[[#This Row],[Saldo_Deudor]]</f>
        <v>1000</v>
      </c>
      <c r="AY400">
        <v>13800</v>
      </c>
      <c r="AZ400">
        <v>0</v>
      </c>
      <c r="BA400">
        <v>0</v>
      </c>
      <c r="BB400" s="20">
        <v>0</v>
      </c>
      <c r="BC400" t="s">
        <v>3983</v>
      </c>
      <c r="BD400" t="s">
        <v>6048</v>
      </c>
      <c r="BE400" t="s">
        <v>3</v>
      </c>
      <c r="BF400" t="s">
        <v>3</v>
      </c>
      <c r="BG400" t="s">
        <v>3</v>
      </c>
      <c r="BH400" t="s">
        <v>3</v>
      </c>
      <c r="BI400" t="s">
        <v>3</v>
      </c>
      <c r="BJ400" s="18" t="s">
        <v>6143</v>
      </c>
      <c r="BK400" t="s">
        <v>3</v>
      </c>
      <c r="BL400" t="s">
        <v>132</v>
      </c>
      <c r="BM400" t="s">
        <v>1</v>
      </c>
      <c r="BN400">
        <f>Tabla1[[#This Row],[precio del paquete]]</f>
        <v>14800</v>
      </c>
      <c r="BO400" t="s">
        <v>1</v>
      </c>
      <c r="BP400" t="s">
        <v>1</v>
      </c>
      <c r="BQ400" t="s">
        <v>1</v>
      </c>
      <c r="BR400" t="s">
        <v>1</v>
      </c>
      <c r="BS400" t="s">
        <v>1</v>
      </c>
      <c r="BT400" t="s">
        <v>1</v>
      </c>
      <c r="BU400" t="s">
        <v>1</v>
      </c>
      <c r="BV400" t="s">
        <v>1</v>
      </c>
      <c r="BW400" t="s">
        <v>0</v>
      </c>
      <c r="BX400" t="s">
        <v>1</v>
      </c>
      <c r="BY400" t="s">
        <v>1</v>
      </c>
      <c r="BZ400" t="s">
        <v>1</v>
      </c>
      <c r="CA400" t="s">
        <v>1</v>
      </c>
      <c r="CB400" t="s">
        <v>1</v>
      </c>
      <c r="CD400" t="str" cm="1">
        <f t="array" aca="1" ref="CD400" ca="1">eConcatenar(A400:CB400,"|")</f>
        <v>LMmeat1p3jmswAQY|CAR2021-3549|3|MEMORIAL|TABASCO|CUNDUACAN|LINO MORINO|2021-06-11|14800|0|200|50|0|0|0|0|0|0|0|0|0|0|0|0|0|0|0|VIVAS|ARIAS|MIGUELA|SOLTERO|X|X|LINO MORINO|LINO MORINO|X|9332101382|X|X|X|LINO MORINO|X|LUNES|X|X|X|X|X|DOMICILIO |1000|13800|0|0|0|2022-07-01|2022-07-08|x|x|x|x|x|QWZHGIJM9KVTQO|x|HOMBRE|X|14800|X|X|X|X|X|X|X|X|CARDENAS|X|X|X|X|X</v>
      </c>
    </row>
    <row r="401" spans="1:82" x14ac:dyDescent="0.25">
      <c r="A401" t="s">
        <v>535</v>
      </c>
      <c r="B401" t="s">
        <v>2526</v>
      </c>
      <c r="C401">
        <v>3</v>
      </c>
      <c r="D401" t="s">
        <v>3183</v>
      </c>
      <c r="E401" t="s">
        <v>12</v>
      </c>
      <c r="F401" t="s">
        <v>0</v>
      </c>
      <c r="G401" t="s">
        <v>3430</v>
      </c>
      <c r="H401" t="s">
        <v>3882</v>
      </c>
      <c r="I401">
        <v>14800</v>
      </c>
      <c r="J401">
        <v>0</v>
      </c>
      <c r="K401">
        <v>50</v>
      </c>
      <c r="L401">
        <v>50</v>
      </c>
      <c r="M401">
        <v>2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 t="s">
        <v>4206</v>
      </c>
      <c r="AC401" t="s">
        <v>4186</v>
      </c>
      <c r="AD401" t="s">
        <v>4696</v>
      </c>
      <c r="AE401" t="s">
        <v>4</v>
      </c>
      <c r="AF401" t="s">
        <v>1</v>
      </c>
      <c r="AG401" t="s">
        <v>1</v>
      </c>
      <c r="AH401" t="s">
        <v>5482</v>
      </c>
      <c r="AI401" t="s">
        <v>3430</v>
      </c>
      <c r="AJ401" t="s">
        <v>1</v>
      </c>
      <c r="AK401">
        <v>9371014189</v>
      </c>
      <c r="AL401" t="s">
        <v>1</v>
      </c>
      <c r="AM401" t="s">
        <v>1</v>
      </c>
      <c r="AN401" t="s">
        <v>1</v>
      </c>
      <c r="AO401" t="s">
        <v>5482</v>
      </c>
      <c r="AP401" t="s">
        <v>1</v>
      </c>
      <c r="AQ401" t="s">
        <v>2</v>
      </c>
      <c r="AR401" t="s">
        <v>1</v>
      </c>
      <c r="AS401" t="s">
        <v>1</v>
      </c>
      <c r="AT401" t="s">
        <v>1</v>
      </c>
      <c r="AU401" t="s">
        <v>1</v>
      </c>
      <c r="AV401" t="s">
        <v>1</v>
      </c>
      <c r="AW401" t="s">
        <v>11</v>
      </c>
      <c r="AX401">
        <f>Tabla1[[#This Row],[precio del paquete]]-Tabla1[[#This Row],[Saldo_Deudor]]</f>
        <v>50</v>
      </c>
      <c r="AY401">
        <v>14750</v>
      </c>
      <c r="AZ401">
        <v>0</v>
      </c>
      <c r="BA401">
        <v>0</v>
      </c>
      <c r="BB401" s="20">
        <v>0</v>
      </c>
      <c r="BC401" t="s">
        <v>3882</v>
      </c>
      <c r="BD401" t="s">
        <v>3858</v>
      </c>
      <c r="BE401" t="s">
        <v>3</v>
      </c>
      <c r="BF401" t="s">
        <v>3</v>
      </c>
      <c r="BG401" t="s">
        <v>3</v>
      </c>
      <c r="BH401" t="s">
        <v>3</v>
      </c>
      <c r="BI401" t="s">
        <v>3</v>
      </c>
      <c r="BJ401" s="19" t="s">
        <v>6148</v>
      </c>
      <c r="BK401" t="s">
        <v>3</v>
      </c>
      <c r="BL401" t="s">
        <v>132</v>
      </c>
      <c r="BM401" t="s">
        <v>1</v>
      </c>
      <c r="BN401">
        <f>Tabla1[[#This Row],[precio del paquete]]</f>
        <v>14800</v>
      </c>
      <c r="BO401" t="s">
        <v>1</v>
      </c>
      <c r="BP401" t="s">
        <v>1</v>
      </c>
      <c r="BQ401" t="s">
        <v>1</v>
      </c>
      <c r="BR401" t="s">
        <v>1</v>
      </c>
      <c r="BS401" t="s">
        <v>1</v>
      </c>
      <c r="BT401" t="s">
        <v>1</v>
      </c>
      <c r="BU401" t="s">
        <v>1</v>
      </c>
      <c r="BV401" t="s">
        <v>1</v>
      </c>
      <c r="BW401" t="s">
        <v>0</v>
      </c>
      <c r="BX401" t="s">
        <v>1</v>
      </c>
      <c r="BY401" t="s">
        <v>1</v>
      </c>
      <c r="BZ401" t="s">
        <v>1</v>
      </c>
      <c r="CA401" t="s">
        <v>1</v>
      </c>
      <c r="CB401" t="s">
        <v>1</v>
      </c>
      <c r="CD401" t="str" cm="1">
        <f t="array" aca="1" ref="CD401" ca="1">eConcatenar(A401:CB401,"|")</f>
        <v>4v7jwKDmFJ5EiY3c|CAR2021-7535|3|MEMORIAL|TABASCO |CARDENAS|LIRIO CASA NUMERO 20 |2021-11-12|14800|0|50|50|2|0|0|0|0|0|0|0|0|0|0|0|0|0|0|MARTINEZ|GARCIA|PASCUAL HUGO|SOLTERO|X|X|SANTA ROSALIA|LIRIO CASA NUMERO 20 |X|9371014189|X|X|X|SANTA ROSALIA|X|LUNES|X|X|X|X|X|DOMICILIO |50|14750|0|0|0|2021-11-12|2021-11-19|x|x|x|x|x|PIZ5DTWQQTZRNTG|x|HOMBRE|X|14800|X|X|X|X|X|X|X|X|CARDENAS|X|X|X|X|X</v>
      </c>
    </row>
    <row r="402" spans="1:82" x14ac:dyDescent="0.25">
      <c r="A402" t="s">
        <v>536</v>
      </c>
      <c r="B402" t="s">
        <v>2527</v>
      </c>
      <c r="C402">
        <v>3</v>
      </c>
      <c r="D402" t="s">
        <v>3183</v>
      </c>
      <c r="E402" t="s">
        <v>3188</v>
      </c>
      <c r="F402" t="s">
        <v>3190</v>
      </c>
      <c r="G402" t="s">
        <v>3431</v>
      </c>
      <c r="H402" t="s">
        <v>3899</v>
      </c>
      <c r="I402">
        <v>14800</v>
      </c>
      <c r="J402">
        <v>0</v>
      </c>
      <c r="K402">
        <v>100</v>
      </c>
      <c r="L402">
        <v>50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 t="s">
        <v>4305</v>
      </c>
      <c r="AC402" t="s">
        <v>4697</v>
      </c>
      <c r="AD402" t="s">
        <v>4698</v>
      </c>
      <c r="AE402" t="s">
        <v>4</v>
      </c>
      <c r="AF402" t="s">
        <v>1</v>
      </c>
      <c r="AG402" t="s">
        <v>1</v>
      </c>
      <c r="AH402" t="s">
        <v>5483</v>
      </c>
      <c r="AI402" t="s">
        <v>3431</v>
      </c>
      <c r="AJ402" t="s">
        <v>1</v>
      </c>
      <c r="AK402">
        <v>9371246024</v>
      </c>
      <c r="AL402" t="s">
        <v>1</v>
      </c>
      <c r="AM402" t="s">
        <v>1</v>
      </c>
      <c r="AN402" t="s">
        <v>1</v>
      </c>
      <c r="AO402" t="s">
        <v>5483</v>
      </c>
      <c r="AP402" t="s">
        <v>1</v>
      </c>
      <c r="AQ402" t="s">
        <v>2</v>
      </c>
      <c r="AR402" t="s">
        <v>1</v>
      </c>
      <c r="AS402" t="s">
        <v>1</v>
      </c>
      <c r="AT402" t="s">
        <v>1</v>
      </c>
      <c r="AU402" t="s">
        <v>1</v>
      </c>
      <c r="AV402" t="s">
        <v>1</v>
      </c>
      <c r="AW402" t="s">
        <v>11</v>
      </c>
      <c r="AX402">
        <f>Tabla1[[#This Row],[precio del paquete]]-Tabla1[[#This Row],[Saldo_Deudor]]</f>
        <v>1200</v>
      </c>
      <c r="AY402">
        <v>13600</v>
      </c>
      <c r="AZ402">
        <v>0</v>
      </c>
      <c r="BA402">
        <v>0</v>
      </c>
      <c r="BB402" s="20">
        <v>0</v>
      </c>
      <c r="BC402" t="s">
        <v>5960</v>
      </c>
      <c r="BD402" t="s">
        <v>6033</v>
      </c>
      <c r="BE402" t="s">
        <v>3</v>
      </c>
      <c r="BF402" t="s">
        <v>3</v>
      </c>
      <c r="BG402" t="s">
        <v>3</v>
      </c>
      <c r="BH402" t="s">
        <v>3</v>
      </c>
      <c r="BI402" t="s">
        <v>3</v>
      </c>
      <c r="BJ402" s="18" t="s">
        <v>6124</v>
      </c>
      <c r="BK402" t="s">
        <v>3</v>
      </c>
      <c r="BL402" t="s">
        <v>132</v>
      </c>
      <c r="BM402" t="s">
        <v>1</v>
      </c>
      <c r="BN402">
        <f>Tabla1[[#This Row],[precio del paquete]]</f>
        <v>14800</v>
      </c>
      <c r="BO402" t="s">
        <v>1</v>
      </c>
      <c r="BP402" t="s">
        <v>1</v>
      </c>
      <c r="BQ402" t="s">
        <v>1</v>
      </c>
      <c r="BR402" t="s">
        <v>1</v>
      </c>
      <c r="BS402" t="s">
        <v>1</v>
      </c>
      <c r="BT402" t="s">
        <v>1</v>
      </c>
      <c r="BU402" t="s">
        <v>1</v>
      </c>
      <c r="BV402" t="s">
        <v>1</v>
      </c>
      <c r="BW402" t="s">
        <v>0</v>
      </c>
      <c r="BX402" t="s">
        <v>1</v>
      </c>
      <c r="BY402" t="s">
        <v>1</v>
      </c>
      <c r="BZ402" t="s">
        <v>1</v>
      </c>
      <c r="CA402" t="s">
        <v>1</v>
      </c>
      <c r="CB402" t="s">
        <v>1</v>
      </c>
      <c r="CD402" t="str" cm="1">
        <f t="array" aca="1" ref="CD402" ca="1">eConcatenar(A402:CB402,"|")</f>
        <v>qEb70B2SiZM5pBJj|CAR2021-5088|3|MEMORIAL|TABASCO|HUIMANGUILLO|LOS NARANJOS|2021-04-09|14800|0|100|50|0|0|0|0|0|0|0|0|0|0|0|0|0|0|0|SANCHEZ|LEJANDRO|LUZ MARIA|SOLTERO|X|X|CALLEJON PRINCIPAL SIN NUMERO|LOS NARANJOS|X|9371246024|X|X|X|CALLEJON PRINCIPAL SIN NUMERO|X|LUNES|X|X|X|X|X|DOMICILIO |1200|13600|0|0|0|2022-01-31|2022-02-07|x|x|x|x|x|QWZHGJ0U9KVTQO|x|HOMBRE|X|14800|X|X|X|X|X|X|X|X|CARDENAS|X|X|X|X|X</v>
      </c>
    </row>
    <row r="403" spans="1:82" x14ac:dyDescent="0.25">
      <c r="A403" t="s">
        <v>537</v>
      </c>
      <c r="B403" t="s">
        <v>2528</v>
      </c>
      <c r="C403">
        <v>3</v>
      </c>
      <c r="D403" t="s">
        <v>3185</v>
      </c>
      <c r="E403" t="s">
        <v>12</v>
      </c>
      <c r="F403" t="s">
        <v>120</v>
      </c>
      <c r="G403" t="s">
        <v>3432</v>
      </c>
      <c r="H403" t="s">
        <v>3870</v>
      </c>
      <c r="I403">
        <v>12900</v>
      </c>
      <c r="J403">
        <v>0</v>
      </c>
      <c r="K403">
        <v>400</v>
      </c>
      <c r="L403">
        <v>50</v>
      </c>
      <c r="M403">
        <v>2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 t="s">
        <v>4217</v>
      </c>
      <c r="AC403" t="s">
        <v>4494</v>
      </c>
      <c r="AD403" t="s">
        <v>4641</v>
      </c>
      <c r="AE403" t="s">
        <v>4</v>
      </c>
      <c r="AF403" t="s">
        <v>1</v>
      </c>
      <c r="AG403" t="s">
        <v>1</v>
      </c>
      <c r="AH403" t="s">
        <v>5484</v>
      </c>
      <c r="AI403" t="s">
        <v>3432</v>
      </c>
      <c r="AJ403" t="s">
        <v>1</v>
      </c>
      <c r="AK403">
        <v>9331637646</v>
      </c>
      <c r="AL403" t="s">
        <v>1</v>
      </c>
      <c r="AM403" t="s">
        <v>1</v>
      </c>
      <c r="AN403" t="s">
        <v>1</v>
      </c>
      <c r="AO403" t="s">
        <v>5484</v>
      </c>
      <c r="AP403" t="s">
        <v>1</v>
      </c>
      <c r="AQ403" t="s">
        <v>2</v>
      </c>
      <c r="AR403" t="s">
        <v>1</v>
      </c>
      <c r="AS403" t="s">
        <v>1</v>
      </c>
      <c r="AT403" t="s">
        <v>1</v>
      </c>
      <c r="AU403" t="s">
        <v>1</v>
      </c>
      <c r="AV403" t="s">
        <v>1</v>
      </c>
      <c r="AW403" t="s">
        <v>11</v>
      </c>
      <c r="AX403">
        <f>Tabla1[[#This Row],[precio del paquete]]-Tabla1[[#This Row],[Saldo_Deudor]]</f>
        <v>3600</v>
      </c>
      <c r="AY403">
        <v>9300</v>
      </c>
      <c r="AZ403">
        <v>0</v>
      </c>
      <c r="BA403">
        <v>0</v>
      </c>
      <c r="BB403" s="20">
        <v>0</v>
      </c>
      <c r="BC403" t="s">
        <v>3964</v>
      </c>
      <c r="BD403" t="s">
        <v>6065</v>
      </c>
      <c r="BE403" t="s">
        <v>3</v>
      </c>
      <c r="BF403" t="s">
        <v>3</v>
      </c>
      <c r="BG403" t="s">
        <v>3</v>
      </c>
      <c r="BH403" t="s">
        <v>3</v>
      </c>
      <c r="BI403" t="s">
        <v>3</v>
      </c>
      <c r="BJ403" s="19" t="s">
        <v>6126</v>
      </c>
      <c r="BK403" t="s">
        <v>3</v>
      </c>
      <c r="BL403" t="s">
        <v>132</v>
      </c>
      <c r="BM403" t="s">
        <v>1</v>
      </c>
      <c r="BN403">
        <f>Tabla1[[#This Row],[precio del paquete]]</f>
        <v>12900</v>
      </c>
      <c r="BO403" t="s">
        <v>1</v>
      </c>
      <c r="BP403" t="s">
        <v>1</v>
      </c>
      <c r="BQ403" t="s">
        <v>1</v>
      </c>
      <c r="BR403" t="s">
        <v>1</v>
      </c>
      <c r="BS403" t="s">
        <v>1</v>
      </c>
      <c r="BT403" t="s">
        <v>1</v>
      </c>
      <c r="BU403" t="s">
        <v>1</v>
      </c>
      <c r="BV403" t="s">
        <v>1</v>
      </c>
      <c r="BW403" t="s">
        <v>0</v>
      </c>
      <c r="BX403" t="s">
        <v>1</v>
      </c>
      <c r="BY403" t="s">
        <v>1</v>
      </c>
      <c r="BZ403" t="s">
        <v>1</v>
      </c>
      <c r="CA403" t="s">
        <v>1</v>
      </c>
      <c r="CB403" t="s">
        <v>1</v>
      </c>
      <c r="CD403" t="str" cm="1">
        <f t="array" aca="1" ref="CD403" ca="1">eConcatenar(A403:CB403,"|")</f>
        <v>xPlaeKTIPxFTg1Z9|COM2021-0782|3|IMPERIAL DE LUJO|TABASCO |COMALCALCO |LOS PINOS SIN NUMERO |2021-01-03|12900|0|400|50|2|0|0|0|0|0|0|0|0|0|0|0|0|0|0|RODRIGUEZ|DIAZ|JULIAN|SOLTERO|X|X|INDEPENDENCIA PRIMERA SECCION |LOS PINOS SIN NUMERO |X|9331637646|X|X|X|INDEPENDENCIA PRIMERA SECCION |X|LUNES|X|X|X|X|X|DOMICILIO |3600|9300|0|0|0|2021-03-12|2021-03-19|x|x|x|x|x|QWZBUBTG9KVTQO|x|HOMBRE|X|12900|X|X|X|X|X|X|X|X|CARDENAS|X|X|X|X|X</v>
      </c>
    </row>
    <row r="404" spans="1:82" x14ac:dyDescent="0.25">
      <c r="A404" t="s">
        <v>538</v>
      </c>
      <c r="B404" t="s">
        <v>2529</v>
      </c>
      <c r="C404">
        <v>3</v>
      </c>
      <c r="D404" t="s">
        <v>3183</v>
      </c>
      <c r="E404" t="s">
        <v>3188</v>
      </c>
      <c r="F404" t="s">
        <v>3189</v>
      </c>
      <c r="G404" t="s">
        <v>3433</v>
      </c>
      <c r="H404" t="s">
        <v>3755</v>
      </c>
      <c r="I404">
        <v>14800</v>
      </c>
      <c r="J404">
        <v>0</v>
      </c>
      <c r="K404">
        <v>200</v>
      </c>
      <c r="L404">
        <v>50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 t="s">
        <v>4312</v>
      </c>
      <c r="AC404" t="s">
        <v>4191</v>
      </c>
      <c r="AD404" t="s">
        <v>4699</v>
      </c>
      <c r="AE404" t="s">
        <v>4</v>
      </c>
      <c r="AF404" t="s">
        <v>1</v>
      </c>
      <c r="AG404" t="s">
        <v>1</v>
      </c>
      <c r="AH404" t="s">
        <v>5485</v>
      </c>
      <c r="AI404" t="s">
        <v>3433</v>
      </c>
      <c r="AJ404" t="s">
        <v>1</v>
      </c>
      <c r="AK404">
        <v>9331687828</v>
      </c>
      <c r="AL404" t="s">
        <v>1</v>
      </c>
      <c r="AM404" t="s">
        <v>1</v>
      </c>
      <c r="AN404" t="s">
        <v>1</v>
      </c>
      <c r="AO404" t="s">
        <v>5485</v>
      </c>
      <c r="AP404" t="s">
        <v>1</v>
      </c>
      <c r="AQ404" t="s">
        <v>2</v>
      </c>
      <c r="AR404" t="s">
        <v>1</v>
      </c>
      <c r="AS404" t="s">
        <v>1</v>
      </c>
      <c r="AT404" t="s">
        <v>1</v>
      </c>
      <c r="AU404" t="s">
        <v>1</v>
      </c>
      <c r="AV404" t="s">
        <v>1</v>
      </c>
      <c r="AW404" t="s">
        <v>11</v>
      </c>
      <c r="AX404">
        <f>Tabla1[[#This Row],[precio del paquete]]-Tabla1[[#This Row],[Saldo_Deudor]]</f>
        <v>1300</v>
      </c>
      <c r="AY404">
        <v>13500</v>
      </c>
      <c r="AZ404">
        <v>0</v>
      </c>
      <c r="BA404">
        <v>0</v>
      </c>
      <c r="BB404" s="20">
        <v>0</v>
      </c>
      <c r="BC404" t="s">
        <v>5980</v>
      </c>
      <c r="BD404" t="s">
        <v>5959</v>
      </c>
      <c r="BE404" t="s">
        <v>3</v>
      </c>
      <c r="BF404" t="s">
        <v>3</v>
      </c>
      <c r="BG404" t="s">
        <v>3</v>
      </c>
      <c r="BH404" t="s">
        <v>3</v>
      </c>
      <c r="BI404" t="s">
        <v>3</v>
      </c>
      <c r="BJ404" s="18" t="s">
        <v>6147</v>
      </c>
      <c r="BK404" t="s">
        <v>3</v>
      </c>
      <c r="BL404" t="s">
        <v>132</v>
      </c>
      <c r="BM404" t="s">
        <v>1</v>
      </c>
      <c r="BN404">
        <f>Tabla1[[#This Row],[precio del paquete]]</f>
        <v>14800</v>
      </c>
      <c r="BO404" t="s">
        <v>1</v>
      </c>
      <c r="BP404" t="s">
        <v>1</v>
      </c>
      <c r="BQ404" t="s">
        <v>1</v>
      </c>
      <c r="BR404" t="s">
        <v>1</v>
      </c>
      <c r="BS404" t="s">
        <v>1</v>
      </c>
      <c r="BT404" t="s">
        <v>1</v>
      </c>
      <c r="BU404" t="s">
        <v>1</v>
      </c>
      <c r="BV404" t="s">
        <v>1</v>
      </c>
      <c r="BW404" t="s">
        <v>0</v>
      </c>
      <c r="BX404" t="s">
        <v>1</v>
      </c>
      <c r="BY404" t="s">
        <v>1</v>
      </c>
      <c r="BZ404" t="s">
        <v>1</v>
      </c>
      <c r="CA404" t="s">
        <v>1</v>
      </c>
      <c r="CB404" t="s">
        <v>1</v>
      </c>
      <c r="CD404" t="str" cm="1">
        <f t="array" aca="1" ref="CD404" ca="1">eConcatenar(A404:CB404,"|")</f>
        <v>xFBjHiuCqe9eCgdt|COM2021-3160|3|MEMORIAL|TABASCO|COMALCALCO|MARIA PINO SUAREZ SEGUNDA |2021-01-10|14800|0|200|50|0|0|0|0|0|0|0|0|0|0|0|0|0|0|0|CASTELLANOS|FUENTES|LILIA|SOLTERO|X|X|CARRETERA A CHICOZAPOTE|MARIA PINO SUAREZ SEGUNDA |X|9331687828|X|X|X|CARRETERA A CHICOZAPOTE|X|LUNES|X|X|X|X|X|DOMICILIO |1300|13500|0|0|0|2022-01-18|2022-01-25|x|x|x|x|x|QX002MIY9KVTQO|x|HOMBRE|X|14800|X|X|X|X|X|X|X|X|CARDENAS|X|X|X|X|X</v>
      </c>
    </row>
    <row r="405" spans="1:82" x14ac:dyDescent="0.25">
      <c r="A405" t="s">
        <v>539</v>
      </c>
      <c r="B405" t="s">
        <v>2530</v>
      </c>
      <c r="C405">
        <v>3</v>
      </c>
      <c r="D405" t="s">
        <v>3183</v>
      </c>
      <c r="E405" t="s">
        <v>3188</v>
      </c>
      <c r="F405" t="s">
        <v>0</v>
      </c>
      <c r="G405" t="s">
        <v>3434</v>
      </c>
      <c r="H405" t="s">
        <v>3953</v>
      </c>
      <c r="I405">
        <v>14800</v>
      </c>
      <c r="J405">
        <v>0</v>
      </c>
      <c r="K405">
        <v>400</v>
      </c>
      <c r="L405">
        <v>50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 t="s">
        <v>4183</v>
      </c>
      <c r="AC405" t="s">
        <v>4183</v>
      </c>
      <c r="AD405" t="s">
        <v>4700</v>
      </c>
      <c r="AE405" t="s">
        <v>4</v>
      </c>
      <c r="AF405" t="s">
        <v>1</v>
      </c>
      <c r="AG405" t="s">
        <v>1</v>
      </c>
      <c r="AH405" t="s">
        <v>5486</v>
      </c>
      <c r="AI405" t="s">
        <v>3434</v>
      </c>
      <c r="AJ405" t="s">
        <v>1</v>
      </c>
      <c r="AK405">
        <v>9371343824</v>
      </c>
      <c r="AL405" t="s">
        <v>1</v>
      </c>
      <c r="AM405" t="s">
        <v>1</v>
      </c>
      <c r="AN405" t="s">
        <v>1</v>
      </c>
      <c r="AO405" t="s">
        <v>5486</v>
      </c>
      <c r="AP405" t="s">
        <v>1</v>
      </c>
      <c r="AQ405" t="s">
        <v>2</v>
      </c>
      <c r="AR405" t="s">
        <v>1</v>
      </c>
      <c r="AS405" t="s">
        <v>1</v>
      </c>
      <c r="AT405" t="s">
        <v>1</v>
      </c>
      <c r="AU405" t="s">
        <v>1</v>
      </c>
      <c r="AV405" t="s">
        <v>1</v>
      </c>
      <c r="AW405" t="s">
        <v>11</v>
      </c>
      <c r="AX405">
        <f>Tabla1[[#This Row],[precio del paquete]]-Tabla1[[#This Row],[Saldo_Deudor]]</f>
        <v>450</v>
      </c>
      <c r="AY405">
        <v>14350</v>
      </c>
      <c r="AZ405">
        <v>0</v>
      </c>
      <c r="BA405">
        <v>0</v>
      </c>
      <c r="BB405" s="20">
        <v>0</v>
      </c>
      <c r="BC405" t="s">
        <v>4136</v>
      </c>
      <c r="BD405" t="s">
        <v>6082</v>
      </c>
      <c r="BE405" t="s">
        <v>3</v>
      </c>
      <c r="BF405" t="s">
        <v>3</v>
      </c>
      <c r="BG405" t="s">
        <v>3</v>
      </c>
      <c r="BH405" t="s">
        <v>3</v>
      </c>
      <c r="BI405" t="s">
        <v>3</v>
      </c>
      <c r="BJ405" s="19" t="s">
        <v>6134</v>
      </c>
      <c r="BK405" t="s">
        <v>3</v>
      </c>
      <c r="BL405" t="s">
        <v>132</v>
      </c>
      <c r="BM405" t="s">
        <v>1</v>
      </c>
      <c r="BN405">
        <f>Tabla1[[#This Row],[precio del paquete]]</f>
        <v>14800</v>
      </c>
      <c r="BO405" t="s">
        <v>1</v>
      </c>
      <c r="BP405" t="s">
        <v>1</v>
      </c>
      <c r="BQ405" t="s">
        <v>1</v>
      </c>
      <c r="BR405" t="s">
        <v>1</v>
      </c>
      <c r="BS405" t="s">
        <v>1</v>
      </c>
      <c r="BT405" t="s">
        <v>1</v>
      </c>
      <c r="BU405" t="s">
        <v>1</v>
      </c>
      <c r="BV405" t="s">
        <v>1</v>
      </c>
      <c r="BW405" t="s">
        <v>0</v>
      </c>
      <c r="BX405" t="s">
        <v>1</v>
      </c>
      <c r="BY405" t="s">
        <v>1</v>
      </c>
      <c r="BZ405" t="s">
        <v>1</v>
      </c>
      <c r="CA405" t="s">
        <v>1</v>
      </c>
      <c r="CB405" t="s">
        <v>1</v>
      </c>
      <c r="CD405" t="str" cm="1">
        <f t="array" aca="1" ref="CD405" ca="1">eConcatenar(A405:CB405,"|")</f>
        <v>gyR5LKw5hOrZHSr5|CAR2021-1211|3|MEMORIAL|TABASCO|CARDENAS|MELCHOR OCAMPO|2021-02-04|14800|0|400|50|0|0|0|0|0|0|0|0|0|0|0|0|0|0|0|DE LA CRUZ|DE LA CRUZ|TERENCIO|SOLTERO|X|X|CARRETERA CARDENAS - COMALCALCO|MELCHOR OCAMPO|X|9371343824|X|X|X|CARRETERA CARDENAS - COMALCALCO|X|LUNES|X|X|X|X|X|DOMICILIO |450|14350|0|0|0|2021-08-14|2021-08-21|x|x|x|x|x|QWZGYSX69KVTQO|x|HOMBRE|X|14800|X|X|X|X|X|X|X|X|CARDENAS|X|X|X|X|X</v>
      </c>
    </row>
    <row r="406" spans="1:82" x14ac:dyDescent="0.25">
      <c r="A406" t="s">
        <v>540</v>
      </c>
      <c r="B406" t="s">
        <v>2531</v>
      </c>
      <c r="C406">
        <v>3</v>
      </c>
      <c r="D406" t="s">
        <v>3183</v>
      </c>
      <c r="E406" t="s">
        <v>3188</v>
      </c>
      <c r="F406" t="s">
        <v>0</v>
      </c>
      <c r="G406" t="s">
        <v>3434</v>
      </c>
      <c r="H406" t="s">
        <v>3778</v>
      </c>
      <c r="I406">
        <v>14800</v>
      </c>
      <c r="J406">
        <v>0</v>
      </c>
      <c r="K406">
        <v>250</v>
      </c>
      <c r="L406">
        <v>50</v>
      </c>
      <c r="M406">
        <v>1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 t="s">
        <v>4188</v>
      </c>
      <c r="AC406" t="s">
        <v>4701</v>
      </c>
      <c r="AD406" t="s">
        <v>4281</v>
      </c>
      <c r="AE406" t="s">
        <v>4</v>
      </c>
      <c r="AF406" t="s">
        <v>1</v>
      </c>
      <c r="AG406" t="s">
        <v>1</v>
      </c>
      <c r="AH406" t="s">
        <v>5486</v>
      </c>
      <c r="AI406" t="s">
        <v>3434</v>
      </c>
      <c r="AJ406" t="s">
        <v>1</v>
      </c>
      <c r="AK406">
        <v>9371660889</v>
      </c>
      <c r="AL406" t="s">
        <v>1</v>
      </c>
      <c r="AM406" t="s">
        <v>1</v>
      </c>
      <c r="AN406" t="s">
        <v>1</v>
      </c>
      <c r="AO406" t="s">
        <v>5486</v>
      </c>
      <c r="AP406" t="s">
        <v>1</v>
      </c>
      <c r="AQ406" t="s">
        <v>2</v>
      </c>
      <c r="AR406" t="s">
        <v>1</v>
      </c>
      <c r="AS406" t="s">
        <v>1</v>
      </c>
      <c r="AT406" t="s">
        <v>1</v>
      </c>
      <c r="AU406" t="s">
        <v>1</v>
      </c>
      <c r="AV406" t="s">
        <v>1</v>
      </c>
      <c r="AW406" t="s">
        <v>11</v>
      </c>
      <c r="AX406">
        <f>Tabla1[[#This Row],[precio del paquete]]-Tabla1[[#This Row],[Saldo_Deudor]]</f>
        <v>2100</v>
      </c>
      <c r="AY406">
        <v>12700</v>
      </c>
      <c r="AZ406">
        <v>0</v>
      </c>
      <c r="BA406">
        <v>0</v>
      </c>
      <c r="BB406" s="20">
        <v>0</v>
      </c>
      <c r="BC406" t="s">
        <v>5990</v>
      </c>
      <c r="BD406" t="s">
        <v>6016</v>
      </c>
      <c r="BE406" t="s">
        <v>3</v>
      </c>
      <c r="BF406" t="s">
        <v>3</v>
      </c>
      <c r="BG406" t="s">
        <v>3</v>
      </c>
      <c r="BH406" t="s">
        <v>3</v>
      </c>
      <c r="BI406" t="s">
        <v>3</v>
      </c>
      <c r="BJ406" s="18" t="s">
        <v>6136</v>
      </c>
      <c r="BK406" t="s">
        <v>3</v>
      </c>
      <c r="BL406" t="s">
        <v>132</v>
      </c>
      <c r="BM406" t="s">
        <v>1</v>
      </c>
      <c r="BN406">
        <f>Tabla1[[#This Row],[precio del paquete]]</f>
        <v>14800</v>
      </c>
      <c r="BO406" t="s">
        <v>1</v>
      </c>
      <c r="BP406" t="s">
        <v>1</v>
      </c>
      <c r="BQ406" t="s">
        <v>1</v>
      </c>
      <c r="BR406" t="s">
        <v>1</v>
      </c>
      <c r="BS406" t="s">
        <v>1</v>
      </c>
      <c r="BT406" t="s">
        <v>1</v>
      </c>
      <c r="BU406" t="s">
        <v>1</v>
      </c>
      <c r="BV406" t="s">
        <v>1</v>
      </c>
      <c r="BW406" t="s">
        <v>0</v>
      </c>
      <c r="BX406" t="s">
        <v>1</v>
      </c>
      <c r="BY406" t="s">
        <v>1</v>
      </c>
      <c r="BZ406" t="s">
        <v>1</v>
      </c>
      <c r="CA406" t="s">
        <v>1</v>
      </c>
      <c r="CB406" t="s">
        <v>1</v>
      </c>
      <c r="CD406" t="str" cm="1">
        <f t="array" aca="1" ref="CD406" ca="1">eConcatenar(A406:CB406,"|")</f>
        <v>C0C74Yqj337OsAF6|CAR2021-5659|3|MEMORIAL|TABASCO|CARDENAS|MELCHOR OCAMPO|2021-09-27|14800|0|250|50|1|0|0|0|0|0|0|0|0|0|0|0|0|0|0|ARIAS|BARAHONA|ROSA|SOLTERO|X|X|CARRETERA CARDENAS - COMALCALCO|MELCHOR OCAMPO|X|9371660889|X|X|X|CARRETERA CARDENAS - COMALCALCO|X|LUNES|X|X|X|X|X|DOMICILIO |2100|12700|0|0|0|2022-09-25|2022-10-02|x|x|x|x|x|QWZBUES49KVTQO|x|HOMBRE|X|14800|X|X|X|X|X|X|X|X|CARDENAS|X|X|X|X|X</v>
      </c>
    </row>
    <row r="407" spans="1:82" x14ac:dyDescent="0.25">
      <c r="A407" t="s">
        <v>541</v>
      </c>
      <c r="B407" t="s">
        <v>2532</v>
      </c>
      <c r="C407">
        <v>3</v>
      </c>
      <c r="D407" t="s">
        <v>3183</v>
      </c>
      <c r="E407" t="s">
        <v>3188</v>
      </c>
      <c r="F407" t="s">
        <v>0</v>
      </c>
      <c r="G407" t="s">
        <v>3434</v>
      </c>
      <c r="H407" t="s">
        <v>3794</v>
      </c>
      <c r="I407">
        <v>14800</v>
      </c>
      <c r="J407">
        <v>0</v>
      </c>
      <c r="K407">
        <v>200</v>
      </c>
      <c r="L407">
        <v>50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 t="s">
        <v>4206</v>
      </c>
      <c r="AC407" t="s">
        <v>4702</v>
      </c>
      <c r="AD407" t="s">
        <v>4625</v>
      </c>
      <c r="AE407" t="s">
        <v>4</v>
      </c>
      <c r="AF407" t="s">
        <v>1</v>
      </c>
      <c r="AG407" t="s">
        <v>1</v>
      </c>
      <c r="AH407" t="s">
        <v>3434</v>
      </c>
      <c r="AI407" t="s">
        <v>3434</v>
      </c>
      <c r="AJ407" t="s">
        <v>1</v>
      </c>
      <c r="AK407">
        <v>9371421233</v>
      </c>
      <c r="AL407" t="s">
        <v>1</v>
      </c>
      <c r="AM407" t="s">
        <v>1</v>
      </c>
      <c r="AN407" t="s">
        <v>1</v>
      </c>
      <c r="AO407" t="s">
        <v>3434</v>
      </c>
      <c r="AP407" t="s">
        <v>1</v>
      </c>
      <c r="AQ407" t="s">
        <v>2</v>
      </c>
      <c r="AR407" t="s">
        <v>1</v>
      </c>
      <c r="AS407" t="s">
        <v>1</v>
      </c>
      <c r="AT407" t="s">
        <v>1</v>
      </c>
      <c r="AU407" t="s">
        <v>1</v>
      </c>
      <c r="AV407" t="s">
        <v>1</v>
      </c>
      <c r="AW407" t="s">
        <v>11</v>
      </c>
      <c r="AX407">
        <f>Tabla1[[#This Row],[precio del paquete]]-Tabla1[[#This Row],[Saldo_Deudor]]</f>
        <v>1300</v>
      </c>
      <c r="AY407">
        <v>13500</v>
      </c>
      <c r="AZ407">
        <v>0</v>
      </c>
      <c r="BA407">
        <v>0</v>
      </c>
      <c r="BB407" s="20">
        <v>0</v>
      </c>
      <c r="BC407" t="s">
        <v>3768</v>
      </c>
      <c r="BD407" t="s">
        <v>3769</v>
      </c>
      <c r="BE407" t="s">
        <v>3</v>
      </c>
      <c r="BF407" t="s">
        <v>3</v>
      </c>
      <c r="BG407" t="s">
        <v>3</v>
      </c>
      <c r="BH407" t="s">
        <v>3</v>
      </c>
      <c r="BI407" t="s">
        <v>3</v>
      </c>
      <c r="BJ407" s="19" t="s">
        <v>6123</v>
      </c>
      <c r="BK407" t="s">
        <v>3</v>
      </c>
      <c r="BL407" t="s">
        <v>132</v>
      </c>
      <c r="BM407" t="s">
        <v>1</v>
      </c>
      <c r="BN407">
        <f>Tabla1[[#This Row],[precio del paquete]]</f>
        <v>14800</v>
      </c>
      <c r="BO407" t="s">
        <v>1</v>
      </c>
      <c r="BP407" t="s">
        <v>1</v>
      </c>
      <c r="BQ407" t="s">
        <v>1</v>
      </c>
      <c r="BR407" t="s">
        <v>1</v>
      </c>
      <c r="BS407" t="s">
        <v>1</v>
      </c>
      <c r="BT407" t="s">
        <v>1</v>
      </c>
      <c r="BU407" t="s">
        <v>1</v>
      </c>
      <c r="BV407" t="s">
        <v>1</v>
      </c>
      <c r="BW407" t="s">
        <v>0</v>
      </c>
      <c r="BX407" t="s">
        <v>1</v>
      </c>
      <c r="BY407" t="s">
        <v>1</v>
      </c>
      <c r="BZ407" t="s">
        <v>1</v>
      </c>
      <c r="CA407" t="s">
        <v>1</v>
      </c>
      <c r="CB407" t="s">
        <v>1</v>
      </c>
      <c r="CD407" t="str" cm="1">
        <f t="array" aca="1" ref="CD407" ca="1">eConcatenar(A407:CB407,"|")</f>
        <v>IohZI83DS455s6rV|CAR2021-6235|3|MEMORIAL|TABASCO|CARDENAS|MELCHOR OCAMPO|2021-10-19|14800|0|200|50|0|0|0|0|0|0|0|0|0|0|0|0|0|0|0|MARTINEZ|CORREA|MARTHA PATRICIA|SOLTERO|X|X|MELCHOR OCAMPO|MELCHOR OCAMPO|X|9371421233|X|X|X|MELCHOR OCAMPO|X|LUNES|X|X|X|X|X|DOMICILIO |1300|13500|0|0|0|2022-01-22|2022-01-29|x|x|x|x|x|VGPXMZBAHZ6IEPI|x|HOMBRE|X|14800|X|X|X|X|X|X|X|X|CARDENAS|X|X|X|X|X</v>
      </c>
    </row>
    <row r="408" spans="1:82" x14ac:dyDescent="0.25">
      <c r="A408" t="s">
        <v>542</v>
      </c>
      <c r="B408" t="s">
        <v>2533</v>
      </c>
      <c r="C408">
        <v>3</v>
      </c>
      <c r="D408" t="s">
        <v>3183</v>
      </c>
      <c r="E408" t="s">
        <v>3188</v>
      </c>
      <c r="F408" t="s">
        <v>10</v>
      </c>
      <c r="G408" t="s">
        <v>3435</v>
      </c>
      <c r="H408" t="s">
        <v>3853</v>
      </c>
      <c r="I408">
        <v>14800</v>
      </c>
      <c r="J408">
        <v>0</v>
      </c>
      <c r="K408">
        <v>100</v>
      </c>
      <c r="L408">
        <v>50</v>
      </c>
      <c r="M408">
        <v>1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 t="s">
        <v>4237</v>
      </c>
      <c r="AC408" t="s">
        <v>4703</v>
      </c>
      <c r="AD408" t="s">
        <v>4336</v>
      </c>
      <c r="AE408" t="s">
        <v>4</v>
      </c>
      <c r="AF408" t="s">
        <v>1</v>
      </c>
      <c r="AG408" t="s">
        <v>1</v>
      </c>
      <c r="AH408" t="s">
        <v>5487</v>
      </c>
      <c r="AI408" t="s">
        <v>3435</v>
      </c>
      <c r="AJ408" t="s">
        <v>1</v>
      </c>
      <c r="AK408">
        <v>9371402466</v>
      </c>
      <c r="AL408" t="s">
        <v>1</v>
      </c>
      <c r="AM408" t="s">
        <v>1</v>
      </c>
      <c r="AN408" t="s">
        <v>1</v>
      </c>
      <c r="AO408" t="s">
        <v>5487</v>
      </c>
      <c r="AP408" t="s">
        <v>1</v>
      </c>
      <c r="AQ408" t="s">
        <v>2</v>
      </c>
      <c r="AR408" t="s">
        <v>1</v>
      </c>
      <c r="AS408" t="s">
        <v>1</v>
      </c>
      <c r="AT408" t="s">
        <v>1</v>
      </c>
      <c r="AU408" t="s">
        <v>1</v>
      </c>
      <c r="AV408" t="s">
        <v>1</v>
      </c>
      <c r="AW408" t="s">
        <v>11</v>
      </c>
      <c r="AX408">
        <f>Tabla1[[#This Row],[precio del paquete]]-Tabla1[[#This Row],[Saldo_Deudor]]</f>
        <v>100</v>
      </c>
      <c r="AY408">
        <v>14700</v>
      </c>
      <c r="AZ408">
        <v>0</v>
      </c>
      <c r="BA408">
        <v>0</v>
      </c>
      <c r="BB408" s="20">
        <v>0</v>
      </c>
      <c r="BC408" t="s">
        <v>3853</v>
      </c>
      <c r="BD408" t="s">
        <v>6079</v>
      </c>
      <c r="BE408" t="s">
        <v>3</v>
      </c>
      <c r="BF408" t="s">
        <v>3</v>
      </c>
      <c r="BG408" t="s">
        <v>3</v>
      </c>
      <c r="BH408" t="s">
        <v>3</v>
      </c>
      <c r="BI408" t="s">
        <v>3</v>
      </c>
      <c r="BJ408" s="18" t="s">
        <v>6135</v>
      </c>
      <c r="BK408" t="s">
        <v>3</v>
      </c>
      <c r="BL408" t="s">
        <v>132</v>
      </c>
      <c r="BM408" t="s">
        <v>1</v>
      </c>
      <c r="BN408">
        <f>Tabla1[[#This Row],[precio del paquete]]</f>
        <v>14800</v>
      </c>
      <c r="BO408" t="s">
        <v>1</v>
      </c>
      <c r="BP408" t="s">
        <v>1</v>
      </c>
      <c r="BQ408" t="s">
        <v>1</v>
      </c>
      <c r="BR408" t="s">
        <v>1</v>
      </c>
      <c r="BS408" t="s">
        <v>1</v>
      </c>
      <c r="BT408" t="s">
        <v>1</v>
      </c>
      <c r="BU408" t="s">
        <v>1</v>
      </c>
      <c r="BV408" t="s">
        <v>1</v>
      </c>
      <c r="BW408" t="s">
        <v>0</v>
      </c>
      <c r="BX408" t="s">
        <v>1</v>
      </c>
      <c r="BY408" t="s">
        <v>1</v>
      </c>
      <c r="BZ408" t="s">
        <v>1</v>
      </c>
      <c r="CA408" t="s">
        <v>1</v>
      </c>
      <c r="CB408" t="s">
        <v>1</v>
      </c>
      <c r="CD408" t="str" cm="1">
        <f t="array" aca="1" ref="CD408" ca="1">eConcatenar(A408:CB408,"|")</f>
        <v>YT8uHwZDTylZDSWJ|CAR2021-7204|3|MEMORIAL|TABASCO|CARDENAS |MELCHOR OCAMPO |2021-11-24|14800|0|100|50|1|0|0|0|0|0|0|0|0|0|0|0|0|0|0|ALEJANDRO|BAUTISTA|LUCIA|SOLTERO|X|X|MELCHOR OCAMPO AL FONDO |MELCHOR OCAMPO |X|9371402466|X|X|X|MELCHOR OCAMPO AL FONDO |X|LUNES|X|X|X|X|X|DOMICILIO |100|14700|0|0|0|2021-11-24|2021-12-01|x|x|x|x|x|MYEDVABVTAZ4TPF|x|HOMBRE|X|14800|X|X|X|X|X|X|X|X|CARDENAS|X|X|X|X|X</v>
      </c>
    </row>
    <row r="409" spans="1:82" x14ac:dyDescent="0.25">
      <c r="A409" t="s">
        <v>543</v>
      </c>
      <c r="B409" t="s">
        <v>2534</v>
      </c>
      <c r="C409">
        <v>3</v>
      </c>
      <c r="D409" t="s">
        <v>3183</v>
      </c>
      <c r="E409" t="s">
        <v>3188</v>
      </c>
      <c r="F409" t="s">
        <v>3192</v>
      </c>
      <c r="G409" t="s">
        <v>3436</v>
      </c>
      <c r="H409" t="s">
        <v>3853</v>
      </c>
      <c r="I409">
        <v>14800</v>
      </c>
      <c r="J409">
        <v>0</v>
      </c>
      <c r="K409">
        <v>100</v>
      </c>
      <c r="L409">
        <v>50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 t="s">
        <v>4271</v>
      </c>
      <c r="AC409" t="s">
        <v>4704</v>
      </c>
      <c r="AD409" t="s">
        <v>4638</v>
      </c>
      <c r="AE409" t="s">
        <v>4</v>
      </c>
      <c r="AF409" t="s">
        <v>1</v>
      </c>
      <c r="AG409" t="s">
        <v>1</v>
      </c>
      <c r="AH409" t="s">
        <v>3436</v>
      </c>
      <c r="AI409" t="s">
        <v>3436</v>
      </c>
      <c r="AJ409" t="s">
        <v>1</v>
      </c>
      <c r="AK409">
        <v>9141317185</v>
      </c>
      <c r="AL409" t="s">
        <v>1</v>
      </c>
      <c r="AM409" t="s">
        <v>1</v>
      </c>
      <c r="AN409" t="s">
        <v>1</v>
      </c>
      <c r="AO409" t="s">
        <v>3436</v>
      </c>
      <c r="AP409" t="s">
        <v>1</v>
      </c>
      <c r="AQ409" t="s">
        <v>2</v>
      </c>
      <c r="AR409" t="s">
        <v>1</v>
      </c>
      <c r="AS409" t="s">
        <v>1</v>
      </c>
      <c r="AT409" t="s">
        <v>1</v>
      </c>
      <c r="AU409" t="s">
        <v>1</v>
      </c>
      <c r="AV409" t="s">
        <v>1</v>
      </c>
      <c r="AW409" t="s">
        <v>11</v>
      </c>
      <c r="AX409">
        <f>Tabla1[[#This Row],[precio del paquete]]-Tabla1[[#This Row],[Saldo_Deudor]]</f>
        <v>100</v>
      </c>
      <c r="AY409">
        <v>14700</v>
      </c>
      <c r="AZ409">
        <v>0</v>
      </c>
      <c r="BA409">
        <v>0</v>
      </c>
      <c r="BB409" s="20">
        <v>0</v>
      </c>
      <c r="BC409" t="s">
        <v>3853</v>
      </c>
      <c r="BD409" t="s">
        <v>6079</v>
      </c>
      <c r="BE409" t="s">
        <v>3</v>
      </c>
      <c r="BF409" t="s">
        <v>3</v>
      </c>
      <c r="BG409" t="s">
        <v>3</v>
      </c>
      <c r="BH409" t="s">
        <v>3</v>
      </c>
      <c r="BI409" t="s">
        <v>3</v>
      </c>
      <c r="BJ409" s="19" t="s">
        <v>6124</v>
      </c>
      <c r="BK409" t="s">
        <v>3</v>
      </c>
      <c r="BL409" t="s">
        <v>132</v>
      </c>
      <c r="BM409" t="s">
        <v>1</v>
      </c>
      <c r="BN409">
        <f>Tabla1[[#This Row],[precio del paquete]]</f>
        <v>14800</v>
      </c>
      <c r="BO409" t="s">
        <v>1</v>
      </c>
      <c r="BP409" t="s">
        <v>1</v>
      </c>
      <c r="BQ409" t="s">
        <v>1</v>
      </c>
      <c r="BR409" t="s">
        <v>1</v>
      </c>
      <c r="BS409" t="s">
        <v>1</v>
      </c>
      <c r="BT409" t="s">
        <v>1</v>
      </c>
      <c r="BU409" t="s">
        <v>1</v>
      </c>
      <c r="BV409" t="s">
        <v>1</v>
      </c>
      <c r="BW409" t="s">
        <v>0</v>
      </c>
      <c r="BX409" t="s">
        <v>1</v>
      </c>
      <c r="BY409" t="s">
        <v>1</v>
      </c>
      <c r="BZ409" t="s">
        <v>1</v>
      </c>
      <c r="CA409" t="s">
        <v>1</v>
      </c>
      <c r="CB409" t="s">
        <v>1</v>
      </c>
      <c r="CD409" t="str" cm="1">
        <f t="array" aca="1" ref="CD409" ca="1">eConcatenar(A409:CB409,"|")</f>
        <v>OnSjeZ6QuPrD9uku|PAR2021-7229|3|MEMORIAL|TABASCO|PARAISO|MIAHUATLAN SEGUNDA SECCION|2021-11-24|14800|0|100|50|0|0|0|0|0|0|0|0|0|0|0|0|0|0|0|MONTEJO|TRIANO|ROSA MARIA|SOLTERO|X|X|MIAHUATLAN SEGUNDA SECCION|MIAHUATLAN SEGUNDA SECCION|X|9141317185|X|X|X|MIAHUATLAN SEGUNDA SECCION|X|LUNES|X|X|X|X|X|DOMICILIO |100|14700|0|0|0|2021-11-24|2021-12-01|x|x|x|x|x|QWZHGJ0U9KVTQO|x|HOMBRE|X|14800|X|X|X|X|X|X|X|X|CARDENAS|X|X|X|X|X</v>
      </c>
    </row>
    <row r="410" spans="1:82" x14ac:dyDescent="0.25">
      <c r="A410" t="s">
        <v>544</v>
      </c>
      <c r="B410" t="s">
        <v>2535</v>
      </c>
      <c r="C410">
        <v>3</v>
      </c>
      <c r="D410" t="s">
        <v>3183</v>
      </c>
      <c r="E410" t="s">
        <v>3188</v>
      </c>
      <c r="F410" t="s">
        <v>3192</v>
      </c>
      <c r="G410" t="s">
        <v>3436</v>
      </c>
      <c r="H410" t="s">
        <v>3888</v>
      </c>
      <c r="I410">
        <v>14800</v>
      </c>
      <c r="J410">
        <v>0</v>
      </c>
      <c r="K410">
        <v>200</v>
      </c>
      <c r="L410">
        <v>50</v>
      </c>
      <c r="M410">
        <v>1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t="s">
        <v>4705</v>
      </c>
      <c r="AC410" t="s">
        <v>4309</v>
      </c>
      <c r="AD410" t="s">
        <v>4306</v>
      </c>
      <c r="AE410" t="s">
        <v>4</v>
      </c>
      <c r="AF410" t="s">
        <v>1</v>
      </c>
      <c r="AG410" t="s">
        <v>1</v>
      </c>
      <c r="AH410" t="s">
        <v>3436</v>
      </c>
      <c r="AI410" t="s">
        <v>3436</v>
      </c>
      <c r="AJ410" t="s">
        <v>1</v>
      </c>
      <c r="AK410">
        <v>9932228101</v>
      </c>
      <c r="AL410" t="s">
        <v>1</v>
      </c>
      <c r="AM410" t="s">
        <v>1</v>
      </c>
      <c r="AN410" t="s">
        <v>1</v>
      </c>
      <c r="AO410" t="s">
        <v>3436</v>
      </c>
      <c r="AP410" t="s">
        <v>1</v>
      </c>
      <c r="AQ410" t="s">
        <v>2</v>
      </c>
      <c r="AR410" t="s">
        <v>1</v>
      </c>
      <c r="AS410" t="s">
        <v>1</v>
      </c>
      <c r="AT410" t="s">
        <v>1</v>
      </c>
      <c r="AU410" t="s">
        <v>1</v>
      </c>
      <c r="AV410" t="s">
        <v>1</v>
      </c>
      <c r="AW410" t="s">
        <v>11</v>
      </c>
      <c r="AX410">
        <f>Tabla1[[#This Row],[precio del paquete]]-Tabla1[[#This Row],[Saldo_Deudor]]</f>
        <v>200</v>
      </c>
      <c r="AY410">
        <v>14600</v>
      </c>
      <c r="AZ410">
        <v>0</v>
      </c>
      <c r="BA410">
        <v>0</v>
      </c>
      <c r="BB410" s="20">
        <v>0</v>
      </c>
      <c r="BC410" t="s">
        <v>5991</v>
      </c>
      <c r="BD410" t="s">
        <v>5968</v>
      </c>
      <c r="BE410" t="s">
        <v>3</v>
      </c>
      <c r="BF410" t="s">
        <v>3</v>
      </c>
      <c r="BG410" t="s">
        <v>3</v>
      </c>
      <c r="BH410" t="s">
        <v>3</v>
      </c>
      <c r="BI410" t="s">
        <v>3</v>
      </c>
      <c r="BJ410" s="18" t="s">
        <v>6138</v>
      </c>
      <c r="BK410" t="s">
        <v>3</v>
      </c>
      <c r="BL410" t="s">
        <v>132</v>
      </c>
      <c r="BM410" t="s">
        <v>1</v>
      </c>
      <c r="BN410">
        <f>Tabla1[[#This Row],[precio del paquete]]</f>
        <v>14800</v>
      </c>
      <c r="BO410" t="s">
        <v>1</v>
      </c>
      <c r="BP410" t="s">
        <v>1</v>
      </c>
      <c r="BQ410" t="s">
        <v>1</v>
      </c>
      <c r="BR410" t="s">
        <v>1</v>
      </c>
      <c r="BS410" t="s">
        <v>1</v>
      </c>
      <c r="BT410" t="s">
        <v>1</v>
      </c>
      <c r="BU410" t="s">
        <v>1</v>
      </c>
      <c r="BV410" t="s">
        <v>1</v>
      </c>
      <c r="BW410" t="s">
        <v>0</v>
      </c>
      <c r="BX410" t="s">
        <v>1</v>
      </c>
      <c r="BY410" t="s">
        <v>1</v>
      </c>
      <c r="BZ410" t="s">
        <v>1</v>
      </c>
      <c r="CA410" t="s">
        <v>1</v>
      </c>
      <c r="CB410" t="s">
        <v>1</v>
      </c>
      <c r="CD410" t="str" cm="1">
        <f t="array" aca="1" ref="CD410" ca="1">eConcatenar(A410:CB410,"|")</f>
        <v>9frSMoutD3KoRSFx|CAR2021-7226|3|MEMORIAL|TABASCO|PARAISO|MIAHUATLAN SEGUNDA SECCION|2021-11-25|14800|0|200|50|1|0|0|0|0|0|0|0|0|0|0|0|0|0|0|POLOMERO|PEREGRINO|GUADALUPE|SOLTERO|X|X|MIAHUATLAN SEGUNDA SECCION|MIAHUATLAN SEGUNDA SECCION|X|9932228101|X|X|X|MIAHUATLAN SEGUNDA SECCION|X|LUNES|X|X|X|X|X|DOMICILIO |200|14600|0|0|0|2021-12-25|2022-01-01|x|x|x|x|x|W5OV8PESRAEJZYS|x|HOMBRE|X|14800|X|X|X|X|X|X|X|X|CARDENAS|X|X|X|X|X</v>
      </c>
    </row>
    <row r="411" spans="1:82" x14ac:dyDescent="0.25">
      <c r="A411" t="s">
        <v>545</v>
      </c>
      <c r="B411" t="s">
        <v>2536</v>
      </c>
      <c r="C411">
        <v>3</v>
      </c>
      <c r="D411" t="s">
        <v>4179</v>
      </c>
      <c r="E411" t="s">
        <v>3188</v>
      </c>
      <c r="F411" t="s">
        <v>3192</v>
      </c>
      <c r="G411" t="s">
        <v>3436</v>
      </c>
      <c r="H411" t="s">
        <v>3888</v>
      </c>
      <c r="I411">
        <v>14800</v>
      </c>
      <c r="J411">
        <v>0</v>
      </c>
      <c r="K411">
        <v>100</v>
      </c>
      <c r="L411">
        <v>50</v>
      </c>
      <c r="M411">
        <v>1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 t="s">
        <v>4706</v>
      </c>
      <c r="AC411" t="s">
        <v>4707</v>
      </c>
      <c r="AD411" t="s">
        <v>4708</v>
      </c>
      <c r="AE411" t="s">
        <v>4</v>
      </c>
      <c r="AF411" t="s">
        <v>1</v>
      </c>
      <c r="AG411" t="s">
        <v>1</v>
      </c>
      <c r="AH411" t="s">
        <v>3436</v>
      </c>
      <c r="AI411" t="s">
        <v>3436</v>
      </c>
      <c r="AJ411" t="s">
        <v>1</v>
      </c>
      <c r="AK411">
        <v>9371293391</v>
      </c>
      <c r="AL411" t="s">
        <v>1</v>
      </c>
      <c r="AM411" t="s">
        <v>1</v>
      </c>
      <c r="AN411" t="s">
        <v>1</v>
      </c>
      <c r="AO411" t="s">
        <v>3436</v>
      </c>
      <c r="AP411" t="s">
        <v>1</v>
      </c>
      <c r="AQ411" t="s">
        <v>2</v>
      </c>
      <c r="AR411" t="s">
        <v>1</v>
      </c>
      <c r="AS411" t="s">
        <v>1</v>
      </c>
      <c r="AT411" t="s">
        <v>1</v>
      </c>
      <c r="AU411" t="s">
        <v>1</v>
      </c>
      <c r="AV411" t="s">
        <v>1</v>
      </c>
      <c r="AW411" t="s">
        <v>11</v>
      </c>
      <c r="AX411">
        <f>Tabla1[[#This Row],[precio del paquete]]-Tabla1[[#This Row],[Saldo_Deudor]]</f>
        <v>1100</v>
      </c>
      <c r="AY411">
        <v>13700</v>
      </c>
      <c r="AZ411">
        <v>0</v>
      </c>
      <c r="BA411">
        <v>0</v>
      </c>
      <c r="BB411" s="20">
        <v>0</v>
      </c>
      <c r="BC411" t="s">
        <v>3853</v>
      </c>
      <c r="BD411" t="s">
        <v>6079</v>
      </c>
      <c r="BE411" t="s">
        <v>3</v>
      </c>
      <c r="BF411" t="s">
        <v>3</v>
      </c>
      <c r="BG411" t="s">
        <v>3</v>
      </c>
      <c r="BH411" t="s">
        <v>3</v>
      </c>
      <c r="BI411" t="s">
        <v>3</v>
      </c>
      <c r="BJ411" s="19" t="s">
        <v>6138</v>
      </c>
      <c r="BK411" t="s">
        <v>3</v>
      </c>
      <c r="BL411" t="s">
        <v>132</v>
      </c>
      <c r="BM411" t="s">
        <v>1</v>
      </c>
      <c r="BN411">
        <f>Tabla1[[#This Row],[precio del paquete]]</f>
        <v>14800</v>
      </c>
      <c r="BO411" t="s">
        <v>1</v>
      </c>
      <c r="BP411" t="s">
        <v>1</v>
      </c>
      <c r="BQ411" t="s">
        <v>1</v>
      </c>
      <c r="BR411" t="s">
        <v>1</v>
      </c>
      <c r="BS411" t="s">
        <v>1</v>
      </c>
      <c r="BT411" t="s">
        <v>1</v>
      </c>
      <c r="BU411" t="s">
        <v>1</v>
      </c>
      <c r="BV411" t="s">
        <v>1</v>
      </c>
      <c r="BW411" t="s">
        <v>0</v>
      </c>
      <c r="BX411" t="s">
        <v>1</v>
      </c>
      <c r="BY411" t="s">
        <v>1</v>
      </c>
      <c r="BZ411" t="s">
        <v>1</v>
      </c>
      <c r="CA411" t="s">
        <v>1</v>
      </c>
      <c r="CB411" t="s">
        <v>1</v>
      </c>
      <c r="CD411" t="str" cm="1">
        <f t="array" aca="1" ref="CD411" ca="1">eConcatenar(A411:CB411,"|")</f>
        <v>HdhrRCO4X3zaIyx5|CAR2021-7227|3|QUINCENAL|TABASCO|PARAISO|MIAHUATLAN SEGUNDA SECCION|2021-11-25|14800|0|100|50|1|0|0|0|0|0|0|0|0|0|0|0|0|0|0|GERONIMO|MAYO|LOAMMI|SOLTERO|X|X|MIAHUATLAN SEGUNDA SECCION|MIAHUATLAN SEGUNDA SECCION|X|9371293391|X|X|X|MIAHUATLAN SEGUNDA SECCION|X|LUNES|X|X|X|X|X|DOMICILIO |1100|13700|0|0|0|2021-11-24|2021-12-01|x|x|x|x|x|W5OV8PESRAEJZYS|x|HOMBRE|X|14800|X|X|X|X|X|X|X|X|CARDENAS|X|X|X|X|X</v>
      </c>
    </row>
    <row r="412" spans="1:82" x14ac:dyDescent="0.25">
      <c r="A412" t="s">
        <v>546</v>
      </c>
      <c r="B412" t="s">
        <v>2537</v>
      </c>
      <c r="C412">
        <v>3</v>
      </c>
      <c r="D412" t="s">
        <v>4179</v>
      </c>
      <c r="E412" t="s">
        <v>3188</v>
      </c>
      <c r="F412" t="s">
        <v>3192</v>
      </c>
      <c r="G412" t="s">
        <v>3436</v>
      </c>
      <c r="H412" t="s">
        <v>3888</v>
      </c>
      <c r="I412">
        <v>14800</v>
      </c>
      <c r="J412">
        <v>0</v>
      </c>
      <c r="K412">
        <v>50</v>
      </c>
      <c r="L412">
        <v>50</v>
      </c>
      <c r="M412">
        <v>1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 t="s">
        <v>4262</v>
      </c>
      <c r="AC412" t="s">
        <v>4246</v>
      </c>
      <c r="AD412" t="s">
        <v>4550</v>
      </c>
      <c r="AE412" t="s">
        <v>4</v>
      </c>
      <c r="AF412" t="s">
        <v>1</v>
      </c>
      <c r="AG412" t="s">
        <v>1</v>
      </c>
      <c r="AH412" t="s">
        <v>3436</v>
      </c>
      <c r="AI412" t="s">
        <v>3436</v>
      </c>
      <c r="AJ412" t="s">
        <v>1</v>
      </c>
      <c r="AK412">
        <v>9371655669</v>
      </c>
      <c r="AL412" t="s">
        <v>1</v>
      </c>
      <c r="AM412" t="s">
        <v>1</v>
      </c>
      <c r="AN412" t="s">
        <v>1</v>
      </c>
      <c r="AO412" t="s">
        <v>3436</v>
      </c>
      <c r="AP412" t="s">
        <v>1</v>
      </c>
      <c r="AQ412" t="s">
        <v>2</v>
      </c>
      <c r="AR412" t="s">
        <v>1</v>
      </c>
      <c r="AS412" t="s">
        <v>1</v>
      </c>
      <c r="AT412" t="s">
        <v>1</v>
      </c>
      <c r="AU412" t="s">
        <v>1</v>
      </c>
      <c r="AV412" t="s">
        <v>1</v>
      </c>
      <c r="AW412" t="s">
        <v>11</v>
      </c>
      <c r="AX412">
        <f>Tabla1[[#This Row],[precio del paquete]]-Tabla1[[#This Row],[Saldo_Deudor]]</f>
        <v>750</v>
      </c>
      <c r="AY412">
        <v>14050</v>
      </c>
      <c r="AZ412">
        <v>0</v>
      </c>
      <c r="BA412">
        <v>0</v>
      </c>
      <c r="BB412" s="20">
        <v>0</v>
      </c>
      <c r="BC412" t="s">
        <v>5988</v>
      </c>
      <c r="BD412" t="s">
        <v>3988</v>
      </c>
      <c r="BE412" t="s">
        <v>3</v>
      </c>
      <c r="BF412" t="s">
        <v>3</v>
      </c>
      <c r="BG412" t="s">
        <v>3</v>
      </c>
      <c r="BH412" t="s">
        <v>3</v>
      </c>
      <c r="BI412" t="s">
        <v>3</v>
      </c>
      <c r="BJ412" s="18" t="s">
        <v>6138</v>
      </c>
      <c r="BK412" t="s">
        <v>3</v>
      </c>
      <c r="BL412" t="s">
        <v>132</v>
      </c>
      <c r="BM412" t="s">
        <v>1</v>
      </c>
      <c r="BN412">
        <f>Tabla1[[#This Row],[precio del paquete]]</f>
        <v>14800</v>
      </c>
      <c r="BO412" t="s">
        <v>1</v>
      </c>
      <c r="BP412" t="s">
        <v>1</v>
      </c>
      <c r="BQ412" t="s">
        <v>1</v>
      </c>
      <c r="BR412" t="s">
        <v>1</v>
      </c>
      <c r="BS412" t="s">
        <v>1</v>
      </c>
      <c r="BT412" t="s">
        <v>1</v>
      </c>
      <c r="BU412" t="s">
        <v>1</v>
      </c>
      <c r="BV412" t="s">
        <v>1</v>
      </c>
      <c r="BW412" t="s">
        <v>0</v>
      </c>
      <c r="BX412" t="s">
        <v>1</v>
      </c>
      <c r="BY412" t="s">
        <v>1</v>
      </c>
      <c r="BZ412" t="s">
        <v>1</v>
      </c>
      <c r="CA412" t="s">
        <v>1</v>
      </c>
      <c r="CB412" t="s">
        <v>1</v>
      </c>
      <c r="CD412" t="str" cm="1">
        <f t="array" aca="1" ref="CD412" ca="1">eConcatenar(A412:CB412,"|")</f>
        <v>dSXrjSkpP0E8R5Zr|PAR2021-7228|3|QUINCENAL|TABASCO|PARAISO|MIAHUATLAN SEGUNDA SECCION|2021-11-25|14800|0|50|50|1|0|0|0|0|0|0|0|0|0|0|0|0|0|0|OLAN|JIMENEZ|VICTOR|SOLTERO|X|X|MIAHUATLAN SEGUNDA SECCION|MIAHUATLAN SEGUNDA SECCION|X|9371655669|X|X|X|MIAHUATLAN SEGUNDA SECCION|X|LUNES|X|X|X|X|X|DOMICILIO |750|14050|0|0|0|2022-01-08|2022-01-15|x|x|x|x|x|W5OV8PESRAEJZYS|x|HOMBRE|X|14800|X|X|X|X|X|X|X|X|CARDENAS|X|X|X|X|X</v>
      </c>
    </row>
    <row r="413" spans="1:82" x14ac:dyDescent="0.25">
      <c r="A413" t="s">
        <v>547</v>
      </c>
      <c r="B413" t="s">
        <v>2538</v>
      </c>
      <c r="C413">
        <v>3</v>
      </c>
      <c r="D413" t="s">
        <v>3187</v>
      </c>
      <c r="E413" t="s">
        <v>3188</v>
      </c>
      <c r="F413" t="s">
        <v>3189</v>
      </c>
      <c r="G413" t="s">
        <v>3437</v>
      </c>
      <c r="H413" t="s">
        <v>3954</v>
      </c>
      <c r="I413">
        <v>12900</v>
      </c>
      <c r="J413">
        <v>0</v>
      </c>
      <c r="K413">
        <v>200</v>
      </c>
      <c r="L413">
        <v>50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 t="s">
        <v>4393</v>
      </c>
      <c r="AC413" t="s">
        <v>4201</v>
      </c>
      <c r="AD413" t="s">
        <v>4254</v>
      </c>
      <c r="AE413" t="s">
        <v>4</v>
      </c>
      <c r="AF413" t="s">
        <v>1</v>
      </c>
      <c r="AG413" t="s">
        <v>1</v>
      </c>
      <c r="AH413" t="s">
        <v>5488</v>
      </c>
      <c r="AI413" t="s">
        <v>3437</v>
      </c>
      <c r="AJ413" t="s">
        <v>1</v>
      </c>
      <c r="AK413">
        <v>9331684096</v>
      </c>
      <c r="AL413" t="s">
        <v>1</v>
      </c>
      <c r="AM413" t="s">
        <v>1</v>
      </c>
      <c r="AN413" t="s">
        <v>1</v>
      </c>
      <c r="AO413" t="s">
        <v>5488</v>
      </c>
      <c r="AP413" t="s">
        <v>1</v>
      </c>
      <c r="AQ413" t="s">
        <v>2</v>
      </c>
      <c r="AR413" t="s">
        <v>1</v>
      </c>
      <c r="AS413" t="s">
        <v>1</v>
      </c>
      <c r="AT413" t="s">
        <v>1</v>
      </c>
      <c r="AU413" t="s">
        <v>1</v>
      </c>
      <c r="AV413" t="s">
        <v>1</v>
      </c>
      <c r="AW413" t="s">
        <v>11</v>
      </c>
      <c r="AX413">
        <f>Tabla1[[#This Row],[precio del paquete]]-Tabla1[[#This Row],[Saldo_Deudor]]</f>
        <v>12900</v>
      </c>
      <c r="AY413">
        <v>0</v>
      </c>
      <c r="AZ413">
        <v>0</v>
      </c>
      <c r="BA413">
        <v>0</v>
      </c>
      <c r="BB413" s="20">
        <v>0</v>
      </c>
      <c r="BC413" t="s">
        <v>3771</v>
      </c>
      <c r="BD413" t="s">
        <v>4018</v>
      </c>
      <c r="BE413" t="s">
        <v>3</v>
      </c>
      <c r="BF413" t="s">
        <v>3</v>
      </c>
      <c r="BG413" t="s">
        <v>3</v>
      </c>
      <c r="BH413" t="s">
        <v>3</v>
      </c>
      <c r="BI413" t="s">
        <v>3</v>
      </c>
      <c r="BJ413" s="19" t="s">
        <v>6138</v>
      </c>
      <c r="BK413" t="s">
        <v>3</v>
      </c>
      <c r="BL413" t="s">
        <v>132</v>
      </c>
      <c r="BM413" t="s">
        <v>1</v>
      </c>
      <c r="BN413">
        <f>Tabla1[[#This Row],[precio del paquete]]</f>
        <v>12900</v>
      </c>
      <c r="BO413" t="s">
        <v>1</v>
      </c>
      <c r="BP413" t="s">
        <v>1</v>
      </c>
      <c r="BQ413" t="s">
        <v>1</v>
      </c>
      <c r="BR413" t="s">
        <v>1</v>
      </c>
      <c r="BS413" t="s">
        <v>1</v>
      </c>
      <c r="BT413" t="s">
        <v>1</v>
      </c>
      <c r="BU413" t="s">
        <v>1</v>
      </c>
      <c r="BV413" t="s">
        <v>1</v>
      </c>
      <c r="BW413" t="s">
        <v>0</v>
      </c>
      <c r="BX413" t="s">
        <v>1</v>
      </c>
      <c r="BY413" t="s">
        <v>1</v>
      </c>
      <c r="BZ413" t="s">
        <v>1</v>
      </c>
      <c r="CA413" t="s">
        <v>1</v>
      </c>
      <c r="CB413" t="s">
        <v>1</v>
      </c>
      <c r="CD413" t="str" cm="1">
        <f t="array" aca="1" ref="CD413" ca="1">eConcatenar(A413:CB413,"|")</f>
        <v>13TodCNTaUBd9YzD|COM2018-1932|3|ECONOLINE|TABASCO|COMALCALCO|MIGUEL HIDALGO|2018-09-29|12900|0|200|50|0|0|0|0|0|0|0|0|0|0|0|0|0|0|0|ALCUDIA|HERNANDEZ|CARMEN|SOLTERO|X|X|ENTRADA EL MANGO |MIGUEL HIDALGO|X|9331684096|X|X|X|ENTRADA EL MANGO |X|LUNES|X|X|X|X|X|DOMICILIO |12900|0|0|0|0|2021-06-12|2021-06-19|x|x|x|x|x|W5OV8PESRAEJZYS|x|HOMBRE|X|12900|X|X|X|X|X|X|X|X|CARDENAS|X|X|X|X|X</v>
      </c>
    </row>
    <row r="414" spans="1:82" x14ac:dyDescent="0.25">
      <c r="A414" t="s">
        <v>548</v>
      </c>
      <c r="B414" t="s">
        <v>2539</v>
      </c>
      <c r="C414">
        <v>3</v>
      </c>
      <c r="D414" t="s">
        <v>3183</v>
      </c>
      <c r="E414" t="s">
        <v>3188</v>
      </c>
      <c r="F414" t="s">
        <v>3189</v>
      </c>
      <c r="G414" t="s">
        <v>3437</v>
      </c>
      <c r="H414" t="s">
        <v>3763</v>
      </c>
      <c r="I414">
        <v>14800</v>
      </c>
      <c r="J414">
        <v>0</v>
      </c>
      <c r="K414">
        <v>100</v>
      </c>
      <c r="L414">
        <v>50</v>
      </c>
      <c r="M414">
        <v>1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 t="s">
        <v>4230</v>
      </c>
      <c r="AC414" t="s">
        <v>4188</v>
      </c>
      <c r="AD414" t="s">
        <v>4682</v>
      </c>
      <c r="AE414" t="s">
        <v>4</v>
      </c>
      <c r="AF414" t="s">
        <v>1</v>
      </c>
      <c r="AG414" t="s">
        <v>1</v>
      </c>
      <c r="AH414" t="s">
        <v>5251</v>
      </c>
      <c r="AI414" t="s">
        <v>3437</v>
      </c>
      <c r="AJ414" t="s">
        <v>1</v>
      </c>
      <c r="AK414" t="s">
        <v>1</v>
      </c>
      <c r="AL414" t="s">
        <v>1</v>
      </c>
      <c r="AM414" t="s">
        <v>1</v>
      </c>
      <c r="AN414" t="s">
        <v>1</v>
      </c>
      <c r="AO414" t="s">
        <v>5251</v>
      </c>
      <c r="AP414" t="s">
        <v>1</v>
      </c>
      <c r="AQ414" t="s">
        <v>2</v>
      </c>
      <c r="AR414" t="s">
        <v>1</v>
      </c>
      <c r="AS414" t="s">
        <v>1</v>
      </c>
      <c r="AT414" t="s">
        <v>1</v>
      </c>
      <c r="AU414" t="s">
        <v>1</v>
      </c>
      <c r="AV414" t="s">
        <v>1</v>
      </c>
      <c r="AW414" t="s">
        <v>11</v>
      </c>
      <c r="AX414">
        <f>Tabla1[[#This Row],[precio del paquete]]-Tabla1[[#This Row],[Saldo_Deudor]]</f>
        <v>11200</v>
      </c>
      <c r="AY414">
        <v>3600</v>
      </c>
      <c r="AZ414">
        <v>0</v>
      </c>
      <c r="BA414">
        <v>0</v>
      </c>
      <c r="BB414" s="20">
        <v>0</v>
      </c>
      <c r="BC414" t="s">
        <v>4124</v>
      </c>
      <c r="BD414" t="s">
        <v>4103</v>
      </c>
      <c r="BE414" t="s">
        <v>3</v>
      </c>
      <c r="BF414" t="s">
        <v>3</v>
      </c>
      <c r="BG414" t="s">
        <v>3</v>
      </c>
      <c r="BH414" t="s">
        <v>3</v>
      </c>
      <c r="BI414" t="s">
        <v>3</v>
      </c>
      <c r="BJ414" s="18" t="s">
        <v>6144</v>
      </c>
      <c r="BK414" t="s">
        <v>3</v>
      </c>
      <c r="BL414" t="s">
        <v>132</v>
      </c>
      <c r="BM414" t="s">
        <v>1</v>
      </c>
      <c r="BN414">
        <f>Tabla1[[#This Row],[precio del paquete]]</f>
        <v>14800</v>
      </c>
      <c r="BO414" t="s">
        <v>1</v>
      </c>
      <c r="BP414" t="s">
        <v>1</v>
      </c>
      <c r="BQ414" t="s">
        <v>1</v>
      </c>
      <c r="BR414" t="s">
        <v>1</v>
      </c>
      <c r="BS414" t="s">
        <v>1</v>
      </c>
      <c r="BT414" t="s">
        <v>1</v>
      </c>
      <c r="BU414" t="s">
        <v>1</v>
      </c>
      <c r="BV414" t="s">
        <v>1</v>
      </c>
      <c r="BW414" t="s">
        <v>0</v>
      </c>
      <c r="BX414" t="s">
        <v>1</v>
      </c>
      <c r="BY414" t="s">
        <v>1</v>
      </c>
      <c r="BZ414" t="s">
        <v>1</v>
      </c>
      <c r="CA414" t="s">
        <v>1</v>
      </c>
      <c r="CB414" t="s">
        <v>1</v>
      </c>
      <c r="CD414" t="str" cm="1">
        <f t="array" aca="1" ref="CD414" ca="1">eConcatenar(A414:CB414,"|")</f>
        <v>vTLrfSxQeGJbEpsq|COM2021-3147|3|MEMORIAL|TABASCO|COMALCALCO|MIGUEL HIDALGO|2022-02-01|14800|0|100|50|1|0|0|0|0|0|0|0|0|0|0|0|0|0|0|VELAZQUEZ|ARIAS|MARIA ASUNCION|SOLTERO|X|X|CARRETERA A VILLA ALDAMA|MIGUEL HIDALGO|X|X|X|X|X|CARRETERA A VILLA ALDAMA|X|LUNES|X|X|X|X|X|DOMICILIO |11200|3600|0|0|0|2022-01-21|2022-01-28|x|x|x|x|x|QX002L4E9KVTQO|x|HOMBRE|X|14800|X|X|X|X|X|X|X|X|CARDENAS|X|X|X|X|X</v>
      </c>
    </row>
    <row r="415" spans="1:82" x14ac:dyDescent="0.25">
      <c r="A415" t="s">
        <v>549</v>
      </c>
      <c r="B415" t="s">
        <v>2540</v>
      </c>
      <c r="C415">
        <v>3</v>
      </c>
      <c r="D415" t="s">
        <v>4180</v>
      </c>
      <c r="E415" t="s">
        <v>3188</v>
      </c>
      <c r="F415" t="s">
        <v>0</v>
      </c>
      <c r="G415" t="s">
        <v>3438</v>
      </c>
      <c r="H415" t="s">
        <v>3833</v>
      </c>
      <c r="I415">
        <v>24500</v>
      </c>
      <c r="J415">
        <v>0</v>
      </c>
      <c r="K415">
        <v>500</v>
      </c>
      <c r="L415">
        <v>50</v>
      </c>
      <c r="M415">
        <v>1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 t="s">
        <v>4425</v>
      </c>
      <c r="AC415" t="s">
        <v>4433</v>
      </c>
      <c r="AD415" t="s">
        <v>4515</v>
      </c>
      <c r="AE415" t="s">
        <v>4</v>
      </c>
      <c r="AF415" t="s">
        <v>1</v>
      </c>
      <c r="AG415" t="s">
        <v>1</v>
      </c>
      <c r="AH415" t="s">
        <v>5489</v>
      </c>
      <c r="AI415" t="s">
        <v>3438</v>
      </c>
      <c r="AJ415" t="s">
        <v>1</v>
      </c>
      <c r="AK415">
        <v>9981667238</v>
      </c>
      <c r="AL415" t="s">
        <v>1</v>
      </c>
      <c r="AM415" t="s">
        <v>1</v>
      </c>
      <c r="AN415" t="s">
        <v>1</v>
      </c>
      <c r="AO415" t="s">
        <v>5489</v>
      </c>
      <c r="AP415" t="s">
        <v>1</v>
      </c>
      <c r="AQ415" t="s">
        <v>2</v>
      </c>
      <c r="AR415" t="s">
        <v>1</v>
      </c>
      <c r="AS415" t="s">
        <v>1</v>
      </c>
      <c r="AT415" t="s">
        <v>1</v>
      </c>
      <c r="AU415" t="s">
        <v>1</v>
      </c>
      <c r="AV415" t="s">
        <v>1</v>
      </c>
      <c r="AW415" t="s">
        <v>11</v>
      </c>
      <c r="AX415">
        <f>Tabla1[[#This Row],[precio del paquete]]-Tabla1[[#This Row],[Saldo_Deudor]]</f>
        <v>1000</v>
      </c>
      <c r="AY415">
        <v>23500</v>
      </c>
      <c r="AZ415">
        <v>0</v>
      </c>
      <c r="BA415">
        <v>0</v>
      </c>
      <c r="BB415" s="20">
        <v>0</v>
      </c>
      <c r="BC415" t="s">
        <v>3835</v>
      </c>
      <c r="BD415" t="s">
        <v>3907</v>
      </c>
      <c r="BE415" t="s">
        <v>3</v>
      </c>
      <c r="BF415" t="s">
        <v>3</v>
      </c>
      <c r="BG415" t="s">
        <v>3</v>
      </c>
      <c r="BH415" t="s">
        <v>3</v>
      </c>
      <c r="BI415" t="s">
        <v>3</v>
      </c>
      <c r="BJ415" s="19" t="s">
        <v>6125</v>
      </c>
      <c r="BK415" t="s">
        <v>3</v>
      </c>
      <c r="BL415" t="s">
        <v>132</v>
      </c>
      <c r="BM415" t="s">
        <v>1</v>
      </c>
      <c r="BN415">
        <f>Tabla1[[#This Row],[precio del paquete]]</f>
        <v>24500</v>
      </c>
      <c r="BO415" t="s">
        <v>1</v>
      </c>
      <c r="BP415" t="s">
        <v>1</v>
      </c>
      <c r="BQ415" t="s">
        <v>1</v>
      </c>
      <c r="BR415" t="s">
        <v>1</v>
      </c>
      <c r="BS415" t="s">
        <v>1</v>
      </c>
      <c r="BT415" t="s">
        <v>1</v>
      </c>
      <c r="BU415" t="s">
        <v>1</v>
      </c>
      <c r="BV415" t="s">
        <v>1</v>
      </c>
      <c r="BW415" t="s">
        <v>0</v>
      </c>
      <c r="BX415" t="s">
        <v>1</v>
      </c>
      <c r="BY415" t="s">
        <v>1</v>
      </c>
      <c r="BZ415" t="s">
        <v>1</v>
      </c>
      <c r="CA415" t="s">
        <v>1</v>
      </c>
      <c r="CB415" t="s">
        <v>1</v>
      </c>
      <c r="CD415" t="str" cm="1">
        <f t="array" aca="1" ref="CD415" ca="1">eConcatenar(A415:CB415,"|")</f>
        <v>AWpblIFMRxjTW7Lh|CAR2021-6809|3|DIGNITY |TABASCO|CARDENAS|MIGUEL HIDALGO 2DA SECCION|2021-08-11|24500|0|500|50|1|0|0|0|0|0|0|0|0|0|0|0|0|0|0|ESCALANTE|RIVERA|DARNELLY|SOLTERO|X|X|MIGUEL HIDALGO SEGUNDA SECCION|MIGUEL HIDALGO 2DA SECCION|X|9981667238|X|X|X|MIGUEL HIDALGO SEGUNDA SECCION|X|LUNES|X|X|X|X|X|DOMICILIO |1000|23500|0|0|0|2021-12-16|2021-12-23|x|x|x|x|x|2DFOYRA5IQNIWWH|x|HOMBRE|X|24500|X|X|X|X|X|X|X|X|CARDENAS|X|X|X|X|X</v>
      </c>
    </row>
    <row r="416" spans="1:82" x14ac:dyDescent="0.25">
      <c r="A416" t="s">
        <v>550</v>
      </c>
      <c r="B416" t="s">
        <v>2541</v>
      </c>
      <c r="C416">
        <v>3</v>
      </c>
      <c r="D416" t="s">
        <v>3183</v>
      </c>
      <c r="E416" t="s">
        <v>3188</v>
      </c>
      <c r="F416" t="s">
        <v>3189</v>
      </c>
      <c r="G416" t="s">
        <v>3439</v>
      </c>
      <c r="H416" t="s">
        <v>3866</v>
      </c>
      <c r="I416">
        <v>14800</v>
      </c>
      <c r="J416">
        <v>0</v>
      </c>
      <c r="K416">
        <v>50</v>
      </c>
      <c r="L416">
        <v>50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 t="s">
        <v>4201</v>
      </c>
      <c r="AC416" t="s">
        <v>4201</v>
      </c>
      <c r="AD416" t="s">
        <v>4709</v>
      </c>
      <c r="AE416" t="s">
        <v>4</v>
      </c>
      <c r="AF416" t="s">
        <v>1</v>
      </c>
      <c r="AG416" t="s">
        <v>1</v>
      </c>
      <c r="AH416" t="s">
        <v>3446</v>
      </c>
      <c r="AI416" t="s">
        <v>3439</v>
      </c>
      <c r="AJ416" t="s">
        <v>1</v>
      </c>
      <c r="AK416">
        <v>9331369182</v>
      </c>
      <c r="AL416" t="s">
        <v>1</v>
      </c>
      <c r="AM416" t="s">
        <v>1</v>
      </c>
      <c r="AN416" t="s">
        <v>1</v>
      </c>
      <c r="AO416" t="s">
        <v>3446</v>
      </c>
      <c r="AP416" t="s">
        <v>1</v>
      </c>
      <c r="AQ416" t="s">
        <v>2</v>
      </c>
      <c r="AR416" t="s">
        <v>1</v>
      </c>
      <c r="AS416" t="s">
        <v>1</v>
      </c>
      <c r="AT416" t="s">
        <v>1</v>
      </c>
      <c r="AU416" t="s">
        <v>1</v>
      </c>
      <c r="AV416" t="s">
        <v>1</v>
      </c>
      <c r="AW416" t="s">
        <v>11</v>
      </c>
      <c r="AX416">
        <f>Tabla1[[#This Row],[precio del paquete]]-Tabla1[[#This Row],[Saldo_Deudor]]</f>
        <v>650</v>
      </c>
      <c r="AY416">
        <v>14150</v>
      </c>
      <c r="AZ416">
        <v>0</v>
      </c>
      <c r="BA416">
        <v>0</v>
      </c>
      <c r="BB416" s="20">
        <v>0</v>
      </c>
      <c r="BC416" t="s">
        <v>3985</v>
      </c>
      <c r="BD416" t="s">
        <v>4141</v>
      </c>
      <c r="BE416" t="s">
        <v>3</v>
      </c>
      <c r="BF416" t="s">
        <v>3</v>
      </c>
      <c r="BG416" t="s">
        <v>3</v>
      </c>
      <c r="BH416" t="s">
        <v>3</v>
      </c>
      <c r="BI416" t="s">
        <v>3</v>
      </c>
      <c r="BJ416" s="18" t="s">
        <v>6124</v>
      </c>
      <c r="BK416" t="s">
        <v>3</v>
      </c>
      <c r="BL416" t="s">
        <v>132</v>
      </c>
      <c r="BM416" t="s">
        <v>1</v>
      </c>
      <c r="BN416">
        <f>Tabla1[[#This Row],[precio del paquete]]</f>
        <v>14800</v>
      </c>
      <c r="BO416" t="s">
        <v>1</v>
      </c>
      <c r="BP416" t="s">
        <v>1</v>
      </c>
      <c r="BQ416" t="s">
        <v>1</v>
      </c>
      <c r="BR416" t="s">
        <v>1</v>
      </c>
      <c r="BS416" t="s">
        <v>1</v>
      </c>
      <c r="BT416" t="s">
        <v>1</v>
      </c>
      <c r="BU416" t="s">
        <v>1</v>
      </c>
      <c r="BV416" t="s">
        <v>1</v>
      </c>
      <c r="BW416" t="s">
        <v>0</v>
      </c>
      <c r="BX416" t="s">
        <v>1</v>
      </c>
      <c r="BY416" t="s">
        <v>1</v>
      </c>
      <c r="BZ416" t="s">
        <v>1</v>
      </c>
      <c r="CA416" t="s">
        <v>1</v>
      </c>
      <c r="CB416" t="s">
        <v>1</v>
      </c>
      <c r="CD416" t="str" cm="1">
        <f t="array" aca="1" ref="CD416" ca="1">eConcatenar(A416:CB416,"|")</f>
        <v>Blibnups2Kik1uq6|COM2021-3755|3|MEMORIAL|TABASCO|COMALCALCO|MOCTEZUMA|2021-11-23|14800|0|50|50|0|0|0|0|0|0|0|0|0|0|0|0|0|0|0|HERNANDEZ|HERNANDEZ|CLARIVEL|SOLTERO|X|X|MOCTEZUMA TERCERA|MOCTEZUMA|X|9331369182|X|X|X|MOCTEZUMA TERCERA|X|LUNES|X|X|X|X|X|DOMICILIO |650|14150|0|0|0|2022-01-17|2022-01-24|x|x|x|x|x|QWZHGJ0U9KVTQO|x|HOMBRE|X|14800|X|X|X|X|X|X|X|X|CARDENAS|X|X|X|X|X</v>
      </c>
    </row>
    <row r="417" spans="1:82" x14ac:dyDescent="0.25">
      <c r="A417" t="s">
        <v>551</v>
      </c>
      <c r="B417" t="s">
        <v>2542</v>
      </c>
      <c r="C417">
        <v>3</v>
      </c>
      <c r="D417" t="s">
        <v>3183</v>
      </c>
      <c r="E417" t="s">
        <v>3188</v>
      </c>
      <c r="F417" t="s">
        <v>3189</v>
      </c>
      <c r="G417" t="s">
        <v>3439</v>
      </c>
      <c r="H417" t="s">
        <v>3754</v>
      </c>
      <c r="I417">
        <v>14800</v>
      </c>
      <c r="J417">
        <v>0</v>
      </c>
      <c r="K417">
        <v>200</v>
      </c>
      <c r="L417">
        <v>50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 t="s">
        <v>4318</v>
      </c>
      <c r="AC417" t="s">
        <v>4237</v>
      </c>
      <c r="AD417" t="s">
        <v>4710</v>
      </c>
      <c r="AE417" t="s">
        <v>4</v>
      </c>
      <c r="AF417" t="s">
        <v>1</v>
      </c>
      <c r="AG417" t="s">
        <v>1</v>
      </c>
      <c r="AH417" t="s">
        <v>3443</v>
      </c>
      <c r="AI417" t="s">
        <v>3439</v>
      </c>
      <c r="AJ417" t="s">
        <v>1</v>
      </c>
      <c r="AK417">
        <v>9333246270</v>
      </c>
      <c r="AL417" t="s">
        <v>1</v>
      </c>
      <c r="AM417" t="s">
        <v>1</v>
      </c>
      <c r="AN417" t="s">
        <v>1</v>
      </c>
      <c r="AO417" t="s">
        <v>3443</v>
      </c>
      <c r="AP417" t="s">
        <v>1</v>
      </c>
      <c r="AQ417" t="s">
        <v>2</v>
      </c>
      <c r="AR417" t="s">
        <v>1</v>
      </c>
      <c r="AS417" t="s">
        <v>1</v>
      </c>
      <c r="AT417" t="s">
        <v>1</v>
      </c>
      <c r="AU417" t="s">
        <v>1</v>
      </c>
      <c r="AV417" t="s">
        <v>1</v>
      </c>
      <c r="AW417" t="s">
        <v>11</v>
      </c>
      <c r="AX417">
        <f>Tabla1[[#This Row],[precio del paquete]]-Tabla1[[#This Row],[Saldo_Deudor]]</f>
        <v>1500</v>
      </c>
      <c r="AY417">
        <v>13300</v>
      </c>
      <c r="AZ417">
        <v>0</v>
      </c>
      <c r="BA417">
        <v>0</v>
      </c>
      <c r="BB417" s="20">
        <v>0</v>
      </c>
      <c r="BC417" t="s">
        <v>3985</v>
      </c>
      <c r="BD417" t="s">
        <v>4141</v>
      </c>
      <c r="BE417" t="s">
        <v>3</v>
      </c>
      <c r="BF417" t="s">
        <v>3</v>
      </c>
      <c r="BG417" t="s">
        <v>3</v>
      </c>
      <c r="BH417" t="s">
        <v>3</v>
      </c>
      <c r="BI417" t="s">
        <v>3</v>
      </c>
      <c r="BJ417" s="19" t="s">
        <v>6143</v>
      </c>
      <c r="BK417" t="s">
        <v>3</v>
      </c>
      <c r="BL417" t="s">
        <v>132</v>
      </c>
      <c r="BM417" t="s">
        <v>1</v>
      </c>
      <c r="BN417">
        <f>Tabla1[[#This Row],[precio del paquete]]</f>
        <v>14800</v>
      </c>
      <c r="BO417" t="s">
        <v>1</v>
      </c>
      <c r="BP417" t="s">
        <v>1</v>
      </c>
      <c r="BQ417" t="s">
        <v>1</v>
      </c>
      <c r="BR417" t="s">
        <v>1</v>
      </c>
      <c r="BS417" t="s">
        <v>1</v>
      </c>
      <c r="BT417" t="s">
        <v>1</v>
      </c>
      <c r="BU417" t="s">
        <v>1</v>
      </c>
      <c r="BV417" t="s">
        <v>1</v>
      </c>
      <c r="BW417" t="s">
        <v>0</v>
      </c>
      <c r="BX417" t="s">
        <v>1</v>
      </c>
      <c r="BY417" t="s">
        <v>1</v>
      </c>
      <c r="BZ417" t="s">
        <v>1</v>
      </c>
      <c r="CA417" t="s">
        <v>1</v>
      </c>
      <c r="CB417" t="s">
        <v>1</v>
      </c>
      <c r="CD417" t="str" cm="1">
        <f t="array" aca="1" ref="CD417" ca="1">eConcatenar(A417:CB417,"|")</f>
        <v>sFIFi9fTr8TgxpAs|COM2021-3308|3|MEMORIAL|TABASCO|COMALCALCO|MOCTEZUMA|2021-10-16|14800|0|200|50|0|0|0|0|0|0|0|0|0|0|0|0|0|0|0|GALMICHE|ALEJANDRO|MELCHOR|SOLTERO|X|X|MOCTEZUMA PRIMERA |MOCTEZUMA|X|9333246270|X|X|X|MOCTEZUMA PRIMERA |X|LUNES|X|X|X|X|X|DOMICILIO |1500|13300|0|0|0|2022-01-17|2022-01-24|x|x|x|x|x|QWZHGIJM9KVTQO|x|HOMBRE|X|14800|X|X|X|X|X|X|X|X|CARDENAS|X|X|X|X|X</v>
      </c>
    </row>
    <row r="418" spans="1:82" x14ac:dyDescent="0.25">
      <c r="A418" t="s">
        <v>552</v>
      </c>
      <c r="B418" t="s">
        <v>2543</v>
      </c>
      <c r="C418">
        <v>3</v>
      </c>
      <c r="D418" t="s">
        <v>3183</v>
      </c>
      <c r="E418" t="s">
        <v>3188</v>
      </c>
      <c r="F418" t="s">
        <v>3189</v>
      </c>
      <c r="G418" t="s">
        <v>3440</v>
      </c>
      <c r="H418" t="s">
        <v>3830</v>
      </c>
      <c r="I418">
        <v>14800</v>
      </c>
      <c r="J418">
        <v>0</v>
      </c>
      <c r="K418">
        <v>50</v>
      </c>
      <c r="L418">
        <v>50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 t="s">
        <v>4184</v>
      </c>
      <c r="AC418" t="s">
        <v>4224</v>
      </c>
      <c r="AD418" t="s">
        <v>4599</v>
      </c>
      <c r="AE418" t="s">
        <v>4</v>
      </c>
      <c r="AF418" t="s">
        <v>1</v>
      </c>
      <c r="AG418" t="s">
        <v>1</v>
      </c>
      <c r="AH418" t="s">
        <v>3443</v>
      </c>
      <c r="AI418" t="s">
        <v>3440</v>
      </c>
      <c r="AJ418" t="s">
        <v>1</v>
      </c>
      <c r="AK418">
        <v>9331356772</v>
      </c>
      <c r="AL418" t="s">
        <v>1</v>
      </c>
      <c r="AM418" t="s">
        <v>1</v>
      </c>
      <c r="AN418" t="s">
        <v>1</v>
      </c>
      <c r="AO418" t="s">
        <v>3443</v>
      </c>
      <c r="AP418" t="s">
        <v>1</v>
      </c>
      <c r="AQ418" t="s">
        <v>2</v>
      </c>
      <c r="AR418" t="s">
        <v>1</v>
      </c>
      <c r="AS418" t="s">
        <v>1</v>
      </c>
      <c r="AT418" t="s">
        <v>1</v>
      </c>
      <c r="AU418" t="s">
        <v>1</v>
      </c>
      <c r="AV418" t="s">
        <v>1</v>
      </c>
      <c r="AW418" t="s">
        <v>11</v>
      </c>
      <c r="AX418">
        <f>Tabla1[[#This Row],[precio del paquete]]-Tabla1[[#This Row],[Saldo_Deudor]]</f>
        <v>1350</v>
      </c>
      <c r="AY418">
        <v>13450</v>
      </c>
      <c r="AZ418">
        <v>0</v>
      </c>
      <c r="BA418">
        <v>0</v>
      </c>
      <c r="BB418" s="20">
        <v>0</v>
      </c>
      <c r="BC418" t="s">
        <v>5980</v>
      </c>
      <c r="BD418" t="s">
        <v>5959</v>
      </c>
      <c r="BE418" t="s">
        <v>3</v>
      </c>
      <c r="BF418" t="s">
        <v>3</v>
      </c>
      <c r="BG418" t="s">
        <v>3</v>
      </c>
      <c r="BH418" t="s">
        <v>3</v>
      </c>
      <c r="BI418" t="s">
        <v>3</v>
      </c>
      <c r="BJ418" s="18" t="s">
        <v>6143</v>
      </c>
      <c r="BK418" t="s">
        <v>3</v>
      </c>
      <c r="BL418" t="s">
        <v>132</v>
      </c>
      <c r="BM418" t="s">
        <v>1</v>
      </c>
      <c r="BN418">
        <f>Tabla1[[#This Row],[precio del paquete]]</f>
        <v>14800</v>
      </c>
      <c r="BO418" t="s">
        <v>1</v>
      </c>
      <c r="BP418" t="s">
        <v>1</v>
      </c>
      <c r="BQ418" t="s">
        <v>1</v>
      </c>
      <c r="BR418" t="s">
        <v>1</v>
      </c>
      <c r="BS418" t="s">
        <v>1</v>
      </c>
      <c r="BT418" t="s">
        <v>1</v>
      </c>
      <c r="BU418" t="s">
        <v>1</v>
      </c>
      <c r="BV418" t="s">
        <v>1</v>
      </c>
      <c r="BW418" t="s">
        <v>0</v>
      </c>
      <c r="BX418" t="s">
        <v>1</v>
      </c>
      <c r="BY418" t="s">
        <v>1</v>
      </c>
      <c r="BZ418" t="s">
        <v>1</v>
      </c>
      <c r="CA418" t="s">
        <v>1</v>
      </c>
      <c r="CB418" t="s">
        <v>1</v>
      </c>
      <c r="CD418" t="str" cm="1">
        <f t="array" aca="1" ref="CD418" ca="1">eConcatenar(A418:CB418,"|")</f>
        <v>JH1eFxNH0gZkB9FR|PAR2021-3150|3|MEMORIAL|TABASCO|COMALCALCO|MOCTEZUMA |2021-09-10|14800|0|50|50|0|0|0|0|0|0|0|0|0|0|0|0|0|0|0|PEREZ|DOMINGUEZ|NATIVIDAD|SOLTERO|X|X|MOCTEZUMA PRIMERA |MOCTEZUMA |X|9331356772|X|X|X|MOCTEZUMA PRIMERA |X|LUNES|X|X|X|X|X|DOMICILIO |1350|13450|0|0|0|2022-01-18|2022-01-25|x|x|x|x|x|QWZHGIJM9KVTQO|x|HOMBRE|X|14800|X|X|X|X|X|X|X|X|CARDENAS|X|X|X|X|X</v>
      </c>
    </row>
    <row r="419" spans="1:82" x14ac:dyDescent="0.25">
      <c r="A419" t="s">
        <v>553</v>
      </c>
      <c r="B419" t="s">
        <v>2544</v>
      </c>
      <c r="C419">
        <v>3</v>
      </c>
      <c r="D419" t="s">
        <v>3183</v>
      </c>
      <c r="E419" t="s">
        <v>3188</v>
      </c>
      <c r="F419" t="s">
        <v>0</v>
      </c>
      <c r="G419" t="s">
        <v>3441</v>
      </c>
      <c r="H419" t="s">
        <v>3801</v>
      </c>
      <c r="I419">
        <v>14800</v>
      </c>
      <c r="J419">
        <v>0</v>
      </c>
      <c r="K419">
        <v>200</v>
      </c>
      <c r="L419">
        <v>50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 t="s">
        <v>4711</v>
      </c>
      <c r="AC419" t="s">
        <v>4217</v>
      </c>
      <c r="AD419" t="s">
        <v>4712</v>
      </c>
      <c r="AE419" t="s">
        <v>4</v>
      </c>
      <c r="AF419" t="s">
        <v>1</v>
      </c>
      <c r="AG419" t="s">
        <v>1</v>
      </c>
      <c r="AH419" t="s">
        <v>5490</v>
      </c>
      <c r="AI419" t="s">
        <v>3441</v>
      </c>
      <c r="AJ419" t="s">
        <v>1</v>
      </c>
      <c r="AK419">
        <v>9331198375</v>
      </c>
      <c r="AL419" t="s">
        <v>1</v>
      </c>
      <c r="AM419" t="s">
        <v>1</v>
      </c>
      <c r="AN419" t="s">
        <v>1</v>
      </c>
      <c r="AO419" t="s">
        <v>5490</v>
      </c>
      <c r="AP419" t="s">
        <v>1</v>
      </c>
      <c r="AQ419" t="s">
        <v>2</v>
      </c>
      <c r="AR419" t="s">
        <v>1</v>
      </c>
      <c r="AS419" t="s">
        <v>1</v>
      </c>
      <c r="AT419" t="s">
        <v>1</v>
      </c>
      <c r="AU419" t="s">
        <v>1</v>
      </c>
      <c r="AV419" t="s">
        <v>1</v>
      </c>
      <c r="AW419" t="s">
        <v>11</v>
      </c>
      <c r="AX419">
        <f>Tabla1[[#This Row],[precio del paquete]]-Tabla1[[#This Row],[Saldo_Deudor]]</f>
        <v>3200</v>
      </c>
      <c r="AY419">
        <v>11600</v>
      </c>
      <c r="AZ419">
        <v>0</v>
      </c>
      <c r="BA419">
        <v>0</v>
      </c>
      <c r="BB419" s="20">
        <v>0</v>
      </c>
      <c r="BC419" t="s">
        <v>3924</v>
      </c>
      <c r="BD419" t="s">
        <v>6041</v>
      </c>
      <c r="BE419" t="s">
        <v>3</v>
      </c>
      <c r="BF419" t="s">
        <v>3</v>
      </c>
      <c r="BG419" t="s">
        <v>3</v>
      </c>
      <c r="BH419" t="s">
        <v>3</v>
      </c>
      <c r="BI419" t="s">
        <v>3</v>
      </c>
      <c r="BJ419" s="19" t="s">
        <v>6143</v>
      </c>
      <c r="BK419" t="s">
        <v>3</v>
      </c>
      <c r="BL419" t="s">
        <v>132</v>
      </c>
      <c r="BM419" t="s">
        <v>1</v>
      </c>
      <c r="BN419">
        <f>Tabla1[[#This Row],[precio del paquete]]</f>
        <v>14800</v>
      </c>
      <c r="BO419" t="s">
        <v>1</v>
      </c>
      <c r="BP419" t="s">
        <v>1</v>
      </c>
      <c r="BQ419" t="s">
        <v>1</v>
      </c>
      <c r="BR419" t="s">
        <v>1</v>
      </c>
      <c r="BS419" t="s">
        <v>1</v>
      </c>
      <c r="BT419" t="s">
        <v>1</v>
      </c>
      <c r="BU419" t="s">
        <v>1</v>
      </c>
      <c r="BV419" t="s">
        <v>1</v>
      </c>
      <c r="BW419" t="s">
        <v>0</v>
      </c>
      <c r="BX419" t="s">
        <v>1</v>
      </c>
      <c r="BY419" t="s">
        <v>1</v>
      </c>
      <c r="BZ419" t="s">
        <v>1</v>
      </c>
      <c r="CA419" t="s">
        <v>1</v>
      </c>
      <c r="CB419" t="s">
        <v>1</v>
      </c>
      <c r="CD419" t="str" cm="1">
        <f t="array" aca="1" ref="CD419" ca="1">eConcatenar(A419:CB419,"|")</f>
        <v>bFgaT5jWBpMPVNkH|PAR2021-3145|3|MEMORIAL|TABASCO|CARDENAS|MOCTEZUMA 2DA |2021-08-10|14800|0|200|50|0|0|0|0|0|0|0|0|0|0|0|0|0|0|0|CHAN|RODRIGUEZ|LUIS MIGUEL|SOLTERO|X|X|CALLE LA VACA SIN NUMERO|MOCTEZUMA 2DA |X|9331198375|X|X|X|CALLE LA VACA SIN NUMERO|X|LUNES|X|X|X|X|X|DOMICILIO |3200|11600|0|0|0|2022-08-01|2022-08-08|x|x|x|x|x|QWZHGIJM9KVTQO|x|HOMBRE|X|14800|X|X|X|X|X|X|X|X|CARDENAS|X|X|X|X|X</v>
      </c>
    </row>
    <row r="420" spans="1:82" x14ac:dyDescent="0.25">
      <c r="A420" t="s">
        <v>554</v>
      </c>
      <c r="B420" t="s">
        <v>2545</v>
      </c>
      <c r="C420">
        <v>3</v>
      </c>
      <c r="D420" t="s">
        <v>3183</v>
      </c>
      <c r="E420" t="s">
        <v>3188</v>
      </c>
      <c r="F420" t="s">
        <v>3192</v>
      </c>
      <c r="G420" t="s">
        <v>3442</v>
      </c>
      <c r="H420" t="s">
        <v>3955</v>
      </c>
      <c r="I420">
        <v>14800</v>
      </c>
      <c r="J420">
        <v>0</v>
      </c>
      <c r="K420">
        <v>50</v>
      </c>
      <c r="L420">
        <v>50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 t="s">
        <v>4360</v>
      </c>
      <c r="AC420" t="s">
        <v>4271</v>
      </c>
      <c r="AD420" t="s">
        <v>4713</v>
      </c>
      <c r="AE420" t="s">
        <v>4</v>
      </c>
      <c r="AF420" t="s">
        <v>1</v>
      </c>
      <c r="AG420" t="s">
        <v>1</v>
      </c>
      <c r="AH420" t="s">
        <v>5491</v>
      </c>
      <c r="AI420" t="s">
        <v>3442</v>
      </c>
      <c r="AJ420" t="s">
        <v>1</v>
      </c>
      <c r="AK420">
        <v>9934592230</v>
      </c>
      <c r="AL420" t="s">
        <v>1</v>
      </c>
      <c r="AM420" t="s">
        <v>1</v>
      </c>
      <c r="AN420" t="s">
        <v>1</v>
      </c>
      <c r="AO420" t="s">
        <v>5491</v>
      </c>
      <c r="AP420" t="s">
        <v>1</v>
      </c>
      <c r="AQ420" t="s">
        <v>2</v>
      </c>
      <c r="AR420" t="s">
        <v>1</v>
      </c>
      <c r="AS420" t="s">
        <v>1</v>
      </c>
      <c r="AT420" t="s">
        <v>1</v>
      </c>
      <c r="AU420" t="s">
        <v>1</v>
      </c>
      <c r="AV420" t="s">
        <v>1</v>
      </c>
      <c r="AW420" t="s">
        <v>11</v>
      </c>
      <c r="AX420">
        <f>Tabla1[[#This Row],[precio del paquete]]-Tabla1[[#This Row],[Saldo_Deudor]]</f>
        <v>250</v>
      </c>
      <c r="AY420">
        <v>14550</v>
      </c>
      <c r="AZ420">
        <v>0</v>
      </c>
      <c r="BA420">
        <v>0</v>
      </c>
      <c r="BB420" s="20">
        <v>0</v>
      </c>
      <c r="BC420" t="s">
        <v>5992</v>
      </c>
      <c r="BD420" t="s">
        <v>3922</v>
      </c>
      <c r="BE420" t="s">
        <v>3</v>
      </c>
      <c r="BF420" t="s">
        <v>3</v>
      </c>
      <c r="BG420" t="s">
        <v>3</v>
      </c>
      <c r="BH420" t="s">
        <v>3</v>
      </c>
      <c r="BI420" t="s">
        <v>3</v>
      </c>
      <c r="BJ420" s="18" t="s">
        <v>6142</v>
      </c>
      <c r="BK420" t="s">
        <v>3</v>
      </c>
      <c r="BL420" t="s">
        <v>132</v>
      </c>
      <c r="BM420" t="s">
        <v>1</v>
      </c>
      <c r="BN420">
        <f>Tabla1[[#This Row],[precio del paquete]]</f>
        <v>14800</v>
      </c>
      <c r="BO420" t="s">
        <v>1</v>
      </c>
      <c r="BP420" t="s">
        <v>1</v>
      </c>
      <c r="BQ420" t="s">
        <v>1</v>
      </c>
      <c r="BR420" t="s">
        <v>1</v>
      </c>
      <c r="BS420" t="s">
        <v>1</v>
      </c>
      <c r="BT420" t="s">
        <v>1</v>
      </c>
      <c r="BU420" t="s">
        <v>1</v>
      </c>
      <c r="BV420" t="s">
        <v>1</v>
      </c>
      <c r="BW420" t="s">
        <v>0</v>
      </c>
      <c r="BX420" t="s">
        <v>1</v>
      </c>
      <c r="BY420" t="s">
        <v>1</v>
      </c>
      <c r="BZ420" t="s">
        <v>1</v>
      </c>
      <c r="CA420" t="s">
        <v>1</v>
      </c>
      <c r="CB420" t="s">
        <v>1</v>
      </c>
      <c r="CD420" t="str" cm="1">
        <f t="array" aca="1" ref="CD420" ca="1">eConcatenar(A420:CB420,"|")</f>
        <v>PBVeqGXea6OuURIJ|PAR2021-1100|3|MEMORIAL|TABASCO|PARAISO|MOCTEZUMA PRIMERA|2021-03-18|14800|0|50|50|0|0|0|0|0|0|0|0|0|0|0|0|0|0|0|TORRES|MONTEJO|ASUNCION ROBERTO|SOLTERO|X|X|ENTRADA EL KINDER SIN NUMERO|MOCTEZUMA PRIMERA|X|9934592230|X|X|X|ENTRADA EL KINDER SIN NUMERO|X|LUNES|X|X|X|X|X|DOMICILIO |250|14550|0|0|0|2021-04-29|2021-05-06|x|x|x|x|x|UOV7KOSR3LUDMNX|x|HOMBRE|X|14800|X|X|X|X|X|X|X|X|CARDENAS|X|X|X|X|X</v>
      </c>
    </row>
    <row r="421" spans="1:82" x14ac:dyDescent="0.25">
      <c r="A421" t="s">
        <v>555</v>
      </c>
      <c r="B421" t="s">
        <v>2546</v>
      </c>
      <c r="C421">
        <v>3</v>
      </c>
      <c r="D421" t="s">
        <v>3183</v>
      </c>
      <c r="E421" t="s">
        <v>12</v>
      </c>
      <c r="F421" t="s">
        <v>3192</v>
      </c>
      <c r="G421" t="s">
        <v>3443</v>
      </c>
      <c r="H421" t="s">
        <v>3754</v>
      </c>
      <c r="I421">
        <v>14800</v>
      </c>
      <c r="J421">
        <v>0</v>
      </c>
      <c r="K421">
        <v>400</v>
      </c>
      <c r="L421">
        <v>50</v>
      </c>
      <c r="M421">
        <v>2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 t="s">
        <v>7</v>
      </c>
      <c r="AC421" t="s">
        <v>4217</v>
      </c>
      <c r="AD421" t="s">
        <v>4714</v>
      </c>
      <c r="AE421" t="s">
        <v>4</v>
      </c>
      <c r="AF421" t="s">
        <v>1</v>
      </c>
      <c r="AG421" t="s">
        <v>1</v>
      </c>
      <c r="AH421" t="s">
        <v>5492</v>
      </c>
      <c r="AI421" t="s">
        <v>3443</v>
      </c>
      <c r="AJ421" t="s">
        <v>1</v>
      </c>
      <c r="AK421">
        <v>9331180606</v>
      </c>
      <c r="AL421" t="s">
        <v>1</v>
      </c>
      <c r="AM421" t="s">
        <v>1</v>
      </c>
      <c r="AN421" t="s">
        <v>1</v>
      </c>
      <c r="AO421" t="s">
        <v>5492</v>
      </c>
      <c r="AP421" t="s">
        <v>1</v>
      </c>
      <c r="AQ421" t="s">
        <v>2</v>
      </c>
      <c r="AR421" t="s">
        <v>1</v>
      </c>
      <c r="AS421" t="s">
        <v>1</v>
      </c>
      <c r="AT421" t="s">
        <v>1</v>
      </c>
      <c r="AU421" t="s">
        <v>1</v>
      </c>
      <c r="AV421" t="s">
        <v>1</v>
      </c>
      <c r="AW421" t="s">
        <v>11</v>
      </c>
      <c r="AX421">
        <f>Tabla1[[#This Row],[precio del paquete]]-Tabla1[[#This Row],[Saldo_Deudor]]</f>
        <v>1300</v>
      </c>
      <c r="AY421">
        <v>13500</v>
      </c>
      <c r="AZ421">
        <v>0</v>
      </c>
      <c r="BA421">
        <v>0</v>
      </c>
      <c r="BB421" s="20">
        <v>0</v>
      </c>
      <c r="BC421" t="s">
        <v>3771</v>
      </c>
      <c r="BD421" t="s">
        <v>4018</v>
      </c>
      <c r="BE421" t="s">
        <v>3</v>
      </c>
      <c r="BF421" t="s">
        <v>3</v>
      </c>
      <c r="BG421" t="s">
        <v>3</v>
      </c>
      <c r="BH421" t="s">
        <v>3</v>
      </c>
      <c r="BI421" t="s">
        <v>3</v>
      </c>
      <c r="BJ421" s="19" t="s">
        <v>6131</v>
      </c>
      <c r="BK421" t="s">
        <v>3</v>
      </c>
      <c r="BL421" t="s">
        <v>132</v>
      </c>
      <c r="BM421" t="s">
        <v>1</v>
      </c>
      <c r="BN421">
        <f>Tabla1[[#This Row],[precio del paquete]]</f>
        <v>14800</v>
      </c>
      <c r="BO421" t="s">
        <v>1</v>
      </c>
      <c r="BP421" t="s">
        <v>1</v>
      </c>
      <c r="BQ421" t="s">
        <v>1</v>
      </c>
      <c r="BR421" t="s">
        <v>1</v>
      </c>
      <c r="BS421" t="s">
        <v>1</v>
      </c>
      <c r="BT421" t="s">
        <v>1</v>
      </c>
      <c r="BU421" t="s">
        <v>1</v>
      </c>
      <c r="BV421" t="s">
        <v>1</v>
      </c>
      <c r="BW421" t="s">
        <v>0</v>
      </c>
      <c r="BX421" t="s">
        <v>1</v>
      </c>
      <c r="BY421" t="s">
        <v>1</v>
      </c>
      <c r="BZ421" t="s">
        <v>1</v>
      </c>
      <c r="CA421" t="s">
        <v>1</v>
      </c>
      <c r="CB421" t="s">
        <v>1</v>
      </c>
      <c r="CD421" t="str" cm="1">
        <f t="array" aca="1" ref="CD421" ca="1">eConcatenar(A421:CB421,"|")</f>
        <v>T2CQZAkhCvNQmTS6|PAR2021-3307|3|MEMORIAL|TABASCO |PARAISO|MOCTEZUMA PRIMERA |2021-10-16|14800|0|400|50|2|0|0|0|0|0|0|0|0|0|0|0|0|0|0|LOPEZ|RODRIGUEZ|BENJAMIN|SOLTERO|X|X|ISLITA SIN NUMERO |MOCTEZUMA PRIMERA |X|9331180606|X|X|X|ISLITA SIN NUMERO |X|LUNES|X|X|X|X|X|DOMICILIO |1300|13500|0|0|0|2021-06-12|2021-06-19|x|x|x|x|x|QWZBUE029KVTQO|x|HOMBRE|X|14800|X|X|X|X|X|X|X|X|CARDENAS|X|X|X|X|X</v>
      </c>
    </row>
    <row r="422" spans="1:82" x14ac:dyDescent="0.25">
      <c r="A422" t="s">
        <v>556</v>
      </c>
      <c r="B422" t="s">
        <v>2547</v>
      </c>
      <c r="C422">
        <v>3</v>
      </c>
      <c r="D422" t="s">
        <v>3183</v>
      </c>
      <c r="E422" t="s">
        <v>3188</v>
      </c>
      <c r="F422" t="s">
        <v>3192</v>
      </c>
      <c r="G422" t="s">
        <v>3444</v>
      </c>
      <c r="H422" t="s">
        <v>3956</v>
      </c>
      <c r="I422">
        <v>14800</v>
      </c>
      <c r="J422">
        <v>0</v>
      </c>
      <c r="K422">
        <v>100</v>
      </c>
      <c r="L422">
        <v>50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 t="s">
        <v>4623</v>
      </c>
      <c r="AC422" t="s">
        <v>4715</v>
      </c>
      <c r="AD422" t="s">
        <v>4199</v>
      </c>
      <c r="AE422" t="s">
        <v>4</v>
      </c>
      <c r="AF422" t="s">
        <v>1</v>
      </c>
      <c r="AG422" t="s">
        <v>1</v>
      </c>
      <c r="AH422" t="s">
        <v>5493</v>
      </c>
      <c r="AI422" t="s">
        <v>3444</v>
      </c>
      <c r="AJ422" t="s">
        <v>1</v>
      </c>
      <c r="AK422">
        <v>9331323280</v>
      </c>
      <c r="AL422" t="s">
        <v>1</v>
      </c>
      <c r="AM422" t="s">
        <v>1</v>
      </c>
      <c r="AN422" t="s">
        <v>1</v>
      </c>
      <c r="AO422" t="s">
        <v>5493</v>
      </c>
      <c r="AP422" t="s">
        <v>1</v>
      </c>
      <c r="AQ422" t="s">
        <v>2</v>
      </c>
      <c r="AR422" t="s">
        <v>1</v>
      </c>
      <c r="AS422" t="s">
        <v>1</v>
      </c>
      <c r="AT422" t="s">
        <v>1</v>
      </c>
      <c r="AU422" t="s">
        <v>1</v>
      </c>
      <c r="AV422" t="s">
        <v>1</v>
      </c>
      <c r="AW422" t="s">
        <v>11</v>
      </c>
      <c r="AX422">
        <f>Tabla1[[#This Row],[precio del paquete]]-Tabla1[[#This Row],[Saldo_Deudor]]</f>
        <v>950</v>
      </c>
      <c r="AY422">
        <v>13850</v>
      </c>
      <c r="AZ422">
        <v>0</v>
      </c>
      <c r="BA422">
        <v>0</v>
      </c>
      <c r="BB422" s="20">
        <v>0</v>
      </c>
      <c r="BC422" t="s">
        <v>4160</v>
      </c>
      <c r="BD422" t="s">
        <v>4142</v>
      </c>
      <c r="BE422" t="s">
        <v>3</v>
      </c>
      <c r="BF422" t="s">
        <v>3</v>
      </c>
      <c r="BG422" t="s">
        <v>3</v>
      </c>
      <c r="BH422" t="s">
        <v>3</v>
      </c>
      <c r="BI422" t="s">
        <v>3</v>
      </c>
      <c r="BJ422" s="18" t="s">
        <v>6143</v>
      </c>
      <c r="BK422" t="s">
        <v>3</v>
      </c>
      <c r="BL422" t="s">
        <v>132</v>
      </c>
      <c r="BM422" t="s">
        <v>1</v>
      </c>
      <c r="BN422">
        <f>Tabla1[[#This Row],[precio del paquete]]</f>
        <v>14800</v>
      </c>
      <c r="BO422" t="s">
        <v>1</v>
      </c>
      <c r="BP422" t="s">
        <v>1</v>
      </c>
      <c r="BQ422" t="s">
        <v>1</v>
      </c>
      <c r="BR422" t="s">
        <v>1</v>
      </c>
      <c r="BS422" t="s">
        <v>1</v>
      </c>
      <c r="BT422" t="s">
        <v>1</v>
      </c>
      <c r="BU422" t="s">
        <v>1</v>
      </c>
      <c r="BV422" t="s">
        <v>1</v>
      </c>
      <c r="BW422" t="s">
        <v>0</v>
      </c>
      <c r="BX422" t="s">
        <v>1</v>
      </c>
      <c r="BY422" t="s">
        <v>1</v>
      </c>
      <c r="BZ422" t="s">
        <v>1</v>
      </c>
      <c r="CA422" t="s">
        <v>1</v>
      </c>
      <c r="CB422" t="s">
        <v>1</v>
      </c>
      <c r="CD422" t="str" cm="1">
        <f t="array" aca="1" ref="CD422" ca="1">eConcatenar(A422:CB422,"|")</f>
        <v>mH6sOcX1EKhMLB80|PAR2021-0979|3|MEMORIAL|TABASCO|PARAISO|MOCTEZUMA PRIMERA SECCION|2021-12-03|14800|0|100|50|0|0|0|0|0|0|0|0|0|0|0|0|0|0|0|CONCEPCION|ALEJANDRA|MARIA|SOLTERO|X|X|ENTRADA LA ISLITA SIN NUMERO|MOCTEZUMA PRIMERA SECCION|X|9331323280|X|X|X|ENTRADA LA ISLITA SIN NUMERO|X|LUNES|X|X|X|X|X|DOMICILIO |950|13850|0|0|0|2021-07-17|2021-07-24|x|x|x|x|x|QWZHGIJM9KVTQO|x|HOMBRE|X|14800|X|X|X|X|X|X|X|X|CARDENAS|X|X|X|X|X</v>
      </c>
    </row>
    <row r="423" spans="1:82" x14ac:dyDescent="0.25">
      <c r="A423" t="s">
        <v>557</v>
      </c>
      <c r="B423" t="s">
        <v>2548</v>
      </c>
      <c r="C423">
        <v>3</v>
      </c>
      <c r="D423" t="s">
        <v>3187</v>
      </c>
      <c r="E423" t="s">
        <v>3188</v>
      </c>
      <c r="F423" t="s">
        <v>3192</v>
      </c>
      <c r="G423" t="s">
        <v>3444</v>
      </c>
      <c r="H423" t="s">
        <v>3814</v>
      </c>
      <c r="I423">
        <v>12900</v>
      </c>
      <c r="J423">
        <v>0</v>
      </c>
      <c r="K423">
        <v>300</v>
      </c>
      <c r="L423">
        <v>50</v>
      </c>
      <c r="M423">
        <v>1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 t="s">
        <v>4186</v>
      </c>
      <c r="AC423" t="s">
        <v>4253</v>
      </c>
      <c r="AD423" t="s">
        <v>4716</v>
      </c>
      <c r="AE423" t="s">
        <v>4</v>
      </c>
      <c r="AF423" t="s">
        <v>1</v>
      </c>
      <c r="AG423" t="s">
        <v>1</v>
      </c>
      <c r="AH423" t="s">
        <v>5494</v>
      </c>
      <c r="AI423" t="s">
        <v>3444</v>
      </c>
      <c r="AJ423" t="s">
        <v>1</v>
      </c>
      <c r="AK423">
        <v>9331178784</v>
      </c>
      <c r="AL423" t="s">
        <v>1</v>
      </c>
      <c r="AM423" t="s">
        <v>1</v>
      </c>
      <c r="AN423" t="s">
        <v>1</v>
      </c>
      <c r="AO423" t="s">
        <v>5494</v>
      </c>
      <c r="AP423" t="s">
        <v>1</v>
      </c>
      <c r="AQ423" t="s">
        <v>2</v>
      </c>
      <c r="AR423" t="s">
        <v>1</v>
      </c>
      <c r="AS423" t="s">
        <v>1</v>
      </c>
      <c r="AT423" t="s">
        <v>1</v>
      </c>
      <c r="AU423" t="s">
        <v>1</v>
      </c>
      <c r="AV423" t="s">
        <v>1</v>
      </c>
      <c r="AW423" t="s">
        <v>11</v>
      </c>
      <c r="AX423">
        <f>Tabla1[[#This Row],[precio del paquete]]-Tabla1[[#This Row],[Saldo_Deudor]]</f>
        <v>1500</v>
      </c>
      <c r="AY423">
        <v>11400</v>
      </c>
      <c r="AZ423">
        <v>0</v>
      </c>
      <c r="BA423">
        <v>0</v>
      </c>
      <c r="BB423" s="20">
        <v>0</v>
      </c>
      <c r="BC423" t="s">
        <v>4124</v>
      </c>
      <c r="BD423" t="s">
        <v>4103</v>
      </c>
      <c r="BE423" t="s">
        <v>3</v>
      </c>
      <c r="BF423" t="s">
        <v>3</v>
      </c>
      <c r="BG423" t="s">
        <v>3</v>
      </c>
      <c r="BH423" t="s">
        <v>3</v>
      </c>
      <c r="BI423" t="s">
        <v>3</v>
      </c>
      <c r="BJ423" s="19" t="s">
        <v>6131</v>
      </c>
      <c r="BK423" t="s">
        <v>3</v>
      </c>
      <c r="BL423" t="s">
        <v>132</v>
      </c>
      <c r="BM423" t="s">
        <v>1</v>
      </c>
      <c r="BN423">
        <f>Tabla1[[#This Row],[precio del paquete]]</f>
        <v>12900</v>
      </c>
      <c r="BO423" t="s">
        <v>1</v>
      </c>
      <c r="BP423" t="s">
        <v>1</v>
      </c>
      <c r="BQ423" t="s">
        <v>1</v>
      </c>
      <c r="BR423" t="s">
        <v>1</v>
      </c>
      <c r="BS423" t="s">
        <v>1</v>
      </c>
      <c r="BT423" t="s">
        <v>1</v>
      </c>
      <c r="BU423" t="s">
        <v>1</v>
      </c>
      <c r="BV423" t="s">
        <v>1</v>
      </c>
      <c r="BW423" t="s">
        <v>0</v>
      </c>
      <c r="BX423" t="s">
        <v>1</v>
      </c>
      <c r="BY423" t="s">
        <v>1</v>
      </c>
      <c r="BZ423" t="s">
        <v>1</v>
      </c>
      <c r="CA423" t="s">
        <v>1</v>
      </c>
      <c r="CB423" t="s">
        <v>1</v>
      </c>
      <c r="CD423" t="str" cm="1">
        <f t="array" aca="1" ref="CD423" ca="1">eConcatenar(A423:CB423,"|")</f>
        <v>N0aJb21fWvnklWSm|PAR2021-6618|3|ECONOLINE|TABASCO|PARAISO|MOCTEZUMA PRIMERA SECCION|2021-01-11|12900|0|300|50|1|0|0|0|0|0|0|0|0|0|0|0|0|0|0|GARCIA|GAMAS|MARIA LUISA|SOLTERO|X|X|CAMINO VECINAL |MOCTEZUMA PRIMERA SECCION|X|9331178784|X|X|X|CAMINO VECINAL |X|LUNES|X|X|X|X|X|DOMICILIO |1500|11400|0|0|0|2022-01-21|2022-01-28|x|x|x|x|x|QWZBUE029KVTQO|x|HOMBRE|X|12900|X|X|X|X|X|X|X|X|CARDENAS|X|X|X|X|X</v>
      </c>
    </row>
    <row r="424" spans="1:82" x14ac:dyDescent="0.25">
      <c r="A424" t="s">
        <v>558</v>
      </c>
      <c r="B424" t="s">
        <v>2549</v>
      </c>
      <c r="C424">
        <v>3</v>
      </c>
      <c r="D424" t="s">
        <v>3184</v>
      </c>
      <c r="E424" t="s">
        <v>12</v>
      </c>
      <c r="F424" t="s">
        <v>3192</v>
      </c>
      <c r="G424" t="s">
        <v>3445</v>
      </c>
      <c r="H424" t="s">
        <v>3830</v>
      </c>
      <c r="I424">
        <v>24500</v>
      </c>
      <c r="J424">
        <v>0</v>
      </c>
      <c r="K424">
        <v>50</v>
      </c>
      <c r="L424">
        <v>50</v>
      </c>
      <c r="M424">
        <v>2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 t="s">
        <v>4543</v>
      </c>
      <c r="AC424" t="s">
        <v>4226</v>
      </c>
      <c r="AD424" t="s">
        <v>4717</v>
      </c>
      <c r="AE424" t="s">
        <v>4</v>
      </c>
      <c r="AF424" t="s">
        <v>1</v>
      </c>
      <c r="AG424" t="s">
        <v>1</v>
      </c>
      <c r="AH424" t="s">
        <v>5495</v>
      </c>
      <c r="AI424" t="s">
        <v>3445</v>
      </c>
      <c r="AJ424" t="s">
        <v>1</v>
      </c>
      <c r="AK424">
        <v>9333295645</v>
      </c>
      <c r="AL424" t="s">
        <v>1</v>
      </c>
      <c r="AM424" t="s">
        <v>1</v>
      </c>
      <c r="AN424" t="s">
        <v>1</v>
      </c>
      <c r="AO424" t="s">
        <v>5495</v>
      </c>
      <c r="AP424" t="s">
        <v>1</v>
      </c>
      <c r="AQ424" t="s">
        <v>2</v>
      </c>
      <c r="AR424" t="s">
        <v>1</v>
      </c>
      <c r="AS424" t="s">
        <v>1</v>
      </c>
      <c r="AT424" t="s">
        <v>1</v>
      </c>
      <c r="AU424" t="s">
        <v>1</v>
      </c>
      <c r="AV424" t="s">
        <v>1</v>
      </c>
      <c r="AW424" t="s">
        <v>11</v>
      </c>
      <c r="AX424">
        <f>Tabla1[[#This Row],[precio del paquete]]-Tabla1[[#This Row],[Saldo_Deudor]]</f>
        <v>550</v>
      </c>
      <c r="AY424">
        <v>23950</v>
      </c>
      <c r="AZ424">
        <v>0</v>
      </c>
      <c r="BA424">
        <v>0</v>
      </c>
      <c r="BB424" s="20">
        <v>0</v>
      </c>
      <c r="BC424" t="s">
        <v>3860</v>
      </c>
      <c r="BD424" t="s">
        <v>6060</v>
      </c>
      <c r="BE424" t="s">
        <v>3</v>
      </c>
      <c r="BF424" t="s">
        <v>3</v>
      </c>
      <c r="BG424" t="s">
        <v>3</v>
      </c>
      <c r="BH424" t="s">
        <v>3</v>
      </c>
      <c r="BI424" t="s">
        <v>3</v>
      </c>
      <c r="BJ424" s="18" t="s">
        <v>6142</v>
      </c>
      <c r="BK424" t="s">
        <v>3</v>
      </c>
      <c r="BL424" t="s">
        <v>132</v>
      </c>
      <c r="BM424" t="s">
        <v>1</v>
      </c>
      <c r="BN424">
        <f>Tabla1[[#This Row],[precio del paquete]]</f>
        <v>24500</v>
      </c>
      <c r="BO424" t="s">
        <v>1</v>
      </c>
      <c r="BP424" t="s">
        <v>1</v>
      </c>
      <c r="BQ424" t="s">
        <v>1</v>
      </c>
      <c r="BR424" t="s">
        <v>1</v>
      </c>
      <c r="BS424" t="s">
        <v>1</v>
      </c>
      <c r="BT424" t="s">
        <v>1</v>
      </c>
      <c r="BU424" t="s">
        <v>1</v>
      </c>
      <c r="BV424" t="s">
        <v>1</v>
      </c>
      <c r="BW424" t="s">
        <v>0</v>
      </c>
      <c r="BX424" t="s">
        <v>1</v>
      </c>
      <c r="BY424" t="s">
        <v>1</v>
      </c>
      <c r="BZ424" t="s">
        <v>1</v>
      </c>
      <c r="CA424" t="s">
        <v>1</v>
      </c>
      <c r="CB424" t="s">
        <v>1</v>
      </c>
      <c r="CD424" t="str" cm="1">
        <f t="array" aca="1" ref="CD424" ca="1">eConcatenar(A424:CB424,"|")</f>
        <v>MHQ4DwsLuO266Yvm|PAR2021-3153|3|DIGNITY|TABASCO |PARAISO|MOCTEZUMA SEGUNDA |2021-09-10|24500|0|50|50|2|0|0|0|0|0|0|0|0|0|0|0|0|0|0|DE LOS SANTOS|CRUZ|ROSA VERONICA|SOLTERO|X|X|CARRETERA VECINAL PARAISO COMALCALCO |MOCTEZUMA SEGUNDA |X|9333295645|X|X|X|CARRETERA VECINAL PARAISO COMALCALCO |X|LUNES|X|X|X|X|X|DOMICILIO |550|23950|0|0|0|2021-07-12|2021-07-19|x|x|x|x|x|UOV7KOSR3LUDMNX|x|HOMBRE|X|24500|X|X|X|X|X|X|X|X|CARDENAS|X|X|X|X|X</v>
      </c>
    </row>
    <row r="425" spans="1:82" x14ac:dyDescent="0.25">
      <c r="A425" t="s">
        <v>559</v>
      </c>
      <c r="B425" t="s">
        <v>2550</v>
      </c>
      <c r="C425">
        <v>3</v>
      </c>
      <c r="D425" t="s">
        <v>3183</v>
      </c>
      <c r="E425" t="s">
        <v>3188</v>
      </c>
      <c r="F425" t="s">
        <v>3192</v>
      </c>
      <c r="G425" t="s">
        <v>3446</v>
      </c>
      <c r="H425" t="s">
        <v>3866</v>
      </c>
      <c r="I425">
        <v>14800</v>
      </c>
      <c r="J425">
        <v>0</v>
      </c>
      <c r="K425">
        <v>100</v>
      </c>
      <c r="L425">
        <v>50</v>
      </c>
      <c r="M425">
        <v>1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 t="s">
        <v>4706</v>
      </c>
      <c r="AC425" t="s">
        <v>4224</v>
      </c>
      <c r="AD425" t="s">
        <v>4718</v>
      </c>
      <c r="AE425" t="s">
        <v>4</v>
      </c>
      <c r="AF425" t="s">
        <v>1</v>
      </c>
      <c r="AG425" t="s">
        <v>1</v>
      </c>
      <c r="AH425" t="s">
        <v>5496</v>
      </c>
      <c r="AI425" t="s">
        <v>3446</v>
      </c>
      <c r="AJ425" t="s">
        <v>1</v>
      </c>
      <c r="AK425">
        <v>9331361520</v>
      </c>
      <c r="AL425" t="s">
        <v>1</v>
      </c>
      <c r="AM425" t="s">
        <v>1</v>
      </c>
      <c r="AN425" t="s">
        <v>1</v>
      </c>
      <c r="AO425" t="s">
        <v>5496</v>
      </c>
      <c r="AP425" t="s">
        <v>1</v>
      </c>
      <c r="AQ425" t="s">
        <v>2</v>
      </c>
      <c r="AR425" t="s">
        <v>1</v>
      </c>
      <c r="AS425" t="s">
        <v>1</v>
      </c>
      <c r="AT425" t="s">
        <v>1</v>
      </c>
      <c r="AU425" t="s">
        <v>1</v>
      </c>
      <c r="AV425" t="s">
        <v>1</v>
      </c>
      <c r="AW425" t="s">
        <v>11</v>
      </c>
      <c r="AX425">
        <f>Tabla1[[#This Row],[precio del paquete]]-Tabla1[[#This Row],[Saldo_Deudor]]</f>
        <v>900</v>
      </c>
      <c r="AY425">
        <v>13900</v>
      </c>
      <c r="AZ425">
        <v>0</v>
      </c>
      <c r="BA425">
        <v>0</v>
      </c>
      <c r="BB425" s="20">
        <v>0</v>
      </c>
      <c r="BC425" t="s">
        <v>3985</v>
      </c>
      <c r="BD425" t="s">
        <v>4141</v>
      </c>
      <c r="BE425" t="s">
        <v>3</v>
      </c>
      <c r="BF425" t="s">
        <v>3</v>
      </c>
      <c r="BG425" t="s">
        <v>3</v>
      </c>
      <c r="BH425" t="s">
        <v>3</v>
      </c>
      <c r="BI425" t="s">
        <v>3</v>
      </c>
      <c r="BJ425" s="19" t="s">
        <v>6143</v>
      </c>
      <c r="BK425" t="s">
        <v>3</v>
      </c>
      <c r="BL425" t="s">
        <v>132</v>
      </c>
      <c r="BM425" t="s">
        <v>1</v>
      </c>
      <c r="BN425">
        <f>Tabla1[[#This Row],[precio del paquete]]</f>
        <v>14800</v>
      </c>
      <c r="BO425" t="s">
        <v>1</v>
      </c>
      <c r="BP425" t="s">
        <v>1</v>
      </c>
      <c r="BQ425" t="s">
        <v>1</v>
      </c>
      <c r="BR425" t="s">
        <v>1</v>
      </c>
      <c r="BS425" t="s">
        <v>1</v>
      </c>
      <c r="BT425" t="s">
        <v>1</v>
      </c>
      <c r="BU425" t="s">
        <v>1</v>
      </c>
      <c r="BV425" t="s">
        <v>1</v>
      </c>
      <c r="BW425" t="s">
        <v>0</v>
      </c>
      <c r="BX425" t="s">
        <v>1</v>
      </c>
      <c r="BY425" t="s">
        <v>1</v>
      </c>
      <c r="BZ425" t="s">
        <v>1</v>
      </c>
      <c r="CA425" t="s">
        <v>1</v>
      </c>
      <c r="CB425" t="s">
        <v>1</v>
      </c>
      <c r="CD425" t="str" cm="1">
        <f t="array" aca="1" ref="CD425" ca="1">eConcatenar(A425:CB425,"|")</f>
        <v>uAbdOwAzYqhCFD0t|PAR2021-3757|3|MEMORIAL|TABASCO|PARAISO|MOCTEZUMA TERCERA|2021-11-23|14800|0|100|50|1|0|0|0|0|0|0|0|0|0|0|0|0|0|0|GERONIMO|DOMINGUEZ|DALIA|SOLTERO|X|X|CARRETERA A SAN FRANCISCO SIN NUMERO|MOCTEZUMA TERCERA|X|9331361520|X|X|X|CARRETERA A SAN FRANCISCO SIN NUMERO|X|LUNES|X|X|X|X|X|DOMICILIO |900|13900|0|0|0|2022-01-17|2022-01-24|x|x|x|x|x|QWZHGIJM9KVTQO|x|HOMBRE|X|14800|X|X|X|X|X|X|X|X|CARDENAS|X|X|X|X|X</v>
      </c>
    </row>
    <row r="426" spans="1:82" x14ac:dyDescent="0.25">
      <c r="A426" t="s">
        <v>560</v>
      </c>
      <c r="B426" t="s">
        <v>2551</v>
      </c>
      <c r="C426">
        <v>3</v>
      </c>
      <c r="D426" t="s">
        <v>3183</v>
      </c>
      <c r="E426" t="s">
        <v>3188</v>
      </c>
      <c r="F426" t="s">
        <v>3191</v>
      </c>
      <c r="G426" t="s">
        <v>3447</v>
      </c>
      <c r="H426" t="s">
        <v>3781</v>
      </c>
      <c r="I426">
        <v>14800</v>
      </c>
      <c r="J426">
        <v>0</v>
      </c>
      <c r="K426">
        <v>50</v>
      </c>
      <c r="L426">
        <v>50</v>
      </c>
      <c r="M426">
        <v>1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 t="s">
        <v>4410</v>
      </c>
      <c r="AC426" t="s">
        <v>4201</v>
      </c>
      <c r="AD426" t="s">
        <v>4719</v>
      </c>
      <c r="AE426" t="s">
        <v>4</v>
      </c>
      <c r="AF426" t="s">
        <v>1</v>
      </c>
      <c r="AG426" t="s">
        <v>1</v>
      </c>
      <c r="AH426" t="s">
        <v>5497</v>
      </c>
      <c r="AI426" t="s">
        <v>3447</v>
      </c>
      <c r="AJ426" t="s">
        <v>1</v>
      </c>
      <c r="AK426">
        <v>9333278563</v>
      </c>
      <c r="AL426" t="s">
        <v>1</v>
      </c>
      <c r="AM426" t="s">
        <v>1</v>
      </c>
      <c r="AN426" t="s">
        <v>1</v>
      </c>
      <c r="AO426" t="s">
        <v>5497</v>
      </c>
      <c r="AP426" t="s">
        <v>1</v>
      </c>
      <c r="AQ426" t="s">
        <v>2</v>
      </c>
      <c r="AR426" t="s">
        <v>1</v>
      </c>
      <c r="AS426" t="s">
        <v>1</v>
      </c>
      <c r="AT426" t="s">
        <v>1</v>
      </c>
      <c r="AU426" t="s">
        <v>1</v>
      </c>
      <c r="AV426" t="s">
        <v>1</v>
      </c>
      <c r="AW426" t="s">
        <v>11</v>
      </c>
      <c r="AX426">
        <f>Tabla1[[#This Row],[precio del paquete]]-Tabla1[[#This Row],[Saldo_Deudor]]</f>
        <v>250</v>
      </c>
      <c r="AY426">
        <v>14550</v>
      </c>
      <c r="AZ426">
        <v>0</v>
      </c>
      <c r="BA426">
        <v>0</v>
      </c>
      <c r="BB426" s="20">
        <v>0</v>
      </c>
      <c r="BC426" t="s">
        <v>5993</v>
      </c>
      <c r="BD426" t="s">
        <v>6083</v>
      </c>
      <c r="BE426" t="s">
        <v>3</v>
      </c>
      <c r="BF426" t="s">
        <v>3</v>
      </c>
      <c r="BG426" t="s">
        <v>3</v>
      </c>
      <c r="BH426" t="s">
        <v>3</v>
      </c>
      <c r="BI426" t="s">
        <v>3</v>
      </c>
      <c r="BJ426" s="18" t="s">
        <v>6143</v>
      </c>
      <c r="BK426" t="s">
        <v>3</v>
      </c>
      <c r="BL426" t="s">
        <v>132</v>
      </c>
      <c r="BM426" t="s">
        <v>1</v>
      </c>
      <c r="BN426">
        <f>Tabla1[[#This Row],[precio del paquete]]</f>
        <v>14800</v>
      </c>
      <c r="BO426" t="s">
        <v>1</v>
      </c>
      <c r="BP426" t="s">
        <v>1</v>
      </c>
      <c r="BQ426" t="s">
        <v>1</v>
      </c>
      <c r="BR426" t="s">
        <v>1</v>
      </c>
      <c r="BS426" t="s">
        <v>1</v>
      </c>
      <c r="BT426" t="s">
        <v>1</v>
      </c>
      <c r="BU426" t="s">
        <v>1</v>
      </c>
      <c r="BV426" t="s">
        <v>1</v>
      </c>
      <c r="BW426" t="s">
        <v>0</v>
      </c>
      <c r="BX426" t="s">
        <v>1</v>
      </c>
      <c r="BY426" t="s">
        <v>1</v>
      </c>
      <c r="BZ426" t="s">
        <v>1</v>
      </c>
      <c r="CA426" t="s">
        <v>1</v>
      </c>
      <c r="CB426" t="s">
        <v>1</v>
      </c>
      <c r="CD426" t="str" cm="1">
        <f t="array" aca="1" ref="CD426" ca="1">eConcatenar(A426:CB426,"|")</f>
        <v>zSRvK0nq2X6iG9Le|CAR2021-6890|3|MEMORIAL|TABASCO|CUNDUACAN|MONTERREY|2021-11-13|14800|0|50|50|1|0|0|0|0|0|0|0|0|0|0|0|0|0|0|DENIS|HERNANDEZ|GRACIELA|SOLTERO|X|X|CALLE DE LA CONASUPO|MONTERREY|X|9333278563|X|X|X|CALLE DE LA CONASUPO|X|LUNES|X|X|X|X|X|DOMICILIO |250|14550|0|0|0|2022-01-16|2022-01-23|x|x|x|x|x|QWZHGIJM9KVTQO|x|HOMBRE|X|14800|X|X|X|X|X|X|X|X|CARDENAS|X|X|X|X|X</v>
      </c>
    </row>
    <row r="427" spans="1:82" x14ac:dyDescent="0.25">
      <c r="A427" t="s">
        <v>561</v>
      </c>
      <c r="B427" t="s">
        <v>2552</v>
      </c>
      <c r="C427">
        <v>3</v>
      </c>
      <c r="D427" t="s">
        <v>3183</v>
      </c>
      <c r="E427" t="s">
        <v>12</v>
      </c>
      <c r="F427" t="s">
        <v>0</v>
      </c>
      <c r="G427" t="s">
        <v>3448</v>
      </c>
      <c r="H427" t="s">
        <v>3781</v>
      </c>
      <c r="I427">
        <v>14800</v>
      </c>
      <c r="J427">
        <v>0</v>
      </c>
      <c r="K427">
        <v>100</v>
      </c>
      <c r="L427">
        <v>50</v>
      </c>
      <c r="M427">
        <v>2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 t="s">
        <v>4410</v>
      </c>
      <c r="AC427" t="s">
        <v>4201</v>
      </c>
      <c r="AD427" t="s">
        <v>4719</v>
      </c>
      <c r="AE427" t="s">
        <v>4</v>
      </c>
      <c r="AF427" t="s">
        <v>1</v>
      </c>
      <c r="AG427" t="s">
        <v>1</v>
      </c>
      <c r="AH427" t="s">
        <v>5498</v>
      </c>
      <c r="AI427" t="s">
        <v>3448</v>
      </c>
      <c r="AJ427" t="s">
        <v>1</v>
      </c>
      <c r="AK427">
        <v>9333278563</v>
      </c>
      <c r="AL427" t="s">
        <v>1</v>
      </c>
      <c r="AM427" t="s">
        <v>1</v>
      </c>
      <c r="AN427" t="s">
        <v>1</v>
      </c>
      <c r="AO427" t="s">
        <v>5498</v>
      </c>
      <c r="AP427" t="s">
        <v>1</v>
      </c>
      <c r="AQ427" t="s">
        <v>2</v>
      </c>
      <c r="AR427" t="s">
        <v>1</v>
      </c>
      <c r="AS427" t="s">
        <v>1</v>
      </c>
      <c r="AT427" t="s">
        <v>1</v>
      </c>
      <c r="AU427" t="s">
        <v>1</v>
      </c>
      <c r="AV427" t="s">
        <v>1</v>
      </c>
      <c r="AW427" t="s">
        <v>11</v>
      </c>
      <c r="AX427">
        <f>Tabla1[[#This Row],[precio del paquete]]-Tabla1[[#This Row],[Saldo_Deudor]]</f>
        <v>250</v>
      </c>
      <c r="AY427">
        <v>14550</v>
      </c>
      <c r="AZ427">
        <v>0</v>
      </c>
      <c r="BA427">
        <v>0</v>
      </c>
      <c r="BB427" s="20">
        <v>0</v>
      </c>
      <c r="BC427" t="s">
        <v>3835</v>
      </c>
      <c r="BD427" t="s">
        <v>3907</v>
      </c>
      <c r="BE427" t="s">
        <v>3</v>
      </c>
      <c r="BF427" t="s">
        <v>3</v>
      </c>
      <c r="BG427" t="s">
        <v>3</v>
      </c>
      <c r="BH427" t="s">
        <v>3</v>
      </c>
      <c r="BI427" t="s">
        <v>3</v>
      </c>
      <c r="BJ427" s="19" t="s">
        <v>6127</v>
      </c>
      <c r="BK427" t="s">
        <v>3</v>
      </c>
      <c r="BL427" t="s">
        <v>132</v>
      </c>
      <c r="BM427" t="s">
        <v>1</v>
      </c>
      <c r="BN427">
        <f>Tabla1[[#This Row],[precio del paquete]]</f>
        <v>14800</v>
      </c>
      <c r="BO427" t="s">
        <v>1</v>
      </c>
      <c r="BP427" t="s">
        <v>1</v>
      </c>
      <c r="BQ427" t="s">
        <v>1</v>
      </c>
      <c r="BR427" t="s">
        <v>1</v>
      </c>
      <c r="BS427" t="s">
        <v>1</v>
      </c>
      <c r="BT427" t="s">
        <v>1</v>
      </c>
      <c r="BU427" t="s">
        <v>1</v>
      </c>
      <c r="BV427" t="s">
        <v>1</v>
      </c>
      <c r="BW427" t="s">
        <v>0</v>
      </c>
      <c r="BX427" t="s">
        <v>1</v>
      </c>
      <c r="BY427" t="s">
        <v>1</v>
      </c>
      <c r="BZ427" t="s">
        <v>1</v>
      </c>
      <c r="CA427" t="s">
        <v>1</v>
      </c>
      <c r="CB427" t="s">
        <v>1</v>
      </c>
      <c r="CD427" t="str" cm="1">
        <f t="array" aca="1" ref="CD427" ca="1">eConcatenar(A427:CB427,"|")</f>
        <v>QkmStJz5bYwTGbwW|COM2018-1499|3|MEMORIAL|TABASCO |CARDENAS|MONTERREY |2021-11-13|14800|0|100|50|2|0|0|0|0|0|0|0|0|0|0|0|0|0|0|DENIS|HERNANDEZ|GRACIELA|SOLTERO|X|X|CALLE DE LA CONASUPO SIN NUMERO |MONTERREY |X|9333278563|X|X|X|CALLE DE LA CONASUPO SIN NUMERO |X|LUNES|X|X|X|X|X|DOMICILIO |250|14550|0|0|0|2021-12-16|2021-12-23|x|x|x|x|x|2I10NYNXIAWALFA|x|HOMBRE|X|14800|X|X|X|X|X|X|X|X|CARDENAS|X|X|X|X|X</v>
      </c>
    </row>
    <row r="428" spans="1:82" x14ac:dyDescent="0.25">
      <c r="A428" t="s">
        <v>562</v>
      </c>
      <c r="B428" t="s">
        <v>2553</v>
      </c>
      <c r="C428">
        <v>3</v>
      </c>
      <c r="D428" t="s">
        <v>3183</v>
      </c>
      <c r="E428" t="s">
        <v>3188</v>
      </c>
      <c r="F428" t="s">
        <v>3191</v>
      </c>
      <c r="G428" t="s">
        <v>3449</v>
      </c>
      <c r="H428" t="s">
        <v>3765</v>
      </c>
      <c r="I428">
        <v>14800</v>
      </c>
      <c r="J428">
        <v>0</v>
      </c>
      <c r="K428">
        <v>300</v>
      </c>
      <c r="L428">
        <v>50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 t="s">
        <v>4720</v>
      </c>
      <c r="AC428" t="s">
        <v>4237</v>
      </c>
      <c r="AD428" t="s">
        <v>4721</v>
      </c>
      <c r="AE428" t="s">
        <v>4</v>
      </c>
      <c r="AF428" t="s">
        <v>1</v>
      </c>
      <c r="AG428" t="s">
        <v>1</v>
      </c>
      <c r="AH428" t="s">
        <v>5499</v>
      </c>
      <c r="AI428" t="s">
        <v>3449</v>
      </c>
      <c r="AJ428" t="s">
        <v>1</v>
      </c>
      <c r="AK428">
        <v>9331573864</v>
      </c>
      <c r="AL428" t="s">
        <v>1</v>
      </c>
      <c r="AM428" t="s">
        <v>1</v>
      </c>
      <c r="AN428" t="s">
        <v>1</v>
      </c>
      <c r="AO428" t="s">
        <v>5499</v>
      </c>
      <c r="AP428" t="s">
        <v>1</v>
      </c>
      <c r="AQ428" t="s">
        <v>2</v>
      </c>
      <c r="AR428" t="s">
        <v>1</v>
      </c>
      <c r="AS428" t="s">
        <v>1</v>
      </c>
      <c r="AT428" t="s">
        <v>1</v>
      </c>
      <c r="AU428" t="s">
        <v>1</v>
      </c>
      <c r="AV428" t="s">
        <v>1</v>
      </c>
      <c r="AW428" t="s">
        <v>11</v>
      </c>
      <c r="AX428">
        <f>Tabla1[[#This Row],[precio del paquete]]-Tabla1[[#This Row],[Saldo_Deudor]]</f>
        <v>300</v>
      </c>
      <c r="AY428">
        <v>14500</v>
      </c>
      <c r="AZ428">
        <v>0</v>
      </c>
      <c r="BA428">
        <v>0</v>
      </c>
      <c r="BB428" s="20">
        <v>0</v>
      </c>
      <c r="BC428" t="s">
        <v>3825</v>
      </c>
      <c r="BD428" t="s">
        <v>4074</v>
      </c>
      <c r="BE428" t="s">
        <v>3</v>
      </c>
      <c r="BF428" t="s">
        <v>3</v>
      </c>
      <c r="BG428" t="s">
        <v>3</v>
      </c>
      <c r="BH428" t="s">
        <v>3</v>
      </c>
      <c r="BI428" t="s">
        <v>3</v>
      </c>
      <c r="BJ428" s="18" t="s">
        <v>6133</v>
      </c>
      <c r="BK428" t="s">
        <v>3</v>
      </c>
      <c r="BL428" t="s">
        <v>132</v>
      </c>
      <c r="BM428" t="s">
        <v>1</v>
      </c>
      <c r="BN428">
        <f>Tabla1[[#This Row],[precio del paquete]]</f>
        <v>14800</v>
      </c>
      <c r="BO428" t="s">
        <v>1</v>
      </c>
      <c r="BP428" t="s">
        <v>1</v>
      </c>
      <c r="BQ428" t="s">
        <v>1</v>
      </c>
      <c r="BR428" t="s">
        <v>1</v>
      </c>
      <c r="BS428" t="s">
        <v>1</v>
      </c>
      <c r="BT428" t="s">
        <v>1</v>
      </c>
      <c r="BU428" t="s">
        <v>1</v>
      </c>
      <c r="BV428" t="s">
        <v>1</v>
      </c>
      <c r="BW428" t="s">
        <v>0</v>
      </c>
      <c r="BX428" t="s">
        <v>1</v>
      </c>
      <c r="BY428" t="s">
        <v>1</v>
      </c>
      <c r="BZ428" t="s">
        <v>1</v>
      </c>
      <c r="CA428" t="s">
        <v>1</v>
      </c>
      <c r="CB428" t="s">
        <v>1</v>
      </c>
      <c r="CD428" t="str" cm="1">
        <f t="array" aca="1" ref="CD428" ca="1">eConcatenar(A428:CB428,"|")</f>
        <v>fov093oc9V9pTBa7|CAR2021-3715|3|MEMORIAL|TABASCO|CUNDUACAN|NICOLAS BRAVO |2021-11-16|14800|0|300|50|0|0|0|0|0|0|0|0|0|0|0|0|0|0|0|RICRADEZ|ALEJANDRO|CELEDINO|SOLTERO|X|X|NICOLAS BRAVO|NICOLAS BRAVO |X|9331573864|X|X|X|NICOLAS BRAVO|X|LUNES|X|X|X|X|X|DOMICILIO |300|14500|0|0|0|2021-12-14|2021-12-21|x|x|x|x|x|YCRYFAU92K60AMA|x|HOMBRE|X|14800|X|X|X|X|X|X|X|X|CARDENAS|X|X|X|X|X</v>
      </c>
    </row>
    <row r="429" spans="1:82" x14ac:dyDescent="0.25">
      <c r="A429" t="s">
        <v>563</v>
      </c>
      <c r="B429" t="s">
        <v>2554</v>
      </c>
      <c r="C429">
        <v>3</v>
      </c>
      <c r="D429" t="s">
        <v>3185</v>
      </c>
      <c r="E429" t="s">
        <v>3188</v>
      </c>
      <c r="F429" t="s">
        <v>3192</v>
      </c>
      <c r="G429" t="s">
        <v>3450</v>
      </c>
      <c r="H429" t="s">
        <v>3870</v>
      </c>
      <c r="I429">
        <v>12900</v>
      </c>
      <c r="J429">
        <v>0</v>
      </c>
      <c r="K429">
        <v>200</v>
      </c>
      <c r="L429">
        <v>50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 t="s">
        <v>4491</v>
      </c>
      <c r="AC429" t="s">
        <v>4201</v>
      </c>
      <c r="AD429" t="s">
        <v>4722</v>
      </c>
      <c r="AE429" t="s">
        <v>4</v>
      </c>
      <c r="AF429" t="s">
        <v>1</v>
      </c>
      <c r="AG429" t="s">
        <v>1</v>
      </c>
      <c r="AH429" t="s">
        <v>5500</v>
      </c>
      <c r="AI429" t="s">
        <v>3450</v>
      </c>
      <c r="AJ429" t="s">
        <v>1</v>
      </c>
      <c r="AK429">
        <v>9931950245</v>
      </c>
      <c r="AL429" t="s">
        <v>1</v>
      </c>
      <c r="AM429" t="s">
        <v>1</v>
      </c>
      <c r="AN429" t="s">
        <v>1</v>
      </c>
      <c r="AO429" t="s">
        <v>5500</v>
      </c>
      <c r="AP429" t="s">
        <v>1</v>
      </c>
      <c r="AQ429" t="s">
        <v>2</v>
      </c>
      <c r="AR429" t="s">
        <v>1</v>
      </c>
      <c r="AS429" t="s">
        <v>1</v>
      </c>
      <c r="AT429" t="s">
        <v>1</v>
      </c>
      <c r="AU429" t="s">
        <v>1</v>
      </c>
      <c r="AV429" t="s">
        <v>1</v>
      </c>
      <c r="AW429" t="s">
        <v>11</v>
      </c>
      <c r="AX429">
        <f>Tabla1[[#This Row],[precio del paquete]]-Tabla1[[#This Row],[Saldo_Deudor]]</f>
        <v>2500</v>
      </c>
      <c r="AY429">
        <v>10400</v>
      </c>
      <c r="AZ429">
        <v>0</v>
      </c>
      <c r="BA429">
        <v>0</v>
      </c>
      <c r="BB429" s="20">
        <v>0</v>
      </c>
      <c r="BC429" t="s">
        <v>3757</v>
      </c>
      <c r="BD429" t="s">
        <v>3759</v>
      </c>
      <c r="BE429" t="s">
        <v>3</v>
      </c>
      <c r="BF429" t="s">
        <v>3</v>
      </c>
      <c r="BG429" t="s">
        <v>3</v>
      </c>
      <c r="BH429" t="s">
        <v>3</v>
      </c>
      <c r="BI429" t="s">
        <v>3</v>
      </c>
      <c r="BJ429" s="19" t="s">
        <v>6148</v>
      </c>
      <c r="BK429" t="s">
        <v>3</v>
      </c>
      <c r="BL429" t="s">
        <v>132</v>
      </c>
      <c r="BM429" t="s">
        <v>1</v>
      </c>
      <c r="BN429">
        <f>Tabla1[[#This Row],[precio del paquete]]</f>
        <v>12900</v>
      </c>
      <c r="BO429" t="s">
        <v>1</v>
      </c>
      <c r="BP429" t="s">
        <v>1</v>
      </c>
      <c r="BQ429" t="s">
        <v>1</v>
      </c>
      <c r="BR429" t="s">
        <v>1</v>
      </c>
      <c r="BS429" t="s">
        <v>1</v>
      </c>
      <c r="BT429" t="s">
        <v>1</v>
      </c>
      <c r="BU429" t="s">
        <v>1</v>
      </c>
      <c r="BV429" t="s">
        <v>1</v>
      </c>
      <c r="BW429" t="s">
        <v>0</v>
      </c>
      <c r="BX429" t="s">
        <v>1</v>
      </c>
      <c r="BY429" t="s">
        <v>1</v>
      </c>
      <c r="BZ429" t="s">
        <v>1</v>
      </c>
      <c r="CA429" t="s">
        <v>1</v>
      </c>
      <c r="CB429" t="s">
        <v>1</v>
      </c>
      <c r="CD429" t="str" cm="1">
        <f t="array" aca="1" ref="CD429" ca="1">eConcatenar(A429:CB429,"|")</f>
        <v>G4KZI2zIEPTd3qP9|PAR2021-0777|3|IMPERIAL DE LUJO|TABASCO|PARAISO|NORTE 1RA SECCION|2021-01-03|12900|0|200|50|0|0|0|0|0|0|0|0|0|0|0|0|0|0|0|CHABLE|HERNANDEZ|EDUARDO|SOLTERO|X|X|NORTE PRIMERA SECCION|NORTE 1RA SECCION|X|9931950245|X|X|X|NORTE PRIMERA SECCION|X|LUNES|X|X|X|X|X|DOMICILIO |2500|10400|0|0|0|2021-10-22|2021-10-29|x|x|x|x|x|PIZ5DTWQQTZRNTG|x|HOMBRE|X|12900|X|X|X|X|X|X|X|X|CARDENAS|X|X|X|X|X</v>
      </c>
    </row>
    <row r="430" spans="1:82" x14ac:dyDescent="0.25">
      <c r="A430" t="s">
        <v>564</v>
      </c>
      <c r="B430" t="s">
        <v>2555</v>
      </c>
      <c r="C430">
        <v>3</v>
      </c>
      <c r="D430" t="s">
        <v>4181</v>
      </c>
      <c r="E430" t="s">
        <v>12</v>
      </c>
      <c r="F430" t="s">
        <v>120</v>
      </c>
      <c r="G430" t="s">
        <v>3451</v>
      </c>
      <c r="H430" t="s">
        <v>3957</v>
      </c>
      <c r="I430">
        <v>41500</v>
      </c>
      <c r="J430">
        <v>0</v>
      </c>
      <c r="K430">
        <v>500</v>
      </c>
      <c r="L430">
        <v>50</v>
      </c>
      <c r="M430">
        <v>2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 t="s">
        <v>4723</v>
      </c>
      <c r="AC430" t="s">
        <v>4365</v>
      </c>
      <c r="AD430" t="s">
        <v>4724</v>
      </c>
      <c r="AE430" t="s">
        <v>4</v>
      </c>
      <c r="AF430" t="s">
        <v>1</v>
      </c>
      <c r="AG430" t="s">
        <v>1</v>
      </c>
      <c r="AH430" t="s">
        <v>5501</v>
      </c>
      <c r="AI430" t="s">
        <v>3451</v>
      </c>
      <c r="AJ430" t="s">
        <v>1</v>
      </c>
      <c r="AK430">
        <v>9331027421</v>
      </c>
      <c r="AL430" t="s">
        <v>1</v>
      </c>
      <c r="AM430" t="s">
        <v>1</v>
      </c>
      <c r="AN430" t="s">
        <v>1</v>
      </c>
      <c r="AO430" t="s">
        <v>5501</v>
      </c>
      <c r="AP430" t="s">
        <v>1</v>
      </c>
      <c r="AQ430" t="s">
        <v>2</v>
      </c>
      <c r="AR430" t="s">
        <v>1</v>
      </c>
      <c r="AS430" t="s">
        <v>1</v>
      </c>
      <c r="AT430" t="s">
        <v>1</v>
      </c>
      <c r="AU430" t="s">
        <v>1</v>
      </c>
      <c r="AV430" t="s">
        <v>1</v>
      </c>
      <c r="AW430" t="s">
        <v>11</v>
      </c>
      <c r="AX430">
        <f>Tabla1[[#This Row],[precio del paquete]]-Tabla1[[#This Row],[Saldo_Deudor]]</f>
        <v>6700</v>
      </c>
      <c r="AY430">
        <v>34800</v>
      </c>
      <c r="AZ430">
        <v>0</v>
      </c>
      <c r="BA430">
        <v>0</v>
      </c>
      <c r="BB430" s="20">
        <v>0</v>
      </c>
      <c r="BC430" t="s">
        <v>3964</v>
      </c>
      <c r="BD430" t="s">
        <v>6065</v>
      </c>
      <c r="BE430" t="s">
        <v>3</v>
      </c>
      <c r="BF430" t="s">
        <v>3</v>
      </c>
      <c r="BG430" t="s">
        <v>3</v>
      </c>
      <c r="BH430" t="s">
        <v>3</v>
      </c>
      <c r="BI430" t="s">
        <v>3</v>
      </c>
      <c r="BJ430" s="18" t="s">
        <v>6147</v>
      </c>
      <c r="BK430" t="s">
        <v>3</v>
      </c>
      <c r="BL430" t="s">
        <v>132</v>
      </c>
      <c r="BM430" t="s">
        <v>1</v>
      </c>
      <c r="BN430">
        <f>Tabla1[[#This Row],[precio del paquete]]</f>
        <v>41500</v>
      </c>
      <c r="BO430" t="s">
        <v>1</v>
      </c>
      <c r="BP430" t="s">
        <v>1</v>
      </c>
      <c r="BQ430" t="s">
        <v>1</v>
      </c>
      <c r="BR430" t="s">
        <v>1</v>
      </c>
      <c r="BS430" t="s">
        <v>1</v>
      </c>
      <c r="BT430" t="s">
        <v>1</v>
      </c>
      <c r="BU430" t="s">
        <v>1</v>
      </c>
      <c r="BV430" t="s">
        <v>1</v>
      </c>
      <c r="BW430" t="s">
        <v>0</v>
      </c>
      <c r="BX430" t="s">
        <v>1</v>
      </c>
      <c r="BY430" t="s">
        <v>1</v>
      </c>
      <c r="BZ430" t="s">
        <v>1</v>
      </c>
      <c r="CA430" t="s">
        <v>1</v>
      </c>
      <c r="CB430" t="s">
        <v>1</v>
      </c>
      <c r="CD430" t="str" cm="1">
        <f t="array" aca="1" ref="CD430" ca="1">eConcatenar(A430:CB430,"|")</f>
        <v>vHaRe4jTB06IVOoj|COM2021-0026|3|GOBERNADOR |TABASCO |COMALCALCO |NORTE PRIMERA SECCION |2021-07-01|41500|0|500|50|2|0|0|0|0|0|0|0|0|0|0|0|0|0|0|OROZCO|VALENZUELA|FLOR DE MARIA|SOLTERO|X|X|CALLE MAGISTRAL |NORTE PRIMERA SECCION |X|9331027421|X|X|X|CALLE MAGISTRAL |X|LUNES|X|X|X|X|X|DOMICILIO |6700|34800|0|0|0|2021-03-12|2021-03-19|x|x|x|x|x|QX002MIY9KVTQO|x|HOMBRE|X|41500|X|X|X|X|X|X|X|X|CARDENAS|X|X|X|X|X</v>
      </c>
    </row>
    <row r="431" spans="1:82" x14ac:dyDescent="0.25">
      <c r="A431" t="s">
        <v>565</v>
      </c>
      <c r="B431" t="s">
        <v>2556</v>
      </c>
      <c r="C431">
        <v>3</v>
      </c>
      <c r="D431" t="s">
        <v>3183</v>
      </c>
      <c r="E431" t="s">
        <v>3188</v>
      </c>
      <c r="F431" t="s">
        <v>3192</v>
      </c>
      <c r="G431" t="s">
        <v>3452</v>
      </c>
      <c r="H431" t="s">
        <v>3958</v>
      </c>
      <c r="I431">
        <v>14800</v>
      </c>
      <c r="J431">
        <v>0</v>
      </c>
      <c r="K431">
        <v>100</v>
      </c>
      <c r="L431">
        <v>50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 t="s">
        <v>4184</v>
      </c>
      <c r="AC431" t="s">
        <v>4438</v>
      </c>
      <c r="AD431" t="s">
        <v>4725</v>
      </c>
      <c r="AE431" t="s">
        <v>4</v>
      </c>
      <c r="AF431" t="s">
        <v>1</v>
      </c>
      <c r="AG431" t="s">
        <v>1</v>
      </c>
      <c r="AH431" t="s">
        <v>3452</v>
      </c>
      <c r="AI431" t="s">
        <v>3452</v>
      </c>
      <c r="AJ431" t="s">
        <v>1</v>
      </c>
      <c r="AK431" t="s">
        <v>1</v>
      </c>
      <c r="AL431" t="s">
        <v>1</v>
      </c>
      <c r="AM431" t="s">
        <v>1</v>
      </c>
      <c r="AN431" t="s">
        <v>1</v>
      </c>
      <c r="AO431" t="s">
        <v>3452</v>
      </c>
      <c r="AP431" t="s">
        <v>1</v>
      </c>
      <c r="AQ431" t="s">
        <v>2</v>
      </c>
      <c r="AR431" t="s">
        <v>1</v>
      </c>
      <c r="AS431" t="s">
        <v>1</v>
      </c>
      <c r="AT431" t="s">
        <v>1</v>
      </c>
      <c r="AU431" t="s">
        <v>1</v>
      </c>
      <c r="AV431" t="s">
        <v>1</v>
      </c>
      <c r="AW431" t="s">
        <v>11</v>
      </c>
      <c r="AX431">
        <f>Tabla1[[#This Row],[precio del paquete]]-Tabla1[[#This Row],[Saldo_Deudor]]</f>
        <v>7000</v>
      </c>
      <c r="AY431">
        <v>7800</v>
      </c>
      <c r="AZ431">
        <v>0</v>
      </c>
      <c r="BA431">
        <v>0</v>
      </c>
      <c r="BB431" s="20">
        <v>0</v>
      </c>
      <c r="BC431" t="s">
        <v>4162</v>
      </c>
      <c r="BD431" t="s">
        <v>5962</v>
      </c>
      <c r="BE431" t="s">
        <v>3</v>
      </c>
      <c r="BF431" t="s">
        <v>3</v>
      </c>
      <c r="BG431" t="s">
        <v>3</v>
      </c>
      <c r="BH431" t="s">
        <v>3</v>
      </c>
      <c r="BI431" t="s">
        <v>3</v>
      </c>
      <c r="BJ431" s="19" t="s">
        <v>6147</v>
      </c>
      <c r="BK431" t="s">
        <v>3</v>
      </c>
      <c r="BL431" t="s">
        <v>132</v>
      </c>
      <c r="BM431" t="s">
        <v>1</v>
      </c>
      <c r="BN431">
        <f>Tabla1[[#This Row],[precio del paquete]]</f>
        <v>14800</v>
      </c>
      <c r="BO431" t="s">
        <v>1</v>
      </c>
      <c r="BP431" t="s">
        <v>1</v>
      </c>
      <c r="BQ431" t="s">
        <v>1</v>
      </c>
      <c r="BR431" t="s">
        <v>1</v>
      </c>
      <c r="BS431" t="s">
        <v>1</v>
      </c>
      <c r="BT431" t="s">
        <v>1</v>
      </c>
      <c r="BU431" t="s">
        <v>1</v>
      </c>
      <c r="BV431" t="s">
        <v>1</v>
      </c>
      <c r="BW431" t="s">
        <v>0</v>
      </c>
      <c r="BX431" t="s">
        <v>1</v>
      </c>
      <c r="BY431" t="s">
        <v>1</v>
      </c>
      <c r="BZ431" t="s">
        <v>1</v>
      </c>
      <c r="CA431" t="s">
        <v>1</v>
      </c>
      <c r="CB431" t="s">
        <v>1</v>
      </c>
      <c r="CD431" t="str" cm="1">
        <f t="array" aca="1" ref="CD431" ca="1">eConcatenar(A431:CB431,"|")</f>
        <v>bFyieCIRH6QfqmT6|PAR2021-0369|3|MEMORIAL|TABASCO|PARAISO|NORTE SEGUNDA|2021-05-02|14800|0|100|50|0|0|0|0|0|0|0|0|0|0|0|0|0|0|0|PEREZ|PALMA|MARIA DOLORES|SOLTERO|X|X|NORTE SEGUNDA|NORTE SEGUNDA|X|X|X|X|X|NORTE SEGUNDA|X|LUNES|X|X|X|X|X|DOMICILIO |7000|7800|0|0|0|2022-01-20|2022-01-27|x|x|x|x|x|QX002MIY9KVTQO|x|HOMBRE|X|14800|X|X|X|X|X|X|X|X|CARDENAS|X|X|X|X|X</v>
      </c>
    </row>
    <row r="432" spans="1:82" x14ac:dyDescent="0.25">
      <c r="A432" t="s">
        <v>566</v>
      </c>
      <c r="B432" t="s">
        <v>2557</v>
      </c>
      <c r="C432">
        <v>3</v>
      </c>
      <c r="D432" t="s">
        <v>3183</v>
      </c>
      <c r="E432" t="s">
        <v>3188</v>
      </c>
      <c r="F432" t="s">
        <v>3189</v>
      </c>
      <c r="G432" t="s">
        <v>3453</v>
      </c>
      <c r="H432" t="s">
        <v>3787</v>
      </c>
      <c r="I432">
        <v>14800</v>
      </c>
      <c r="J432">
        <v>0</v>
      </c>
      <c r="K432">
        <v>50</v>
      </c>
      <c r="L432">
        <v>50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 t="s">
        <v>4726</v>
      </c>
      <c r="AC432" t="s">
        <v>4727</v>
      </c>
      <c r="AD432" t="s">
        <v>4728</v>
      </c>
      <c r="AE432" t="s">
        <v>4</v>
      </c>
      <c r="AF432" t="s">
        <v>1</v>
      </c>
      <c r="AG432" t="s">
        <v>1</v>
      </c>
      <c r="AH432" t="s">
        <v>3606</v>
      </c>
      <c r="AI432" t="s">
        <v>3453</v>
      </c>
      <c r="AJ432" t="s">
        <v>1</v>
      </c>
      <c r="AK432">
        <v>9871162747</v>
      </c>
      <c r="AL432" t="s">
        <v>1</v>
      </c>
      <c r="AM432" t="s">
        <v>1</v>
      </c>
      <c r="AN432" t="s">
        <v>1</v>
      </c>
      <c r="AO432" t="s">
        <v>3606</v>
      </c>
      <c r="AP432" t="s">
        <v>1</v>
      </c>
      <c r="AQ432" t="s">
        <v>2</v>
      </c>
      <c r="AR432" t="s">
        <v>1</v>
      </c>
      <c r="AS432" t="s">
        <v>1</v>
      </c>
      <c r="AT432" t="s">
        <v>1</v>
      </c>
      <c r="AU432" t="s">
        <v>1</v>
      </c>
      <c r="AV432" t="s">
        <v>1</v>
      </c>
      <c r="AW432" t="s">
        <v>11</v>
      </c>
      <c r="AX432">
        <f>Tabla1[[#This Row],[precio del paquete]]-Tabla1[[#This Row],[Saldo_Deudor]]</f>
        <v>550</v>
      </c>
      <c r="AY432">
        <v>14250</v>
      </c>
      <c r="AZ432">
        <v>0</v>
      </c>
      <c r="BA432">
        <v>0</v>
      </c>
      <c r="BB432" s="20">
        <v>0</v>
      </c>
      <c r="BC432" t="s">
        <v>3766</v>
      </c>
      <c r="BD432" t="s">
        <v>3794</v>
      </c>
      <c r="BE432" t="s">
        <v>3</v>
      </c>
      <c r="BF432" t="s">
        <v>3</v>
      </c>
      <c r="BG432" t="s">
        <v>3</v>
      </c>
      <c r="BH432" t="s">
        <v>3</v>
      </c>
      <c r="BI432" t="s">
        <v>3</v>
      </c>
      <c r="BJ432" s="18" t="s">
        <v>6147</v>
      </c>
      <c r="BK432" t="s">
        <v>3</v>
      </c>
      <c r="BL432" t="s">
        <v>132</v>
      </c>
      <c r="BM432" t="s">
        <v>1</v>
      </c>
      <c r="BN432">
        <f>Tabla1[[#This Row],[precio del paquete]]</f>
        <v>14800</v>
      </c>
      <c r="BO432" t="s">
        <v>1</v>
      </c>
      <c r="BP432" t="s">
        <v>1</v>
      </c>
      <c r="BQ432" t="s">
        <v>1</v>
      </c>
      <c r="BR432" t="s">
        <v>1</v>
      </c>
      <c r="BS432" t="s">
        <v>1</v>
      </c>
      <c r="BT432" t="s">
        <v>1</v>
      </c>
      <c r="BU432" t="s">
        <v>1</v>
      </c>
      <c r="BV432" t="s">
        <v>1</v>
      </c>
      <c r="BW432" t="s">
        <v>0</v>
      </c>
      <c r="BX432" t="s">
        <v>1</v>
      </c>
      <c r="BY432" t="s">
        <v>1</v>
      </c>
      <c r="BZ432" t="s">
        <v>1</v>
      </c>
      <c r="CA432" t="s">
        <v>1</v>
      </c>
      <c r="CB432" t="s">
        <v>1</v>
      </c>
      <c r="CD432" t="str" cm="1">
        <f t="array" aca="1" ref="CD432" ca="1">eConcatenar(A432:CB432,"|")</f>
        <v>oafd2at5BdFKpokR|COM2021-3178|3|MEMORIAL|TABASCO|COMALCALCO|NUEVA CREACION|2021-12-10|14800|0|50|50|0|0|0|0|0|0|0|0|0|0|0|0|0|0|0|COLLI|UCAN|JESUS HONORO|SOLTERO|X|X|TECOLUTILLA|NUEVA CREACION|X|9871162747|X|X|X|TECOLUTILLA|X|LUNES|X|X|X|X|X|DOMICILIO |550|14250|0|0|0|2021-10-12|2021-10-19|x|x|x|x|x|QX002MIY9KVTQO|x|HOMBRE|X|14800|X|X|X|X|X|X|X|X|CARDENAS|X|X|X|X|X</v>
      </c>
    </row>
    <row r="433" spans="1:82" x14ac:dyDescent="0.25">
      <c r="A433" t="s">
        <v>567</v>
      </c>
      <c r="B433" t="s">
        <v>2558</v>
      </c>
      <c r="C433">
        <v>3</v>
      </c>
      <c r="D433" t="s">
        <v>3183</v>
      </c>
      <c r="E433" t="s">
        <v>12</v>
      </c>
      <c r="F433" t="s">
        <v>0</v>
      </c>
      <c r="G433" t="s">
        <v>3454</v>
      </c>
      <c r="H433" t="s">
        <v>3765</v>
      </c>
      <c r="I433">
        <v>14800</v>
      </c>
      <c r="J433">
        <v>0</v>
      </c>
      <c r="K433">
        <v>200</v>
      </c>
      <c r="L433">
        <v>50</v>
      </c>
      <c r="M433">
        <v>2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 t="s">
        <v>4272</v>
      </c>
      <c r="AC433" t="s">
        <v>4212</v>
      </c>
      <c r="AD433" t="s">
        <v>9</v>
      </c>
      <c r="AE433" t="s">
        <v>4</v>
      </c>
      <c r="AF433" t="s">
        <v>1</v>
      </c>
      <c r="AG433" t="s">
        <v>1</v>
      </c>
      <c r="AH433" t="s">
        <v>5502</v>
      </c>
      <c r="AI433" t="s">
        <v>3454</v>
      </c>
      <c r="AJ433" t="s">
        <v>1</v>
      </c>
      <c r="AK433">
        <v>9371639600</v>
      </c>
      <c r="AL433" t="s">
        <v>1</v>
      </c>
      <c r="AM433" t="s">
        <v>1</v>
      </c>
      <c r="AN433" t="s">
        <v>1</v>
      </c>
      <c r="AO433" t="s">
        <v>5502</v>
      </c>
      <c r="AP433" t="s">
        <v>1</v>
      </c>
      <c r="AQ433" t="s">
        <v>2</v>
      </c>
      <c r="AR433" t="s">
        <v>1</v>
      </c>
      <c r="AS433" t="s">
        <v>1</v>
      </c>
      <c r="AT433" t="s">
        <v>1</v>
      </c>
      <c r="AU433" t="s">
        <v>1</v>
      </c>
      <c r="AV433" t="s">
        <v>1</v>
      </c>
      <c r="AW433" t="s">
        <v>11</v>
      </c>
      <c r="AX433">
        <f>Tabla1[[#This Row],[precio del paquete]]-Tabla1[[#This Row],[Saldo_Deudor]]</f>
        <v>400</v>
      </c>
      <c r="AY433">
        <v>14400</v>
      </c>
      <c r="AZ433">
        <v>0</v>
      </c>
      <c r="BA433">
        <v>0</v>
      </c>
      <c r="BB433" s="20">
        <v>0</v>
      </c>
      <c r="BC433" t="s">
        <v>3933</v>
      </c>
      <c r="BD433" t="s">
        <v>6070</v>
      </c>
      <c r="BE433" t="s">
        <v>3</v>
      </c>
      <c r="BF433" t="s">
        <v>3</v>
      </c>
      <c r="BG433" t="s">
        <v>3</v>
      </c>
      <c r="BH433" t="s">
        <v>3</v>
      </c>
      <c r="BI433" t="s">
        <v>3</v>
      </c>
      <c r="BJ433" s="19" t="s">
        <v>6125</v>
      </c>
      <c r="BK433" t="s">
        <v>3</v>
      </c>
      <c r="BL433" t="s">
        <v>132</v>
      </c>
      <c r="BM433" t="s">
        <v>1</v>
      </c>
      <c r="BN433">
        <f>Tabla1[[#This Row],[precio del paquete]]</f>
        <v>14800</v>
      </c>
      <c r="BO433" t="s">
        <v>1</v>
      </c>
      <c r="BP433" t="s">
        <v>1</v>
      </c>
      <c r="BQ433" t="s">
        <v>1</v>
      </c>
      <c r="BR433" t="s">
        <v>1</v>
      </c>
      <c r="BS433" t="s">
        <v>1</v>
      </c>
      <c r="BT433" t="s">
        <v>1</v>
      </c>
      <c r="BU433" t="s">
        <v>1</v>
      </c>
      <c r="BV433" t="s">
        <v>1</v>
      </c>
      <c r="BW433" t="s">
        <v>0</v>
      </c>
      <c r="BX433" t="s">
        <v>1</v>
      </c>
      <c r="BY433" t="s">
        <v>1</v>
      </c>
      <c r="BZ433" t="s">
        <v>1</v>
      </c>
      <c r="CA433" t="s">
        <v>1</v>
      </c>
      <c r="CB433" t="s">
        <v>1</v>
      </c>
      <c r="CD433" t="str" cm="1">
        <f t="array" aca="1" ref="CD433" ca="1">eConcatenar(A433:CB433,"|")</f>
        <v>cXz3FOPXDIDaIp9G|CAR2021-7015|3|MEMORIAL|TABASCO |CARDENAS|NUEVA ESPERANZA |2021-11-16|14800|0|200|50|2|0|0|0|0|0|0|0|0|0|0|0|0|0|0|BOLAINA|RAMIREZ|ROBERTO|SOLTERO|X|X|CALLE SANTOS DOMINGUEZ SIN NUMERO |NUEVA ESPERANZA |X|9371639600|X|X|X|CALLE SANTOS DOMINGUEZ SIN NUMERO |X|LUNES|X|X|X|X|X|DOMICILIO |400|14400|0|0|0|2021-08-12|2021-08-19|x|x|x|x|x|2DFOYRA5IQNIWWH|x|HOMBRE|X|14800|X|X|X|X|X|X|X|X|CARDENAS|X|X|X|X|X</v>
      </c>
    </row>
    <row r="434" spans="1:82" x14ac:dyDescent="0.25">
      <c r="A434" t="s">
        <v>568</v>
      </c>
      <c r="B434" t="s">
        <v>2559</v>
      </c>
      <c r="C434">
        <v>3</v>
      </c>
      <c r="D434" t="s">
        <v>3183</v>
      </c>
      <c r="E434" t="s">
        <v>12</v>
      </c>
      <c r="F434" t="s">
        <v>0</v>
      </c>
      <c r="G434" t="s">
        <v>3454</v>
      </c>
      <c r="H434" t="s">
        <v>3762</v>
      </c>
      <c r="I434">
        <v>14800</v>
      </c>
      <c r="J434">
        <v>0</v>
      </c>
      <c r="K434">
        <v>100</v>
      </c>
      <c r="L434">
        <v>50</v>
      </c>
      <c r="M434">
        <v>2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 t="s">
        <v>4224</v>
      </c>
      <c r="AC434" t="s">
        <v>4290</v>
      </c>
      <c r="AD434" t="s">
        <v>4729</v>
      </c>
      <c r="AE434" t="s">
        <v>4</v>
      </c>
      <c r="AF434" t="s">
        <v>1</v>
      </c>
      <c r="AG434" t="s">
        <v>1</v>
      </c>
      <c r="AH434" t="s">
        <v>5503</v>
      </c>
      <c r="AI434" t="s">
        <v>3454</v>
      </c>
      <c r="AJ434" t="s">
        <v>1</v>
      </c>
      <c r="AK434">
        <v>9332708355</v>
      </c>
      <c r="AL434" t="s">
        <v>1</v>
      </c>
      <c r="AM434" t="s">
        <v>1</v>
      </c>
      <c r="AN434" t="s">
        <v>1</v>
      </c>
      <c r="AO434" t="s">
        <v>5503</v>
      </c>
      <c r="AP434" t="s">
        <v>1</v>
      </c>
      <c r="AQ434" t="s">
        <v>2</v>
      </c>
      <c r="AR434" t="s">
        <v>1</v>
      </c>
      <c r="AS434" t="s">
        <v>1</v>
      </c>
      <c r="AT434" t="s">
        <v>1</v>
      </c>
      <c r="AU434" t="s">
        <v>1</v>
      </c>
      <c r="AV434" t="s">
        <v>1</v>
      </c>
      <c r="AW434" t="s">
        <v>11</v>
      </c>
      <c r="AX434">
        <f>Tabla1[[#This Row],[precio del paquete]]-Tabla1[[#This Row],[Saldo_Deudor]]</f>
        <v>100</v>
      </c>
      <c r="AY434">
        <v>14700</v>
      </c>
      <c r="AZ434">
        <v>0</v>
      </c>
      <c r="BA434">
        <v>0</v>
      </c>
      <c r="BB434" s="20">
        <v>0</v>
      </c>
      <c r="BC434" t="s">
        <v>3762</v>
      </c>
      <c r="BD434" t="s">
        <v>3888</v>
      </c>
      <c r="BE434" t="s">
        <v>3</v>
      </c>
      <c r="BF434" t="s">
        <v>3</v>
      </c>
      <c r="BG434" t="s">
        <v>3</v>
      </c>
      <c r="BH434" t="s">
        <v>3</v>
      </c>
      <c r="BI434" t="s">
        <v>3</v>
      </c>
      <c r="BJ434" s="18" t="s">
        <v>6124</v>
      </c>
      <c r="BK434" t="s">
        <v>3</v>
      </c>
      <c r="BL434" t="s">
        <v>132</v>
      </c>
      <c r="BM434" t="s">
        <v>1</v>
      </c>
      <c r="BN434">
        <f>Tabla1[[#This Row],[precio del paquete]]</f>
        <v>14800</v>
      </c>
      <c r="BO434" t="s">
        <v>1</v>
      </c>
      <c r="BP434" t="s">
        <v>1</v>
      </c>
      <c r="BQ434" t="s">
        <v>1</v>
      </c>
      <c r="BR434" t="s">
        <v>1</v>
      </c>
      <c r="BS434" t="s">
        <v>1</v>
      </c>
      <c r="BT434" t="s">
        <v>1</v>
      </c>
      <c r="BU434" t="s">
        <v>1</v>
      </c>
      <c r="BV434" t="s">
        <v>1</v>
      </c>
      <c r="BW434" t="s">
        <v>0</v>
      </c>
      <c r="BX434" t="s">
        <v>1</v>
      </c>
      <c r="BY434" t="s">
        <v>1</v>
      </c>
      <c r="BZ434" t="s">
        <v>1</v>
      </c>
      <c r="CA434" t="s">
        <v>1</v>
      </c>
      <c r="CB434" t="s">
        <v>1</v>
      </c>
      <c r="CD434" t="str" cm="1">
        <f t="array" aca="1" ref="CD434" ca="1">eConcatenar(A434:CB434,"|")</f>
        <v>SNmeigvz1aAhsdZs|CAR2021-7039|3|MEMORIAL|TABASCO |CARDENAS|NUEVA ESPERANZA |2021-11-18|14800|0|100|50|2|0|0|0|0|0|0|0|0|0|0|0|0|0|0|DOMINGUEZ|BROCA|DUINA|SOLTERO|X|X|CALLE PERIFERICO NORTE SIN NUMERO |NUEVA ESPERANZA |X|9332708355|X|X|X|CALLE PERIFERICO NORTE SIN NUMERO |X|LUNES|X|X|X|X|X|DOMICILIO |100|14700|0|0|0|2021-11-18|2021-11-25|x|x|x|x|x|QWZHGJ0U9KVTQO|x|HOMBRE|X|14800|X|X|X|X|X|X|X|X|CARDENAS|X|X|X|X|X</v>
      </c>
    </row>
    <row r="435" spans="1:82" x14ac:dyDescent="0.25">
      <c r="A435" t="s">
        <v>569</v>
      </c>
      <c r="B435" t="s">
        <v>2560</v>
      </c>
      <c r="C435">
        <v>3</v>
      </c>
      <c r="D435" t="s">
        <v>14</v>
      </c>
      <c r="E435" t="s">
        <v>12</v>
      </c>
      <c r="F435" t="s">
        <v>0</v>
      </c>
      <c r="G435" t="s">
        <v>3455</v>
      </c>
      <c r="H435" t="s">
        <v>3959</v>
      </c>
      <c r="I435">
        <v>12900</v>
      </c>
      <c r="J435">
        <v>0</v>
      </c>
      <c r="K435">
        <v>200</v>
      </c>
      <c r="L435">
        <v>50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 t="s">
        <v>4730</v>
      </c>
      <c r="AC435" t="s">
        <v>4186</v>
      </c>
      <c r="AD435" t="s">
        <v>4731</v>
      </c>
      <c r="AE435" t="s">
        <v>4</v>
      </c>
      <c r="AF435" t="s">
        <v>1</v>
      </c>
      <c r="AG435" t="s">
        <v>1</v>
      </c>
      <c r="AH435" t="s">
        <v>5504</v>
      </c>
      <c r="AI435" t="s">
        <v>3455</v>
      </c>
      <c r="AJ435" t="s">
        <v>1</v>
      </c>
      <c r="AK435">
        <v>9371185082</v>
      </c>
      <c r="AL435" t="s">
        <v>1</v>
      </c>
      <c r="AM435" t="s">
        <v>1</v>
      </c>
      <c r="AN435" t="s">
        <v>1</v>
      </c>
      <c r="AO435" t="s">
        <v>5504</v>
      </c>
      <c r="AP435" t="s">
        <v>1</v>
      </c>
      <c r="AQ435" t="s">
        <v>2</v>
      </c>
      <c r="AR435" t="s">
        <v>1</v>
      </c>
      <c r="AS435" t="s">
        <v>1</v>
      </c>
      <c r="AT435" t="s">
        <v>1</v>
      </c>
      <c r="AU435" t="s">
        <v>1</v>
      </c>
      <c r="AV435" t="s">
        <v>1</v>
      </c>
      <c r="AW435" t="s">
        <v>11</v>
      </c>
      <c r="AX435">
        <f>Tabla1[[#This Row],[precio del paquete]]-Tabla1[[#This Row],[Saldo_Deudor]]</f>
        <v>2200</v>
      </c>
      <c r="AY435">
        <v>10700</v>
      </c>
      <c r="AZ435">
        <v>0</v>
      </c>
      <c r="BA435">
        <v>0</v>
      </c>
      <c r="BB435" s="20">
        <v>0</v>
      </c>
      <c r="BC435" t="s">
        <v>3873</v>
      </c>
      <c r="BD435" t="s">
        <v>4154</v>
      </c>
      <c r="BE435" t="s">
        <v>3</v>
      </c>
      <c r="BF435" t="s">
        <v>3</v>
      </c>
      <c r="BG435" t="s">
        <v>3</v>
      </c>
      <c r="BH435" t="s">
        <v>3</v>
      </c>
      <c r="BI435" t="s">
        <v>3</v>
      </c>
      <c r="BJ435" s="19" t="s">
        <v>6124</v>
      </c>
      <c r="BK435" t="s">
        <v>3</v>
      </c>
      <c r="BL435" t="s">
        <v>132</v>
      </c>
      <c r="BM435" t="s">
        <v>1</v>
      </c>
      <c r="BN435">
        <f>Tabla1[[#This Row],[precio del paquete]]</f>
        <v>12900</v>
      </c>
      <c r="BO435" t="s">
        <v>1</v>
      </c>
      <c r="BP435" t="s">
        <v>1</v>
      </c>
      <c r="BQ435" t="s">
        <v>1</v>
      </c>
      <c r="BR435" t="s">
        <v>1</v>
      </c>
      <c r="BS435" t="s">
        <v>1</v>
      </c>
      <c r="BT435" t="s">
        <v>1</v>
      </c>
      <c r="BU435" t="s">
        <v>1</v>
      </c>
      <c r="BV435" t="s">
        <v>1</v>
      </c>
      <c r="BW435" t="s">
        <v>0</v>
      </c>
      <c r="BX435" t="s">
        <v>1</v>
      </c>
      <c r="BY435" t="s">
        <v>1</v>
      </c>
      <c r="BZ435" t="s">
        <v>1</v>
      </c>
      <c r="CA435" t="s">
        <v>1</v>
      </c>
      <c r="CB435" t="s">
        <v>1</v>
      </c>
      <c r="CD435" t="str" cm="1">
        <f t="array" aca="1" ref="CD435" ca="1">eConcatenar(A435:CB435,"|")</f>
        <v>c8VU3KDI7P4EUYVz|CAR2020-3405|3|ECONOLINE |TABASCO |CARDENAS|NUEVA ZELANDIA |2020-09-23|12900|0|200|50|0|0|0|0|0|0|0|0|0|0|0|0|0|0|0|OSORIO|GARCIA|MATEO|SOLTERO|X|X|ENTRADA A NUEVA ZELANCIA |NUEVA ZELANDIA |X|9371185082|X|X|X|ENTRADA A NUEVA ZELANCIA |X|LUNES|X|X|X|X|X|DOMICILIO |2200|10700|0|0|0|2021-06-01|2021-06-08|x|x|x|x|x|QWZHGJ0U9KVTQO|x|HOMBRE|X|12900|X|X|X|X|X|X|X|X|CARDENAS|X|X|X|X|X</v>
      </c>
    </row>
    <row r="436" spans="1:82" x14ac:dyDescent="0.25">
      <c r="A436" t="s">
        <v>570</v>
      </c>
      <c r="B436" t="s">
        <v>2561</v>
      </c>
      <c r="C436">
        <v>3</v>
      </c>
      <c r="D436" t="s">
        <v>3183</v>
      </c>
      <c r="E436" t="s">
        <v>3188</v>
      </c>
      <c r="F436" t="s">
        <v>0</v>
      </c>
      <c r="G436" t="s">
        <v>3456</v>
      </c>
      <c r="H436" t="s">
        <v>3960</v>
      </c>
      <c r="I436">
        <v>14800</v>
      </c>
      <c r="J436">
        <v>0</v>
      </c>
      <c r="K436">
        <v>150</v>
      </c>
      <c r="L436">
        <v>50</v>
      </c>
      <c r="M436">
        <v>2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 t="s">
        <v>7</v>
      </c>
      <c r="AC436" t="s">
        <v>4732</v>
      </c>
      <c r="AD436" t="s">
        <v>4733</v>
      </c>
      <c r="AE436" t="s">
        <v>4</v>
      </c>
      <c r="AF436" t="s">
        <v>1</v>
      </c>
      <c r="AG436" t="s">
        <v>1</v>
      </c>
      <c r="AH436" t="s">
        <v>5505</v>
      </c>
      <c r="AI436" t="s">
        <v>3456</v>
      </c>
      <c r="AJ436" t="s">
        <v>1</v>
      </c>
      <c r="AK436">
        <v>9372718921</v>
      </c>
      <c r="AL436" t="s">
        <v>1</v>
      </c>
      <c r="AM436" t="s">
        <v>1</v>
      </c>
      <c r="AN436" t="s">
        <v>1</v>
      </c>
      <c r="AO436" t="s">
        <v>5505</v>
      </c>
      <c r="AP436" t="s">
        <v>1</v>
      </c>
      <c r="AQ436" t="s">
        <v>2</v>
      </c>
      <c r="AR436" t="s">
        <v>1</v>
      </c>
      <c r="AS436" t="s">
        <v>1</v>
      </c>
      <c r="AT436" t="s">
        <v>1</v>
      </c>
      <c r="AU436" t="s">
        <v>1</v>
      </c>
      <c r="AV436" t="s">
        <v>1</v>
      </c>
      <c r="AW436" t="s">
        <v>11</v>
      </c>
      <c r="AX436">
        <f>Tabla1[[#This Row],[precio del paquete]]-Tabla1[[#This Row],[Saldo_Deudor]]</f>
        <v>6150</v>
      </c>
      <c r="AY436">
        <v>8650</v>
      </c>
      <c r="AZ436">
        <v>0</v>
      </c>
      <c r="BA436">
        <v>0</v>
      </c>
      <c r="BB436" s="20">
        <v>0</v>
      </c>
      <c r="BC436" t="s">
        <v>3894</v>
      </c>
      <c r="BD436" t="s">
        <v>3836</v>
      </c>
      <c r="BE436" t="s">
        <v>3</v>
      </c>
      <c r="BF436" t="s">
        <v>3</v>
      </c>
      <c r="BG436" t="s">
        <v>3</v>
      </c>
      <c r="BH436" t="s">
        <v>3</v>
      </c>
      <c r="BI436" t="s">
        <v>3</v>
      </c>
      <c r="BJ436" s="18" t="s">
        <v>6126</v>
      </c>
      <c r="BK436" t="s">
        <v>3</v>
      </c>
      <c r="BL436" t="s">
        <v>132</v>
      </c>
      <c r="BM436" t="s">
        <v>1</v>
      </c>
      <c r="BN436">
        <f>Tabla1[[#This Row],[precio del paquete]]</f>
        <v>14800</v>
      </c>
      <c r="BO436" t="s">
        <v>1</v>
      </c>
      <c r="BP436" t="s">
        <v>1</v>
      </c>
      <c r="BQ436" t="s">
        <v>1</v>
      </c>
      <c r="BR436" t="s">
        <v>1</v>
      </c>
      <c r="BS436" t="s">
        <v>1</v>
      </c>
      <c r="BT436" t="s">
        <v>1</v>
      </c>
      <c r="BU436" t="s">
        <v>1</v>
      </c>
      <c r="BV436" t="s">
        <v>1</v>
      </c>
      <c r="BW436" t="s">
        <v>0</v>
      </c>
      <c r="BX436" t="s">
        <v>1</v>
      </c>
      <c r="BY436" t="s">
        <v>1</v>
      </c>
      <c r="BZ436" t="s">
        <v>1</v>
      </c>
      <c r="CA436" t="s">
        <v>1</v>
      </c>
      <c r="CB436" t="s">
        <v>1</v>
      </c>
      <c r="CD436" t="str" cm="1">
        <f t="array" aca="1" ref="CD436" ca="1">eConcatenar(A436:CB436,"|")</f>
        <v>z8NBaLxz64nQ8WjW|CAR2021-3891|3|MEMORIAL|TABASCO|CARDENAS|NUEVO PROGRESO|2021-07-26|14800|0|150|50|2|0|0|0|0|0|0|0|0|0|0|0|0|0|0|LOPEZ|VASCONCELO|MARILU|SOLTERO|X|X|CALLE GREGORIO MENDEZ NUMERO 144|NUEVO PROGRESO|X|9372718921|X|X|X|CALLE GREGORIO MENDEZ NUMERO 144|X|LUNES|X|X|X|X|X|DOMICILIO |6150|8650|0|0|0|2021-11-20|2021-11-27|x|x|x|x|x|QWZBUBTG9KVTQO|x|HOMBRE|X|14800|X|X|X|X|X|X|X|X|CARDENAS|X|X|X|X|X</v>
      </c>
    </row>
    <row r="437" spans="1:82" x14ac:dyDescent="0.25">
      <c r="A437" t="s">
        <v>571</v>
      </c>
      <c r="B437" t="s">
        <v>2562</v>
      </c>
      <c r="C437">
        <v>3</v>
      </c>
      <c r="D437" t="s">
        <v>3184</v>
      </c>
      <c r="E437" t="s">
        <v>3188</v>
      </c>
      <c r="F437" t="s">
        <v>0</v>
      </c>
      <c r="G437" t="s">
        <v>3456</v>
      </c>
      <c r="H437" t="s">
        <v>3961</v>
      </c>
      <c r="I437">
        <v>24500</v>
      </c>
      <c r="J437">
        <v>0</v>
      </c>
      <c r="K437">
        <v>200</v>
      </c>
      <c r="L437">
        <v>50</v>
      </c>
      <c r="M437">
        <v>2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 t="s">
        <v>4438</v>
      </c>
      <c r="AC437" t="s">
        <v>4186</v>
      </c>
      <c r="AD437" t="s">
        <v>4734</v>
      </c>
      <c r="AE437" t="s">
        <v>4</v>
      </c>
      <c r="AF437" t="s">
        <v>1</v>
      </c>
      <c r="AG437" t="s">
        <v>1</v>
      </c>
      <c r="AH437" t="s">
        <v>5506</v>
      </c>
      <c r="AI437" t="s">
        <v>3456</v>
      </c>
      <c r="AJ437" t="s">
        <v>1</v>
      </c>
      <c r="AK437">
        <v>9371655859</v>
      </c>
      <c r="AL437" t="s">
        <v>1</v>
      </c>
      <c r="AM437" t="s">
        <v>1</v>
      </c>
      <c r="AN437" t="s">
        <v>1</v>
      </c>
      <c r="AO437" t="s">
        <v>5506</v>
      </c>
      <c r="AP437" t="s">
        <v>1</v>
      </c>
      <c r="AQ437" t="s">
        <v>2</v>
      </c>
      <c r="AR437" t="s">
        <v>1</v>
      </c>
      <c r="AS437" t="s">
        <v>1</v>
      </c>
      <c r="AT437" t="s">
        <v>1</v>
      </c>
      <c r="AU437" t="s">
        <v>1</v>
      </c>
      <c r="AV437" t="s">
        <v>1</v>
      </c>
      <c r="AW437" t="s">
        <v>11</v>
      </c>
      <c r="AX437">
        <f>Tabla1[[#This Row],[precio del paquete]]-Tabla1[[#This Row],[Saldo_Deudor]]</f>
        <v>200</v>
      </c>
      <c r="AY437">
        <v>24300</v>
      </c>
      <c r="AZ437">
        <v>0</v>
      </c>
      <c r="BA437">
        <v>0</v>
      </c>
      <c r="BB437" s="20">
        <v>0</v>
      </c>
      <c r="BC437" t="s">
        <v>3961</v>
      </c>
      <c r="BD437" t="s">
        <v>3957</v>
      </c>
      <c r="BE437" t="s">
        <v>3</v>
      </c>
      <c r="BF437" t="s">
        <v>3</v>
      </c>
      <c r="BG437" t="s">
        <v>3</v>
      </c>
      <c r="BH437" t="s">
        <v>3</v>
      </c>
      <c r="BI437" t="s">
        <v>3</v>
      </c>
      <c r="BJ437" s="19" t="s">
        <v>6136</v>
      </c>
      <c r="BK437" t="s">
        <v>3</v>
      </c>
      <c r="BL437" t="s">
        <v>132</v>
      </c>
      <c r="BM437" t="s">
        <v>1</v>
      </c>
      <c r="BN437">
        <f>Tabla1[[#This Row],[precio del paquete]]</f>
        <v>24500</v>
      </c>
      <c r="BO437" t="s">
        <v>1</v>
      </c>
      <c r="BP437" t="s">
        <v>1</v>
      </c>
      <c r="BQ437" t="s">
        <v>1</v>
      </c>
      <c r="BR437" t="s">
        <v>1</v>
      </c>
      <c r="BS437" t="s">
        <v>1</v>
      </c>
      <c r="BT437" t="s">
        <v>1</v>
      </c>
      <c r="BU437" t="s">
        <v>1</v>
      </c>
      <c r="BV437" t="s">
        <v>1</v>
      </c>
      <c r="BW437" t="s">
        <v>0</v>
      </c>
      <c r="BX437" t="s">
        <v>1</v>
      </c>
      <c r="BY437" t="s">
        <v>1</v>
      </c>
      <c r="BZ437" t="s">
        <v>1</v>
      </c>
      <c r="CA437" t="s">
        <v>1</v>
      </c>
      <c r="CB437" t="s">
        <v>1</v>
      </c>
      <c r="CD437" t="str" cm="1">
        <f t="array" aca="1" ref="CD437" ca="1">eConcatenar(A437:CB437,"|")</f>
        <v>9AFOvWZ4EXEMcvDQ|CAR2021-2851|3|DIGNITY|TABASCO|CARDENAS|NUEVO PROGRESO|2021-06-24|24500|0|200|50|2|0|0|0|0|0|0|0|0|0|0|0|0|0|0|PALMA|GARCIA|MISAEL|SOLTERO|X|X|CALLE FERNANDO MONTES DE OCA|NUEVO PROGRESO|X|9371655859|X|X|X|CALLE FERNANDO MONTES DE OCA|X|LUNES|X|X|X|X|X|DOMICILIO |200|24300|0|0|0|2021-06-24|2021-07-01|x|x|x|x|x|QWZBUES49KVTQO|x|HOMBRE|X|24500|X|X|X|X|X|X|X|X|CARDENAS|X|X|X|X|X</v>
      </c>
    </row>
    <row r="438" spans="1:82" x14ac:dyDescent="0.25">
      <c r="A438" t="s">
        <v>572</v>
      </c>
      <c r="B438" t="s">
        <v>2563</v>
      </c>
      <c r="C438">
        <v>3</v>
      </c>
      <c r="D438" t="s">
        <v>3183</v>
      </c>
      <c r="E438" t="s">
        <v>3188</v>
      </c>
      <c r="F438" t="s">
        <v>0</v>
      </c>
      <c r="G438" t="s">
        <v>3456</v>
      </c>
      <c r="H438" t="s">
        <v>3767</v>
      </c>
      <c r="I438">
        <v>14800</v>
      </c>
      <c r="J438">
        <v>0</v>
      </c>
      <c r="K438">
        <v>50</v>
      </c>
      <c r="L438">
        <v>50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 t="s">
        <v>4402</v>
      </c>
      <c r="AC438" t="s">
        <v>8</v>
      </c>
      <c r="AD438" t="s">
        <v>4735</v>
      </c>
      <c r="AE438" t="s">
        <v>4</v>
      </c>
      <c r="AF438" t="s">
        <v>1</v>
      </c>
      <c r="AG438" t="s">
        <v>1</v>
      </c>
      <c r="AH438" t="s">
        <v>5507</v>
      </c>
      <c r="AI438" t="s">
        <v>3456</v>
      </c>
      <c r="AJ438" t="s">
        <v>1</v>
      </c>
      <c r="AK438">
        <v>9371113951</v>
      </c>
      <c r="AL438" t="s">
        <v>1</v>
      </c>
      <c r="AM438" t="s">
        <v>1</v>
      </c>
      <c r="AN438" t="s">
        <v>1</v>
      </c>
      <c r="AO438" t="s">
        <v>5507</v>
      </c>
      <c r="AP438" t="s">
        <v>1</v>
      </c>
      <c r="AQ438" t="s">
        <v>2</v>
      </c>
      <c r="AR438" t="s">
        <v>1</v>
      </c>
      <c r="AS438" t="s">
        <v>1</v>
      </c>
      <c r="AT438" t="s">
        <v>1</v>
      </c>
      <c r="AU438" t="s">
        <v>1</v>
      </c>
      <c r="AV438" t="s">
        <v>1</v>
      </c>
      <c r="AW438" t="s">
        <v>11</v>
      </c>
      <c r="AX438">
        <f>Tabla1[[#This Row],[precio del paquete]]-Tabla1[[#This Row],[Saldo_Deudor]]</f>
        <v>1150</v>
      </c>
      <c r="AY438">
        <v>13650</v>
      </c>
      <c r="AZ438">
        <v>0</v>
      </c>
      <c r="BA438">
        <v>0</v>
      </c>
      <c r="BB438" s="20">
        <v>0</v>
      </c>
      <c r="BC438" t="s">
        <v>3768</v>
      </c>
      <c r="BD438" t="s">
        <v>3769</v>
      </c>
      <c r="BE438" t="s">
        <v>3</v>
      </c>
      <c r="BF438" t="s">
        <v>3</v>
      </c>
      <c r="BG438" t="s">
        <v>3</v>
      </c>
      <c r="BH438" t="s">
        <v>3</v>
      </c>
      <c r="BI438" t="s">
        <v>3</v>
      </c>
      <c r="BJ438" s="18" t="s">
        <v>6136</v>
      </c>
      <c r="BK438" t="s">
        <v>3</v>
      </c>
      <c r="BL438" t="s">
        <v>132</v>
      </c>
      <c r="BM438" t="s">
        <v>1</v>
      </c>
      <c r="BN438">
        <f>Tabla1[[#This Row],[precio del paquete]]</f>
        <v>14800</v>
      </c>
      <c r="BO438" t="s">
        <v>1</v>
      </c>
      <c r="BP438" t="s">
        <v>1</v>
      </c>
      <c r="BQ438" t="s">
        <v>1</v>
      </c>
      <c r="BR438" t="s">
        <v>1</v>
      </c>
      <c r="BS438" t="s">
        <v>1</v>
      </c>
      <c r="BT438" t="s">
        <v>1</v>
      </c>
      <c r="BU438" t="s">
        <v>1</v>
      </c>
      <c r="BV438" t="s">
        <v>1</v>
      </c>
      <c r="BW438" t="s">
        <v>0</v>
      </c>
      <c r="BX438" t="s">
        <v>1</v>
      </c>
      <c r="BY438" t="s">
        <v>1</v>
      </c>
      <c r="BZ438" t="s">
        <v>1</v>
      </c>
      <c r="CA438" t="s">
        <v>1</v>
      </c>
      <c r="CB438" t="s">
        <v>1</v>
      </c>
      <c r="CD438" t="str" cm="1">
        <f t="array" aca="1" ref="CD438" ca="1">eConcatenar(A438:CB438,"|")</f>
        <v>MMh5AuTs3cNXvlX3|CAR2021-6251|3|MEMORIAL|TABASCO|CARDENAS|NUEVO PROGRESO|2021-10-20|14800|0|50|50|0|0|0|0|0|0|0|0|0|0|0|0|0|0|0|MONTALVO|GOMEZ|ZENAIDA|SOLTERO|X|X|CALLE GREGORIO MENDEZ|NUEVO PROGRESO|X|9371113951|X|X|X|CALLE GREGORIO MENDEZ|X|LUNES|X|X|X|X|X|DOMICILIO |1150|13650|0|0|0|2022-01-22|2022-01-29|x|x|x|x|x|QWZBUES49KVTQO|x|HOMBRE|X|14800|X|X|X|X|X|X|X|X|CARDENAS|X|X|X|X|X</v>
      </c>
    </row>
    <row r="439" spans="1:82" x14ac:dyDescent="0.25">
      <c r="A439" t="s">
        <v>573</v>
      </c>
      <c r="B439" t="s">
        <v>2564</v>
      </c>
      <c r="C439">
        <v>3</v>
      </c>
      <c r="D439" t="s">
        <v>3183</v>
      </c>
      <c r="E439" t="s">
        <v>3188</v>
      </c>
      <c r="F439" t="s">
        <v>0</v>
      </c>
      <c r="G439" t="s">
        <v>3456</v>
      </c>
      <c r="H439" t="s">
        <v>3767</v>
      </c>
      <c r="I439">
        <v>14800</v>
      </c>
      <c r="J439">
        <v>0</v>
      </c>
      <c r="K439">
        <v>50</v>
      </c>
      <c r="L439">
        <v>50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 t="s">
        <v>4226</v>
      </c>
      <c r="AC439" t="s">
        <v>4314</v>
      </c>
      <c r="AD439" t="s">
        <v>4237</v>
      </c>
      <c r="AE439" t="s">
        <v>4</v>
      </c>
      <c r="AF439" t="s">
        <v>1</v>
      </c>
      <c r="AG439" t="s">
        <v>1</v>
      </c>
      <c r="AH439" t="s">
        <v>5507</v>
      </c>
      <c r="AI439" t="s">
        <v>3456</v>
      </c>
      <c r="AJ439" t="s">
        <v>1</v>
      </c>
      <c r="AK439">
        <v>9371113951</v>
      </c>
      <c r="AL439" t="s">
        <v>1</v>
      </c>
      <c r="AM439" t="s">
        <v>1</v>
      </c>
      <c r="AN439" t="s">
        <v>1</v>
      </c>
      <c r="AO439" t="s">
        <v>5507</v>
      </c>
      <c r="AP439" t="s">
        <v>1</v>
      </c>
      <c r="AQ439" t="s">
        <v>2</v>
      </c>
      <c r="AR439" t="s">
        <v>1</v>
      </c>
      <c r="AS439" t="s">
        <v>1</v>
      </c>
      <c r="AT439" t="s">
        <v>1</v>
      </c>
      <c r="AU439" t="s">
        <v>1</v>
      </c>
      <c r="AV439" t="s">
        <v>1</v>
      </c>
      <c r="AW439" t="s">
        <v>11</v>
      </c>
      <c r="AX439">
        <f>Tabla1[[#This Row],[precio del paquete]]-Tabla1[[#This Row],[Saldo_Deudor]]</f>
        <v>1150</v>
      </c>
      <c r="AY439">
        <v>13650</v>
      </c>
      <c r="AZ439">
        <v>0</v>
      </c>
      <c r="BA439">
        <v>0</v>
      </c>
      <c r="BB439" s="20">
        <v>0</v>
      </c>
      <c r="BC439" t="s">
        <v>3768</v>
      </c>
      <c r="BD439" t="s">
        <v>3769</v>
      </c>
      <c r="BE439" t="s">
        <v>3</v>
      </c>
      <c r="BF439" t="s">
        <v>3</v>
      </c>
      <c r="BG439" t="s">
        <v>3</v>
      </c>
      <c r="BH439" t="s">
        <v>3</v>
      </c>
      <c r="BI439" t="s">
        <v>3</v>
      </c>
      <c r="BJ439" s="19" t="s">
        <v>6135</v>
      </c>
      <c r="BK439" t="s">
        <v>3</v>
      </c>
      <c r="BL439" t="s">
        <v>132</v>
      </c>
      <c r="BM439" t="s">
        <v>1</v>
      </c>
      <c r="BN439">
        <f>Tabla1[[#This Row],[precio del paquete]]</f>
        <v>14800</v>
      </c>
      <c r="BO439" t="s">
        <v>1</v>
      </c>
      <c r="BP439" t="s">
        <v>1</v>
      </c>
      <c r="BQ439" t="s">
        <v>1</v>
      </c>
      <c r="BR439" t="s">
        <v>1</v>
      </c>
      <c r="BS439" t="s">
        <v>1</v>
      </c>
      <c r="BT439" t="s">
        <v>1</v>
      </c>
      <c r="BU439" t="s">
        <v>1</v>
      </c>
      <c r="BV439" t="s">
        <v>1</v>
      </c>
      <c r="BW439" t="s">
        <v>0</v>
      </c>
      <c r="BX439" t="s">
        <v>1</v>
      </c>
      <c r="BY439" t="s">
        <v>1</v>
      </c>
      <c r="BZ439" t="s">
        <v>1</v>
      </c>
      <c r="CA439" t="s">
        <v>1</v>
      </c>
      <c r="CB439" t="s">
        <v>1</v>
      </c>
      <c r="CD439" t="str" cm="1">
        <f t="array" aca="1" ref="CD439" ca="1">eConcatenar(A439:CB439,"|")</f>
        <v>x88r51IA0C7ZlClh|CAR2021-6250|3|MEMORIAL|TABASCO|CARDENAS|NUEVO PROGRESO|2021-10-20|14800|0|50|50|0|0|0|0|0|0|0|0|0|0|0|0|0|0|0|CRUZ|CASTILLO|ALEJANDRO|SOLTERO|X|X|CALLE GREGORIO MENDEZ|NUEVO PROGRESO|X|9371113951|X|X|X|CALLE GREGORIO MENDEZ|X|LUNES|X|X|X|X|X|DOMICILIO |1150|13650|0|0|0|2022-01-22|2022-01-29|x|x|x|x|x|MYEDVABVTAZ4TPF|x|HOMBRE|X|14800|X|X|X|X|X|X|X|X|CARDENAS|X|X|X|X|X</v>
      </c>
    </row>
    <row r="440" spans="1:82" x14ac:dyDescent="0.25">
      <c r="A440" t="s">
        <v>574</v>
      </c>
      <c r="B440" t="s">
        <v>2565</v>
      </c>
      <c r="C440">
        <v>3</v>
      </c>
      <c r="D440" t="s">
        <v>3183</v>
      </c>
      <c r="E440" t="s">
        <v>3188</v>
      </c>
      <c r="F440" t="s">
        <v>0</v>
      </c>
      <c r="G440" t="s">
        <v>3456</v>
      </c>
      <c r="H440" t="s">
        <v>3833</v>
      </c>
      <c r="I440">
        <v>14800</v>
      </c>
      <c r="J440">
        <v>0</v>
      </c>
      <c r="K440">
        <v>200</v>
      </c>
      <c r="L440">
        <v>50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 t="s">
        <v>4736</v>
      </c>
      <c r="AC440" t="s">
        <v>4186</v>
      </c>
      <c r="AD440" t="s">
        <v>4371</v>
      </c>
      <c r="AE440" t="s">
        <v>4</v>
      </c>
      <c r="AF440" t="s">
        <v>1</v>
      </c>
      <c r="AG440" t="s">
        <v>1</v>
      </c>
      <c r="AH440" t="s">
        <v>5508</v>
      </c>
      <c r="AI440" t="s">
        <v>3456</v>
      </c>
      <c r="AJ440" t="s">
        <v>1</v>
      </c>
      <c r="AK440">
        <v>8117164264</v>
      </c>
      <c r="AL440" t="s">
        <v>1</v>
      </c>
      <c r="AM440" t="s">
        <v>1</v>
      </c>
      <c r="AN440" t="s">
        <v>1</v>
      </c>
      <c r="AO440" t="s">
        <v>5508</v>
      </c>
      <c r="AP440" t="s">
        <v>1</v>
      </c>
      <c r="AQ440" t="s">
        <v>2</v>
      </c>
      <c r="AR440" t="s">
        <v>1</v>
      </c>
      <c r="AS440" t="s">
        <v>1</v>
      </c>
      <c r="AT440" t="s">
        <v>1</v>
      </c>
      <c r="AU440" t="s">
        <v>1</v>
      </c>
      <c r="AV440" t="s">
        <v>1</v>
      </c>
      <c r="AW440" t="s">
        <v>11</v>
      </c>
      <c r="AX440">
        <f>Tabla1[[#This Row],[precio del paquete]]-Tabla1[[#This Row],[Saldo_Deudor]]</f>
        <v>1200</v>
      </c>
      <c r="AY440">
        <v>13600</v>
      </c>
      <c r="AZ440">
        <v>0</v>
      </c>
      <c r="BA440">
        <v>0</v>
      </c>
      <c r="BB440" s="20">
        <v>0</v>
      </c>
      <c r="BC440" t="s">
        <v>3768</v>
      </c>
      <c r="BD440" t="s">
        <v>3769</v>
      </c>
      <c r="BE440" t="s">
        <v>3</v>
      </c>
      <c r="BF440" t="s">
        <v>3</v>
      </c>
      <c r="BG440" t="s">
        <v>3</v>
      </c>
      <c r="BH440" t="s">
        <v>3</v>
      </c>
      <c r="BI440" t="s">
        <v>3</v>
      </c>
      <c r="BJ440" s="18" t="s">
        <v>6135</v>
      </c>
      <c r="BK440" t="s">
        <v>3</v>
      </c>
      <c r="BL440" t="s">
        <v>132</v>
      </c>
      <c r="BM440" t="s">
        <v>1</v>
      </c>
      <c r="BN440">
        <f>Tabla1[[#This Row],[precio del paquete]]</f>
        <v>14800</v>
      </c>
      <c r="BO440" t="s">
        <v>1</v>
      </c>
      <c r="BP440" t="s">
        <v>1</v>
      </c>
      <c r="BQ440" t="s">
        <v>1</v>
      </c>
      <c r="BR440" t="s">
        <v>1</v>
      </c>
      <c r="BS440" t="s">
        <v>1</v>
      </c>
      <c r="BT440" t="s">
        <v>1</v>
      </c>
      <c r="BU440" t="s">
        <v>1</v>
      </c>
      <c r="BV440" t="s">
        <v>1</v>
      </c>
      <c r="BW440" t="s">
        <v>0</v>
      </c>
      <c r="BX440" t="s">
        <v>1</v>
      </c>
      <c r="BY440" t="s">
        <v>1</v>
      </c>
      <c r="BZ440" t="s">
        <v>1</v>
      </c>
      <c r="CA440" t="s">
        <v>1</v>
      </c>
      <c r="CB440" t="s">
        <v>1</v>
      </c>
      <c r="CD440" t="str" cm="1">
        <f t="array" aca="1" ref="CD440" ca="1">eConcatenar(A440:CB440,"|")</f>
        <v>0kTjsRu86GeGDO5A|CAR2021-6699|3|MEMORIAL|TABASCO|CARDENAS|NUEVO PROGRESO|2021-08-11|14800|0|200|50|0|0|0|0|0|0|0|0|0|0|0|0|0|0|0|GONZALI|GARCIA|RICARDO|SOLTERO|X|X|CERRADA JAIME NUNOS|NUEVO PROGRESO|X|8117164264|X|X|X|CERRADA JAIME NUNOS|X|LUNES|X|X|X|X|X|DOMICILIO |1200|13600|0|0|0|2022-01-22|2022-01-29|x|x|x|x|x|MYEDVABVTAZ4TPF|x|HOMBRE|X|14800|X|X|X|X|X|X|X|X|CARDENAS|X|X|X|X|X</v>
      </c>
    </row>
    <row r="441" spans="1:82" x14ac:dyDescent="0.25">
      <c r="A441" t="s">
        <v>575</v>
      </c>
      <c r="B441" t="s">
        <v>2566</v>
      </c>
      <c r="C441">
        <v>3</v>
      </c>
      <c r="D441" t="s">
        <v>3184</v>
      </c>
      <c r="E441" t="s">
        <v>3188</v>
      </c>
      <c r="F441" t="s">
        <v>0</v>
      </c>
      <c r="G441" t="s">
        <v>3456</v>
      </c>
      <c r="H441" t="s">
        <v>3814</v>
      </c>
      <c r="I441">
        <v>24500</v>
      </c>
      <c r="J441">
        <v>0</v>
      </c>
      <c r="K441">
        <v>100</v>
      </c>
      <c r="L441">
        <v>50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 t="s">
        <v>4203</v>
      </c>
      <c r="AC441" t="s">
        <v>4301</v>
      </c>
      <c r="AD441" t="s">
        <v>4737</v>
      </c>
      <c r="AE441" t="s">
        <v>4</v>
      </c>
      <c r="AF441" t="s">
        <v>1</v>
      </c>
      <c r="AG441" t="s">
        <v>1</v>
      </c>
      <c r="AH441" t="s">
        <v>5509</v>
      </c>
      <c r="AI441" t="s">
        <v>3456</v>
      </c>
      <c r="AJ441" t="s">
        <v>1</v>
      </c>
      <c r="AK441">
        <v>9371390777</v>
      </c>
      <c r="AL441" t="s">
        <v>1</v>
      </c>
      <c r="AM441" t="s">
        <v>1</v>
      </c>
      <c r="AN441" t="s">
        <v>1</v>
      </c>
      <c r="AO441" t="s">
        <v>5509</v>
      </c>
      <c r="AP441" t="s">
        <v>1</v>
      </c>
      <c r="AQ441" t="s">
        <v>2</v>
      </c>
      <c r="AR441" t="s">
        <v>1</v>
      </c>
      <c r="AS441" t="s">
        <v>1</v>
      </c>
      <c r="AT441" t="s">
        <v>1</v>
      </c>
      <c r="AU441" t="s">
        <v>1</v>
      </c>
      <c r="AV441" t="s">
        <v>1</v>
      </c>
      <c r="AW441" t="s">
        <v>11</v>
      </c>
      <c r="AX441">
        <f>Tabla1[[#This Row],[precio del paquete]]-Tabla1[[#This Row],[Saldo_Deudor]]</f>
        <v>1217</v>
      </c>
      <c r="AY441">
        <v>23283</v>
      </c>
      <c r="AZ441">
        <v>0</v>
      </c>
      <c r="BA441">
        <v>0</v>
      </c>
      <c r="BB441" s="20">
        <v>0</v>
      </c>
      <c r="BC441" t="s">
        <v>3988</v>
      </c>
      <c r="BD441" t="s">
        <v>3768</v>
      </c>
      <c r="BE441" t="s">
        <v>3</v>
      </c>
      <c r="BF441" t="s">
        <v>3</v>
      </c>
      <c r="BG441" t="s">
        <v>3</v>
      </c>
      <c r="BH441" t="s">
        <v>3</v>
      </c>
      <c r="BI441" t="s">
        <v>3</v>
      </c>
      <c r="BJ441" s="19" t="s">
        <v>6135</v>
      </c>
      <c r="BK441" t="s">
        <v>3</v>
      </c>
      <c r="BL441" t="s">
        <v>132</v>
      </c>
      <c r="BM441" t="s">
        <v>1</v>
      </c>
      <c r="BN441">
        <f>Tabla1[[#This Row],[precio del paquete]]</f>
        <v>24500</v>
      </c>
      <c r="BO441" t="s">
        <v>1</v>
      </c>
      <c r="BP441" t="s">
        <v>1</v>
      </c>
      <c r="BQ441" t="s">
        <v>1</v>
      </c>
      <c r="BR441" t="s">
        <v>1</v>
      </c>
      <c r="BS441" t="s">
        <v>1</v>
      </c>
      <c r="BT441" t="s">
        <v>1</v>
      </c>
      <c r="BU441" t="s">
        <v>1</v>
      </c>
      <c r="BV441" t="s">
        <v>1</v>
      </c>
      <c r="BW441" t="s">
        <v>0</v>
      </c>
      <c r="BX441" t="s">
        <v>1</v>
      </c>
      <c r="BY441" t="s">
        <v>1</v>
      </c>
      <c r="BZ441" t="s">
        <v>1</v>
      </c>
      <c r="CA441" t="s">
        <v>1</v>
      </c>
      <c r="CB441" t="s">
        <v>1</v>
      </c>
      <c r="CD441" t="str" cm="1">
        <f t="array" aca="1" ref="CD441" ca="1">eConcatenar(A441:CB441,"|")</f>
        <v>2s12SWvFoVPPMFTL|CAR2021-6619|3|DIGNITY|TABASCO|CARDENAS|NUEVO PROGRESO|2021-01-11|24500|0|100|50|0|0|0|0|0|0|0|0|0|0|0|0|0|0|0|SOBERANO|ORTIZ|MARCIAL ENRIQUE|SOLTERO|X|X|CALLE LUIS DONALDO COLOSIO MURIATAS|NUEVO PROGRESO|X|9371390777|X|X|X|CALLE LUIS DONALDO COLOSIO MURIATAS|X|LUNES|X|X|X|X|X|DOMICILIO |1217|23283|0|0|0|2022-01-15|2022-01-22|x|x|x|x|x|MYEDVABVTAZ4TPF|x|HOMBRE|X|24500|X|X|X|X|X|X|X|X|CARDENAS|X|X|X|X|X</v>
      </c>
    </row>
    <row r="442" spans="1:82" x14ac:dyDescent="0.25">
      <c r="A442" t="s">
        <v>576</v>
      </c>
      <c r="B442" t="s">
        <v>2567</v>
      </c>
      <c r="C442">
        <v>3</v>
      </c>
      <c r="D442" t="s">
        <v>3183</v>
      </c>
      <c r="E442" t="s">
        <v>3188</v>
      </c>
      <c r="F442" t="s">
        <v>0</v>
      </c>
      <c r="G442" t="s">
        <v>3456</v>
      </c>
      <c r="H442" t="s">
        <v>3833</v>
      </c>
      <c r="I442">
        <v>14800</v>
      </c>
      <c r="J442">
        <v>0</v>
      </c>
      <c r="K442">
        <v>50</v>
      </c>
      <c r="L442">
        <v>50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 t="s">
        <v>4206</v>
      </c>
      <c r="AC442" t="s">
        <v>4674</v>
      </c>
      <c r="AD442" t="s">
        <v>4738</v>
      </c>
      <c r="AE442" t="s">
        <v>4</v>
      </c>
      <c r="AF442" t="s">
        <v>1</v>
      </c>
      <c r="AG442" t="s">
        <v>1</v>
      </c>
      <c r="AH442" t="s">
        <v>5510</v>
      </c>
      <c r="AI442" t="s">
        <v>3456</v>
      </c>
      <c r="AJ442" t="s">
        <v>1</v>
      </c>
      <c r="AK442">
        <v>9371200545</v>
      </c>
      <c r="AL442" t="s">
        <v>1</v>
      </c>
      <c r="AM442" t="s">
        <v>1</v>
      </c>
      <c r="AN442" t="s">
        <v>1</v>
      </c>
      <c r="AO442" t="s">
        <v>5510</v>
      </c>
      <c r="AP442" t="s">
        <v>1</v>
      </c>
      <c r="AQ442" t="s">
        <v>2</v>
      </c>
      <c r="AR442" t="s">
        <v>1</v>
      </c>
      <c r="AS442" t="s">
        <v>1</v>
      </c>
      <c r="AT442" t="s">
        <v>1</v>
      </c>
      <c r="AU442" t="s">
        <v>1</v>
      </c>
      <c r="AV442" t="s">
        <v>1</v>
      </c>
      <c r="AW442" t="s">
        <v>11</v>
      </c>
      <c r="AX442">
        <f>Tabla1[[#This Row],[precio del paquete]]-Tabla1[[#This Row],[Saldo_Deudor]]</f>
        <v>3200</v>
      </c>
      <c r="AY442">
        <v>11600</v>
      </c>
      <c r="AZ442">
        <v>0</v>
      </c>
      <c r="BA442">
        <v>0</v>
      </c>
      <c r="BB442" s="20">
        <v>0</v>
      </c>
      <c r="BC442" t="s">
        <v>3924</v>
      </c>
      <c r="BD442" t="s">
        <v>6041</v>
      </c>
      <c r="BE442" t="s">
        <v>3</v>
      </c>
      <c r="BF442" t="s">
        <v>3</v>
      </c>
      <c r="BG442" t="s">
        <v>3</v>
      </c>
      <c r="BH442" t="s">
        <v>3</v>
      </c>
      <c r="BI442" t="s">
        <v>3</v>
      </c>
      <c r="BJ442" s="18" t="s">
        <v>6135</v>
      </c>
      <c r="BK442" t="s">
        <v>3</v>
      </c>
      <c r="BL442" t="s">
        <v>132</v>
      </c>
      <c r="BM442" t="s">
        <v>1</v>
      </c>
      <c r="BN442">
        <f>Tabla1[[#This Row],[precio del paquete]]</f>
        <v>14800</v>
      </c>
      <c r="BO442" t="s">
        <v>1</v>
      </c>
      <c r="BP442" t="s">
        <v>1</v>
      </c>
      <c r="BQ442" t="s">
        <v>1</v>
      </c>
      <c r="BR442" t="s">
        <v>1</v>
      </c>
      <c r="BS442" t="s">
        <v>1</v>
      </c>
      <c r="BT442" t="s">
        <v>1</v>
      </c>
      <c r="BU442" t="s">
        <v>1</v>
      </c>
      <c r="BV442" t="s">
        <v>1</v>
      </c>
      <c r="BW442" t="s">
        <v>0</v>
      </c>
      <c r="BX442" t="s">
        <v>1</v>
      </c>
      <c r="BY442" t="s">
        <v>1</v>
      </c>
      <c r="BZ442" t="s">
        <v>1</v>
      </c>
      <c r="CA442" t="s">
        <v>1</v>
      </c>
      <c r="CB442" t="s">
        <v>1</v>
      </c>
      <c r="CD442" t="str" cm="1">
        <f t="array" aca="1" ref="CD442" ca="1">eConcatenar(A442:CB442,"|")</f>
        <v>U58gYCG76y0GJvZu|CAR2021-6698|3|MEMORIAL|TABASCO|CARDENAS|NUEVO PROGRESO|2021-08-11|14800|0|50|50|0|0|0|0|0|0|0|0|0|0|0|0|0|0|0|MARTINEZ|REYES|MARIA DELIA|SOLTERO|X|X|CERRADA FRANCISCO I MADERO |NUEVO PROGRESO|X|9371200545|X|X|X|CERRADA FRANCISCO I MADERO |X|LUNES|X|X|X|X|X|DOMICILIO |3200|11600|0|0|0|2022-08-01|2022-08-08|x|x|x|x|x|MYEDVABVTAZ4TPF|x|HOMBRE|X|14800|X|X|X|X|X|X|X|X|CARDENAS|X|X|X|X|X</v>
      </c>
    </row>
    <row r="443" spans="1:82" x14ac:dyDescent="0.25">
      <c r="A443" t="s">
        <v>577</v>
      </c>
      <c r="B443" t="s">
        <v>2568</v>
      </c>
      <c r="C443">
        <v>3</v>
      </c>
      <c r="D443" t="s">
        <v>3187</v>
      </c>
      <c r="E443" t="s">
        <v>3188</v>
      </c>
      <c r="F443" t="s">
        <v>3192</v>
      </c>
      <c r="G443" t="s">
        <v>3457</v>
      </c>
      <c r="H443" t="s">
        <v>3763</v>
      </c>
      <c r="I443">
        <v>12900</v>
      </c>
      <c r="J443">
        <v>0</v>
      </c>
      <c r="K443">
        <v>100</v>
      </c>
      <c r="L443">
        <v>50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 t="s">
        <v>4262</v>
      </c>
      <c r="AC443" t="s">
        <v>4201</v>
      </c>
      <c r="AD443" t="s">
        <v>4739</v>
      </c>
      <c r="AE443" t="s">
        <v>4</v>
      </c>
      <c r="AF443" t="s">
        <v>1</v>
      </c>
      <c r="AG443" t="s">
        <v>1</v>
      </c>
      <c r="AH443" t="s">
        <v>1</v>
      </c>
      <c r="AI443" t="s">
        <v>3457</v>
      </c>
      <c r="AJ443" t="s">
        <v>1</v>
      </c>
      <c r="AK443" t="s">
        <v>1</v>
      </c>
      <c r="AL443" t="s">
        <v>1</v>
      </c>
      <c r="AM443" t="s">
        <v>1</v>
      </c>
      <c r="AN443" t="s">
        <v>1</v>
      </c>
      <c r="AO443" t="s">
        <v>1</v>
      </c>
      <c r="AP443" t="s">
        <v>1</v>
      </c>
      <c r="AQ443" t="s">
        <v>2</v>
      </c>
      <c r="AR443" t="s">
        <v>1</v>
      </c>
      <c r="AS443" t="s">
        <v>1</v>
      </c>
      <c r="AT443" t="s">
        <v>1</v>
      </c>
      <c r="AU443" t="s">
        <v>1</v>
      </c>
      <c r="AV443" t="s">
        <v>1</v>
      </c>
      <c r="AW443" t="s">
        <v>11</v>
      </c>
      <c r="AX443">
        <f>Tabla1[[#This Row],[precio del paquete]]-Tabla1[[#This Row],[Saldo_Deudor]]</f>
        <v>8100</v>
      </c>
      <c r="AY443">
        <v>4800</v>
      </c>
      <c r="AZ443">
        <v>0</v>
      </c>
      <c r="BA443">
        <v>0</v>
      </c>
      <c r="BB443" s="20">
        <v>0</v>
      </c>
      <c r="BC443" t="s">
        <v>4124</v>
      </c>
      <c r="BD443" t="s">
        <v>4103</v>
      </c>
      <c r="BE443" t="s">
        <v>3</v>
      </c>
      <c r="BF443" t="s">
        <v>3</v>
      </c>
      <c r="BG443" t="s">
        <v>3</v>
      </c>
      <c r="BH443" t="s">
        <v>3</v>
      </c>
      <c r="BI443" t="s">
        <v>3</v>
      </c>
      <c r="BJ443" s="19" t="s">
        <v>6135</v>
      </c>
      <c r="BK443" t="s">
        <v>3</v>
      </c>
      <c r="BL443" t="s">
        <v>132</v>
      </c>
      <c r="BM443" t="s">
        <v>1</v>
      </c>
      <c r="BN443">
        <f>Tabla1[[#This Row],[precio del paquete]]</f>
        <v>12900</v>
      </c>
      <c r="BO443" t="s">
        <v>1</v>
      </c>
      <c r="BP443" t="s">
        <v>1</v>
      </c>
      <c r="BQ443" t="s">
        <v>1</v>
      </c>
      <c r="BR443" t="s">
        <v>1</v>
      </c>
      <c r="BS443" t="s">
        <v>1</v>
      </c>
      <c r="BT443" t="s">
        <v>1</v>
      </c>
      <c r="BU443" t="s">
        <v>1</v>
      </c>
      <c r="BV443" t="s">
        <v>1</v>
      </c>
      <c r="BW443" t="s">
        <v>0</v>
      </c>
      <c r="BX443" t="s">
        <v>1</v>
      </c>
      <c r="BY443" t="s">
        <v>1</v>
      </c>
      <c r="BZ443" t="s">
        <v>1</v>
      </c>
      <c r="CA443" t="s">
        <v>1</v>
      </c>
      <c r="CB443" t="s">
        <v>1</v>
      </c>
      <c r="CD443" t="str" cm="1">
        <f t="array" aca="1" ref="CD443" ca="1">eConcatenar(A443:CB443,"|")</f>
        <v>grEDcCsOIUX5a7o4|PAR2019-0104|3|ECONOLINE|TABASCO|PARAISO|NUEVO TORNO LARGO|2022-02-01|12900|0|100|50|0|0|0|0|0|0|0|0|0|0|0|0|0|0|0|OLAN|HERNANDEZ|DOMOSTENE|SOLTERO|X|X|X|NUEVO TORNO LARGO|X|X|X|X|X|X|X|LUNES|X|X|X|X|X|DOMICILIO |8100|4800|0|0|0|2022-01-21|2022-01-28|x|x|x|x|x|MYEDVABVTAZ4TPF|x|HOMBRE|X|12900|X|X|X|X|X|X|X|X|CARDENAS|X|X|X|X|X</v>
      </c>
    </row>
    <row r="444" spans="1:82" x14ac:dyDescent="0.25">
      <c r="A444" t="s">
        <v>578</v>
      </c>
      <c r="B444" t="s">
        <v>2569</v>
      </c>
      <c r="C444">
        <v>3</v>
      </c>
      <c r="D444" t="s">
        <v>3183</v>
      </c>
      <c r="E444" t="s">
        <v>3188</v>
      </c>
      <c r="F444" t="s">
        <v>3192</v>
      </c>
      <c r="G444" t="s">
        <v>3457</v>
      </c>
      <c r="H444" t="s">
        <v>3824</v>
      </c>
      <c r="I444">
        <v>14800</v>
      </c>
      <c r="J444">
        <v>0</v>
      </c>
      <c r="K444">
        <v>50</v>
      </c>
      <c r="L444">
        <v>50</v>
      </c>
      <c r="M444">
        <v>1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 t="s">
        <v>7</v>
      </c>
      <c r="AC444" t="s">
        <v>4674</v>
      </c>
      <c r="AD444" t="s">
        <v>4740</v>
      </c>
      <c r="AE444" t="s">
        <v>4</v>
      </c>
      <c r="AF444" t="s">
        <v>1</v>
      </c>
      <c r="AG444" t="s">
        <v>1</v>
      </c>
      <c r="AH444" t="s">
        <v>5511</v>
      </c>
      <c r="AI444" t="s">
        <v>3457</v>
      </c>
      <c r="AJ444" t="s">
        <v>1</v>
      </c>
      <c r="AK444" t="s">
        <v>1</v>
      </c>
      <c r="AL444" t="s">
        <v>1</v>
      </c>
      <c r="AM444" t="s">
        <v>1</v>
      </c>
      <c r="AN444" t="s">
        <v>1</v>
      </c>
      <c r="AO444" t="s">
        <v>5511</v>
      </c>
      <c r="AP444" t="s">
        <v>1</v>
      </c>
      <c r="AQ444" t="s">
        <v>2</v>
      </c>
      <c r="AR444" t="s">
        <v>1</v>
      </c>
      <c r="AS444" t="s">
        <v>1</v>
      </c>
      <c r="AT444" t="s">
        <v>1</v>
      </c>
      <c r="AU444" t="s">
        <v>1</v>
      </c>
      <c r="AV444" t="s">
        <v>1</v>
      </c>
      <c r="AW444" t="s">
        <v>11</v>
      </c>
      <c r="AX444">
        <f>Tabla1[[#This Row],[precio del paquete]]-Tabla1[[#This Row],[Saldo_Deudor]]</f>
        <v>450</v>
      </c>
      <c r="AY444">
        <v>14350</v>
      </c>
      <c r="AZ444">
        <v>0</v>
      </c>
      <c r="BA444">
        <v>0</v>
      </c>
      <c r="BB444" s="20">
        <v>0</v>
      </c>
      <c r="BC444" t="s">
        <v>4124</v>
      </c>
      <c r="BD444" t="s">
        <v>4103</v>
      </c>
      <c r="BE444" t="s">
        <v>3</v>
      </c>
      <c r="BF444" t="s">
        <v>3</v>
      </c>
      <c r="BG444" t="s">
        <v>3</v>
      </c>
      <c r="BH444" t="s">
        <v>3</v>
      </c>
      <c r="BI444" t="s">
        <v>3</v>
      </c>
      <c r="BJ444" s="18" t="s">
        <v>6139</v>
      </c>
      <c r="BK444" t="s">
        <v>3</v>
      </c>
      <c r="BL444" t="s">
        <v>132</v>
      </c>
      <c r="BM444" t="s">
        <v>1</v>
      </c>
      <c r="BN444">
        <f>Tabla1[[#This Row],[precio del paquete]]</f>
        <v>14800</v>
      </c>
      <c r="BO444" t="s">
        <v>1</v>
      </c>
      <c r="BP444" t="s">
        <v>1</v>
      </c>
      <c r="BQ444" t="s">
        <v>1</v>
      </c>
      <c r="BR444" t="s">
        <v>1</v>
      </c>
      <c r="BS444" t="s">
        <v>1</v>
      </c>
      <c r="BT444" t="s">
        <v>1</v>
      </c>
      <c r="BU444" t="s">
        <v>1</v>
      </c>
      <c r="BV444" t="s">
        <v>1</v>
      </c>
      <c r="BW444" t="s">
        <v>0</v>
      </c>
      <c r="BX444" t="s">
        <v>1</v>
      </c>
      <c r="BY444" t="s">
        <v>1</v>
      </c>
      <c r="BZ444" t="s">
        <v>1</v>
      </c>
      <c r="CA444" t="s">
        <v>1</v>
      </c>
      <c r="CB444" t="s">
        <v>1</v>
      </c>
      <c r="CD444" t="str" cm="1">
        <f t="array" aca="1" ref="CD444" ca="1">eConcatenar(A444:CB444,"|")</f>
        <v>tO9sOX9zOr6p7bYe|PAR2021-3520|3|MEMORIAL|TABASCO|PARAISO|NUEVO TORNO LARGO|2021-10-30|14800|0|50|50|1|0|0|0|0|0|0|0|0|0|0|0|0|0|0|LOPEZ|REYES|CECILIA|SOLTERO|X|X|AVENIDA DOS BOCAS LOTE 1 FRENTE DEL PARQUE|NUEVO TORNO LARGO|X|X|X|X|X|AVENIDA DOS BOCAS LOTE 1 FRENTE DEL PARQUE|X|LUNES|X|X|X|X|X|DOMICILIO |450|14350|0|0|0|2022-01-21|2022-01-28|x|x|x|x|x|QWZGYT4O9KVTQO|x|HOMBRE|X|14800|X|X|X|X|X|X|X|X|CARDENAS|X|X|X|X|X</v>
      </c>
    </row>
    <row r="445" spans="1:82" x14ac:dyDescent="0.25">
      <c r="A445" t="s">
        <v>579</v>
      </c>
      <c r="B445" t="s">
        <v>2570</v>
      </c>
      <c r="C445">
        <v>3</v>
      </c>
      <c r="D445" t="s">
        <v>3187</v>
      </c>
      <c r="E445" t="s">
        <v>3188</v>
      </c>
      <c r="F445" t="s">
        <v>3192</v>
      </c>
      <c r="G445" t="s">
        <v>3457</v>
      </c>
      <c r="H445" t="s">
        <v>3763</v>
      </c>
      <c r="I445">
        <v>12900</v>
      </c>
      <c r="J445">
        <v>0</v>
      </c>
      <c r="K445">
        <v>100</v>
      </c>
      <c r="L445">
        <v>50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 t="s">
        <v>4226</v>
      </c>
      <c r="AC445" t="s">
        <v>4314</v>
      </c>
      <c r="AD445" t="s">
        <v>4741</v>
      </c>
      <c r="AE445" t="s">
        <v>4</v>
      </c>
      <c r="AF445" t="s">
        <v>1</v>
      </c>
      <c r="AG445" t="s">
        <v>1</v>
      </c>
      <c r="AH445" t="s">
        <v>5512</v>
      </c>
      <c r="AI445" t="s">
        <v>3457</v>
      </c>
      <c r="AJ445" t="s">
        <v>1</v>
      </c>
      <c r="AK445">
        <v>9331606173</v>
      </c>
      <c r="AL445" t="s">
        <v>1</v>
      </c>
      <c r="AM445" t="s">
        <v>1</v>
      </c>
      <c r="AN445" t="s">
        <v>1</v>
      </c>
      <c r="AO445" t="s">
        <v>5512</v>
      </c>
      <c r="AP445" t="s">
        <v>1</v>
      </c>
      <c r="AQ445" t="s">
        <v>2</v>
      </c>
      <c r="AR445" t="s">
        <v>1</v>
      </c>
      <c r="AS445" t="s">
        <v>1</v>
      </c>
      <c r="AT445" t="s">
        <v>1</v>
      </c>
      <c r="AU445" t="s">
        <v>1</v>
      </c>
      <c r="AV445" t="s">
        <v>1</v>
      </c>
      <c r="AW445" t="s">
        <v>11</v>
      </c>
      <c r="AX445">
        <f>Tabla1[[#This Row],[precio del paquete]]-Tabla1[[#This Row],[Saldo_Deudor]]</f>
        <v>6050</v>
      </c>
      <c r="AY445">
        <v>6850</v>
      </c>
      <c r="AZ445">
        <v>0</v>
      </c>
      <c r="BA445">
        <v>0</v>
      </c>
      <c r="BB445" s="20">
        <v>0</v>
      </c>
      <c r="BC445" t="s">
        <v>4124</v>
      </c>
      <c r="BD445" t="s">
        <v>4103</v>
      </c>
      <c r="BE445" t="s">
        <v>3</v>
      </c>
      <c r="BF445" t="s">
        <v>3</v>
      </c>
      <c r="BG445" t="s">
        <v>3</v>
      </c>
      <c r="BH445" t="s">
        <v>3</v>
      </c>
      <c r="BI445" t="s">
        <v>3</v>
      </c>
      <c r="BJ445" s="19" t="s">
        <v>6139</v>
      </c>
      <c r="BK445" t="s">
        <v>3</v>
      </c>
      <c r="BL445" t="s">
        <v>132</v>
      </c>
      <c r="BM445" t="s">
        <v>1</v>
      </c>
      <c r="BN445">
        <f>Tabla1[[#This Row],[precio del paquete]]</f>
        <v>12900</v>
      </c>
      <c r="BO445" t="s">
        <v>1</v>
      </c>
      <c r="BP445" t="s">
        <v>1</v>
      </c>
      <c r="BQ445" t="s">
        <v>1</v>
      </c>
      <c r="BR445" t="s">
        <v>1</v>
      </c>
      <c r="BS445" t="s">
        <v>1</v>
      </c>
      <c r="BT445" t="s">
        <v>1</v>
      </c>
      <c r="BU445" t="s">
        <v>1</v>
      </c>
      <c r="BV445" t="s">
        <v>1</v>
      </c>
      <c r="BW445" t="s">
        <v>0</v>
      </c>
      <c r="BX445" t="s">
        <v>1</v>
      </c>
      <c r="BY445" t="s">
        <v>1</v>
      </c>
      <c r="BZ445" t="s">
        <v>1</v>
      </c>
      <c r="CA445" t="s">
        <v>1</v>
      </c>
      <c r="CB445" t="s">
        <v>1</v>
      </c>
      <c r="CD445" t="str" cm="1">
        <f t="array" aca="1" ref="CD445" ca="1">eConcatenar(A445:CB445,"|")</f>
        <v>g3VaZU2z4zIthkc3|PAR2019-2528|3|ECONOLINE|TABASCO|PARAISO|NUEVO TORNO LARGO|2022-02-01|12900|0|100|50|0|0|0|0|0|0|0|0|0|0|0|0|0|0|0|CRUZ|CASTILLO|VICTOR HIGINIO|SOLTERO|X|X|PROLONGACION DOS BOCAS|NUEVO TORNO LARGO|X|9331606173|X|X|X|PROLONGACION DOS BOCAS|X|LUNES|X|X|X|X|X|DOMICILIO |6050|6850|0|0|0|2022-01-21|2022-01-28|x|x|x|x|x|QWZGYT4O9KVTQO|x|HOMBRE|X|12900|X|X|X|X|X|X|X|X|CARDENAS|X|X|X|X|X</v>
      </c>
    </row>
    <row r="446" spans="1:82" x14ac:dyDescent="0.25">
      <c r="A446" t="s">
        <v>580</v>
      </c>
      <c r="B446" t="s">
        <v>2571</v>
      </c>
      <c r="C446">
        <v>3</v>
      </c>
      <c r="D446" t="s">
        <v>3183</v>
      </c>
      <c r="E446" t="s">
        <v>3188</v>
      </c>
      <c r="F446" t="s">
        <v>3195</v>
      </c>
      <c r="G446" t="s">
        <v>3457</v>
      </c>
      <c r="H446" t="s">
        <v>3824</v>
      </c>
      <c r="I446">
        <v>14800</v>
      </c>
      <c r="J446">
        <v>0</v>
      </c>
      <c r="K446">
        <v>200</v>
      </c>
      <c r="L446">
        <v>50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 t="s">
        <v>4742</v>
      </c>
      <c r="AC446" t="s">
        <v>4221</v>
      </c>
      <c r="AD446" t="s">
        <v>4743</v>
      </c>
      <c r="AE446" t="s">
        <v>4</v>
      </c>
      <c r="AF446" t="s">
        <v>1</v>
      </c>
      <c r="AG446" t="s">
        <v>1</v>
      </c>
      <c r="AH446" t="s">
        <v>5513</v>
      </c>
      <c r="AI446" t="s">
        <v>3457</v>
      </c>
      <c r="AJ446" t="s">
        <v>1</v>
      </c>
      <c r="AK446">
        <v>9331558787</v>
      </c>
      <c r="AL446" t="s">
        <v>1</v>
      </c>
      <c r="AM446" t="s">
        <v>1</v>
      </c>
      <c r="AN446" t="s">
        <v>1</v>
      </c>
      <c r="AO446" t="s">
        <v>5513</v>
      </c>
      <c r="AP446" t="s">
        <v>1</v>
      </c>
      <c r="AQ446" t="s">
        <v>2</v>
      </c>
      <c r="AR446" t="s">
        <v>1</v>
      </c>
      <c r="AS446" t="s">
        <v>1</v>
      </c>
      <c r="AT446" t="s">
        <v>1</v>
      </c>
      <c r="AU446" t="s">
        <v>1</v>
      </c>
      <c r="AV446" t="s">
        <v>1</v>
      </c>
      <c r="AW446" t="s">
        <v>11</v>
      </c>
      <c r="AX446">
        <f>Tabla1[[#This Row],[precio del paquete]]-Tabla1[[#This Row],[Saldo_Deudor]]</f>
        <v>3200</v>
      </c>
      <c r="AY446">
        <v>11600</v>
      </c>
      <c r="AZ446">
        <v>0</v>
      </c>
      <c r="BA446">
        <v>0</v>
      </c>
      <c r="BB446" s="20">
        <v>0</v>
      </c>
      <c r="BC446" t="s">
        <v>4124</v>
      </c>
      <c r="BD446" t="s">
        <v>4103</v>
      </c>
      <c r="BE446" t="s">
        <v>3</v>
      </c>
      <c r="BF446" t="s">
        <v>3</v>
      </c>
      <c r="BG446" t="s">
        <v>3</v>
      </c>
      <c r="BH446" t="s">
        <v>3</v>
      </c>
      <c r="BI446" t="s">
        <v>3</v>
      </c>
      <c r="BJ446" s="18" t="s">
        <v>6139</v>
      </c>
      <c r="BK446" t="s">
        <v>3</v>
      </c>
      <c r="BL446" t="s">
        <v>132</v>
      </c>
      <c r="BM446" t="s">
        <v>1</v>
      </c>
      <c r="BN446">
        <f>Tabla1[[#This Row],[precio del paquete]]</f>
        <v>14800</v>
      </c>
      <c r="BO446" t="s">
        <v>1</v>
      </c>
      <c r="BP446" t="s">
        <v>1</v>
      </c>
      <c r="BQ446" t="s">
        <v>1</v>
      </c>
      <c r="BR446" t="s">
        <v>1</v>
      </c>
      <c r="BS446" t="s">
        <v>1</v>
      </c>
      <c r="BT446" t="s">
        <v>1</v>
      </c>
      <c r="BU446" t="s">
        <v>1</v>
      </c>
      <c r="BV446" t="s">
        <v>1</v>
      </c>
      <c r="BW446" t="s">
        <v>0</v>
      </c>
      <c r="BX446" t="s">
        <v>1</v>
      </c>
      <c r="BY446" t="s">
        <v>1</v>
      </c>
      <c r="BZ446" t="s">
        <v>1</v>
      </c>
      <c r="CA446" t="s">
        <v>1</v>
      </c>
      <c r="CB446" t="s">
        <v>1</v>
      </c>
      <c r="CD446" t="str" cm="1">
        <f t="array" aca="1" ref="CD446" ca="1">eConcatenar(A446:CB446,"|")</f>
        <v>0aZDaqAyvJOJuUzp|PAR2021-3519|3|MEMORIAL|TABASCO|PARAISO |NUEVO TORNO LARGO|2021-10-30|14800|0|200|50|0|0|0|0|0|0|0|0|0|0|0|0|0|0|0|CHACHA|GONZALEZ|JUAN DIEGO|SOLTERO|X|X|ANDADOR CANGREJO MANZANA 10 LOTE 15|NUEVO TORNO LARGO|X|9331558787|X|X|X|ANDADOR CANGREJO MANZANA 10 LOTE 15|X|LUNES|X|X|X|X|X|DOMICILIO |3200|11600|0|0|0|2022-01-21|2022-01-28|x|x|x|x|x|QWZGYT4O9KVTQO|x|HOMBRE|X|14800|X|X|X|X|X|X|X|X|CARDENAS|X|X|X|X|X</v>
      </c>
    </row>
    <row r="447" spans="1:82" x14ac:dyDescent="0.25">
      <c r="A447" t="s">
        <v>581</v>
      </c>
      <c r="B447" t="s">
        <v>2572</v>
      </c>
      <c r="C447">
        <v>3</v>
      </c>
      <c r="D447" t="s">
        <v>3183</v>
      </c>
      <c r="E447" t="s">
        <v>3188</v>
      </c>
      <c r="F447" t="s">
        <v>3192</v>
      </c>
      <c r="G447" t="s">
        <v>3457</v>
      </c>
      <c r="H447" t="s">
        <v>3962</v>
      </c>
      <c r="I447">
        <v>14800</v>
      </c>
      <c r="J447">
        <v>0</v>
      </c>
      <c r="K447">
        <v>100</v>
      </c>
      <c r="L447">
        <v>50</v>
      </c>
      <c r="M447">
        <v>1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 t="s">
        <v>4744</v>
      </c>
      <c r="AC447" t="s">
        <v>4183</v>
      </c>
      <c r="AD447" t="s">
        <v>4234</v>
      </c>
      <c r="AE447" t="s">
        <v>4</v>
      </c>
      <c r="AF447" t="s">
        <v>1</v>
      </c>
      <c r="AG447" t="s">
        <v>1</v>
      </c>
      <c r="AH447" t="s">
        <v>3237</v>
      </c>
      <c r="AI447" t="s">
        <v>3457</v>
      </c>
      <c r="AJ447" t="s">
        <v>1</v>
      </c>
      <c r="AK447">
        <v>9331060490</v>
      </c>
      <c r="AL447" t="s">
        <v>1</v>
      </c>
      <c r="AM447" t="s">
        <v>1</v>
      </c>
      <c r="AN447" t="s">
        <v>1</v>
      </c>
      <c r="AO447" t="s">
        <v>3237</v>
      </c>
      <c r="AP447" t="s">
        <v>1</v>
      </c>
      <c r="AQ447" t="s">
        <v>2</v>
      </c>
      <c r="AR447" t="s">
        <v>1</v>
      </c>
      <c r="AS447" t="s">
        <v>1</v>
      </c>
      <c r="AT447" t="s">
        <v>1</v>
      </c>
      <c r="AU447" t="s">
        <v>1</v>
      </c>
      <c r="AV447" t="s">
        <v>1</v>
      </c>
      <c r="AW447" t="s">
        <v>11</v>
      </c>
      <c r="AX447">
        <f>Tabla1[[#This Row],[precio del paquete]]-Tabla1[[#This Row],[Saldo_Deudor]]</f>
        <v>100</v>
      </c>
      <c r="AY447">
        <v>14700</v>
      </c>
      <c r="AZ447">
        <v>0</v>
      </c>
      <c r="BA447">
        <v>0</v>
      </c>
      <c r="BB447" s="20">
        <v>0</v>
      </c>
      <c r="BC447" t="s">
        <v>3962</v>
      </c>
      <c r="BD447" t="s">
        <v>4153</v>
      </c>
      <c r="BE447" t="s">
        <v>3</v>
      </c>
      <c r="BF447" t="s">
        <v>3</v>
      </c>
      <c r="BG447" t="s">
        <v>3</v>
      </c>
      <c r="BH447" t="s">
        <v>3</v>
      </c>
      <c r="BI447" t="s">
        <v>3</v>
      </c>
      <c r="BJ447" s="19" t="s">
        <v>6139</v>
      </c>
      <c r="BK447" t="s">
        <v>3</v>
      </c>
      <c r="BL447" t="s">
        <v>132</v>
      </c>
      <c r="BM447" t="s">
        <v>1</v>
      </c>
      <c r="BN447">
        <f>Tabla1[[#This Row],[precio del paquete]]</f>
        <v>14800</v>
      </c>
      <c r="BO447" t="s">
        <v>1</v>
      </c>
      <c r="BP447" t="s">
        <v>1</v>
      </c>
      <c r="BQ447" t="s">
        <v>1</v>
      </c>
      <c r="BR447" t="s">
        <v>1</v>
      </c>
      <c r="BS447" t="s">
        <v>1</v>
      </c>
      <c r="BT447" t="s">
        <v>1</v>
      </c>
      <c r="BU447" t="s">
        <v>1</v>
      </c>
      <c r="BV447" t="s">
        <v>1</v>
      </c>
      <c r="BW447" t="s">
        <v>0</v>
      </c>
      <c r="BX447" t="s">
        <v>1</v>
      </c>
      <c r="BY447" t="s">
        <v>1</v>
      </c>
      <c r="BZ447" t="s">
        <v>1</v>
      </c>
      <c r="CA447" t="s">
        <v>1</v>
      </c>
      <c r="CB447" t="s">
        <v>1</v>
      </c>
      <c r="CD447" t="str" cm="1">
        <f t="array" aca="1" ref="CD447" ca="1">eConcatenar(A447:CB447,"|")</f>
        <v>mNO0wHsqe6hjPlrw|PAR2022-0101|3|MEMORIAL|TABASCO|PARAISO|NUEVO TORNO LARGO|2021-03-01|14800|0|100|50|1|0|0|0|0|0|0|0|0|0|0|0|0|0|0|MARQUES|DE LA CRUZ|GLADYS|SOLTERO|X|X|CARRETERA PRINCIPAL SIN NUMERO|NUEVO TORNO LARGO|X|9331060490|X|X|X|CARRETERA PRINCIPAL SIN NUMERO|X|LUNES|X|X|X|X|X|DOMICILIO |100|14700|0|0|0|2021-03-01|2021-03-08|x|x|x|x|x|QWZGYT4O9KVTQO|x|HOMBRE|X|14800|X|X|X|X|X|X|X|X|CARDENAS|X|X|X|X|X</v>
      </c>
    </row>
    <row r="448" spans="1:82" x14ac:dyDescent="0.25">
      <c r="A448" t="s">
        <v>582</v>
      </c>
      <c r="B448" t="s">
        <v>2573</v>
      </c>
      <c r="C448">
        <v>3</v>
      </c>
      <c r="D448" t="s">
        <v>3185</v>
      </c>
      <c r="E448" t="s">
        <v>3188</v>
      </c>
      <c r="F448" t="s">
        <v>3192</v>
      </c>
      <c r="G448" t="s">
        <v>3457</v>
      </c>
      <c r="H448" t="s">
        <v>3763</v>
      </c>
      <c r="I448">
        <v>12900</v>
      </c>
      <c r="J448">
        <v>0</v>
      </c>
      <c r="K448">
        <v>100</v>
      </c>
      <c r="L448">
        <v>50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 t="s">
        <v>4745</v>
      </c>
      <c r="AC448" t="s">
        <v>4200</v>
      </c>
      <c r="AD448" t="s">
        <v>4746</v>
      </c>
      <c r="AE448" t="s">
        <v>4</v>
      </c>
      <c r="AF448" t="s">
        <v>1</v>
      </c>
      <c r="AG448" t="s">
        <v>1</v>
      </c>
      <c r="AH448" t="s">
        <v>3457</v>
      </c>
      <c r="AI448" t="s">
        <v>3457</v>
      </c>
      <c r="AJ448" t="s">
        <v>1</v>
      </c>
      <c r="AK448">
        <v>9331345490</v>
      </c>
      <c r="AL448" t="s">
        <v>1</v>
      </c>
      <c r="AM448" t="s">
        <v>1</v>
      </c>
      <c r="AN448" t="s">
        <v>1</v>
      </c>
      <c r="AO448" t="s">
        <v>3457</v>
      </c>
      <c r="AP448" t="s">
        <v>1</v>
      </c>
      <c r="AQ448" t="s">
        <v>2</v>
      </c>
      <c r="AR448" t="s">
        <v>1</v>
      </c>
      <c r="AS448" t="s">
        <v>1</v>
      </c>
      <c r="AT448" t="s">
        <v>1</v>
      </c>
      <c r="AU448" t="s">
        <v>1</v>
      </c>
      <c r="AV448" t="s">
        <v>1</v>
      </c>
      <c r="AW448" t="s">
        <v>11</v>
      </c>
      <c r="AX448">
        <f>Tabla1[[#This Row],[precio del paquete]]-Tabla1[[#This Row],[Saldo_Deudor]]</f>
        <v>2400</v>
      </c>
      <c r="AY448">
        <v>10500</v>
      </c>
      <c r="AZ448">
        <v>0</v>
      </c>
      <c r="BA448">
        <v>0</v>
      </c>
      <c r="BB448" s="20">
        <v>0</v>
      </c>
      <c r="BC448" t="s">
        <v>4156</v>
      </c>
      <c r="BD448" t="s">
        <v>6084</v>
      </c>
      <c r="BE448" t="s">
        <v>3</v>
      </c>
      <c r="BF448" t="s">
        <v>3</v>
      </c>
      <c r="BG448" t="s">
        <v>3</v>
      </c>
      <c r="BH448" t="s">
        <v>3</v>
      </c>
      <c r="BI448" t="s">
        <v>3</v>
      </c>
      <c r="BJ448" s="18" t="s">
        <v>6139</v>
      </c>
      <c r="BK448" t="s">
        <v>3</v>
      </c>
      <c r="BL448" t="s">
        <v>132</v>
      </c>
      <c r="BM448" t="s">
        <v>1</v>
      </c>
      <c r="BN448">
        <f>Tabla1[[#This Row],[precio del paquete]]</f>
        <v>12900</v>
      </c>
      <c r="BO448" t="s">
        <v>1</v>
      </c>
      <c r="BP448" t="s">
        <v>1</v>
      </c>
      <c r="BQ448" t="s">
        <v>1</v>
      </c>
      <c r="BR448" t="s">
        <v>1</v>
      </c>
      <c r="BS448" t="s">
        <v>1</v>
      </c>
      <c r="BT448" t="s">
        <v>1</v>
      </c>
      <c r="BU448" t="s">
        <v>1</v>
      </c>
      <c r="BV448" t="s">
        <v>1</v>
      </c>
      <c r="BW448" t="s">
        <v>0</v>
      </c>
      <c r="BX448" t="s">
        <v>1</v>
      </c>
      <c r="BY448" t="s">
        <v>1</v>
      </c>
      <c r="BZ448" t="s">
        <v>1</v>
      </c>
      <c r="CA448" t="s">
        <v>1</v>
      </c>
      <c r="CB448" t="s">
        <v>1</v>
      </c>
      <c r="CD448" t="str" cm="1">
        <f t="array" aca="1" ref="CD448" ca="1">eConcatenar(A448:CB448,"|")</f>
        <v>QxhNHgFR45YYrEYt|PAR2021-1311|3|IMPERIAL DE LUJO|TABASCO|PARAISO|NUEVO TORNO LARGO|2022-02-01|12900|0|100|50|0|0|0|0|0|0|0|0|0|0|0|0|0|0|0|CORNELIO|MARQUEZ|FREDDY|SOLTERO|X|X|NUEVO TORNO LARGO|NUEVO TORNO LARGO|X|9331345490|X|X|X|NUEVO TORNO LARGO|X|LUNES|X|X|X|X|X|DOMICILIO |2400|10500|0|0|0|2021-07-29|2021-08-05|x|x|x|x|x|QWZGYT4O9KVTQO|x|HOMBRE|X|12900|X|X|X|X|X|X|X|X|CARDENAS|X|X|X|X|X</v>
      </c>
    </row>
    <row r="449" spans="1:82" x14ac:dyDescent="0.25">
      <c r="A449" t="s">
        <v>583</v>
      </c>
      <c r="B449" t="s">
        <v>2574</v>
      </c>
      <c r="C449">
        <v>3</v>
      </c>
      <c r="D449" t="s">
        <v>3183</v>
      </c>
      <c r="E449" t="s">
        <v>3188</v>
      </c>
      <c r="F449" t="s">
        <v>0</v>
      </c>
      <c r="G449" t="s">
        <v>3458</v>
      </c>
      <c r="H449" t="s">
        <v>3963</v>
      </c>
      <c r="I449">
        <v>14800</v>
      </c>
      <c r="J449">
        <v>0</v>
      </c>
      <c r="K449">
        <v>100</v>
      </c>
      <c r="L449">
        <v>50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 t="s">
        <v>4206</v>
      </c>
      <c r="AC449" t="s">
        <v>4223</v>
      </c>
      <c r="AD449" t="s">
        <v>4747</v>
      </c>
      <c r="AE449" t="s">
        <v>4</v>
      </c>
      <c r="AF449" t="s">
        <v>1</v>
      </c>
      <c r="AG449" t="s">
        <v>1</v>
      </c>
      <c r="AH449" t="s">
        <v>5514</v>
      </c>
      <c r="AI449" t="s">
        <v>3458</v>
      </c>
      <c r="AJ449" t="s">
        <v>1</v>
      </c>
      <c r="AK449">
        <v>9371679287</v>
      </c>
      <c r="AL449" t="s">
        <v>1</v>
      </c>
      <c r="AM449" t="s">
        <v>1</v>
      </c>
      <c r="AN449" t="s">
        <v>1</v>
      </c>
      <c r="AO449" t="s">
        <v>5514</v>
      </c>
      <c r="AP449" t="s">
        <v>1</v>
      </c>
      <c r="AQ449" t="s">
        <v>2</v>
      </c>
      <c r="AR449" t="s">
        <v>1</v>
      </c>
      <c r="AS449" t="s">
        <v>1</v>
      </c>
      <c r="AT449" t="s">
        <v>1</v>
      </c>
      <c r="AU449" t="s">
        <v>1</v>
      </c>
      <c r="AV449" t="s">
        <v>1</v>
      </c>
      <c r="AW449" t="s">
        <v>11</v>
      </c>
      <c r="AX449">
        <f>Tabla1[[#This Row],[precio del paquete]]-Tabla1[[#This Row],[Saldo_Deudor]]</f>
        <v>2700</v>
      </c>
      <c r="AY449">
        <v>12100</v>
      </c>
      <c r="AZ449">
        <v>0</v>
      </c>
      <c r="BA449">
        <v>0</v>
      </c>
      <c r="BB449" s="20">
        <v>0</v>
      </c>
      <c r="BC449" t="s">
        <v>3827</v>
      </c>
      <c r="BD449" t="s">
        <v>4124</v>
      </c>
      <c r="BE449" t="s">
        <v>3</v>
      </c>
      <c r="BF449" t="s">
        <v>3</v>
      </c>
      <c r="BG449" t="s">
        <v>3</v>
      </c>
      <c r="BH449" t="s">
        <v>3</v>
      </c>
      <c r="BI449" t="s">
        <v>3</v>
      </c>
      <c r="BJ449" s="19" t="s">
        <v>6131</v>
      </c>
      <c r="BK449" t="s">
        <v>3</v>
      </c>
      <c r="BL449" t="s">
        <v>132</v>
      </c>
      <c r="BM449" t="s">
        <v>1</v>
      </c>
      <c r="BN449">
        <f>Tabla1[[#This Row],[precio del paquete]]</f>
        <v>14800</v>
      </c>
      <c r="BO449" t="s">
        <v>1</v>
      </c>
      <c r="BP449" t="s">
        <v>1</v>
      </c>
      <c r="BQ449" t="s">
        <v>1</v>
      </c>
      <c r="BR449" t="s">
        <v>1</v>
      </c>
      <c r="BS449" t="s">
        <v>1</v>
      </c>
      <c r="BT449" t="s">
        <v>1</v>
      </c>
      <c r="BU449" t="s">
        <v>1</v>
      </c>
      <c r="BV449" t="s">
        <v>1</v>
      </c>
      <c r="BW449" t="s">
        <v>0</v>
      </c>
      <c r="BX449" t="s">
        <v>1</v>
      </c>
      <c r="BY449" t="s">
        <v>1</v>
      </c>
      <c r="BZ449" t="s">
        <v>1</v>
      </c>
      <c r="CA449" t="s">
        <v>1</v>
      </c>
      <c r="CB449" t="s">
        <v>1</v>
      </c>
      <c r="CD449" t="str" cm="1">
        <f t="array" aca="1" ref="CD449" ca="1">eConcatenar(A449:CB449,"|")</f>
        <v>DGW0PgoHaOCZo1d4|CAR2021-5414|3|MEMORIAL|TABASCO|CARDENAS|OBLADO C-10|2021-09-15|14800|0|100|50|0|0|0|0|0|0|0|0|0|0|0|0|0|0|0|MARTINEZ|SERVIN|ELDA|SOLTERO|X|X|POBLADO C-10 CALLE 8|OBLADO C-10|X|9371679287|X|X|X|POBLADO C-10 CALLE 8|X|LUNES|X|X|X|X|X|DOMICILIO |2700|12100|0|0|0|2022-01-14|2022-01-21|x|x|x|x|x|QWZBUE029KVTQO|x|HOMBRE|X|14800|X|X|X|X|X|X|X|X|CARDENAS|X|X|X|X|X</v>
      </c>
    </row>
    <row r="450" spans="1:82" x14ac:dyDescent="0.25">
      <c r="A450" t="s">
        <v>584</v>
      </c>
      <c r="B450" t="s">
        <v>2575</v>
      </c>
      <c r="C450">
        <v>3</v>
      </c>
      <c r="D450" t="s">
        <v>4182</v>
      </c>
      <c r="E450" t="s">
        <v>3188</v>
      </c>
      <c r="F450" t="s">
        <v>10</v>
      </c>
      <c r="G450" t="s">
        <v>3459</v>
      </c>
      <c r="H450" t="s">
        <v>3796</v>
      </c>
      <c r="I450">
        <v>46000</v>
      </c>
      <c r="J450">
        <v>0</v>
      </c>
      <c r="K450">
        <v>200</v>
      </c>
      <c r="L450">
        <v>50</v>
      </c>
      <c r="M450">
        <v>1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 t="s">
        <v>4748</v>
      </c>
      <c r="AC450" t="s">
        <v>4184</v>
      </c>
      <c r="AD450" t="s">
        <v>4498</v>
      </c>
      <c r="AE450" t="s">
        <v>4</v>
      </c>
      <c r="AF450" t="s">
        <v>1</v>
      </c>
      <c r="AG450" t="s">
        <v>1</v>
      </c>
      <c r="AH450" t="s">
        <v>5515</v>
      </c>
      <c r="AI450" t="s">
        <v>3459</v>
      </c>
      <c r="AJ450" t="s">
        <v>1</v>
      </c>
      <c r="AK450">
        <v>9379997324</v>
      </c>
      <c r="AL450" t="s">
        <v>1</v>
      </c>
      <c r="AM450" t="s">
        <v>1</v>
      </c>
      <c r="AN450" t="s">
        <v>1</v>
      </c>
      <c r="AO450" t="s">
        <v>5515</v>
      </c>
      <c r="AP450" t="s">
        <v>1</v>
      </c>
      <c r="AQ450" t="s">
        <v>2</v>
      </c>
      <c r="AR450" t="s">
        <v>1</v>
      </c>
      <c r="AS450" t="s">
        <v>1</v>
      </c>
      <c r="AT450" t="s">
        <v>1</v>
      </c>
      <c r="AU450" t="s">
        <v>1</v>
      </c>
      <c r="AV450" t="s">
        <v>1</v>
      </c>
      <c r="AW450" t="s">
        <v>11</v>
      </c>
      <c r="AX450">
        <f>Tabla1[[#This Row],[precio del paquete]]-Tabla1[[#This Row],[Saldo_Deudor]]</f>
        <v>200</v>
      </c>
      <c r="AY450">
        <v>45800</v>
      </c>
      <c r="AZ450">
        <v>0</v>
      </c>
      <c r="BA450">
        <v>0</v>
      </c>
      <c r="BB450" s="20">
        <v>0</v>
      </c>
      <c r="BC450" t="s">
        <v>3796</v>
      </c>
      <c r="BD450" t="s">
        <v>6040</v>
      </c>
      <c r="BE450" t="s">
        <v>3</v>
      </c>
      <c r="BF450" t="s">
        <v>3</v>
      </c>
      <c r="BG450" t="s">
        <v>3</v>
      </c>
      <c r="BH450" t="s">
        <v>3</v>
      </c>
      <c r="BI450" t="s">
        <v>3</v>
      </c>
      <c r="BJ450" s="18" t="s">
        <v>6128</v>
      </c>
      <c r="BK450" t="s">
        <v>3</v>
      </c>
      <c r="BL450" t="s">
        <v>132</v>
      </c>
      <c r="BM450" t="s">
        <v>1</v>
      </c>
      <c r="BN450">
        <f>Tabla1[[#This Row],[precio del paquete]]</f>
        <v>46000</v>
      </c>
      <c r="BO450" t="s">
        <v>1</v>
      </c>
      <c r="BP450" t="s">
        <v>1</v>
      </c>
      <c r="BQ450" t="s">
        <v>1</v>
      </c>
      <c r="BR450" t="s">
        <v>1</v>
      </c>
      <c r="BS450" t="s">
        <v>1</v>
      </c>
      <c r="BT450" t="s">
        <v>1</v>
      </c>
      <c r="BU450" t="s">
        <v>1</v>
      </c>
      <c r="BV450" t="s">
        <v>1</v>
      </c>
      <c r="BW450" t="s">
        <v>0</v>
      </c>
      <c r="BX450" t="s">
        <v>1</v>
      </c>
      <c r="BY450" t="s">
        <v>1</v>
      </c>
      <c r="BZ450" t="s">
        <v>1</v>
      </c>
      <c r="CA450" t="s">
        <v>1</v>
      </c>
      <c r="CB450" t="s">
        <v>1</v>
      </c>
      <c r="CD450" t="str" cm="1">
        <f t="array" aca="1" ref="CD450" ca="1">eConcatenar(A450:CB450,"|")</f>
        <v>5YNy1ok9QNz1K3S8|CAR2021-7543|3|ESPECIAL ANGELES|TABASCO|CARDENAS |OCAMPO CALLE EUGENIO  AMAT|2021-12-13|46000|0|200|50|1|0|0|0|0|0|0|0|0|0|0|0|0|0|0|MANTILLA|PEREZ|GABRIEL|SOLTERO|X|X|OCAMPO CALLE EUGENIO AMAT|OCAMPO CALLE EUGENIO  AMAT|X|9379997324|X|X|X|OCAMPO CALLE EUGENIO AMAT|X|LUNES|X|X|X|X|X|DOMICILIO |200|45800|0|0|0|2021-12-13|2021-12-20|x|x|x|x|x|EJCRE545VMMBBOQ|x|HOMBRE|X|46000|X|X|X|X|X|X|X|X|CARDENAS|X|X|X|X|X</v>
      </c>
    </row>
    <row r="451" spans="1:82" x14ac:dyDescent="0.25">
      <c r="A451" t="s">
        <v>585</v>
      </c>
      <c r="B451" t="s">
        <v>2576</v>
      </c>
      <c r="C451">
        <v>3</v>
      </c>
      <c r="D451" t="s">
        <v>3183</v>
      </c>
      <c r="E451" t="s">
        <v>3188</v>
      </c>
      <c r="F451" t="s">
        <v>3189</v>
      </c>
      <c r="G451" t="s">
        <v>3460</v>
      </c>
      <c r="H451" t="s">
        <v>3927</v>
      </c>
      <c r="I451">
        <v>14800</v>
      </c>
      <c r="J451">
        <v>0</v>
      </c>
      <c r="K451">
        <v>100</v>
      </c>
      <c r="L451">
        <v>50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 t="s">
        <v>4265</v>
      </c>
      <c r="AC451" t="s">
        <v>4217</v>
      </c>
      <c r="AD451" t="s">
        <v>4749</v>
      </c>
      <c r="AE451" t="s">
        <v>4</v>
      </c>
      <c r="AF451" t="s">
        <v>1</v>
      </c>
      <c r="AG451" t="s">
        <v>1</v>
      </c>
      <c r="AH451" t="s">
        <v>5516</v>
      </c>
      <c r="AI451" t="s">
        <v>3460</v>
      </c>
      <c r="AJ451" t="s">
        <v>1</v>
      </c>
      <c r="AK451">
        <v>9332086144</v>
      </c>
      <c r="AL451" t="s">
        <v>1</v>
      </c>
      <c r="AM451" t="s">
        <v>1</v>
      </c>
      <c r="AN451" t="s">
        <v>1</v>
      </c>
      <c r="AO451" t="s">
        <v>5516</v>
      </c>
      <c r="AP451" t="s">
        <v>1</v>
      </c>
      <c r="AQ451" t="s">
        <v>2</v>
      </c>
      <c r="AR451" t="s">
        <v>1</v>
      </c>
      <c r="AS451" t="s">
        <v>1</v>
      </c>
      <c r="AT451" t="s">
        <v>1</v>
      </c>
      <c r="AU451" t="s">
        <v>1</v>
      </c>
      <c r="AV451" t="s">
        <v>1</v>
      </c>
      <c r="AW451" t="s">
        <v>11</v>
      </c>
      <c r="AX451">
        <f>Tabla1[[#This Row],[precio del paquete]]-Tabla1[[#This Row],[Saldo_Deudor]]</f>
        <v>1750</v>
      </c>
      <c r="AY451">
        <v>13050</v>
      </c>
      <c r="AZ451">
        <v>0</v>
      </c>
      <c r="BA451">
        <v>0</v>
      </c>
      <c r="BB451" s="20">
        <v>0</v>
      </c>
      <c r="BC451" t="s">
        <v>5994</v>
      </c>
      <c r="BD451" t="s">
        <v>6085</v>
      </c>
      <c r="BE451" t="s">
        <v>3</v>
      </c>
      <c r="BF451" t="s">
        <v>3</v>
      </c>
      <c r="BG451" t="s">
        <v>3</v>
      </c>
      <c r="BH451" t="s">
        <v>3</v>
      </c>
      <c r="BI451" t="s">
        <v>3</v>
      </c>
      <c r="BJ451" s="19" t="s">
        <v>6124</v>
      </c>
      <c r="BK451" t="s">
        <v>3</v>
      </c>
      <c r="BL451" t="s">
        <v>132</v>
      </c>
      <c r="BM451" t="s">
        <v>1</v>
      </c>
      <c r="BN451">
        <f>Tabla1[[#This Row],[precio del paquete]]</f>
        <v>14800</v>
      </c>
      <c r="BO451" t="s">
        <v>1</v>
      </c>
      <c r="BP451" t="s">
        <v>1</v>
      </c>
      <c r="BQ451" t="s">
        <v>1</v>
      </c>
      <c r="BR451" t="s">
        <v>1</v>
      </c>
      <c r="BS451" t="s">
        <v>1</v>
      </c>
      <c r="BT451" t="s">
        <v>1</v>
      </c>
      <c r="BU451" t="s">
        <v>1</v>
      </c>
      <c r="BV451" t="s">
        <v>1</v>
      </c>
      <c r="BW451" t="s">
        <v>0</v>
      </c>
      <c r="BX451" t="s">
        <v>1</v>
      </c>
      <c r="BY451" t="s">
        <v>1</v>
      </c>
      <c r="BZ451" t="s">
        <v>1</v>
      </c>
      <c r="CA451" t="s">
        <v>1</v>
      </c>
      <c r="CB451" t="s">
        <v>1</v>
      </c>
      <c r="CD451" t="str" cm="1">
        <f t="array" aca="1" ref="CD451" ca="1">eConcatenar(A451:CB451,"|")</f>
        <v>9l94WzDNjnmONAWK|COM2021-1719|3|MEMORIAL|TABASCO|COMALCALCO|OCCIDENTE PRIMERA SECCION|2021-05-20|14800|0|100|50|0|0|0|0|0|0|0|0|0|0|0|0|0|0|0|LEYVA|RODRIGUEZ|MIGUEL ALEJANDRO|SOLTERO|X|X|OCCIDENTE 1RA SECCION|OCCIDENTE PRIMERA SECCION|X|9332086144|X|X|X|OCCIDENTE 1RA SECCION|X|LUNES|X|X|X|X|X|DOMICILIO |1750|13050|0|0|0|2021-12-19|2021-12-26|x|x|x|x|x|QWZHGJ0U9KVTQO|x|HOMBRE|X|14800|X|X|X|X|X|X|X|X|CARDENAS|X|X|X|X|X</v>
      </c>
    </row>
    <row r="452" spans="1:82" x14ac:dyDescent="0.25">
      <c r="A452" t="s">
        <v>586</v>
      </c>
      <c r="B452" t="s">
        <v>2577</v>
      </c>
      <c r="C452">
        <v>3</v>
      </c>
      <c r="D452" t="s">
        <v>3183</v>
      </c>
      <c r="E452" t="s">
        <v>12</v>
      </c>
      <c r="F452" t="s">
        <v>3192</v>
      </c>
      <c r="G452" t="s">
        <v>3461</v>
      </c>
      <c r="H452" t="s">
        <v>3934</v>
      </c>
      <c r="I452">
        <v>14800</v>
      </c>
      <c r="J452">
        <v>0</v>
      </c>
      <c r="K452">
        <v>500</v>
      </c>
      <c r="L452">
        <v>50</v>
      </c>
      <c r="M452">
        <v>2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 t="s">
        <v>4226</v>
      </c>
      <c r="AC452" t="s">
        <v>4541</v>
      </c>
      <c r="AD452" t="s">
        <v>4750</v>
      </c>
      <c r="AE452" t="s">
        <v>4</v>
      </c>
      <c r="AF452" t="s">
        <v>1</v>
      </c>
      <c r="AG452" t="s">
        <v>1</v>
      </c>
      <c r="AH452" t="s">
        <v>5517</v>
      </c>
      <c r="AI452" t="s">
        <v>3461</v>
      </c>
      <c r="AJ452" t="s">
        <v>1</v>
      </c>
      <c r="AK452">
        <v>9934009736</v>
      </c>
      <c r="AL452" t="s">
        <v>1</v>
      </c>
      <c r="AM452" t="s">
        <v>1</v>
      </c>
      <c r="AN452" t="s">
        <v>1</v>
      </c>
      <c r="AO452" t="s">
        <v>5517</v>
      </c>
      <c r="AP452" t="s">
        <v>1</v>
      </c>
      <c r="AQ452" t="s">
        <v>2</v>
      </c>
      <c r="AR452" t="s">
        <v>1</v>
      </c>
      <c r="AS452" t="s">
        <v>1</v>
      </c>
      <c r="AT452" t="s">
        <v>1</v>
      </c>
      <c r="AU452" t="s">
        <v>1</v>
      </c>
      <c r="AV452" t="s">
        <v>1</v>
      </c>
      <c r="AW452" t="s">
        <v>11</v>
      </c>
      <c r="AX452">
        <f>Tabla1[[#This Row],[precio del paquete]]-Tabla1[[#This Row],[Saldo_Deudor]]</f>
        <v>3000</v>
      </c>
      <c r="AY452">
        <v>11800</v>
      </c>
      <c r="AZ452">
        <v>0</v>
      </c>
      <c r="BA452">
        <v>0</v>
      </c>
      <c r="BB452" s="20">
        <v>0</v>
      </c>
      <c r="BC452" t="s">
        <v>3771</v>
      </c>
      <c r="BD452" t="s">
        <v>4018</v>
      </c>
      <c r="BE452" t="s">
        <v>3</v>
      </c>
      <c r="BF452" t="s">
        <v>3</v>
      </c>
      <c r="BG452" t="s">
        <v>3</v>
      </c>
      <c r="BH452" t="s">
        <v>3</v>
      </c>
      <c r="BI452" t="s">
        <v>3</v>
      </c>
      <c r="BJ452" s="18" t="s">
        <v>6143</v>
      </c>
      <c r="BK452" t="s">
        <v>3</v>
      </c>
      <c r="BL452" t="s">
        <v>132</v>
      </c>
      <c r="BM452" t="s">
        <v>1</v>
      </c>
      <c r="BN452">
        <f>Tabla1[[#This Row],[precio del paquete]]</f>
        <v>14800</v>
      </c>
      <c r="BO452" t="s">
        <v>1</v>
      </c>
      <c r="BP452" t="s">
        <v>1</v>
      </c>
      <c r="BQ452" t="s">
        <v>1</v>
      </c>
      <c r="BR452" t="s">
        <v>1</v>
      </c>
      <c r="BS452" t="s">
        <v>1</v>
      </c>
      <c r="BT452" t="s">
        <v>1</v>
      </c>
      <c r="BU452" t="s">
        <v>1</v>
      </c>
      <c r="BV452" t="s">
        <v>1</v>
      </c>
      <c r="BW452" t="s">
        <v>0</v>
      </c>
      <c r="BX452" t="s">
        <v>1</v>
      </c>
      <c r="BY452" t="s">
        <v>1</v>
      </c>
      <c r="BZ452" t="s">
        <v>1</v>
      </c>
      <c r="CA452" t="s">
        <v>1</v>
      </c>
      <c r="CB452" t="s">
        <v>1</v>
      </c>
      <c r="CD452" t="str" cm="1">
        <f t="array" aca="1" ref="CD452" ca="1">eConcatenar(A452:CB452,"|")</f>
        <v>oyfI91Qts5DD0AVP|PAR2021-2756|3|MEMORIAL|TABASCO |PARAISO|OCCIDENTE SAN FRANCISCO |2021-08-31|14800|0|500|50|2|0|0|0|0|0|0|0|0|0|0|0|0|0|0|CRUZ|MADRIGAL|FEDERICO|SOLTERO|X|X|CALLE LAZARO CARDENAS |OCCIDENTE SAN FRANCISCO |X|9934009736|X|X|X|CALLE LAZARO CARDENAS |X|LUNES|X|X|X|X|X|DOMICILIO |3000|11800|0|0|0|2021-06-12|2021-06-19|x|x|x|x|x|QWZHGIJM9KVTQO|x|HOMBRE|X|14800|X|X|X|X|X|X|X|X|CARDENAS|X|X|X|X|X</v>
      </c>
    </row>
    <row r="453" spans="1:82" x14ac:dyDescent="0.25">
      <c r="A453" t="s">
        <v>587</v>
      </c>
      <c r="B453" t="s">
        <v>2578</v>
      </c>
      <c r="C453">
        <v>3</v>
      </c>
      <c r="D453" t="s">
        <v>3183</v>
      </c>
      <c r="E453" t="s">
        <v>12</v>
      </c>
      <c r="F453" t="s">
        <v>3192</v>
      </c>
      <c r="G453" t="s">
        <v>3461</v>
      </c>
      <c r="H453" t="s">
        <v>3934</v>
      </c>
      <c r="I453">
        <v>14800</v>
      </c>
      <c r="J453">
        <v>0</v>
      </c>
      <c r="K453">
        <v>100</v>
      </c>
      <c r="L453">
        <v>50</v>
      </c>
      <c r="M453">
        <v>2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 t="s">
        <v>4494</v>
      </c>
      <c r="AC453" t="s">
        <v>4188</v>
      </c>
      <c r="AD453" t="s">
        <v>4751</v>
      </c>
      <c r="AE453" t="s">
        <v>4</v>
      </c>
      <c r="AF453" t="s">
        <v>1</v>
      </c>
      <c r="AG453" t="s">
        <v>1</v>
      </c>
      <c r="AH453" t="s">
        <v>5517</v>
      </c>
      <c r="AI453" t="s">
        <v>3461</v>
      </c>
      <c r="AJ453" t="s">
        <v>1</v>
      </c>
      <c r="AK453">
        <v>9331513327</v>
      </c>
      <c r="AL453" t="s">
        <v>1</v>
      </c>
      <c r="AM453" t="s">
        <v>1</v>
      </c>
      <c r="AN453" t="s">
        <v>1</v>
      </c>
      <c r="AO453" t="s">
        <v>5517</v>
      </c>
      <c r="AP453" t="s">
        <v>1</v>
      </c>
      <c r="AQ453" t="s">
        <v>2</v>
      </c>
      <c r="AR453" t="s">
        <v>1</v>
      </c>
      <c r="AS453" t="s">
        <v>1</v>
      </c>
      <c r="AT453" t="s">
        <v>1</v>
      </c>
      <c r="AU453" t="s">
        <v>1</v>
      </c>
      <c r="AV453" t="s">
        <v>1</v>
      </c>
      <c r="AW453" t="s">
        <v>11</v>
      </c>
      <c r="AX453">
        <f>Tabla1[[#This Row],[precio del paquete]]-Tabla1[[#This Row],[Saldo_Deudor]]</f>
        <v>1300</v>
      </c>
      <c r="AY453">
        <v>13500</v>
      </c>
      <c r="AZ453">
        <v>0</v>
      </c>
      <c r="BA453">
        <v>0</v>
      </c>
      <c r="BB453" s="20">
        <v>0</v>
      </c>
      <c r="BC453" t="s">
        <v>3771</v>
      </c>
      <c r="BD453" t="s">
        <v>4018</v>
      </c>
      <c r="BE453" t="s">
        <v>3</v>
      </c>
      <c r="BF453" t="s">
        <v>3</v>
      </c>
      <c r="BG453" t="s">
        <v>3</v>
      </c>
      <c r="BH453" t="s">
        <v>3</v>
      </c>
      <c r="BI453" t="s">
        <v>3</v>
      </c>
      <c r="BJ453" s="19" t="s">
        <v>6143</v>
      </c>
      <c r="BK453" t="s">
        <v>3</v>
      </c>
      <c r="BL453" t="s">
        <v>132</v>
      </c>
      <c r="BM453" t="s">
        <v>1</v>
      </c>
      <c r="BN453">
        <f>Tabla1[[#This Row],[precio del paquete]]</f>
        <v>14800</v>
      </c>
      <c r="BO453" t="s">
        <v>1</v>
      </c>
      <c r="BP453" t="s">
        <v>1</v>
      </c>
      <c r="BQ453" t="s">
        <v>1</v>
      </c>
      <c r="BR453" t="s">
        <v>1</v>
      </c>
      <c r="BS453" t="s">
        <v>1</v>
      </c>
      <c r="BT453" t="s">
        <v>1</v>
      </c>
      <c r="BU453" t="s">
        <v>1</v>
      </c>
      <c r="BV453" t="s">
        <v>1</v>
      </c>
      <c r="BW453" t="s">
        <v>0</v>
      </c>
      <c r="BX453" t="s">
        <v>1</v>
      </c>
      <c r="BY453" t="s">
        <v>1</v>
      </c>
      <c r="BZ453" t="s">
        <v>1</v>
      </c>
      <c r="CA453" t="s">
        <v>1</v>
      </c>
      <c r="CB453" t="s">
        <v>1</v>
      </c>
      <c r="CD453" t="str" cm="1">
        <f t="array" aca="1" ref="CD453" ca="1">eConcatenar(A453:CB453,"|")</f>
        <v>ndKxc8fRqsrODEJi|PAR2021-2855|3|MEMORIAL|TABASCO |PARAISO|OCCIDENTE SAN FRANCISCO |2021-08-31|14800|0|100|50|2|0|0|0|0|0|0|0|0|0|0|0|0|0|0|DIAZ|ARIAS|CANDELARIO|SOLTERO|X|X|CALLE LAZARO CARDENAS |OCCIDENTE SAN FRANCISCO |X|9331513327|X|X|X|CALLE LAZARO CARDENAS |X|LUNES|X|X|X|X|X|DOMICILIO |1300|13500|0|0|0|2021-06-12|2021-06-19|x|x|x|x|x|QWZHGIJM9KVTQO|x|HOMBRE|X|14800|X|X|X|X|X|X|X|X|CARDENAS|X|X|X|X|X</v>
      </c>
    </row>
    <row r="454" spans="1:82" x14ac:dyDescent="0.25">
      <c r="A454" t="s">
        <v>588</v>
      </c>
      <c r="B454" t="s">
        <v>2579</v>
      </c>
      <c r="C454">
        <v>3</v>
      </c>
      <c r="D454" t="s">
        <v>3184</v>
      </c>
      <c r="E454" t="s">
        <v>3188</v>
      </c>
      <c r="F454" t="s">
        <v>3191</v>
      </c>
      <c r="G454" t="s">
        <v>3462</v>
      </c>
      <c r="H454" t="s">
        <v>3964</v>
      </c>
      <c r="I454">
        <v>24500</v>
      </c>
      <c r="J454">
        <v>0</v>
      </c>
      <c r="K454">
        <v>100</v>
      </c>
      <c r="L454">
        <v>50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 t="s">
        <v>4262</v>
      </c>
      <c r="AC454" t="s">
        <v>4752</v>
      </c>
      <c r="AD454" t="s">
        <v>4753</v>
      </c>
      <c r="AE454" t="s">
        <v>4</v>
      </c>
      <c r="AF454" t="s">
        <v>1</v>
      </c>
      <c r="AG454" t="s">
        <v>1</v>
      </c>
      <c r="AH454" t="s">
        <v>5518</v>
      </c>
      <c r="AI454" t="s">
        <v>3462</v>
      </c>
      <c r="AJ454" t="s">
        <v>1</v>
      </c>
      <c r="AK454" t="s">
        <v>1</v>
      </c>
      <c r="AL454" t="s">
        <v>1</v>
      </c>
      <c r="AM454" t="s">
        <v>1</v>
      </c>
      <c r="AN454" t="s">
        <v>1</v>
      </c>
      <c r="AO454" t="s">
        <v>5518</v>
      </c>
      <c r="AP454" t="s">
        <v>1</v>
      </c>
      <c r="AQ454" t="s">
        <v>2</v>
      </c>
      <c r="AR454" t="s">
        <v>1</v>
      </c>
      <c r="AS454" t="s">
        <v>1</v>
      </c>
      <c r="AT454" t="s">
        <v>1</v>
      </c>
      <c r="AU454" t="s">
        <v>1</v>
      </c>
      <c r="AV454" t="s">
        <v>1</v>
      </c>
      <c r="AW454" t="s">
        <v>11</v>
      </c>
      <c r="AX454">
        <f>Tabla1[[#This Row],[precio del paquete]]-Tabla1[[#This Row],[Saldo_Deudor]]</f>
        <v>1900</v>
      </c>
      <c r="AY454">
        <v>22600</v>
      </c>
      <c r="AZ454">
        <v>0</v>
      </c>
      <c r="BA454">
        <v>0</v>
      </c>
      <c r="BB454" s="20">
        <v>0</v>
      </c>
      <c r="BC454" t="s">
        <v>4141</v>
      </c>
      <c r="BD454" t="s">
        <v>5960</v>
      </c>
      <c r="BE454" t="s">
        <v>3</v>
      </c>
      <c r="BF454" t="s">
        <v>3</v>
      </c>
      <c r="BG454" t="s">
        <v>3</v>
      </c>
      <c r="BH454" t="s">
        <v>3</v>
      </c>
      <c r="BI454" t="s">
        <v>3</v>
      </c>
      <c r="BJ454" s="18" t="s">
        <v>6143</v>
      </c>
      <c r="BK454" t="s">
        <v>3</v>
      </c>
      <c r="BL454" t="s">
        <v>132</v>
      </c>
      <c r="BM454" t="s">
        <v>1</v>
      </c>
      <c r="BN454">
        <f>Tabla1[[#This Row],[precio del paquete]]</f>
        <v>24500</v>
      </c>
      <c r="BO454" t="s">
        <v>1</v>
      </c>
      <c r="BP454" t="s">
        <v>1</v>
      </c>
      <c r="BQ454" t="s">
        <v>1</v>
      </c>
      <c r="BR454" t="s">
        <v>1</v>
      </c>
      <c r="BS454" t="s">
        <v>1</v>
      </c>
      <c r="BT454" t="s">
        <v>1</v>
      </c>
      <c r="BU454" t="s">
        <v>1</v>
      </c>
      <c r="BV454" t="s">
        <v>1</v>
      </c>
      <c r="BW454" t="s">
        <v>0</v>
      </c>
      <c r="BX454" t="s">
        <v>1</v>
      </c>
      <c r="BY454" t="s">
        <v>1</v>
      </c>
      <c r="BZ454" t="s">
        <v>1</v>
      </c>
      <c r="CA454" t="s">
        <v>1</v>
      </c>
      <c r="CB454" t="s">
        <v>1</v>
      </c>
      <c r="CD454" t="str" cm="1">
        <f t="array" aca="1" ref="CD454" ca="1">eConcatenar(A454:CB454,"|")</f>
        <v>C9LDR2n4Ulz14YX0|CAR2021-7414|3|DIGNITY|TABASCO|CUNDUACAN|ONCE DE FEBRERO|2021-03-12|24500|0|100|50|0|0|0|0|0|0|0|0|0|0|0|0|0|0|0|OLAN|MAYGE|MIGDALIA|SOLTERO|X|X|CALLE MIGUEL HIDALGO|ONCE DE FEBRERO|X|X|X|X|X|CALLE MIGUEL HIDALGO|X|LUNES|X|X|X|X|X|DOMICILIO |1900|22600|0|0|0|2022-01-24|2022-01-31|x|x|x|x|x|QWZHGIJM9KVTQO|x|HOMBRE|X|24500|X|X|X|X|X|X|X|X|CARDENAS|X|X|X|X|X</v>
      </c>
    </row>
    <row r="455" spans="1:82" x14ac:dyDescent="0.25">
      <c r="A455" t="s">
        <v>589</v>
      </c>
      <c r="B455" t="s">
        <v>2580</v>
      </c>
      <c r="C455">
        <v>3</v>
      </c>
      <c r="D455" t="s">
        <v>3183</v>
      </c>
      <c r="E455" t="s">
        <v>3188</v>
      </c>
      <c r="F455" t="s">
        <v>0</v>
      </c>
      <c r="G455" t="s">
        <v>3463</v>
      </c>
      <c r="H455" t="s">
        <v>3765</v>
      </c>
      <c r="I455">
        <v>14800</v>
      </c>
      <c r="J455">
        <v>0</v>
      </c>
      <c r="K455">
        <v>100</v>
      </c>
      <c r="L455">
        <v>50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 t="s">
        <v>4694</v>
      </c>
      <c r="AC455" t="s">
        <v>4483</v>
      </c>
      <c r="AD455" t="s">
        <v>4259</v>
      </c>
      <c r="AE455" t="s">
        <v>4</v>
      </c>
      <c r="AF455" t="s">
        <v>1</v>
      </c>
      <c r="AG455" t="s">
        <v>1</v>
      </c>
      <c r="AH455" t="s">
        <v>3463</v>
      </c>
      <c r="AI455" t="s">
        <v>3463</v>
      </c>
      <c r="AJ455" t="s">
        <v>1</v>
      </c>
      <c r="AK455">
        <v>9371537955</v>
      </c>
      <c r="AL455" t="s">
        <v>1</v>
      </c>
      <c r="AM455" t="s">
        <v>1</v>
      </c>
      <c r="AN455" t="s">
        <v>1</v>
      </c>
      <c r="AO455" t="s">
        <v>3463</v>
      </c>
      <c r="AP455" t="s">
        <v>1</v>
      </c>
      <c r="AQ455" t="s">
        <v>2</v>
      </c>
      <c r="AR455" t="s">
        <v>1</v>
      </c>
      <c r="AS455" t="s">
        <v>1</v>
      </c>
      <c r="AT455" t="s">
        <v>1</v>
      </c>
      <c r="AU455" t="s">
        <v>1</v>
      </c>
      <c r="AV455" t="s">
        <v>1</v>
      </c>
      <c r="AW455" t="s">
        <v>11</v>
      </c>
      <c r="AX455">
        <f>Tabla1[[#This Row],[precio del paquete]]-Tabla1[[#This Row],[Saldo_Deudor]]</f>
        <v>1300</v>
      </c>
      <c r="AY455">
        <v>13500</v>
      </c>
      <c r="AZ455">
        <v>0</v>
      </c>
      <c r="BA455">
        <v>0</v>
      </c>
      <c r="BB455" s="20">
        <v>0</v>
      </c>
      <c r="BC455" t="s">
        <v>3812</v>
      </c>
      <c r="BD455" t="s">
        <v>6043</v>
      </c>
      <c r="BE455" t="s">
        <v>3</v>
      </c>
      <c r="BF455" t="s">
        <v>3</v>
      </c>
      <c r="BG455" t="s">
        <v>3</v>
      </c>
      <c r="BH455" t="s">
        <v>3</v>
      </c>
      <c r="BI455" t="s">
        <v>3</v>
      </c>
      <c r="BJ455" s="19" t="s">
        <v>6151</v>
      </c>
      <c r="BK455" t="s">
        <v>3</v>
      </c>
      <c r="BL455" t="s">
        <v>132</v>
      </c>
      <c r="BM455" t="s">
        <v>1</v>
      </c>
      <c r="BN455">
        <f>Tabla1[[#This Row],[precio del paquete]]</f>
        <v>14800</v>
      </c>
      <c r="BO455" t="s">
        <v>1</v>
      </c>
      <c r="BP455" t="s">
        <v>1</v>
      </c>
      <c r="BQ455" t="s">
        <v>1</v>
      </c>
      <c r="BR455" t="s">
        <v>1</v>
      </c>
      <c r="BS455" t="s">
        <v>1</v>
      </c>
      <c r="BT455" t="s">
        <v>1</v>
      </c>
      <c r="BU455" t="s">
        <v>1</v>
      </c>
      <c r="BV455" t="s">
        <v>1</v>
      </c>
      <c r="BW455" t="s">
        <v>0</v>
      </c>
      <c r="BX455" t="s">
        <v>1</v>
      </c>
      <c r="BY455" t="s">
        <v>1</v>
      </c>
      <c r="BZ455" t="s">
        <v>1</v>
      </c>
      <c r="CA455" t="s">
        <v>1</v>
      </c>
      <c r="CB455" t="s">
        <v>1</v>
      </c>
      <c r="CD455" t="str" cm="1">
        <f t="array" aca="1" ref="CD455" ca="1">eConcatenar(A455:CB455,"|")</f>
        <v>L5BcUhxuriIz2E98|CAR2021-7011|3|MEMORIAL|TABASCO|CARDENAS|ONCE DE FEBRERO 2DA SECCION|2021-11-16|14800|0|100|50|0|0|0|0|0|0|0|0|0|0|0|0|0|0|0|ADAN|COLORADO|JOSE|SOLTERO|X|X|ONCE DE FEBRERO 2DA SECCION|ONCE DE FEBRERO 2DA SECCION|X|9371537955|X|X|X|ONCE DE FEBRERO 2DA SECCION|X|LUNES|X|X|X|X|X|DOMICILIO |1300|13500|0|0|0|2022-10-01|2022-10-08|x|x|x|x|x|3O8PTA2AZPGA3HB|x|HOMBRE|X|14800|X|X|X|X|X|X|X|X|CARDENAS|X|X|X|X|X</v>
      </c>
    </row>
    <row r="456" spans="1:82" x14ac:dyDescent="0.25">
      <c r="A456" t="s">
        <v>590</v>
      </c>
      <c r="B456" t="s">
        <v>2581</v>
      </c>
      <c r="C456">
        <v>3</v>
      </c>
      <c r="D456" t="s">
        <v>3184</v>
      </c>
      <c r="E456" t="s">
        <v>3188</v>
      </c>
      <c r="F456" t="s">
        <v>3189</v>
      </c>
      <c r="G456" t="s">
        <v>3464</v>
      </c>
      <c r="H456" t="s">
        <v>3965</v>
      </c>
      <c r="I456">
        <v>29000</v>
      </c>
      <c r="J456">
        <v>0</v>
      </c>
      <c r="K456">
        <v>500</v>
      </c>
      <c r="L456">
        <v>50</v>
      </c>
      <c r="M456">
        <v>2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 t="s">
        <v>4374</v>
      </c>
      <c r="AC456" t="s">
        <v>4374</v>
      </c>
      <c r="AD456" t="s">
        <v>4754</v>
      </c>
      <c r="AE456" t="s">
        <v>4</v>
      </c>
      <c r="AF456" t="s">
        <v>1</v>
      </c>
      <c r="AG456" t="s">
        <v>1</v>
      </c>
      <c r="AH456" t="s">
        <v>3236</v>
      </c>
      <c r="AI456" t="s">
        <v>3464</v>
      </c>
      <c r="AJ456" t="s">
        <v>1</v>
      </c>
      <c r="AK456">
        <v>9331255651</v>
      </c>
      <c r="AL456" t="s">
        <v>1</v>
      </c>
      <c r="AM456" t="s">
        <v>1</v>
      </c>
      <c r="AN456" t="s">
        <v>1</v>
      </c>
      <c r="AO456" t="s">
        <v>3236</v>
      </c>
      <c r="AP456" t="s">
        <v>1</v>
      </c>
      <c r="AQ456" t="s">
        <v>2</v>
      </c>
      <c r="AR456" t="s">
        <v>1</v>
      </c>
      <c r="AS456" t="s">
        <v>1</v>
      </c>
      <c r="AT456" t="s">
        <v>1</v>
      </c>
      <c r="AU456" t="s">
        <v>1</v>
      </c>
      <c r="AV456" t="s">
        <v>1</v>
      </c>
      <c r="AW456" t="s">
        <v>11</v>
      </c>
      <c r="AX456">
        <f>Tabla1[[#This Row],[precio del paquete]]-Tabla1[[#This Row],[Saldo_Deudor]]</f>
        <v>5000</v>
      </c>
      <c r="AY456">
        <v>24000</v>
      </c>
      <c r="AZ456">
        <v>0</v>
      </c>
      <c r="BA456">
        <v>0</v>
      </c>
      <c r="BB456" s="20">
        <v>0</v>
      </c>
      <c r="BC456" t="s">
        <v>5980</v>
      </c>
      <c r="BD456" t="s">
        <v>5959</v>
      </c>
      <c r="BE456" t="s">
        <v>3</v>
      </c>
      <c r="BF456" t="s">
        <v>3</v>
      </c>
      <c r="BG456" t="s">
        <v>3</v>
      </c>
      <c r="BH456" t="s">
        <v>3</v>
      </c>
      <c r="BI456" t="s">
        <v>3</v>
      </c>
      <c r="BJ456" s="18" t="s">
        <v>6123</v>
      </c>
      <c r="BK456" t="s">
        <v>3</v>
      </c>
      <c r="BL456" t="s">
        <v>132</v>
      </c>
      <c r="BM456" t="s">
        <v>1</v>
      </c>
      <c r="BN456">
        <f>Tabla1[[#This Row],[precio del paquete]]</f>
        <v>29000</v>
      </c>
      <c r="BO456" t="s">
        <v>1</v>
      </c>
      <c r="BP456" t="s">
        <v>1</v>
      </c>
      <c r="BQ456" t="s">
        <v>1</v>
      </c>
      <c r="BR456" t="s">
        <v>1</v>
      </c>
      <c r="BS456" t="s">
        <v>1</v>
      </c>
      <c r="BT456" t="s">
        <v>1</v>
      </c>
      <c r="BU456" t="s">
        <v>1</v>
      </c>
      <c r="BV456" t="s">
        <v>1</v>
      </c>
      <c r="BW456" t="s">
        <v>0</v>
      </c>
      <c r="BX456" t="s">
        <v>1</v>
      </c>
      <c r="BY456" t="s">
        <v>1</v>
      </c>
      <c r="BZ456" t="s">
        <v>1</v>
      </c>
      <c r="CA456" t="s">
        <v>1</v>
      </c>
      <c r="CB456" t="s">
        <v>1</v>
      </c>
      <c r="CD456" t="str" cm="1">
        <f t="array" aca="1" ref="CD456" ca="1">eConcatenar(A456:CB456,"|")</f>
        <v>dL8LW6VduefZtcB5|COM2022-0176|3|DIGNITY|TABASCO|COMALCALCO|ORIENTE PRIMERA|2022-01-19|29000|0|500|50|2|0|0|0|0|0|0|0|0|0|0|0|0|0|0|MAGAÃ‘A|MAGAÃ‘A|TERESITA|SOLTERO|X|X|CARRETERA FEDERAL PARAISO COMALCALCO|ORIENTE PRIMERA|X|9331255651|X|X|X|CARRETERA FEDERAL PARAISO COMALCALCO|X|LUNES|X|X|X|X|X|DOMICILIO |5000|24000|0|0|0|2022-01-18|2022-01-25|x|x|x|x|x|VGPXMZBAHZ6IEPI|x|HOMBRE|X|29000|X|X|X|X|X|X|X|X|CARDENAS|X|X|X|X|X</v>
      </c>
    </row>
    <row r="457" spans="1:82" x14ac:dyDescent="0.25">
      <c r="A457" t="s">
        <v>591</v>
      </c>
      <c r="B457" t="s">
        <v>2582</v>
      </c>
      <c r="C457">
        <v>3</v>
      </c>
      <c r="D457" t="s">
        <v>3183</v>
      </c>
      <c r="E457" t="s">
        <v>3188</v>
      </c>
      <c r="F457" t="s">
        <v>3189</v>
      </c>
      <c r="G457" t="s">
        <v>3465</v>
      </c>
      <c r="H457" t="s">
        <v>3966</v>
      </c>
      <c r="I457">
        <v>14800</v>
      </c>
      <c r="J457">
        <v>0</v>
      </c>
      <c r="K457">
        <v>100</v>
      </c>
      <c r="L457">
        <v>50</v>
      </c>
      <c r="M457">
        <v>1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 t="s">
        <v>4217</v>
      </c>
      <c r="AC457" t="s">
        <v>4283</v>
      </c>
      <c r="AD457" t="s">
        <v>4755</v>
      </c>
      <c r="AE457" t="s">
        <v>4</v>
      </c>
      <c r="AF457" t="s">
        <v>1</v>
      </c>
      <c r="AG457" t="s">
        <v>1</v>
      </c>
      <c r="AH457" t="s">
        <v>5519</v>
      </c>
      <c r="AI457" t="s">
        <v>3465</v>
      </c>
      <c r="AJ457" t="s">
        <v>1</v>
      </c>
      <c r="AK457">
        <v>9331072099</v>
      </c>
      <c r="AL457" t="s">
        <v>1</v>
      </c>
      <c r="AM457" t="s">
        <v>1</v>
      </c>
      <c r="AN457" t="s">
        <v>1</v>
      </c>
      <c r="AO457" t="s">
        <v>5519</v>
      </c>
      <c r="AP457" t="s">
        <v>1</v>
      </c>
      <c r="AQ457" t="s">
        <v>2</v>
      </c>
      <c r="AR457" t="s">
        <v>1</v>
      </c>
      <c r="AS457" t="s">
        <v>1</v>
      </c>
      <c r="AT457" t="s">
        <v>1</v>
      </c>
      <c r="AU457" t="s">
        <v>1</v>
      </c>
      <c r="AV457" t="s">
        <v>1</v>
      </c>
      <c r="AW457" t="s">
        <v>11</v>
      </c>
      <c r="AX457">
        <f>Tabla1[[#This Row],[precio del paquete]]-Tabla1[[#This Row],[Saldo_Deudor]]</f>
        <v>300</v>
      </c>
      <c r="AY457">
        <v>14500</v>
      </c>
      <c r="AZ457">
        <v>0</v>
      </c>
      <c r="BA457">
        <v>0</v>
      </c>
      <c r="BB457" s="20">
        <v>0</v>
      </c>
      <c r="BC457" t="s">
        <v>3965</v>
      </c>
      <c r="BD457" t="s">
        <v>4085</v>
      </c>
      <c r="BE457" t="s">
        <v>3</v>
      </c>
      <c r="BF457" t="s">
        <v>3</v>
      </c>
      <c r="BG457" t="s">
        <v>3</v>
      </c>
      <c r="BH457" t="s">
        <v>3</v>
      </c>
      <c r="BI457" t="s">
        <v>3</v>
      </c>
      <c r="BJ457" s="19" t="s">
        <v>6141</v>
      </c>
      <c r="BK457" t="s">
        <v>3</v>
      </c>
      <c r="BL457" t="s">
        <v>132</v>
      </c>
      <c r="BM457" t="s">
        <v>1</v>
      </c>
      <c r="BN457">
        <f>Tabla1[[#This Row],[precio del paquete]]</f>
        <v>14800</v>
      </c>
      <c r="BO457" t="s">
        <v>1</v>
      </c>
      <c r="BP457" t="s">
        <v>1</v>
      </c>
      <c r="BQ457" t="s">
        <v>1</v>
      </c>
      <c r="BR457" t="s">
        <v>1</v>
      </c>
      <c r="BS457" t="s">
        <v>1</v>
      </c>
      <c r="BT457" t="s">
        <v>1</v>
      </c>
      <c r="BU457" t="s">
        <v>1</v>
      </c>
      <c r="BV457" t="s">
        <v>1</v>
      </c>
      <c r="BW457" t="s">
        <v>0</v>
      </c>
      <c r="BX457" t="s">
        <v>1</v>
      </c>
      <c r="BY457" t="s">
        <v>1</v>
      </c>
      <c r="BZ457" t="s">
        <v>1</v>
      </c>
      <c r="CA457" t="s">
        <v>1</v>
      </c>
      <c r="CB457" t="s">
        <v>1</v>
      </c>
      <c r="CD457" t="str" cm="1">
        <f t="array" aca="1" ref="CD457" ca="1">eConcatenar(A457:CB457,"|")</f>
        <v>ceNk6ADQEH9pepgr|COM2022-0108|3|MEMORIAL|TABASCO|COMALCALCO|ORIENTE PRIMERA SECCION|2022-04-01|14800|0|100|50|1|0|0|0|0|0|0|0|0|0|0|0|0|0|0|RODRIGUEZ|CORDOVA|LUIS ALBERTO|SOLTERO|X|X|CARRETERA FEDERAL COMALCALCO - CARDENAS|ORIENTE PRIMERA SECCION|X|9331072099|X|X|X|CARRETERA FEDERAL COMALCALCO - CARDENAS|X|LUNES|X|X|X|X|X|DOMICILIO |300|14500|0|0|0|2022-01-19|2022-01-26|x|x|x|x|x|QWZGYZFM9KVTQO|x|HOMBRE|X|14800|X|X|X|X|X|X|X|X|CARDENAS|X|X|X|X|X</v>
      </c>
    </row>
    <row r="458" spans="1:82" x14ac:dyDescent="0.25">
      <c r="A458" t="s">
        <v>592</v>
      </c>
      <c r="B458" t="s">
        <v>2583</v>
      </c>
      <c r="C458">
        <v>3</v>
      </c>
      <c r="D458" t="s">
        <v>4176</v>
      </c>
      <c r="E458" t="s">
        <v>12</v>
      </c>
      <c r="F458" t="s">
        <v>120</v>
      </c>
      <c r="G458" t="s">
        <v>119</v>
      </c>
      <c r="H458" t="s">
        <v>3967</v>
      </c>
      <c r="I458">
        <v>35000</v>
      </c>
      <c r="J458">
        <v>0</v>
      </c>
      <c r="K458">
        <v>1000</v>
      </c>
      <c r="L458">
        <v>50</v>
      </c>
      <c r="M458">
        <v>2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 t="s">
        <v>4201</v>
      </c>
      <c r="AC458" t="s">
        <v>4318</v>
      </c>
      <c r="AD458" t="s">
        <v>4756</v>
      </c>
      <c r="AE458" t="s">
        <v>4</v>
      </c>
      <c r="AF458" t="s">
        <v>1</v>
      </c>
      <c r="AG458" t="s">
        <v>1</v>
      </c>
      <c r="AH458" t="s">
        <v>5520</v>
      </c>
      <c r="AI458" t="s">
        <v>119</v>
      </c>
      <c r="AJ458" t="s">
        <v>1</v>
      </c>
      <c r="AK458">
        <v>9333295217</v>
      </c>
      <c r="AL458" t="s">
        <v>1</v>
      </c>
      <c r="AM458" t="s">
        <v>1</v>
      </c>
      <c r="AN458" t="s">
        <v>1</v>
      </c>
      <c r="AO458" t="s">
        <v>5520</v>
      </c>
      <c r="AP458" t="s">
        <v>1</v>
      </c>
      <c r="AQ458" t="s">
        <v>2</v>
      </c>
      <c r="AR458" t="s">
        <v>1</v>
      </c>
      <c r="AS458" t="s">
        <v>1</v>
      </c>
      <c r="AT458" t="s">
        <v>1</v>
      </c>
      <c r="AU458" t="s">
        <v>1</v>
      </c>
      <c r="AV458" t="s">
        <v>1</v>
      </c>
      <c r="AW458" t="s">
        <v>11</v>
      </c>
      <c r="AX458">
        <f>Tabla1[[#This Row],[precio del paquete]]-Tabla1[[#This Row],[Saldo_Deudor]]</f>
        <v>3000</v>
      </c>
      <c r="AY458">
        <v>32000</v>
      </c>
      <c r="AZ458">
        <v>0</v>
      </c>
      <c r="BA458">
        <v>0</v>
      </c>
      <c r="BB458" s="20">
        <v>0</v>
      </c>
      <c r="BC458" t="s">
        <v>4137</v>
      </c>
      <c r="BD458" t="s">
        <v>3926</v>
      </c>
      <c r="BE458" t="s">
        <v>3</v>
      </c>
      <c r="BF458" t="s">
        <v>3</v>
      </c>
      <c r="BG458" t="s">
        <v>3</v>
      </c>
      <c r="BH458" t="s">
        <v>3</v>
      </c>
      <c r="BI458" t="s">
        <v>3</v>
      </c>
      <c r="BJ458" s="18" t="s">
        <v>6150</v>
      </c>
      <c r="BK458" t="s">
        <v>3</v>
      </c>
      <c r="BL458" t="s">
        <v>132</v>
      </c>
      <c r="BM458" t="s">
        <v>1</v>
      </c>
      <c r="BN458">
        <f>Tabla1[[#This Row],[precio del paquete]]</f>
        <v>35000</v>
      </c>
      <c r="BO458" t="s">
        <v>1</v>
      </c>
      <c r="BP458" t="s">
        <v>1</v>
      </c>
      <c r="BQ458" t="s">
        <v>1</v>
      </c>
      <c r="BR458" t="s">
        <v>1</v>
      </c>
      <c r="BS458" t="s">
        <v>1</v>
      </c>
      <c r="BT458" t="s">
        <v>1</v>
      </c>
      <c r="BU458" t="s">
        <v>1</v>
      </c>
      <c r="BV458" t="s">
        <v>1</v>
      </c>
      <c r="BW458" t="s">
        <v>0</v>
      </c>
      <c r="BX458" t="s">
        <v>1</v>
      </c>
      <c r="BY458" t="s">
        <v>1</v>
      </c>
      <c r="BZ458" t="s">
        <v>1</v>
      </c>
      <c r="CA458" t="s">
        <v>1</v>
      </c>
      <c r="CB458" t="s">
        <v>1</v>
      </c>
      <c r="CD458" t="str" cm="1">
        <f t="array" aca="1" ref="CD458" ca="1">eConcatenar(A458:CB458,"|")</f>
        <v>8UhpBYeks0WImBDG|COM2021-1304|3|DELUX|TABASCO |COMALCALCO |ORIENTE PRIMERA SECCION |2020-03-04|35000|0|1000|50|2|0|0|0|0|0|0|0|0|0|0|0|0|0|0|HERNANDEZ|GALMICHE|DURCIDENIAS|SOLTERO|X|X|CARRETERA FEDERAL PARAISO|ORIENTE PRIMERA SECCION |X|9333295217|X|X|X|CARRETERA FEDERAL PARAISO|X|LUNES|X|X|X|X|X|DOMICILIO |3000|32000|0|0|0|2021-07-08|2021-07-15|x|x|x|x|x|AARMQKP7RFVCNAK|x|HOMBRE|X|35000|X|X|X|X|X|X|X|X|CARDENAS|X|X|X|X|X</v>
      </c>
    </row>
    <row r="459" spans="1:82" x14ac:dyDescent="0.25">
      <c r="A459" t="s">
        <v>593</v>
      </c>
      <c r="B459" t="s">
        <v>2584</v>
      </c>
      <c r="C459">
        <v>3</v>
      </c>
      <c r="D459" t="s">
        <v>3186</v>
      </c>
      <c r="E459" t="s">
        <v>12</v>
      </c>
      <c r="F459" t="s">
        <v>3192</v>
      </c>
      <c r="G459" t="s">
        <v>119</v>
      </c>
      <c r="H459" t="s">
        <v>3968</v>
      </c>
      <c r="I459">
        <v>19800</v>
      </c>
      <c r="J459">
        <v>0</v>
      </c>
      <c r="K459">
        <v>400</v>
      </c>
      <c r="L459">
        <v>50</v>
      </c>
      <c r="M459">
        <v>2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 t="s">
        <v>4226</v>
      </c>
      <c r="AC459" t="s">
        <v>4567</v>
      </c>
      <c r="AD459" t="s">
        <v>4757</v>
      </c>
      <c r="AE459" t="s">
        <v>4</v>
      </c>
      <c r="AF459" t="s">
        <v>1</v>
      </c>
      <c r="AG459" t="s">
        <v>1</v>
      </c>
      <c r="AH459" t="s">
        <v>3236</v>
      </c>
      <c r="AI459" t="s">
        <v>119</v>
      </c>
      <c r="AJ459" t="s">
        <v>1</v>
      </c>
      <c r="AK459">
        <v>9331226618</v>
      </c>
      <c r="AL459" t="s">
        <v>1</v>
      </c>
      <c r="AM459" t="s">
        <v>1</v>
      </c>
      <c r="AN459" t="s">
        <v>1</v>
      </c>
      <c r="AO459" t="s">
        <v>3236</v>
      </c>
      <c r="AP459" t="s">
        <v>1</v>
      </c>
      <c r="AQ459" t="s">
        <v>2</v>
      </c>
      <c r="AR459" t="s">
        <v>1</v>
      </c>
      <c r="AS459" t="s">
        <v>1</v>
      </c>
      <c r="AT459" t="s">
        <v>1</v>
      </c>
      <c r="AU459" t="s">
        <v>1</v>
      </c>
      <c r="AV459" t="s">
        <v>1</v>
      </c>
      <c r="AW459" t="s">
        <v>11</v>
      </c>
      <c r="AX459">
        <f>Tabla1[[#This Row],[precio del paquete]]-Tabla1[[#This Row],[Saldo_Deudor]]</f>
        <v>3600</v>
      </c>
      <c r="AY459">
        <v>16200</v>
      </c>
      <c r="AZ459">
        <v>0</v>
      </c>
      <c r="BA459">
        <v>0</v>
      </c>
      <c r="BB459" s="20">
        <v>0</v>
      </c>
      <c r="BC459" t="s">
        <v>5995</v>
      </c>
      <c r="BD459" t="s">
        <v>6086</v>
      </c>
      <c r="BE459" t="s">
        <v>3</v>
      </c>
      <c r="BF459" t="s">
        <v>3</v>
      </c>
      <c r="BG459" t="s">
        <v>3</v>
      </c>
      <c r="BH459" t="s">
        <v>3</v>
      </c>
      <c r="BI459" t="s">
        <v>3</v>
      </c>
      <c r="BJ459" s="19" t="s">
        <v>6147</v>
      </c>
      <c r="BK459" t="s">
        <v>3</v>
      </c>
      <c r="BL459" t="s">
        <v>132</v>
      </c>
      <c r="BM459" t="s">
        <v>1</v>
      </c>
      <c r="BN459">
        <f>Tabla1[[#This Row],[precio del paquete]]</f>
        <v>19800</v>
      </c>
      <c r="BO459" t="s">
        <v>1</v>
      </c>
      <c r="BP459" t="s">
        <v>1</v>
      </c>
      <c r="BQ459" t="s">
        <v>1</v>
      </c>
      <c r="BR459" t="s">
        <v>1</v>
      </c>
      <c r="BS459" t="s">
        <v>1</v>
      </c>
      <c r="BT459" t="s">
        <v>1</v>
      </c>
      <c r="BU459" t="s">
        <v>1</v>
      </c>
      <c r="BV459" t="s">
        <v>1</v>
      </c>
      <c r="BW459" t="s">
        <v>0</v>
      </c>
      <c r="BX459" t="s">
        <v>1</v>
      </c>
      <c r="BY459" t="s">
        <v>1</v>
      </c>
      <c r="BZ459" t="s">
        <v>1</v>
      </c>
      <c r="CA459" t="s">
        <v>1</v>
      </c>
      <c r="CB459" t="s">
        <v>1</v>
      </c>
      <c r="CD459" t="str" cm="1">
        <f t="array" aca="1" ref="CD459" ca="1">eConcatenar(A459:CB459,"|")</f>
        <v>iHh4pqRXNuXQmaZ3|PAR2021-0901|3|ZAFIRO|TABASCO |PARAISO|ORIENTE PRIMERA SECCION |2021-04-03|19800|0|400|50|2|0|0|0|0|0|0|0|0|0|0|0|0|0|0|CRUZ|ANGULO|ALEXIS ALBERTO|SOLTERO|X|X|CARRETERA FEDERAL PARAISO COMALCALCO|ORIENTE PRIMERA SECCION |X|9331226618|X|X|X|CARRETERA FEDERAL PARAISO COMALCALCO|X|LUNES|X|X|X|X|X|DOMICILIO |3600|16200|0|0|0|2012-05-11|2012-05-18|x|x|x|x|x|QX002MIY9KVTQO|x|HOMBRE|X|19800|X|X|X|X|X|X|X|X|CARDENAS|X|X|X|X|X</v>
      </c>
    </row>
    <row r="460" spans="1:82" x14ac:dyDescent="0.25">
      <c r="A460" t="s">
        <v>594</v>
      </c>
      <c r="B460" t="s">
        <v>2585</v>
      </c>
      <c r="C460">
        <v>3</v>
      </c>
      <c r="D460" t="s">
        <v>3183</v>
      </c>
      <c r="E460" t="s">
        <v>12</v>
      </c>
      <c r="F460" t="s">
        <v>3192</v>
      </c>
      <c r="G460" t="s">
        <v>119</v>
      </c>
      <c r="H460" t="s">
        <v>3969</v>
      </c>
      <c r="I460">
        <v>14800</v>
      </c>
      <c r="J460">
        <v>0</v>
      </c>
      <c r="K460">
        <v>200</v>
      </c>
      <c r="L460">
        <v>50</v>
      </c>
      <c r="M460">
        <v>2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 t="s">
        <v>4567</v>
      </c>
      <c r="AC460" t="s">
        <v>4294</v>
      </c>
      <c r="AD460" t="s">
        <v>4442</v>
      </c>
      <c r="AE460" t="s">
        <v>4</v>
      </c>
      <c r="AF460" t="s">
        <v>1</v>
      </c>
      <c r="AG460" t="s">
        <v>1</v>
      </c>
      <c r="AH460" t="s">
        <v>5521</v>
      </c>
      <c r="AI460" t="s">
        <v>119</v>
      </c>
      <c r="AJ460" t="s">
        <v>1</v>
      </c>
      <c r="AK460">
        <v>9331067398</v>
      </c>
      <c r="AL460" t="s">
        <v>1</v>
      </c>
      <c r="AM460" t="s">
        <v>1</v>
      </c>
      <c r="AN460" t="s">
        <v>1</v>
      </c>
      <c r="AO460" t="s">
        <v>5521</v>
      </c>
      <c r="AP460" t="s">
        <v>1</v>
      </c>
      <c r="AQ460" t="s">
        <v>2</v>
      </c>
      <c r="AR460" t="s">
        <v>1</v>
      </c>
      <c r="AS460" t="s">
        <v>1</v>
      </c>
      <c r="AT460" t="s">
        <v>1</v>
      </c>
      <c r="AU460" t="s">
        <v>1</v>
      </c>
      <c r="AV460" t="s">
        <v>1</v>
      </c>
      <c r="AW460" t="s">
        <v>11</v>
      </c>
      <c r="AX460">
        <f>Tabla1[[#This Row],[precio del paquete]]-Tabla1[[#This Row],[Saldo_Deudor]]</f>
        <v>2200</v>
      </c>
      <c r="AY460">
        <v>12600</v>
      </c>
      <c r="AZ460">
        <v>0</v>
      </c>
      <c r="BA460">
        <v>0</v>
      </c>
      <c r="BB460" s="20">
        <v>0</v>
      </c>
      <c r="BC460" t="s">
        <v>3760</v>
      </c>
      <c r="BD460" t="s">
        <v>3846</v>
      </c>
      <c r="BE460" t="s">
        <v>3</v>
      </c>
      <c r="BF460" t="s">
        <v>3</v>
      </c>
      <c r="BG460" t="s">
        <v>3</v>
      </c>
      <c r="BH460" t="s">
        <v>3</v>
      </c>
      <c r="BI460" t="s">
        <v>3</v>
      </c>
      <c r="BJ460" s="18" t="s">
        <v>6147</v>
      </c>
      <c r="BK460" t="s">
        <v>3</v>
      </c>
      <c r="BL460" t="s">
        <v>132</v>
      </c>
      <c r="BM460" t="s">
        <v>1</v>
      </c>
      <c r="BN460">
        <f>Tabla1[[#This Row],[precio del paquete]]</f>
        <v>14800</v>
      </c>
      <c r="BO460" t="s">
        <v>1</v>
      </c>
      <c r="BP460" t="s">
        <v>1</v>
      </c>
      <c r="BQ460" t="s">
        <v>1</v>
      </c>
      <c r="BR460" t="s">
        <v>1</v>
      </c>
      <c r="BS460" t="s">
        <v>1</v>
      </c>
      <c r="BT460" t="s">
        <v>1</v>
      </c>
      <c r="BU460" t="s">
        <v>1</v>
      </c>
      <c r="BV460" t="s">
        <v>1</v>
      </c>
      <c r="BW460" t="s">
        <v>0</v>
      </c>
      <c r="BX460" t="s">
        <v>1</v>
      </c>
      <c r="BY460" t="s">
        <v>1</v>
      </c>
      <c r="BZ460" t="s">
        <v>1</v>
      </c>
      <c r="CA460" t="s">
        <v>1</v>
      </c>
      <c r="CB460" t="s">
        <v>1</v>
      </c>
      <c r="CD460" t="str" cm="1">
        <f t="array" aca="1" ref="CD460" ca="1">eConcatenar(A460:CB460,"|")</f>
        <v>XtNxnLawQcImUqOg|PAR2021-1358|3|MEMORIAL|TABASCO |PARAISO|ORIENTE PRIMERA SECCION |2021-04-15|14800|0|200|50|2|0|0|0|0|0|0|0|0|0|0|0|0|0|0|ANGULO|LAZARO|JOSE LUIS|SOLTERO|X|X|CARRETERA FEDERAL PARAISO COMALCALCO |ORIENTE PRIMERA SECCION |X|9331067398|X|X|X|CARRETERA FEDERAL PARAISO COMALCALCO |X|LUNES|X|X|X|X|X|DOMICILIO |2200|12600|0|0|0|2021-06-11|2021-06-18|x|x|x|x|x|QX002MIY9KVTQO|x|HOMBRE|X|14800|X|X|X|X|X|X|X|X|CARDENAS|X|X|X|X|X</v>
      </c>
    </row>
    <row r="461" spans="1:82" x14ac:dyDescent="0.25">
      <c r="A461" t="s">
        <v>595</v>
      </c>
      <c r="B461" t="s">
        <v>2586</v>
      </c>
      <c r="C461">
        <v>3</v>
      </c>
      <c r="D461" t="s">
        <v>3183</v>
      </c>
      <c r="E461" t="s">
        <v>12</v>
      </c>
      <c r="F461" t="s">
        <v>3192</v>
      </c>
      <c r="G461" t="s">
        <v>3466</v>
      </c>
      <c r="H461" t="s">
        <v>3970</v>
      </c>
      <c r="I461">
        <v>14800</v>
      </c>
      <c r="J461">
        <v>0</v>
      </c>
      <c r="K461">
        <v>400</v>
      </c>
      <c r="L461">
        <v>50</v>
      </c>
      <c r="M461">
        <v>2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 t="s">
        <v>4183</v>
      </c>
      <c r="AC461" t="s">
        <v>4183</v>
      </c>
      <c r="AD461" t="s">
        <v>4758</v>
      </c>
      <c r="AE461" t="s">
        <v>4</v>
      </c>
      <c r="AF461" t="s">
        <v>1</v>
      </c>
      <c r="AG461" t="s">
        <v>1</v>
      </c>
      <c r="AH461" t="s">
        <v>5522</v>
      </c>
      <c r="AI461" t="s">
        <v>3466</v>
      </c>
      <c r="AJ461" t="s">
        <v>1</v>
      </c>
      <c r="AK461">
        <v>9331314251</v>
      </c>
      <c r="AL461" t="s">
        <v>1</v>
      </c>
      <c r="AM461" t="s">
        <v>1</v>
      </c>
      <c r="AN461" t="s">
        <v>1</v>
      </c>
      <c r="AO461" t="s">
        <v>5522</v>
      </c>
      <c r="AP461" t="s">
        <v>1</v>
      </c>
      <c r="AQ461" t="s">
        <v>2</v>
      </c>
      <c r="AR461" t="s">
        <v>1</v>
      </c>
      <c r="AS461" t="s">
        <v>1</v>
      </c>
      <c r="AT461" t="s">
        <v>1</v>
      </c>
      <c r="AU461" t="s">
        <v>1</v>
      </c>
      <c r="AV461" t="s">
        <v>1</v>
      </c>
      <c r="AW461" t="s">
        <v>11</v>
      </c>
      <c r="AX461">
        <f>Tabla1[[#This Row],[precio del paquete]]-Tabla1[[#This Row],[Saldo_Deudor]]</f>
        <v>2480</v>
      </c>
      <c r="AY461">
        <v>12320</v>
      </c>
      <c r="AZ461">
        <v>0</v>
      </c>
      <c r="BA461">
        <v>0</v>
      </c>
      <c r="BB461" s="20">
        <v>0</v>
      </c>
      <c r="BC461" t="s">
        <v>3964</v>
      </c>
      <c r="BD461" t="s">
        <v>6065</v>
      </c>
      <c r="BE461" t="s">
        <v>3</v>
      </c>
      <c r="BF461" t="s">
        <v>3</v>
      </c>
      <c r="BG461" t="s">
        <v>3</v>
      </c>
      <c r="BH461" t="s">
        <v>3</v>
      </c>
      <c r="BI461" t="s">
        <v>3</v>
      </c>
      <c r="BJ461" s="19" t="s">
        <v>6147</v>
      </c>
      <c r="BK461" t="s">
        <v>3</v>
      </c>
      <c r="BL461" t="s">
        <v>132</v>
      </c>
      <c r="BM461" t="s">
        <v>1</v>
      </c>
      <c r="BN461">
        <f>Tabla1[[#This Row],[precio del paquete]]</f>
        <v>14800</v>
      </c>
      <c r="BO461" t="s">
        <v>1</v>
      </c>
      <c r="BP461" t="s">
        <v>1</v>
      </c>
      <c r="BQ461" t="s">
        <v>1</v>
      </c>
      <c r="BR461" t="s">
        <v>1</v>
      </c>
      <c r="BS461" t="s">
        <v>1</v>
      </c>
      <c r="BT461" t="s">
        <v>1</v>
      </c>
      <c r="BU461" t="s">
        <v>1</v>
      </c>
      <c r="BV461" t="s">
        <v>1</v>
      </c>
      <c r="BW461" t="s">
        <v>0</v>
      </c>
      <c r="BX461" t="s">
        <v>1</v>
      </c>
      <c r="BY461" t="s">
        <v>1</v>
      </c>
      <c r="BZ461" t="s">
        <v>1</v>
      </c>
      <c r="CA461" t="s">
        <v>1</v>
      </c>
      <c r="CB461" t="s">
        <v>1</v>
      </c>
      <c r="CD461" t="str" cm="1">
        <f t="array" aca="1" ref="CD461" ca="1">eConcatenar(A461:CB461,"|")</f>
        <v>QT1O52wXFqbgrKfv|PAR2021-0166|3|MEMORIAL|TABASCO |PARAISO|ORIENTE SEGUNDA|2021-01-19|14800|0|400|50|2|0|0|0|0|0|0|0|0|0|0|0|0|0|0|DE LA CRUZ|DE LA CRUZ|DANIEL|SOLTERO|X|X|ORIENTE SEGUNDA |ORIENTE SEGUNDA|X|9331314251|X|X|X|ORIENTE SEGUNDA |X|LUNES|X|X|X|X|X|DOMICILIO |2480|12320|0|0|0|2021-03-12|2021-03-19|x|x|x|x|x|QX002MIY9KVTQO|x|HOMBRE|X|14800|X|X|X|X|X|X|X|X|CARDENAS|X|X|X|X|X</v>
      </c>
    </row>
    <row r="462" spans="1:82" x14ac:dyDescent="0.25">
      <c r="A462" t="s">
        <v>596</v>
      </c>
      <c r="B462" t="s">
        <v>2587</v>
      </c>
      <c r="C462">
        <v>3</v>
      </c>
      <c r="D462" t="s">
        <v>3184</v>
      </c>
      <c r="E462" t="s">
        <v>3188</v>
      </c>
      <c r="F462" t="s">
        <v>3189</v>
      </c>
      <c r="G462" t="s">
        <v>3467</v>
      </c>
      <c r="H462" t="s">
        <v>3890</v>
      </c>
      <c r="I462">
        <v>24500</v>
      </c>
      <c r="J462">
        <v>0</v>
      </c>
      <c r="K462">
        <v>200</v>
      </c>
      <c r="L462">
        <v>50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 t="s">
        <v>4217</v>
      </c>
      <c r="AC462" t="s">
        <v>4183</v>
      </c>
      <c r="AD462" t="s">
        <v>4759</v>
      </c>
      <c r="AE462" t="s">
        <v>4</v>
      </c>
      <c r="AF462" t="s">
        <v>1</v>
      </c>
      <c r="AG462" t="s">
        <v>1</v>
      </c>
      <c r="AH462" t="s">
        <v>3618</v>
      </c>
      <c r="AI462" t="s">
        <v>3467</v>
      </c>
      <c r="AJ462" t="s">
        <v>1</v>
      </c>
      <c r="AK462">
        <v>9331510696</v>
      </c>
      <c r="AL462" t="s">
        <v>1</v>
      </c>
      <c r="AM462" t="s">
        <v>1</v>
      </c>
      <c r="AN462" t="s">
        <v>1</v>
      </c>
      <c r="AO462" t="s">
        <v>3618</v>
      </c>
      <c r="AP462" t="s">
        <v>1</v>
      </c>
      <c r="AQ462" t="s">
        <v>2</v>
      </c>
      <c r="AR462" t="s">
        <v>1</v>
      </c>
      <c r="AS462" t="s">
        <v>1</v>
      </c>
      <c r="AT462" t="s">
        <v>1</v>
      </c>
      <c r="AU462" t="s">
        <v>1</v>
      </c>
      <c r="AV462" t="s">
        <v>1</v>
      </c>
      <c r="AW462" t="s">
        <v>11</v>
      </c>
      <c r="AX462">
        <f>Tabla1[[#This Row],[precio del paquete]]-Tabla1[[#This Row],[Saldo_Deudor]]</f>
        <v>1500</v>
      </c>
      <c r="AY462">
        <v>23000</v>
      </c>
      <c r="AZ462">
        <v>0</v>
      </c>
      <c r="BA462">
        <v>0</v>
      </c>
      <c r="BB462" s="20">
        <v>0</v>
      </c>
      <c r="BC462" t="s">
        <v>3983</v>
      </c>
      <c r="BD462" t="s">
        <v>6048</v>
      </c>
      <c r="BE462" t="s">
        <v>3</v>
      </c>
      <c r="BF462" t="s">
        <v>3</v>
      </c>
      <c r="BG462" t="s">
        <v>3</v>
      </c>
      <c r="BH462" t="s">
        <v>3</v>
      </c>
      <c r="BI462" t="s">
        <v>3</v>
      </c>
      <c r="BJ462" s="18" t="s">
        <v>6147</v>
      </c>
      <c r="BK462" t="s">
        <v>3</v>
      </c>
      <c r="BL462" t="s">
        <v>132</v>
      </c>
      <c r="BM462" t="s">
        <v>1</v>
      </c>
      <c r="BN462">
        <f>Tabla1[[#This Row],[precio del paquete]]</f>
        <v>24500</v>
      </c>
      <c r="BO462" t="s">
        <v>1</v>
      </c>
      <c r="BP462" t="s">
        <v>1</v>
      </c>
      <c r="BQ462" t="s">
        <v>1</v>
      </c>
      <c r="BR462" t="s">
        <v>1</v>
      </c>
      <c r="BS462" t="s">
        <v>1</v>
      </c>
      <c r="BT462" t="s">
        <v>1</v>
      </c>
      <c r="BU462" t="s">
        <v>1</v>
      </c>
      <c r="BV462" t="s">
        <v>1</v>
      </c>
      <c r="BW462" t="s">
        <v>0</v>
      </c>
      <c r="BX462" t="s">
        <v>1</v>
      </c>
      <c r="BY462" t="s">
        <v>1</v>
      </c>
      <c r="BZ462" t="s">
        <v>1</v>
      </c>
      <c r="CA462" t="s">
        <v>1</v>
      </c>
      <c r="CB462" t="s">
        <v>1</v>
      </c>
      <c r="CD462" t="str" cm="1">
        <f t="array" aca="1" ref="CD462" ca="1">eConcatenar(A462:CB462,"|")</f>
        <v>C75khUozcWfVB4js|COM2021-2984|3|DIGNITY|TABASCO|COMALCALCO|ORIENTE SIN NUMERO|2021-09-25|24500|0|200|50|0|0|0|0|0|0|0|0|0|0|0|0|0|0|0|RODRIGUEZ|DE LA CRUZ|ANAYELI|SOLTERO|X|X|VILLA ALDAMA|ORIENTE SIN NUMERO|X|9331510696|X|X|X|VILLA ALDAMA|X|LUNES|X|X|X|X|X|DOMICILIO |1500|23000|0|0|0|2022-07-01|2022-07-08|x|x|x|x|x|QX002MIY9KVTQO|x|HOMBRE|X|24500|X|X|X|X|X|X|X|X|CARDENAS|X|X|X|X|X</v>
      </c>
    </row>
    <row r="463" spans="1:82" x14ac:dyDescent="0.25">
      <c r="A463" t="s">
        <v>597</v>
      </c>
      <c r="B463" t="s">
        <v>2588</v>
      </c>
      <c r="C463">
        <v>3</v>
      </c>
      <c r="D463" t="s">
        <v>3183</v>
      </c>
      <c r="E463" t="s">
        <v>12</v>
      </c>
      <c r="F463" t="s">
        <v>3192</v>
      </c>
      <c r="G463" t="s">
        <v>3468</v>
      </c>
      <c r="H463" t="s">
        <v>3971</v>
      </c>
      <c r="I463">
        <v>14800</v>
      </c>
      <c r="J463">
        <v>0</v>
      </c>
      <c r="K463">
        <v>100</v>
      </c>
      <c r="L463">
        <v>50</v>
      </c>
      <c r="M463">
        <v>2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 t="s">
        <v>4760</v>
      </c>
      <c r="AC463" t="s">
        <v>4201</v>
      </c>
      <c r="AD463" t="s">
        <v>4761</v>
      </c>
      <c r="AE463" t="s">
        <v>4</v>
      </c>
      <c r="AF463" t="s">
        <v>1</v>
      </c>
      <c r="AG463" t="s">
        <v>1</v>
      </c>
      <c r="AH463" t="s">
        <v>5523</v>
      </c>
      <c r="AI463" t="s">
        <v>3468</v>
      </c>
      <c r="AJ463" t="s">
        <v>1</v>
      </c>
      <c r="AK463">
        <v>9331080545</v>
      </c>
      <c r="AL463" t="s">
        <v>1</v>
      </c>
      <c r="AM463" t="s">
        <v>1</v>
      </c>
      <c r="AN463" t="s">
        <v>1</v>
      </c>
      <c r="AO463" t="s">
        <v>5523</v>
      </c>
      <c r="AP463" t="s">
        <v>1</v>
      </c>
      <c r="AQ463" t="s">
        <v>2</v>
      </c>
      <c r="AR463" t="s">
        <v>1</v>
      </c>
      <c r="AS463" t="s">
        <v>1</v>
      </c>
      <c r="AT463" t="s">
        <v>1</v>
      </c>
      <c r="AU463" t="s">
        <v>1</v>
      </c>
      <c r="AV463" t="s">
        <v>1</v>
      </c>
      <c r="AW463" t="s">
        <v>11</v>
      </c>
      <c r="AX463">
        <f>Tabla1[[#This Row],[precio del paquete]]-Tabla1[[#This Row],[Saldo_Deudor]]</f>
        <v>1700</v>
      </c>
      <c r="AY463">
        <v>13100</v>
      </c>
      <c r="AZ463">
        <v>0</v>
      </c>
      <c r="BA463">
        <v>0</v>
      </c>
      <c r="BB463" s="20">
        <v>0</v>
      </c>
      <c r="BC463" t="s">
        <v>3860</v>
      </c>
      <c r="BD463" t="s">
        <v>6060</v>
      </c>
      <c r="BE463" t="s">
        <v>3</v>
      </c>
      <c r="BF463" t="s">
        <v>3</v>
      </c>
      <c r="BG463" t="s">
        <v>3</v>
      </c>
      <c r="BH463" t="s">
        <v>3</v>
      </c>
      <c r="BI463" t="s">
        <v>3</v>
      </c>
      <c r="BJ463" s="19" t="s">
        <v>6153</v>
      </c>
      <c r="BK463" t="s">
        <v>3</v>
      </c>
      <c r="BL463" t="s">
        <v>132</v>
      </c>
      <c r="BM463" t="s">
        <v>1</v>
      </c>
      <c r="BN463">
        <f>Tabla1[[#This Row],[precio del paquete]]</f>
        <v>14800</v>
      </c>
      <c r="BO463" t="s">
        <v>1</v>
      </c>
      <c r="BP463" t="s">
        <v>1</v>
      </c>
      <c r="BQ463" t="s">
        <v>1</v>
      </c>
      <c r="BR463" t="s">
        <v>1</v>
      </c>
      <c r="BS463" t="s">
        <v>1</v>
      </c>
      <c r="BT463" t="s">
        <v>1</v>
      </c>
      <c r="BU463" t="s">
        <v>1</v>
      </c>
      <c r="BV463" t="s">
        <v>1</v>
      </c>
      <c r="BW463" t="s">
        <v>0</v>
      </c>
      <c r="BX463" t="s">
        <v>1</v>
      </c>
      <c r="BY463" t="s">
        <v>1</v>
      </c>
      <c r="BZ463" t="s">
        <v>1</v>
      </c>
      <c r="CA463" t="s">
        <v>1</v>
      </c>
      <c r="CB463" t="s">
        <v>1</v>
      </c>
      <c r="CD463" t="str" cm="1">
        <f t="array" aca="1" ref="CD463" ca="1">eConcatenar(A463:CB463,"|")</f>
        <v>e8x46R1b1cGeQB1y|PAR2021-2538|3|MEMORIAL|TABASCO |PARAISO|ORIENTE TERCERA SECCION |2021-07-25|14800|0|100|50|2|0|0|0|0|0|0|0|0|0|0|0|0|0|0|VAZQUEZ|HERNANDEZ|EURIA|SOLTERO|X|X|CARRETERA VECINAL A PARAISO SIN NUMERO |ORIENTE TERCERA SECCION |X|9331080545|X|X|X|CARRETERA VECINAL A PARAISO SIN NUMERO |X|LUNES|X|X|X|X|X|DOMICILIO |1700|13100|0|0|0|2021-07-12|2021-07-19|x|x|x|x|x|QXTXF5MC9KVTQO|x|HOMBRE|X|14800|X|X|X|X|X|X|X|X|CARDENAS|X|X|X|X|X</v>
      </c>
    </row>
    <row r="464" spans="1:82" x14ac:dyDescent="0.25">
      <c r="A464" t="s">
        <v>598</v>
      </c>
      <c r="B464" t="s">
        <v>2589</v>
      </c>
      <c r="C464">
        <v>3</v>
      </c>
      <c r="D464" t="s">
        <v>3183</v>
      </c>
      <c r="E464" t="s">
        <v>3188</v>
      </c>
      <c r="F464" t="s">
        <v>0</v>
      </c>
      <c r="G464" t="s">
        <v>3469</v>
      </c>
      <c r="H464" t="s">
        <v>3972</v>
      </c>
      <c r="I464">
        <v>14800</v>
      </c>
      <c r="J464">
        <v>0</v>
      </c>
      <c r="K464">
        <v>50</v>
      </c>
      <c r="L464">
        <v>50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 t="s">
        <v>4601</v>
      </c>
      <c r="AC464" t="s">
        <v>4312</v>
      </c>
      <c r="AD464" t="s">
        <v>4537</v>
      </c>
      <c r="AE464" t="s">
        <v>4</v>
      </c>
      <c r="AF464" t="s">
        <v>1</v>
      </c>
      <c r="AG464" t="s">
        <v>1</v>
      </c>
      <c r="AH464" t="s">
        <v>3630</v>
      </c>
      <c r="AI464" t="s">
        <v>3469</v>
      </c>
      <c r="AJ464" t="s">
        <v>1</v>
      </c>
      <c r="AK464">
        <v>9171125443</v>
      </c>
      <c r="AL464" t="s">
        <v>1</v>
      </c>
      <c r="AM464" t="s">
        <v>1</v>
      </c>
      <c r="AN464" t="s">
        <v>1</v>
      </c>
      <c r="AO464" t="s">
        <v>3630</v>
      </c>
      <c r="AP464" t="s">
        <v>1</v>
      </c>
      <c r="AQ464" t="s">
        <v>2</v>
      </c>
      <c r="AR464" t="s">
        <v>1</v>
      </c>
      <c r="AS464" t="s">
        <v>1</v>
      </c>
      <c r="AT464" t="s">
        <v>1</v>
      </c>
      <c r="AU464" t="s">
        <v>1</v>
      </c>
      <c r="AV464" t="s">
        <v>1</v>
      </c>
      <c r="AW464" t="s">
        <v>11</v>
      </c>
      <c r="AX464">
        <f>Tabla1[[#This Row],[precio del paquete]]-Tabla1[[#This Row],[Saldo_Deudor]]</f>
        <v>50</v>
      </c>
      <c r="AY464">
        <v>14750</v>
      </c>
      <c r="AZ464">
        <v>0</v>
      </c>
      <c r="BA464">
        <v>0</v>
      </c>
      <c r="BB464" s="20">
        <v>0</v>
      </c>
      <c r="BC464" t="s">
        <v>3972</v>
      </c>
      <c r="BD464" t="s">
        <v>3994</v>
      </c>
      <c r="BE464" t="s">
        <v>3</v>
      </c>
      <c r="BF464" t="s">
        <v>3</v>
      </c>
      <c r="BG464" t="s">
        <v>3</v>
      </c>
      <c r="BH464" t="s">
        <v>3</v>
      </c>
      <c r="BI464" t="s">
        <v>3</v>
      </c>
      <c r="BJ464" s="18" t="s">
        <v>6147</v>
      </c>
      <c r="BK464" t="s">
        <v>3</v>
      </c>
      <c r="BL464" t="s">
        <v>132</v>
      </c>
      <c r="BM464" t="s">
        <v>1</v>
      </c>
      <c r="BN464">
        <f>Tabla1[[#This Row],[precio del paquete]]</f>
        <v>14800</v>
      </c>
      <c r="BO464" t="s">
        <v>1</v>
      </c>
      <c r="BP464" t="s">
        <v>1</v>
      </c>
      <c r="BQ464" t="s">
        <v>1</v>
      </c>
      <c r="BR464" t="s">
        <v>1</v>
      </c>
      <c r="BS464" t="s">
        <v>1</v>
      </c>
      <c r="BT464" t="s">
        <v>1</v>
      </c>
      <c r="BU464" t="s">
        <v>1</v>
      </c>
      <c r="BV464" t="s">
        <v>1</v>
      </c>
      <c r="BW464" t="s">
        <v>0</v>
      </c>
      <c r="BX464" t="s">
        <v>1</v>
      </c>
      <c r="BY464" t="s">
        <v>1</v>
      </c>
      <c r="BZ464" t="s">
        <v>1</v>
      </c>
      <c r="CA464" t="s">
        <v>1</v>
      </c>
      <c r="CB464" t="s">
        <v>1</v>
      </c>
      <c r="CD464" t="str" cm="1">
        <f t="array" aca="1" ref="CD464" ca="1">eConcatenar(A464:CB464,"|")</f>
        <v>JjVISmRKAQ9mkMjy|CAR2021-7507|3|MEMORIAL|TABASCO|CARDENAS|PASO Y PLAYA|2021-09-12|14800|0|50|50|0|0|0|0|0|0|0|0|0|0|0|0|0|0|0|QUIROGA|CASTELLANOS|MARINA|SOLTERO|X|X|ZAPOTAL 1RA SECCION|PASO Y PLAYA|X|9171125443|X|X|X|ZAPOTAL 1RA SECCION|X|LUNES|X|X|X|X|X|DOMICILIO |50|14750|0|0|0|2021-09-12|2021-09-19|x|x|x|x|x|QX002MIY9KVTQO|x|HOMBRE|X|14800|X|X|X|X|X|X|X|X|CARDENAS|X|X|X|X|X</v>
      </c>
    </row>
    <row r="465" spans="1:82" x14ac:dyDescent="0.25">
      <c r="A465" t="s">
        <v>599</v>
      </c>
      <c r="B465" t="s">
        <v>2590</v>
      </c>
      <c r="C465">
        <v>3</v>
      </c>
      <c r="D465" t="s">
        <v>3184</v>
      </c>
      <c r="E465" t="s">
        <v>12</v>
      </c>
      <c r="F465" t="s">
        <v>0</v>
      </c>
      <c r="G465" t="s">
        <v>3470</v>
      </c>
      <c r="H465" t="s">
        <v>3888</v>
      </c>
      <c r="I465">
        <v>24500</v>
      </c>
      <c r="J465">
        <v>0</v>
      </c>
      <c r="K465">
        <v>100</v>
      </c>
      <c r="L465">
        <v>50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 t="s">
        <v>4262</v>
      </c>
      <c r="AC465" t="s">
        <v>4201</v>
      </c>
      <c r="AD465" t="s">
        <v>4762</v>
      </c>
      <c r="AE465" t="s">
        <v>4</v>
      </c>
      <c r="AF465" t="s">
        <v>1</v>
      </c>
      <c r="AG465" t="s">
        <v>1</v>
      </c>
      <c r="AH465" t="s">
        <v>5524</v>
      </c>
      <c r="AI465" t="s">
        <v>3470</v>
      </c>
      <c r="AJ465" t="s">
        <v>1</v>
      </c>
      <c r="AK465">
        <v>9371689057</v>
      </c>
      <c r="AL465" t="s">
        <v>1</v>
      </c>
      <c r="AM465" t="s">
        <v>1</v>
      </c>
      <c r="AN465" t="s">
        <v>1</v>
      </c>
      <c r="AO465" t="s">
        <v>5524</v>
      </c>
      <c r="AP465" t="s">
        <v>1</v>
      </c>
      <c r="AQ465" t="s">
        <v>2</v>
      </c>
      <c r="AR465" t="s">
        <v>1</v>
      </c>
      <c r="AS465" t="s">
        <v>1</v>
      </c>
      <c r="AT465" t="s">
        <v>1</v>
      </c>
      <c r="AU465" t="s">
        <v>1</v>
      </c>
      <c r="AV465" t="s">
        <v>1</v>
      </c>
      <c r="AW465" t="s">
        <v>11</v>
      </c>
      <c r="AX465">
        <f>Tabla1[[#This Row],[precio del paquete]]-Tabla1[[#This Row],[Saldo_Deudor]]</f>
        <v>8000</v>
      </c>
      <c r="AY465">
        <v>16500</v>
      </c>
      <c r="AZ465">
        <v>0</v>
      </c>
      <c r="BA465">
        <v>0</v>
      </c>
      <c r="BB465" s="20">
        <v>0</v>
      </c>
      <c r="BC465" t="s">
        <v>3789</v>
      </c>
      <c r="BD465" t="s">
        <v>6042</v>
      </c>
      <c r="BE465" t="s">
        <v>3</v>
      </c>
      <c r="BF465" t="s">
        <v>3</v>
      </c>
      <c r="BG465" t="s">
        <v>3</v>
      </c>
      <c r="BH465" t="s">
        <v>3</v>
      </c>
      <c r="BI465" t="s">
        <v>3</v>
      </c>
      <c r="BJ465" s="19" t="s">
        <v>6123</v>
      </c>
      <c r="BK465" t="s">
        <v>3</v>
      </c>
      <c r="BL465" t="s">
        <v>132</v>
      </c>
      <c r="BM465" t="s">
        <v>1</v>
      </c>
      <c r="BN465">
        <f>Tabla1[[#This Row],[precio del paquete]]</f>
        <v>24500</v>
      </c>
      <c r="BO465" t="s">
        <v>1</v>
      </c>
      <c r="BP465" t="s">
        <v>1</v>
      </c>
      <c r="BQ465" t="s">
        <v>1</v>
      </c>
      <c r="BR465" t="s">
        <v>1</v>
      </c>
      <c r="BS465" t="s">
        <v>1</v>
      </c>
      <c r="BT465" t="s">
        <v>1</v>
      </c>
      <c r="BU465" t="s">
        <v>1</v>
      </c>
      <c r="BV465" t="s">
        <v>1</v>
      </c>
      <c r="BW465" t="s">
        <v>0</v>
      </c>
      <c r="BX465" t="s">
        <v>1</v>
      </c>
      <c r="BY465" t="s">
        <v>1</v>
      </c>
      <c r="BZ465" t="s">
        <v>1</v>
      </c>
      <c r="CA465" t="s">
        <v>1</v>
      </c>
      <c r="CB465" t="s">
        <v>1</v>
      </c>
      <c r="CD465" t="str" cm="1">
        <f t="array" aca="1" ref="CD465" ca="1">eConcatenar(A465:CB465,"|")</f>
        <v>j24U5tFCPMfYQgC4|CAR2021-7219|3|DIGNITY|TABASCO |CARDENAS|PASO Y PLAYA |2021-11-25|24500|0|100|50|0|0|0|0|0|0|0|0|0|0|0|0|0|0|0|OLAN|HERNANDEZ|GLORIA|SOLTERO|X|X|ENFRENEDE LA OBRERA  CSRRETERS CARDENAS A HUIMANGUILLO |PASO Y PLAYA |X|9371689057|X|X|X|ENFRENEDE LA OBRERA  CSRRETERS CARDENAS A HUIMANGUILLO |X|LUNES|X|X|X|X|X|DOMICILIO |8000|16500|0|0|0|2022-03-01|2022-03-08|x|x|x|x|x|VGPXMZBAHZ6IEPI|x|HOMBRE|X|24500|X|X|X|X|X|X|X|X|CARDENAS|X|X|X|X|X</v>
      </c>
    </row>
    <row r="466" spans="1:82" x14ac:dyDescent="0.25">
      <c r="A466" t="s">
        <v>600</v>
      </c>
      <c r="B466" t="s">
        <v>2591</v>
      </c>
      <c r="C466">
        <v>3</v>
      </c>
      <c r="D466" t="s">
        <v>3185</v>
      </c>
      <c r="E466" t="s">
        <v>3188</v>
      </c>
      <c r="F466" t="s">
        <v>3189</v>
      </c>
      <c r="G466" t="s">
        <v>3471</v>
      </c>
      <c r="H466" t="s">
        <v>3814</v>
      </c>
      <c r="I466">
        <v>12900</v>
      </c>
      <c r="J466">
        <v>0</v>
      </c>
      <c r="K466">
        <v>300</v>
      </c>
      <c r="L466">
        <v>50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 t="s">
        <v>4217</v>
      </c>
      <c r="AC466" t="s">
        <v>4183</v>
      </c>
      <c r="AD466" t="s">
        <v>4426</v>
      </c>
      <c r="AE466" t="s">
        <v>4</v>
      </c>
      <c r="AF466" t="s">
        <v>1</v>
      </c>
      <c r="AG466" t="s">
        <v>1</v>
      </c>
      <c r="AH466" t="s">
        <v>5525</v>
      </c>
      <c r="AI466" t="s">
        <v>3471</v>
      </c>
      <c r="AJ466" t="s">
        <v>1</v>
      </c>
      <c r="AK466">
        <v>9331518143</v>
      </c>
      <c r="AL466" t="s">
        <v>1</v>
      </c>
      <c r="AM466" t="s">
        <v>1</v>
      </c>
      <c r="AN466" t="s">
        <v>1</v>
      </c>
      <c r="AO466" t="s">
        <v>5525</v>
      </c>
      <c r="AP466" t="s">
        <v>1</v>
      </c>
      <c r="AQ466" t="s">
        <v>2</v>
      </c>
      <c r="AR466" t="s">
        <v>1</v>
      </c>
      <c r="AS466" t="s">
        <v>1</v>
      </c>
      <c r="AT466" t="s">
        <v>1</v>
      </c>
      <c r="AU466" t="s">
        <v>1</v>
      </c>
      <c r="AV466" t="s">
        <v>1</v>
      </c>
      <c r="AW466" t="s">
        <v>11</v>
      </c>
      <c r="AX466">
        <f>Tabla1[[#This Row],[precio del paquete]]-Tabla1[[#This Row],[Saldo_Deudor]]</f>
        <v>1000</v>
      </c>
      <c r="AY466">
        <v>11900</v>
      </c>
      <c r="AZ466">
        <v>0</v>
      </c>
      <c r="BA466">
        <v>0</v>
      </c>
      <c r="BB466" s="20">
        <v>0</v>
      </c>
      <c r="BC466" t="s">
        <v>3893</v>
      </c>
      <c r="BD466" t="s">
        <v>4078</v>
      </c>
      <c r="BE466" t="s">
        <v>3</v>
      </c>
      <c r="BF466" t="s">
        <v>3</v>
      </c>
      <c r="BG466" t="s">
        <v>3</v>
      </c>
      <c r="BH466" t="s">
        <v>3</v>
      </c>
      <c r="BI466" t="s">
        <v>3</v>
      </c>
      <c r="BJ466" s="18" t="s">
        <v>6126</v>
      </c>
      <c r="BK466" t="s">
        <v>3</v>
      </c>
      <c r="BL466" t="s">
        <v>132</v>
      </c>
      <c r="BM466" t="s">
        <v>1</v>
      </c>
      <c r="BN466">
        <f>Tabla1[[#This Row],[precio del paquete]]</f>
        <v>12900</v>
      </c>
      <c r="BO466" t="s">
        <v>1</v>
      </c>
      <c r="BP466" t="s">
        <v>1</v>
      </c>
      <c r="BQ466" t="s">
        <v>1</v>
      </c>
      <c r="BR466" t="s">
        <v>1</v>
      </c>
      <c r="BS466" t="s">
        <v>1</v>
      </c>
      <c r="BT466" t="s">
        <v>1</v>
      </c>
      <c r="BU466" t="s">
        <v>1</v>
      </c>
      <c r="BV466" t="s">
        <v>1</v>
      </c>
      <c r="BW466" t="s">
        <v>0</v>
      </c>
      <c r="BX466" t="s">
        <v>1</v>
      </c>
      <c r="BY466" t="s">
        <v>1</v>
      </c>
      <c r="BZ466" t="s">
        <v>1</v>
      </c>
      <c r="CA466" t="s">
        <v>1</v>
      </c>
      <c r="CB466" t="s">
        <v>1</v>
      </c>
      <c r="CD466" t="str" cm="1">
        <f t="array" aca="1" ref="CD466" ca="1">eConcatenar(A466:CB466,"|")</f>
        <v>pCNrt1PLx5PxG6TV|COM2021-6615|3|IMPERIAL DE LUJO|TABASCO|COMALCALCO|PATASTAL PRIMERA SECCION|2021-01-11|12900|0|300|50|0|0|0|0|0|0|0|0|0|0|0|0|0|0|0|RODRIGUEZ|DE LA CRUZ|EDI|SOLTERO|X|X|CARRETERA A PATASTAL TERCERA SECCION|PATASTAL PRIMERA SECCION|X|9331518143|X|X|X|CARRETERA A PATASTAL TERCERA SECCION|X|LUNES|X|X|X|X|X|DOMICILIO |1000|11900|0|0|0|2021-01-26|2021-02-02|x|x|x|x|x|QWZBUBTG9KVTQO|x|HOMBRE|X|12900|X|X|X|X|X|X|X|X|CARDENAS|X|X|X|X|X</v>
      </c>
    </row>
    <row r="467" spans="1:82" x14ac:dyDescent="0.25">
      <c r="A467" t="s">
        <v>601</v>
      </c>
      <c r="B467" t="s">
        <v>2592</v>
      </c>
      <c r="C467">
        <v>3</v>
      </c>
      <c r="D467" t="s">
        <v>3183</v>
      </c>
      <c r="E467" t="s">
        <v>3188</v>
      </c>
      <c r="F467" t="s">
        <v>3189</v>
      </c>
      <c r="G467" t="s">
        <v>3472</v>
      </c>
      <c r="H467" t="s">
        <v>3861</v>
      </c>
      <c r="I467">
        <v>14800</v>
      </c>
      <c r="J467">
        <v>0</v>
      </c>
      <c r="K467">
        <v>500</v>
      </c>
      <c r="L467">
        <v>50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 t="s">
        <v>4226</v>
      </c>
      <c r="AC467" t="s">
        <v>4385</v>
      </c>
      <c r="AD467" t="s">
        <v>4763</v>
      </c>
      <c r="AE467" t="s">
        <v>4</v>
      </c>
      <c r="AF467" t="s">
        <v>1</v>
      </c>
      <c r="AG467" t="s">
        <v>1</v>
      </c>
      <c r="AH467" t="s">
        <v>5526</v>
      </c>
      <c r="AI467" t="s">
        <v>3472</v>
      </c>
      <c r="AJ467" t="s">
        <v>1</v>
      </c>
      <c r="AK467">
        <v>9331546810</v>
      </c>
      <c r="AL467" t="s">
        <v>1</v>
      </c>
      <c r="AM467" t="s">
        <v>1</v>
      </c>
      <c r="AN467" t="s">
        <v>1</v>
      </c>
      <c r="AO467" t="s">
        <v>5526</v>
      </c>
      <c r="AP467" t="s">
        <v>1</v>
      </c>
      <c r="AQ467" t="s">
        <v>2</v>
      </c>
      <c r="AR467" t="s">
        <v>1</v>
      </c>
      <c r="AS467" t="s">
        <v>1</v>
      </c>
      <c r="AT467" t="s">
        <v>1</v>
      </c>
      <c r="AU467" t="s">
        <v>1</v>
      </c>
      <c r="AV467" t="s">
        <v>1</v>
      </c>
      <c r="AW467" t="s">
        <v>11</v>
      </c>
      <c r="AX467">
        <f>Tabla1[[#This Row],[precio del paquete]]-Tabla1[[#This Row],[Saldo_Deudor]]</f>
        <v>1700</v>
      </c>
      <c r="AY467">
        <v>13100</v>
      </c>
      <c r="AZ467">
        <v>0</v>
      </c>
      <c r="BA467">
        <v>0</v>
      </c>
      <c r="BB467" s="20">
        <v>0</v>
      </c>
      <c r="BC467" t="s">
        <v>5963</v>
      </c>
      <c r="BD467" t="s">
        <v>6044</v>
      </c>
      <c r="BE467" t="s">
        <v>3</v>
      </c>
      <c r="BF467" t="s">
        <v>3</v>
      </c>
      <c r="BG467" t="s">
        <v>3</v>
      </c>
      <c r="BH467" t="s">
        <v>3</v>
      </c>
      <c r="BI467" t="s">
        <v>3</v>
      </c>
      <c r="BJ467" s="19" t="s">
        <v>6134</v>
      </c>
      <c r="BK467" t="s">
        <v>3</v>
      </c>
      <c r="BL467" t="s">
        <v>132</v>
      </c>
      <c r="BM467" t="s">
        <v>1</v>
      </c>
      <c r="BN467">
        <f>Tabla1[[#This Row],[precio del paquete]]</f>
        <v>14800</v>
      </c>
      <c r="BO467" t="s">
        <v>1</v>
      </c>
      <c r="BP467" t="s">
        <v>1</v>
      </c>
      <c r="BQ467" t="s">
        <v>1</v>
      </c>
      <c r="BR467" t="s">
        <v>1</v>
      </c>
      <c r="BS467" t="s">
        <v>1</v>
      </c>
      <c r="BT467" t="s">
        <v>1</v>
      </c>
      <c r="BU467" t="s">
        <v>1</v>
      </c>
      <c r="BV467" t="s">
        <v>1</v>
      </c>
      <c r="BW467" t="s">
        <v>0</v>
      </c>
      <c r="BX467" t="s">
        <v>1</v>
      </c>
      <c r="BY467" t="s">
        <v>1</v>
      </c>
      <c r="BZ467" t="s">
        <v>1</v>
      </c>
      <c r="CA467" t="s">
        <v>1</v>
      </c>
      <c r="CB467" t="s">
        <v>1</v>
      </c>
      <c r="CD467" t="str" cm="1">
        <f t="array" aca="1" ref="CD467" ca="1">eConcatenar(A467:CB467,"|")</f>
        <v>f44BNeiIdG0YVCtY|COM2021-7298|3|MEMORIAL|TABASCO|COMALCALCO|PATASTAL SEGUNDA SECCION|2021-02-12|14800|0|500|50|0|0|0|0|0|0|0|0|0|0|0|0|0|0|0|CRUZ|SANTOS|ALVA|SOLTERO|X|X|CARRETERA A ZARAGOZA|PATASTAL SEGUNDA SECCION|X|9331546810|X|X|X|CARRETERA A ZARAGOZA|X|LUNES|X|X|X|X|X|DOMICILIO |1700|13100|0|0|0|2022-02-02|2022-02-09|x|x|x|x|x|QWZGYSX69KVTQO|x|HOMBRE|X|14800|X|X|X|X|X|X|X|X|CARDENAS|X|X|X|X|X</v>
      </c>
    </row>
    <row r="468" spans="1:82" x14ac:dyDescent="0.25">
      <c r="A468" t="s">
        <v>602</v>
      </c>
      <c r="B468" t="s">
        <v>2593</v>
      </c>
      <c r="C468">
        <v>3</v>
      </c>
      <c r="D468" t="s">
        <v>3183</v>
      </c>
      <c r="E468" t="s">
        <v>3188</v>
      </c>
      <c r="F468" t="s">
        <v>3189</v>
      </c>
      <c r="G468" t="s">
        <v>3473</v>
      </c>
      <c r="H468" t="s">
        <v>3973</v>
      </c>
      <c r="I468">
        <v>14750</v>
      </c>
      <c r="J468">
        <v>0</v>
      </c>
      <c r="K468">
        <v>50</v>
      </c>
      <c r="L468">
        <v>50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 t="s">
        <v>4217</v>
      </c>
      <c r="AC468" t="s">
        <v>4201</v>
      </c>
      <c r="AD468" t="s">
        <v>4764</v>
      </c>
      <c r="AE468" t="s">
        <v>4</v>
      </c>
      <c r="AF468" t="s">
        <v>1</v>
      </c>
      <c r="AG468" t="s">
        <v>1</v>
      </c>
      <c r="AH468" t="s">
        <v>5527</v>
      </c>
      <c r="AI468" t="s">
        <v>3473</v>
      </c>
      <c r="AJ468" t="s">
        <v>1</v>
      </c>
      <c r="AK468">
        <v>9331246400</v>
      </c>
      <c r="AL468" t="s">
        <v>1</v>
      </c>
      <c r="AM468" t="s">
        <v>1</v>
      </c>
      <c r="AN468" t="s">
        <v>1</v>
      </c>
      <c r="AO468" t="s">
        <v>5527</v>
      </c>
      <c r="AP468" t="s">
        <v>1</v>
      </c>
      <c r="AQ468" t="s">
        <v>2</v>
      </c>
      <c r="AR468" t="s">
        <v>1</v>
      </c>
      <c r="AS468" t="s">
        <v>1</v>
      </c>
      <c r="AT468" t="s">
        <v>1</v>
      </c>
      <c r="AU468" t="s">
        <v>1</v>
      </c>
      <c r="AV468" t="s">
        <v>1</v>
      </c>
      <c r="AW468" t="s">
        <v>11</v>
      </c>
      <c r="AX468">
        <f>Tabla1[[#This Row],[precio del paquete]]-Tabla1[[#This Row],[Saldo_Deudor]]</f>
        <v>1700</v>
      </c>
      <c r="AY468">
        <v>13050</v>
      </c>
      <c r="AZ468">
        <v>0</v>
      </c>
      <c r="BA468">
        <v>0</v>
      </c>
      <c r="BB468" s="20">
        <v>0</v>
      </c>
      <c r="BC468" t="s">
        <v>3893</v>
      </c>
      <c r="BD468" t="s">
        <v>4078</v>
      </c>
      <c r="BE468" t="s">
        <v>3</v>
      </c>
      <c r="BF468" t="s">
        <v>3</v>
      </c>
      <c r="BG468" t="s">
        <v>3</v>
      </c>
      <c r="BH468" t="s">
        <v>3</v>
      </c>
      <c r="BI468" t="s">
        <v>3</v>
      </c>
      <c r="BJ468" s="18" t="s">
        <v>6134</v>
      </c>
      <c r="BK468" t="s">
        <v>3</v>
      </c>
      <c r="BL468" t="s">
        <v>132</v>
      </c>
      <c r="BM468" t="s">
        <v>1</v>
      </c>
      <c r="BN468">
        <f>Tabla1[[#This Row],[precio del paquete]]</f>
        <v>14750</v>
      </c>
      <c r="BO468" t="s">
        <v>1</v>
      </c>
      <c r="BP468" t="s">
        <v>1</v>
      </c>
      <c r="BQ468" t="s">
        <v>1</v>
      </c>
      <c r="BR468" t="s">
        <v>1</v>
      </c>
      <c r="BS468" t="s">
        <v>1</v>
      </c>
      <c r="BT468" t="s">
        <v>1</v>
      </c>
      <c r="BU468" t="s">
        <v>1</v>
      </c>
      <c r="BV468" t="s">
        <v>1</v>
      </c>
      <c r="BW468" t="s">
        <v>0</v>
      </c>
      <c r="BX468" t="s">
        <v>1</v>
      </c>
      <c r="BY468" t="s">
        <v>1</v>
      </c>
      <c r="BZ468" t="s">
        <v>1</v>
      </c>
      <c r="CA468" t="s">
        <v>1</v>
      </c>
      <c r="CB468" t="s">
        <v>1</v>
      </c>
      <c r="CD468" t="str" cm="1">
        <f t="array" aca="1" ref="CD468" ca="1">eConcatenar(A468:CB468,"|")</f>
        <v>wZ6ADUlLwMURn8Vj|COM2021-2729|3|MEMORIAL|TABASCO|COMALCALCO|PATASTAL SEGUNDA SECCION |2021-08-24|14750|0|50|50|0|0|0|0|0|0|0|0|0|0|0|0|0|0|0|RODRIGUEZ|HERNANDEZ|MILDRE|SOLTERO|X|X|CARRETERA A ZARAGOZA SEGUNDA|PATASTAL SEGUNDA SECCION |X|9331246400|X|X|X|CARRETERA A ZARAGOZA SEGUNDA|X|LUNES|X|X|X|X|X|DOMICILIO |1700|13050|0|0|0|2021-01-26|2021-02-02|x|x|x|x|x|QWZGYSX69KVTQO|x|HOMBRE|X|14750|X|X|X|X|X|X|X|X|CARDENAS|X|X|X|X|X</v>
      </c>
    </row>
    <row r="469" spans="1:82" x14ac:dyDescent="0.25">
      <c r="A469" t="s">
        <v>603</v>
      </c>
      <c r="B469" t="s">
        <v>2594</v>
      </c>
      <c r="C469">
        <v>3</v>
      </c>
      <c r="D469" t="s">
        <v>3187</v>
      </c>
      <c r="E469" t="s">
        <v>3188</v>
      </c>
      <c r="F469" t="s">
        <v>3192</v>
      </c>
      <c r="G469" t="s">
        <v>3474</v>
      </c>
      <c r="H469" t="s">
        <v>3872</v>
      </c>
      <c r="I469">
        <v>12900</v>
      </c>
      <c r="J469">
        <v>0</v>
      </c>
      <c r="K469">
        <v>400</v>
      </c>
      <c r="L469">
        <v>50</v>
      </c>
      <c r="M469">
        <v>2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 t="s">
        <v>4231</v>
      </c>
      <c r="AC469" t="s">
        <v>4385</v>
      </c>
      <c r="AD469" t="s">
        <v>4765</v>
      </c>
      <c r="AE469" t="s">
        <v>4</v>
      </c>
      <c r="AF469" t="s">
        <v>1</v>
      </c>
      <c r="AG469" t="s">
        <v>1</v>
      </c>
      <c r="AH469" t="s">
        <v>5528</v>
      </c>
      <c r="AI469" t="s">
        <v>3474</v>
      </c>
      <c r="AJ469" t="s">
        <v>1</v>
      </c>
      <c r="AK469">
        <v>9331107908</v>
      </c>
      <c r="AL469" t="s">
        <v>1</v>
      </c>
      <c r="AM469" t="s">
        <v>1</v>
      </c>
      <c r="AN469" t="s">
        <v>1</v>
      </c>
      <c r="AO469" t="s">
        <v>5528</v>
      </c>
      <c r="AP469" t="s">
        <v>1</v>
      </c>
      <c r="AQ469" t="s">
        <v>2</v>
      </c>
      <c r="AR469" t="s">
        <v>1</v>
      </c>
      <c r="AS469" t="s">
        <v>1</v>
      </c>
      <c r="AT469" t="s">
        <v>1</v>
      </c>
      <c r="AU469" t="s">
        <v>1</v>
      </c>
      <c r="AV469" t="s">
        <v>1</v>
      </c>
      <c r="AW469" t="s">
        <v>11</v>
      </c>
      <c r="AX469">
        <f>Tabla1[[#This Row],[precio del paquete]]-Tabla1[[#This Row],[Saldo_Deudor]]</f>
        <v>10400</v>
      </c>
      <c r="AY469">
        <v>2500</v>
      </c>
      <c r="AZ469">
        <v>0</v>
      </c>
      <c r="BA469">
        <v>0</v>
      </c>
      <c r="BB469" s="20">
        <v>0</v>
      </c>
      <c r="BC469" t="s">
        <v>3983</v>
      </c>
      <c r="BD469" t="s">
        <v>6048</v>
      </c>
      <c r="BE469" t="s">
        <v>3</v>
      </c>
      <c r="BF469" t="s">
        <v>3</v>
      </c>
      <c r="BG469" t="s">
        <v>3</v>
      </c>
      <c r="BH469" t="s">
        <v>3</v>
      </c>
      <c r="BI469" t="s">
        <v>3</v>
      </c>
      <c r="BJ469" s="19" t="s">
        <v>6134</v>
      </c>
      <c r="BK469" t="s">
        <v>3</v>
      </c>
      <c r="BL469" t="s">
        <v>132</v>
      </c>
      <c r="BM469" t="s">
        <v>1</v>
      </c>
      <c r="BN469">
        <f>Tabla1[[#This Row],[precio del paquete]]</f>
        <v>12900</v>
      </c>
      <c r="BO469" t="s">
        <v>1</v>
      </c>
      <c r="BP469" t="s">
        <v>1</v>
      </c>
      <c r="BQ469" t="s">
        <v>1</v>
      </c>
      <c r="BR469" t="s">
        <v>1</v>
      </c>
      <c r="BS469" t="s">
        <v>1</v>
      </c>
      <c r="BT469" t="s">
        <v>1</v>
      </c>
      <c r="BU469" t="s">
        <v>1</v>
      </c>
      <c r="BV469" t="s">
        <v>1</v>
      </c>
      <c r="BW469" t="s">
        <v>0</v>
      </c>
      <c r="BX469" t="s">
        <v>1</v>
      </c>
      <c r="BY469" t="s">
        <v>1</v>
      </c>
      <c r="BZ469" t="s">
        <v>1</v>
      </c>
      <c r="CA469" t="s">
        <v>1</v>
      </c>
      <c r="CB469" t="s">
        <v>1</v>
      </c>
      <c r="CD469" t="str" cm="1">
        <f t="array" aca="1" ref="CD469" ca="1">eConcatenar(A469:CB469,"|")</f>
        <v>r31wnKb8Ukzgmk6q|PAR2019-2948|3|ECONOLINE|TABASCO|PARAISO|PENJAMO|2019-07-10|12900|0|400|50|2|0|0|0|0|0|0|0|0|0|0|0|0|0|0|MORALES|SANTOS|MARCELINO|SOLTERO|X|X|CARRETERA A PLAYA BRUJA SIN NUMERO|PENJAMO|X|9331107908|X|X|X|CARRETERA A PLAYA BRUJA SIN NUMERO|X|LUNES|X|X|X|X|X|DOMICILIO |10400|2500|0|0|0|2022-07-01|2022-07-08|x|x|x|x|x|QWZGYSX69KVTQO|x|HOMBRE|X|12900|X|X|X|X|X|X|X|X|CARDENAS|X|X|X|X|X</v>
      </c>
    </row>
    <row r="470" spans="1:82" x14ac:dyDescent="0.25">
      <c r="A470" t="s">
        <v>604</v>
      </c>
      <c r="B470" t="s">
        <v>2595</v>
      </c>
      <c r="C470">
        <v>3</v>
      </c>
      <c r="D470" t="s">
        <v>3183</v>
      </c>
      <c r="E470" t="s">
        <v>3188</v>
      </c>
      <c r="F470" t="s">
        <v>3192</v>
      </c>
      <c r="G470" t="s">
        <v>3474</v>
      </c>
      <c r="H470" t="s">
        <v>3763</v>
      </c>
      <c r="I470">
        <v>14800</v>
      </c>
      <c r="J470">
        <v>0</v>
      </c>
      <c r="K470">
        <v>100</v>
      </c>
      <c r="L470">
        <v>50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 t="s">
        <v>4305</v>
      </c>
      <c r="AC470" t="s">
        <v>4265</v>
      </c>
      <c r="AD470" t="s">
        <v>4199</v>
      </c>
      <c r="AE470" t="s">
        <v>4</v>
      </c>
      <c r="AF470" t="s">
        <v>1</v>
      </c>
      <c r="AG470" t="s">
        <v>1</v>
      </c>
      <c r="AH470" t="s">
        <v>3474</v>
      </c>
      <c r="AI470" t="s">
        <v>3474</v>
      </c>
      <c r="AJ470" t="s">
        <v>1</v>
      </c>
      <c r="AK470" t="s">
        <v>1</v>
      </c>
      <c r="AL470" t="s">
        <v>1</v>
      </c>
      <c r="AM470" t="s">
        <v>1</v>
      </c>
      <c r="AN470" t="s">
        <v>1</v>
      </c>
      <c r="AO470" t="s">
        <v>3474</v>
      </c>
      <c r="AP470" t="s">
        <v>1</v>
      </c>
      <c r="AQ470" t="s">
        <v>2</v>
      </c>
      <c r="AR470" t="s">
        <v>1</v>
      </c>
      <c r="AS470" t="s">
        <v>1</v>
      </c>
      <c r="AT470" t="s">
        <v>1</v>
      </c>
      <c r="AU470" t="s">
        <v>1</v>
      </c>
      <c r="AV470" t="s">
        <v>1</v>
      </c>
      <c r="AW470" t="s">
        <v>11</v>
      </c>
      <c r="AX470">
        <f>Tabla1[[#This Row],[precio del paquete]]-Tabla1[[#This Row],[Saldo_Deudor]]</f>
        <v>1500</v>
      </c>
      <c r="AY470">
        <v>13300</v>
      </c>
      <c r="AZ470">
        <v>0</v>
      </c>
      <c r="BA470">
        <v>0</v>
      </c>
      <c r="BB470" s="20">
        <v>0</v>
      </c>
      <c r="BC470" t="s">
        <v>4141</v>
      </c>
      <c r="BD470" t="s">
        <v>5960</v>
      </c>
      <c r="BE470" t="s">
        <v>3</v>
      </c>
      <c r="BF470" t="s">
        <v>3</v>
      </c>
      <c r="BG470" t="s">
        <v>3</v>
      </c>
      <c r="BH470" t="s">
        <v>3</v>
      </c>
      <c r="BI470" t="s">
        <v>3</v>
      </c>
      <c r="BJ470" s="18" t="s">
        <v>6139</v>
      </c>
      <c r="BK470" t="s">
        <v>3</v>
      </c>
      <c r="BL470" t="s">
        <v>132</v>
      </c>
      <c r="BM470" t="s">
        <v>1</v>
      </c>
      <c r="BN470">
        <f>Tabla1[[#This Row],[precio del paquete]]</f>
        <v>14800</v>
      </c>
      <c r="BO470" t="s">
        <v>1</v>
      </c>
      <c r="BP470" t="s">
        <v>1</v>
      </c>
      <c r="BQ470" t="s">
        <v>1</v>
      </c>
      <c r="BR470" t="s">
        <v>1</v>
      </c>
      <c r="BS470" t="s">
        <v>1</v>
      </c>
      <c r="BT470" t="s">
        <v>1</v>
      </c>
      <c r="BU470" t="s">
        <v>1</v>
      </c>
      <c r="BV470" t="s">
        <v>1</v>
      </c>
      <c r="BW470" t="s">
        <v>0</v>
      </c>
      <c r="BX470" t="s">
        <v>1</v>
      </c>
      <c r="BY470" t="s">
        <v>1</v>
      </c>
      <c r="BZ470" t="s">
        <v>1</v>
      </c>
      <c r="CA470" t="s">
        <v>1</v>
      </c>
      <c r="CB470" t="s">
        <v>1</v>
      </c>
      <c r="CD470" t="str" cm="1">
        <f t="array" aca="1" ref="CD470" ca="1">eConcatenar(A470:CB470,"|")</f>
        <v>zaRVKW1FkDZ0fb1C|PAR2021-3360|3|MEMORIAL|TABASCO|PARAISO|PENJAMO|2022-02-01|14800|0|100|50|0|0|0|0|0|0|0|0|0|0|0|0|0|0|0|SANCHEZ|LEYVA|MARIA|SOLTERO|X|X|PENJAMO|PENJAMO|X|X|X|X|X|PENJAMO|X|LUNES|X|X|X|X|X|DOMICILIO |1500|13300|0|0|0|2022-01-24|2022-01-31|x|x|x|x|x|QWZGYT4O9KVTQO|x|HOMBRE|X|14800|X|X|X|X|X|X|X|X|CARDENAS|X|X|X|X|X</v>
      </c>
    </row>
    <row r="471" spans="1:82" x14ac:dyDescent="0.25">
      <c r="A471" t="s">
        <v>605</v>
      </c>
      <c r="B471" t="s">
        <v>2596</v>
      </c>
      <c r="C471">
        <v>3</v>
      </c>
      <c r="D471" t="s">
        <v>3187</v>
      </c>
      <c r="E471" t="s">
        <v>3188</v>
      </c>
      <c r="F471" t="s">
        <v>3192</v>
      </c>
      <c r="G471" t="s">
        <v>3474</v>
      </c>
      <c r="H471" t="s">
        <v>3808</v>
      </c>
      <c r="I471">
        <v>12900</v>
      </c>
      <c r="J471">
        <v>0</v>
      </c>
      <c r="K471">
        <v>100</v>
      </c>
      <c r="L471">
        <v>50</v>
      </c>
      <c r="M471">
        <v>1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 t="s">
        <v>4206</v>
      </c>
      <c r="AC471" t="s">
        <v>4272</v>
      </c>
      <c r="AD471" t="s">
        <v>4766</v>
      </c>
      <c r="AE471" t="s">
        <v>4</v>
      </c>
      <c r="AF471" t="s">
        <v>1</v>
      </c>
      <c r="AG471" t="s">
        <v>1</v>
      </c>
      <c r="AH471" t="s">
        <v>3245</v>
      </c>
      <c r="AI471" t="s">
        <v>3474</v>
      </c>
      <c r="AJ471" t="s">
        <v>1</v>
      </c>
      <c r="AK471" t="s">
        <v>1</v>
      </c>
      <c r="AL471" t="s">
        <v>1</v>
      </c>
      <c r="AM471" t="s">
        <v>1</v>
      </c>
      <c r="AN471" t="s">
        <v>1</v>
      </c>
      <c r="AO471" t="s">
        <v>3245</v>
      </c>
      <c r="AP471" t="s">
        <v>1</v>
      </c>
      <c r="AQ471" t="s">
        <v>2</v>
      </c>
      <c r="AR471" t="s">
        <v>1</v>
      </c>
      <c r="AS471" t="s">
        <v>1</v>
      </c>
      <c r="AT471" t="s">
        <v>1</v>
      </c>
      <c r="AU471" t="s">
        <v>1</v>
      </c>
      <c r="AV471" t="s">
        <v>1</v>
      </c>
      <c r="AW471" t="s">
        <v>11</v>
      </c>
      <c r="AX471">
        <f>Tabla1[[#This Row],[precio del paquete]]-Tabla1[[#This Row],[Saldo_Deudor]]</f>
        <v>7200</v>
      </c>
      <c r="AY471">
        <v>5700</v>
      </c>
      <c r="AZ471">
        <v>0</v>
      </c>
      <c r="BA471">
        <v>0</v>
      </c>
      <c r="BB471" s="20">
        <v>0</v>
      </c>
      <c r="BC471" t="s">
        <v>3781</v>
      </c>
      <c r="BD471" t="s">
        <v>3894</v>
      </c>
      <c r="BE471" t="s">
        <v>3</v>
      </c>
      <c r="BF471" t="s">
        <v>3</v>
      </c>
      <c r="BG471" t="s">
        <v>3</v>
      </c>
      <c r="BH471" t="s">
        <v>3</v>
      </c>
      <c r="BI471" t="s">
        <v>3</v>
      </c>
      <c r="BJ471" s="19" t="s">
        <v>6130</v>
      </c>
      <c r="BK471" t="s">
        <v>3</v>
      </c>
      <c r="BL471" t="s">
        <v>132</v>
      </c>
      <c r="BM471" t="s">
        <v>1</v>
      </c>
      <c r="BN471">
        <f>Tabla1[[#This Row],[precio del paquete]]</f>
        <v>12900</v>
      </c>
      <c r="BO471" t="s">
        <v>1</v>
      </c>
      <c r="BP471" t="s">
        <v>1</v>
      </c>
      <c r="BQ471" t="s">
        <v>1</v>
      </c>
      <c r="BR471" t="s">
        <v>1</v>
      </c>
      <c r="BS471" t="s">
        <v>1</v>
      </c>
      <c r="BT471" t="s">
        <v>1</v>
      </c>
      <c r="BU471" t="s">
        <v>1</v>
      </c>
      <c r="BV471" t="s">
        <v>1</v>
      </c>
      <c r="BW471" t="s">
        <v>0</v>
      </c>
      <c r="BX471" t="s">
        <v>1</v>
      </c>
      <c r="BY471" t="s">
        <v>1</v>
      </c>
      <c r="BZ471" t="s">
        <v>1</v>
      </c>
      <c r="CA471" t="s">
        <v>1</v>
      </c>
      <c r="CB471" t="s">
        <v>1</v>
      </c>
      <c r="CD471" t="str" cm="1">
        <f t="array" aca="1" ref="CD471" ca="1">eConcatenar(A471:CB471,"|")</f>
        <v>kss2kGvHybrBKxM3|PAR2019-2568|3|ECONOLINE|TABASCO|PARAISO|PENJAMO|2019-12-09|12900|0|100|50|1|0|0|0|0|0|0|0|0|0|0|0|0|0|0|MARTINEZ|BOLAINA|MARIA ELIZABETH|SOLTERO|X|X|CHILTEPEC|PENJAMO|X|X|X|X|X|CHILTEPEC|X|LUNES|X|X|X|X|X|DOMICILIO |7200|5700|0|0|0|2021-11-13|2021-11-20|x|x|x|x|x|LM6I5BLUSKQS1VM|x|HOMBRE|X|12900|X|X|X|X|X|X|X|X|CARDENAS|X|X|X|X|X</v>
      </c>
    </row>
    <row r="472" spans="1:82" x14ac:dyDescent="0.25">
      <c r="A472" t="s">
        <v>606</v>
      </c>
      <c r="B472" t="s">
        <v>2597</v>
      </c>
      <c r="C472">
        <v>3</v>
      </c>
      <c r="D472" t="s">
        <v>3185</v>
      </c>
      <c r="E472" t="s">
        <v>3188</v>
      </c>
      <c r="F472" t="s">
        <v>0</v>
      </c>
      <c r="G472" t="s">
        <v>3475</v>
      </c>
      <c r="H472" t="s">
        <v>3763</v>
      </c>
      <c r="I472">
        <v>12900</v>
      </c>
      <c r="J472">
        <v>0</v>
      </c>
      <c r="K472">
        <v>100</v>
      </c>
      <c r="L472">
        <v>50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 t="s">
        <v>4381</v>
      </c>
      <c r="AC472" t="s">
        <v>4221</v>
      </c>
      <c r="AD472" t="s">
        <v>4499</v>
      </c>
      <c r="AE472" t="s">
        <v>4</v>
      </c>
      <c r="AF472" t="s">
        <v>1</v>
      </c>
      <c r="AG472" t="s">
        <v>1</v>
      </c>
      <c r="AH472" t="s">
        <v>3475</v>
      </c>
      <c r="AI472" t="s">
        <v>3475</v>
      </c>
      <c r="AJ472" t="s">
        <v>1</v>
      </c>
      <c r="AK472">
        <v>9371662195</v>
      </c>
      <c r="AL472" t="s">
        <v>1</v>
      </c>
      <c r="AM472" t="s">
        <v>1</v>
      </c>
      <c r="AN472" t="s">
        <v>1</v>
      </c>
      <c r="AO472" t="s">
        <v>3475</v>
      </c>
      <c r="AP472" t="s">
        <v>1</v>
      </c>
      <c r="AQ472" t="s">
        <v>2</v>
      </c>
      <c r="AR472" t="s">
        <v>1</v>
      </c>
      <c r="AS472" t="s">
        <v>1</v>
      </c>
      <c r="AT472" t="s">
        <v>1</v>
      </c>
      <c r="AU472" t="s">
        <v>1</v>
      </c>
      <c r="AV472" t="s">
        <v>1</v>
      </c>
      <c r="AW472" t="s">
        <v>11</v>
      </c>
      <c r="AX472">
        <f>Tabla1[[#This Row],[precio del paquete]]-Tabla1[[#This Row],[Saldo_Deudor]]</f>
        <v>4000</v>
      </c>
      <c r="AY472">
        <v>8900</v>
      </c>
      <c r="AZ472">
        <v>0</v>
      </c>
      <c r="BA472">
        <v>0</v>
      </c>
      <c r="BB472" s="20">
        <v>0</v>
      </c>
      <c r="BC472" t="s">
        <v>5962</v>
      </c>
      <c r="BD472" t="s">
        <v>6038</v>
      </c>
      <c r="BE472" t="s">
        <v>3</v>
      </c>
      <c r="BF472" t="s">
        <v>3</v>
      </c>
      <c r="BG472" t="s">
        <v>3</v>
      </c>
      <c r="BH472" t="s">
        <v>3</v>
      </c>
      <c r="BI472" t="s">
        <v>3</v>
      </c>
      <c r="BJ472" s="18" t="s">
        <v>6139</v>
      </c>
      <c r="BK472" t="s">
        <v>3</v>
      </c>
      <c r="BL472" t="s">
        <v>132</v>
      </c>
      <c r="BM472" t="s">
        <v>1</v>
      </c>
      <c r="BN472">
        <f>Tabla1[[#This Row],[precio del paquete]]</f>
        <v>12900</v>
      </c>
      <c r="BO472" t="s">
        <v>1</v>
      </c>
      <c r="BP472" t="s">
        <v>1</v>
      </c>
      <c r="BQ472" t="s">
        <v>1</v>
      </c>
      <c r="BR472" t="s">
        <v>1</v>
      </c>
      <c r="BS472" t="s">
        <v>1</v>
      </c>
      <c r="BT472" t="s">
        <v>1</v>
      </c>
      <c r="BU472" t="s">
        <v>1</v>
      </c>
      <c r="BV472" t="s">
        <v>1</v>
      </c>
      <c r="BW472" t="s">
        <v>0</v>
      </c>
      <c r="BX472" t="s">
        <v>1</v>
      </c>
      <c r="BY472" t="s">
        <v>1</v>
      </c>
      <c r="BZ472" t="s">
        <v>1</v>
      </c>
      <c r="CA472" t="s">
        <v>1</v>
      </c>
      <c r="CB472" t="s">
        <v>1</v>
      </c>
      <c r="CD472" t="str" cm="1">
        <f t="array" aca="1" ref="CD472" ca="1">eConcatenar(A472:CB472,"|")</f>
        <v>L4UTPMrWH2Yq3a1G|CAR2021-0228|3|IMPERIAL DE LUJO|TABASCO|CARDENAS|PERIFERICO CARLOS A MOLINA|2022-02-01|12900|0|100|50|0|0|0|0|0|0|0|0|0|0|0|0|0|0|0|DE DIOS|GONZALEZ|JUAN|SOLTERO|X|X|PERIFERICO CARLOS A MOLINA|PERIFERICO CARLOS A MOLINA|X|9371662195|X|X|X|PERIFERICO CARLOS A MOLINA|X|LUNES|X|X|X|X|X|DOMICILIO |4000|8900|0|0|0|2022-01-27|2022-02-03|x|x|x|x|x|QWZGYT4O9KVTQO|x|HOMBRE|X|12900|X|X|X|X|X|X|X|X|CARDENAS|X|X|X|X|X</v>
      </c>
    </row>
    <row r="473" spans="1:82" x14ac:dyDescent="0.25">
      <c r="A473" t="s">
        <v>607</v>
      </c>
      <c r="B473" t="s">
        <v>2598</v>
      </c>
      <c r="C473">
        <v>3</v>
      </c>
      <c r="D473" t="s">
        <v>3185</v>
      </c>
      <c r="E473" t="s">
        <v>3188</v>
      </c>
      <c r="F473" t="s">
        <v>3189</v>
      </c>
      <c r="G473" t="s">
        <v>3476</v>
      </c>
      <c r="H473" t="s">
        <v>3974</v>
      </c>
      <c r="I473">
        <v>12900</v>
      </c>
      <c r="J473">
        <v>0</v>
      </c>
      <c r="K473">
        <v>100</v>
      </c>
      <c r="L473">
        <v>50</v>
      </c>
      <c r="M473">
        <v>1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 t="s">
        <v>4283</v>
      </c>
      <c r="AC473" t="s">
        <v>4578</v>
      </c>
      <c r="AD473" t="s">
        <v>4548</v>
      </c>
      <c r="AE473" t="s">
        <v>4</v>
      </c>
      <c r="AF473" t="s">
        <v>1</v>
      </c>
      <c r="AG473" t="s">
        <v>1</v>
      </c>
      <c r="AH473" t="s">
        <v>3476</v>
      </c>
      <c r="AI473" t="s">
        <v>3476</v>
      </c>
      <c r="AJ473" t="s">
        <v>1</v>
      </c>
      <c r="AK473">
        <v>9333259929</v>
      </c>
      <c r="AL473" t="s">
        <v>1</v>
      </c>
      <c r="AM473" t="s">
        <v>1</v>
      </c>
      <c r="AN473" t="s">
        <v>1</v>
      </c>
      <c r="AO473" t="s">
        <v>3476</v>
      </c>
      <c r="AP473" t="s">
        <v>1</v>
      </c>
      <c r="AQ473" t="s">
        <v>2</v>
      </c>
      <c r="AR473" t="s">
        <v>1</v>
      </c>
      <c r="AS473" t="s">
        <v>1</v>
      </c>
      <c r="AT473" t="s">
        <v>1</v>
      </c>
      <c r="AU473" t="s">
        <v>1</v>
      </c>
      <c r="AV473" t="s">
        <v>1</v>
      </c>
      <c r="AW473" t="s">
        <v>11</v>
      </c>
      <c r="AX473">
        <f>Tabla1[[#This Row],[precio del paquete]]-Tabla1[[#This Row],[Saldo_Deudor]]</f>
        <v>11500</v>
      </c>
      <c r="AY473">
        <v>1400</v>
      </c>
      <c r="AZ473">
        <v>0</v>
      </c>
      <c r="BA473">
        <v>0</v>
      </c>
      <c r="BB473" s="20">
        <v>0</v>
      </c>
      <c r="BC473" t="s">
        <v>5959</v>
      </c>
      <c r="BD473" t="s">
        <v>3763</v>
      </c>
      <c r="BE473" t="s">
        <v>3</v>
      </c>
      <c r="BF473" t="s">
        <v>3</v>
      </c>
      <c r="BG473" t="s">
        <v>3</v>
      </c>
      <c r="BH473" t="s">
        <v>3</v>
      </c>
      <c r="BI473" t="s">
        <v>3</v>
      </c>
      <c r="BJ473" s="19" t="s">
        <v>6124</v>
      </c>
      <c r="BK473" t="s">
        <v>3</v>
      </c>
      <c r="BL473" t="s">
        <v>132</v>
      </c>
      <c r="BM473" t="s">
        <v>1</v>
      </c>
      <c r="BN473">
        <f>Tabla1[[#This Row],[precio del paquete]]</f>
        <v>12900</v>
      </c>
      <c r="BO473" t="s">
        <v>1</v>
      </c>
      <c r="BP473" t="s">
        <v>1</v>
      </c>
      <c r="BQ473" t="s">
        <v>1</v>
      </c>
      <c r="BR473" t="s">
        <v>1</v>
      </c>
      <c r="BS473" t="s">
        <v>1</v>
      </c>
      <c r="BT473" t="s">
        <v>1</v>
      </c>
      <c r="BU473" t="s">
        <v>1</v>
      </c>
      <c r="BV473" t="s">
        <v>1</v>
      </c>
      <c r="BW473" t="s">
        <v>0</v>
      </c>
      <c r="BX473" t="s">
        <v>1</v>
      </c>
      <c r="BY473" t="s">
        <v>1</v>
      </c>
      <c r="BZ473" t="s">
        <v>1</v>
      </c>
      <c r="CA473" t="s">
        <v>1</v>
      </c>
      <c r="CB473" t="s">
        <v>1</v>
      </c>
      <c r="CD473" t="str" cm="1">
        <f t="array" aca="1" ref="CD473" ca="1">eConcatenar(A473:CB473,"|")</f>
        <v>hhUXiVQKO4tS7kiq|COM2019-2672|3|IMPERIAL DE LUJO|TABASCO|COMALCALCO|PINO SUAREZ PRIMERA|2019-07-08|12900|0|100|50|1|0|0|0|0|0|0|0|0|0|0|0|0|0|0|CORDOVA|COFIN|CANDELARIA|SOLTERO|X|X|PINO SUAREZ PRIMERA|PINO SUAREZ PRIMERA|X|9333259929|X|X|X|PINO SUAREZ PRIMERA|X|LUNES|X|X|X|X|X|DOMICILIO |11500|1400|0|0|0|2022-01-25|2022-02-01|x|x|x|x|x|QWZHGJ0U9KVTQO|x|HOMBRE|X|12900|X|X|X|X|X|X|X|X|CARDENAS|X|X|X|X|X</v>
      </c>
    </row>
    <row r="474" spans="1:82" x14ac:dyDescent="0.25">
      <c r="A474" t="s">
        <v>608</v>
      </c>
      <c r="B474" t="s">
        <v>2599</v>
      </c>
      <c r="C474">
        <v>3</v>
      </c>
      <c r="D474" t="s">
        <v>3183</v>
      </c>
      <c r="E474" t="s">
        <v>3188</v>
      </c>
      <c r="F474" t="s">
        <v>10</v>
      </c>
      <c r="G474" t="s">
        <v>3477</v>
      </c>
      <c r="H474" t="s">
        <v>3975</v>
      </c>
      <c r="I474">
        <v>14800</v>
      </c>
      <c r="J474">
        <v>0</v>
      </c>
      <c r="K474">
        <v>200</v>
      </c>
      <c r="L474">
        <v>50</v>
      </c>
      <c r="M474">
        <v>1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 t="s">
        <v>4247</v>
      </c>
      <c r="AC474" t="s">
        <v>4594</v>
      </c>
      <c r="AD474" t="s">
        <v>4497</v>
      </c>
      <c r="AE474" t="s">
        <v>4</v>
      </c>
      <c r="AF474" t="s">
        <v>1</v>
      </c>
      <c r="AG474" t="s">
        <v>1</v>
      </c>
      <c r="AH474" t="s">
        <v>5529</v>
      </c>
      <c r="AI474" t="s">
        <v>3477</v>
      </c>
      <c r="AJ474" t="s">
        <v>1</v>
      </c>
      <c r="AK474">
        <v>9371103854</v>
      </c>
      <c r="AL474" t="s">
        <v>1</v>
      </c>
      <c r="AM474" t="s">
        <v>1</v>
      </c>
      <c r="AN474" t="s">
        <v>1</v>
      </c>
      <c r="AO474" t="s">
        <v>5529</v>
      </c>
      <c r="AP474" t="s">
        <v>1</v>
      </c>
      <c r="AQ474" t="s">
        <v>2</v>
      </c>
      <c r="AR474" t="s">
        <v>1</v>
      </c>
      <c r="AS474" t="s">
        <v>1</v>
      </c>
      <c r="AT474" t="s">
        <v>1</v>
      </c>
      <c r="AU474" t="s">
        <v>1</v>
      </c>
      <c r="AV474" t="s">
        <v>1</v>
      </c>
      <c r="AW474" t="s">
        <v>11</v>
      </c>
      <c r="AX474">
        <f>Tabla1[[#This Row],[precio del paquete]]-Tabla1[[#This Row],[Saldo_Deudor]]</f>
        <v>800</v>
      </c>
      <c r="AY474">
        <v>14000</v>
      </c>
      <c r="AZ474">
        <v>0</v>
      </c>
      <c r="BA474">
        <v>0</v>
      </c>
      <c r="BB474" s="20">
        <v>0</v>
      </c>
      <c r="BC474" t="s">
        <v>4148</v>
      </c>
      <c r="BD474" t="s">
        <v>3853</v>
      </c>
      <c r="BE474" t="s">
        <v>3</v>
      </c>
      <c r="BF474" t="s">
        <v>3</v>
      </c>
      <c r="BG474" t="s">
        <v>3</v>
      </c>
      <c r="BH474" t="s">
        <v>3</v>
      </c>
      <c r="BI474" t="s">
        <v>3</v>
      </c>
      <c r="BJ474" s="18" t="s">
        <v>6134</v>
      </c>
      <c r="BK474" t="s">
        <v>3</v>
      </c>
      <c r="BL474" t="s">
        <v>132</v>
      </c>
      <c r="BM474" t="s">
        <v>1</v>
      </c>
      <c r="BN474">
        <f>Tabla1[[#This Row],[precio del paquete]]</f>
        <v>14800</v>
      </c>
      <c r="BO474" t="s">
        <v>1</v>
      </c>
      <c r="BP474" t="s">
        <v>1</v>
      </c>
      <c r="BQ474" t="s">
        <v>1</v>
      </c>
      <c r="BR474" t="s">
        <v>1</v>
      </c>
      <c r="BS474" t="s">
        <v>1</v>
      </c>
      <c r="BT474" t="s">
        <v>1</v>
      </c>
      <c r="BU474" t="s">
        <v>1</v>
      </c>
      <c r="BV474" t="s">
        <v>1</v>
      </c>
      <c r="BW474" t="s">
        <v>0</v>
      </c>
      <c r="BX474" t="s">
        <v>1</v>
      </c>
      <c r="BY474" t="s">
        <v>1</v>
      </c>
      <c r="BZ474" t="s">
        <v>1</v>
      </c>
      <c r="CA474" t="s">
        <v>1</v>
      </c>
      <c r="CB474" t="s">
        <v>1</v>
      </c>
      <c r="CD474" t="str" cm="1">
        <f t="array" aca="1" ref="CD474" ca="1">eConcatenar(A474:CB474,"|")</f>
        <v>fl0ZWlGdruD1SFwy|CAR2021-5831|3|MEMORIAL|TABASCO|CARDENAS |PLAYITA|2021-04-10|14800|0|200|50|1|0|0|0|0|0|0|0|0|0|0|0|0|0|0|MENDEZ|LANDERO|JOSE MANUEL|SOLTERO|X|X|LA PLAYITA CALLE MIGUEL DE LA CRUZ|PLAYITA|X|9371103854|X|X|X|LA PLAYITA CALLE MIGUEL DE LA CRUZ|X|LUNES|X|X|X|X|X|DOMICILIO |800|14000|0|0|0|2021-11-17|2021-11-24|x|x|x|x|x|QWZGYSX69KVTQO|x|HOMBRE|X|14800|X|X|X|X|X|X|X|X|CARDENAS|X|X|X|X|X</v>
      </c>
    </row>
    <row r="475" spans="1:82" x14ac:dyDescent="0.25">
      <c r="A475" t="s">
        <v>609</v>
      </c>
      <c r="B475" t="s">
        <v>2600</v>
      </c>
      <c r="C475">
        <v>3</v>
      </c>
      <c r="D475" t="s">
        <v>3183</v>
      </c>
      <c r="E475" t="s">
        <v>3188</v>
      </c>
      <c r="F475" t="s">
        <v>3191</v>
      </c>
      <c r="G475" t="s">
        <v>3478</v>
      </c>
      <c r="H475" t="s">
        <v>3779</v>
      </c>
      <c r="I475">
        <v>14800</v>
      </c>
      <c r="J475">
        <v>0</v>
      </c>
      <c r="K475">
        <v>200</v>
      </c>
      <c r="L475">
        <v>50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 t="s">
        <v>4231</v>
      </c>
      <c r="AC475" t="s">
        <v>4186</v>
      </c>
      <c r="AD475" t="s">
        <v>4548</v>
      </c>
      <c r="AE475" t="s">
        <v>4</v>
      </c>
      <c r="AF475" t="s">
        <v>1</v>
      </c>
      <c r="AG475" t="s">
        <v>1</v>
      </c>
      <c r="AH475" t="s">
        <v>5530</v>
      </c>
      <c r="AI475" t="s">
        <v>3478</v>
      </c>
      <c r="AJ475" t="s">
        <v>1</v>
      </c>
      <c r="AK475">
        <v>9141001169</v>
      </c>
      <c r="AL475" t="s">
        <v>1</v>
      </c>
      <c r="AM475" t="s">
        <v>1</v>
      </c>
      <c r="AN475" t="s">
        <v>1</v>
      </c>
      <c r="AO475" t="s">
        <v>5530</v>
      </c>
      <c r="AP475" t="s">
        <v>1</v>
      </c>
      <c r="AQ475" t="s">
        <v>2</v>
      </c>
      <c r="AR475" t="s">
        <v>1</v>
      </c>
      <c r="AS475" t="s">
        <v>1</v>
      </c>
      <c r="AT475" t="s">
        <v>1</v>
      </c>
      <c r="AU475" t="s">
        <v>1</v>
      </c>
      <c r="AV475" t="s">
        <v>1</v>
      </c>
      <c r="AW475" t="s">
        <v>11</v>
      </c>
      <c r="AX475">
        <f>Tabla1[[#This Row],[precio del paquete]]-Tabla1[[#This Row],[Saldo_Deudor]]</f>
        <v>1300</v>
      </c>
      <c r="AY475">
        <v>13500</v>
      </c>
      <c r="AZ475">
        <v>0</v>
      </c>
      <c r="BA475">
        <v>0</v>
      </c>
      <c r="BB475" s="20">
        <v>0</v>
      </c>
      <c r="BC475" t="s">
        <v>4162</v>
      </c>
      <c r="BD475" t="s">
        <v>5962</v>
      </c>
      <c r="BE475" t="s">
        <v>3</v>
      </c>
      <c r="BF475" t="s">
        <v>3</v>
      </c>
      <c r="BG475" t="s">
        <v>3</v>
      </c>
      <c r="BH475" t="s">
        <v>3</v>
      </c>
      <c r="BI475" t="s">
        <v>3</v>
      </c>
      <c r="BJ475" s="19" t="s">
        <v>6124</v>
      </c>
      <c r="BK475" t="s">
        <v>3</v>
      </c>
      <c r="BL475" t="s">
        <v>132</v>
      </c>
      <c r="BM475" t="s">
        <v>1</v>
      </c>
      <c r="BN475">
        <f>Tabla1[[#This Row],[precio del paquete]]</f>
        <v>14800</v>
      </c>
      <c r="BO475" t="s">
        <v>1</v>
      </c>
      <c r="BP475" t="s">
        <v>1</v>
      </c>
      <c r="BQ475" t="s">
        <v>1</v>
      </c>
      <c r="BR475" t="s">
        <v>1</v>
      </c>
      <c r="BS475" t="s">
        <v>1</v>
      </c>
      <c r="BT475" t="s">
        <v>1</v>
      </c>
      <c r="BU475" t="s">
        <v>1</v>
      </c>
      <c r="BV475" t="s">
        <v>1</v>
      </c>
      <c r="BW475" t="s">
        <v>0</v>
      </c>
      <c r="BX475" t="s">
        <v>1</v>
      </c>
      <c r="BY475" t="s">
        <v>1</v>
      </c>
      <c r="BZ475" t="s">
        <v>1</v>
      </c>
      <c r="CA475" t="s">
        <v>1</v>
      </c>
      <c r="CB475" t="s">
        <v>1</v>
      </c>
      <c r="CD475" t="str" cm="1">
        <f t="array" aca="1" ref="CD475" ca="1">eConcatenar(A475:CB475,"|")</f>
        <v>Tg1fT4GRjOjISKZS|CAR2021-5629|3|MEMORIAL|TABASCO|CUNDUACAN|POBLADO 11 DE FEBRERO|2021-09-24|14800|0|200|50|0|0|0|0|0|0|0|0|0|0|0|0|0|0|0|MORALES|GARCIA|CANDELARIA|SOLTERO|X|X|CARRETERA CARDENAS - COMALCALCO SIN NUMERO|POBLADO 11 DE FEBRERO|X|9141001169|X|X|X|CARRETERA CARDENAS - COMALCALCO SIN NUMERO|X|LUNES|X|X|X|X|X|DOMICILIO |1300|13500|0|0|0|2022-01-20|2022-01-27|x|x|x|x|x|QWZHGJ0U9KVTQO|x|HOMBRE|X|14800|X|X|X|X|X|X|X|X|CARDENAS|X|X|X|X|X</v>
      </c>
    </row>
    <row r="476" spans="1:82" x14ac:dyDescent="0.25">
      <c r="A476" t="s">
        <v>610</v>
      </c>
      <c r="B476" t="s">
        <v>2601</v>
      </c>
      <c r="C476">
        <v>3</v>
      </c>
      <c r="D476" t="s">
        <v>3183</v>
      </c>
      <c r="E476" t="s">
        <v>3188</v>
      </c>
      <c r="F476" t="s">
        <v>3191</v>
      </c>
      <c r="G476" t="s">
        <v>3478</v>
      </c>
      <c r="H476" t="s">
        <v>3847</v>
      </c>
      <c r="I476">
        <v>14800</v>
      </c>
      <c r="J476">
        <v>0</v>
      </c>
      <c r="K476">
        <v>200</v>
      </c>
      <c r="L476">
        <v>50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 t="s">
        <v>4186</v>
      </c>
      <c r="AC476" t="s">
        <v>4767</v>
      </c>
      <c r="AD476" t="s">
        <v>4306</v>
      </c>
      <c r="AE476" t="s">
        <v>4</v>
      </c>
      <c r="AF476" t="s">
        <v>1</v>
      </c>
      <c r="AG476" t="s">
        <v>1</v>
      </c>
      <c r="AH476" t="s">
        <v>5530</v>
      </c>
      <c r="AI476" t="s">
        <v>3478</v>
      </c>
      <c r="AJ476" t="s">
        <v>1</v>
      </c>
      <c r="AK476">
        <v>9141185184</v>
      </c>
      <c r="AL476" t="s">
        <v>1</v>
      </c>
      <c r="AM476" t="s">
        <v>1</v>
      </c>
      <c r="AN476" t="s">
        <v>1</v>
      </c>
      <c r="AO476" t="s">
        <v>5530</v>
      </c>
      <c r="AP476" t="s">
        <v>1</v>
      </c>
      <c r="AQ476" t="s">
        <v>2</v>
      </c>
      <c r="AR476" t="s">
        <v>1</v>
      </c>
      <c r="AS476" t="s">
        <v>1</v>
      </c>
      <c r="AT476" t="s">
        <v>1</v>
      </c>
      <c r="AU476" t="s">
        <v>1</v>
      </c>
      <c r="AV476" t="s">
        <v>1</v>
      </c>
      <c r="AW476" t="s">
        <v>11</v>
      </c>
      <c r="AX476">
        <f>Tabla1[[#This Row],[precio del paquete]]-Tabla1[[#This Row],[Saldo_Deudor]]</f>
        <v>2600</v>
      </c>
      <c r="AY476">
        <v>12200</v>
      </c>
      <c r="AZ476">
        <v>0</v>
      </c>
      <c r="BA476">
        <v>0</v>
      </c>
      <c r="BB476" s="20">
        <v>0</v>
      </c>
      <c r="BC476" t="s">
        <v>4162</v>
      </c>
      <c r="BD476" t="s">
        <v>5962</v>
      </c>
      <c r="BE476" t="s">
        <v>3</v>
      </c>
      <c r="BF476" t="s">
        <v>3</v>
      </c>
      <c r="BG476" t="s">
        <v>3</v>
      </c>
      <c r="BH476" t="s">
        <v>3</v>
      </c>
      <c r="BI476" t="s">
        <v>3</v>
      </c>
      <c r="BJ476" s="18" t="s">
        <v>6124</v>
      </c>
      <c r="BK476" t="s">
        <v>3</v>
      </c>
      <c r="BL476" t="s">
        <v>132</v>
      </c>
      <c r="BM476" t="s">
        <v>1</v>
      </c>
      <c r="BN476">
        <f>Tabla1[[#This Row],[precio del paquete]]</f>
        <v>14800</v>
      </c>
      <c r="BO476" t="s">
        <v>1</v>
      </c>
      <c r="BP476" t="s">
        <v>1</v>
      </c>
      <c r="BQ476" t="s">
        <v>1</v>
      </c>
      <c r="BR476" t="s">
        <v>1</v>
      </c>
      <c r="BS476" t="s">
        <v>1</v>
      </c>
      <c r="BT476" t="s">
        <v>1</v>
      </c>
      <c r="BU476" t="s">
        <v>1</v>
      </c>
      <c r="BV476" t="s">
        <v>1</v>
      </c>
      <c r="BW476" t="s">
        <v>0</v>
      </c>
      <c r="BX476" t="s">
        <v>1</v>
      </c>
      <c r="BY476" t="s">
        <v>1</v>
      </c>
      <c r="BZ476" t="s">
        <v>1</v>
      </c>
      <c r="CA476" t="s">
        <v>1</v>
      </c>
      <c r="CB476" t="s">
        <v>1</v>
      </c>
      <c r="CD476" t="str" cm="1">
        <f t="array" aca="1" ref="CD476" ca="1">eConcatenar(A476:CB476,"|")</f>
        <v>HeGOTXMRiMy5ZT26|CAR2021-5615|3|MEMORIAL|TABASCO|CUNDUACAN|POBLADO 11 DE FEBRERO|2021-09-23|14800|0|200|50|0|0|0|0|0|0|0|0|0|0|0|0|0|0|0|GARCIA|HIDALGO|GUADALUPE|SOLTERO|X|X|CARRETERA CARDENAS - COMALCALCO SIN NUMERO|POBLADO 11 DE FEBRERO|X|9141185184|X|X|X|CARRETERA CARDENAS - COMALCALCO SIN NUMERO|X|LUNES|X|X|X|X|X|DOMICILIO |2600|12200|0|0|0|2022-01-20|2022-01-27|x|x|x|x|x|QWZHGJ0U9KVTQO|x|HOMBRE|X|14800|X|X|X|X|X|X|X|X|CARDENAS|X|X|X|X|X</v>
      </c>
    </row>
    <row r="477" spans="1:82" x14ac:dyDescent="0.25">
      <c r="A477" t="s">
        <v>611</v>
      </c>
      <c r="B477" t="s">
        <v>2602</v>
      </c>
      <c r="C477">
        <v>3</v>
      </c>
      <c r="D477" t="s">
        <v>3183</v>
      </c>
      <c r="E477" t="s">
        <v>3188</v>
      </c>
      <c r="F477" t="s">
        <v>3191</v>
      </c>
      <c r="G477" t="s">
        <v>3479</v>
      </c>
      <c r="H477" t="s">
        <v>3759</v>
      </c>
      <c r="I477">
        <v>14800</v>
      </c>
      <c r="J477">
        <v>0</v>
      </c>
      <c r="K477">
        <v>100</v>
      </c>
      <c r="L477">
        <v>50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 t="s">
        <v>4201</v>
      </c>
      <c r="AC477" t="s">
        <v>4217</v>
      </c>
      <c r="AD477" t="s">
        <v>4768</v>
      </c>
      <c r="AE477" t="s">
        <v>4</v>
      </c>
      <c r="AF477" t="s">
        <v>1</v>
      </c>
      <c r="AG477" t="s">
        <v>1</v>
      </c>
      <c r="AH477" t="s">
        <v>5531</v>
      </c>
      <c r="AI477" t="s">
        <v>3479</v>
      </c>
      <c r="AJ477" t="s">
        <v>1</v>
      </c>
      <c r="AK477">
        <v>9141379037</v>
      </c>
      <c r="AL477" t="s">
        <v>1</v>
      </c>
      <c r="AM477" t="s">
        <v>1</v>
      </c>
      <c r="AN477" t="s">
        <v>1</v>
      </c>
      <c r="AO477" t="s">
        <v>5531</v>
      </c>
      <c r="AP477" t="s">
        <v>1</v>
      </c>
      <c r="AQ477" t="s">
        <v>2</v>
      </c>
      <c r="AR477" t="s">
        <v>1</v>
      </c>
      <c r="AS477" t="s">
        <v>1</v>
      </c>
      <c r="AT477" t="s">
        <v>1</v>
      </c>
      <c r="AU477" t="s">
        <v>1</v>
      </c>
      <c r="AV477" t="s">
        <v>1</v>
      </c>
      <c r="AW477" t="s">
        <v>11</v>
      </c>
      <c r="AX477">
        <f>Tabla1[[#This Row],[precio del paquete]]-Tabla1[[#This Row],[Saldo_Deudor]]</f>
        <v>500</v>
      </c>
      <c r="AY477">
        <v>14300</v>
      </c>
      <c r="AZ477">
        <v>0</v>
      </c>
      <c r="BA477">
        <v>0</v>
      </c>
      <c r="BB477" s="20">
        <v>0</v>
      </c>
      <c r="BC477" t="s">
        <v>4078</v>
      </c>
      <c r="BD477" t="s">
        <v>3895</v>
      </c>
      <c r="BE477" t="s">
        <v>3</v>
      </c>
      <c r="BF477" t="s">
        <v>3</v>
      </c>
      <c r="BG477" t="s">
        <v>3</v>
      </c>
      <c r="BH477" t="s">
        <v>3</v>
      </c>
      <c r="BI477" t="s">
        <v>3</v>
      </c>
      <c r="BJ477" s="19" t="s">
        <v>6124</v>
      </c>
      <c r="BK477" t="s">
        <v>3</v>
      </c>
      <c r="BL477" t="s">
        <v>132</v>
      </c>
      <c r="BM477" t="s">
        <v>1</v>
      </c>
      <c r="BN477">
        <f>Tabla1[[#This Row],[precio del paquete]]</f>
        <v>14800</v>
      </c>
      <c r="BO477" t="s">
        <v>1</v>
      </c>
      <c r="BP477" t="s">
        <v>1</v>
      </c>
      <c r="BQ477" t="s">
        <v>1</v>
      </c>
      <c r="BR477" t="s">
        <v>1</v>
      </c>
      <c r="BS477" t="s">
        <v>1</v>
      </c>
      <c r="BT477" t="s">
        <v>1</v>
      </c>
      <c r="BU477" t="s">
        <v>1</v>
      </c>
      <c r="BV477" t="s">
        <v>1</v>
      </c>
      <c r="BW477" t="s">
        <v>0</v>
      </c>
      <c r="BX477" t="s">
        <v>1</v>
      </c>
      <c r="BY477" t="s">
        <v>1</v>
      </c>
      <c r="BZ477" t="s">
        <v>1</v>
      </c>
      <c r="CA477" t="s">
        <v>1</v>
      </c>
      <c r="CB477" t="s">
        <v>1</v>
      </c>
      <c r="CD477" t="str" cm="1">
        <f t="array" aca="1" ref="CD477" ca="1">eConcatenar(A477:CB477,"|")</f>
        <v>Lce1dFGVYUCFnoqf|CAR2021-6486|3|MEMORIAL|TABASCO|CUNDUACAN|POBLADO AMADO GOMEZ|2021-10-29|14800|0|100|50|0|0|0|0|0|0|0|0|0|0|0|0|0|0|0|HERNANDEZ|RODRIGUEZ|MARTHA LAURA|SOLTERO|X|X|ENTRADA DEL CAMPO|POBLADO AMADO GOMEZ|X|9141379037|X|X|X|ENTRADA DEL CAMPO|X|LUNES|X|X|X|X|X|DOMICILIO |500|14300|0|0|0|2021-02-02|2021-02-09|x|x|x|x|x|QWZHGJ0U9KVTQO|x|HOMBRE|X|14800|X|X|X|X|X|X|X|X|CARDENAS|X|X|X|X|X</v>
      </c>
    </row>
    <row r="478" spans="1:82" x14ac:dyDescent="0.25">
      <c r="A478" t="s">
        <v>612</v>
      </c>
      <c r="B478" t="s">
        <v>2603</v>
      </c>
      <c r="C478">
        <v>3</v>
      </c>
      <c r="D478" t="s">
        <v>3183</v>
      </c>
      <c r="E478" t="s">
        <v>3188</v>
      </c>
      <c r="F478" t="s">
        <v>3191</v>
      </c>
      <c r="G478" t="s">
        <v>3479</v>
      </c>
      <c r="H478" t="s">
        <v>3864</v>
      </c>
      <c r="I478">
        <v>14800</v>
      </c>
      <c r="J478">
        <v>0</v>
      </c>
      <c r="K478">
        <v>100</v>
      </c>
      <c r="L478">
        <v>50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 t="s">
        <v>4204</v>
      </c>
      <c r="AC478" t="s">
        <v>4203</v>
      </c>
      <c r="AD478" t="s">
        <v>4319</v>
      </c>
      <c r="AE478" t="s">
        <v>4</v>
      </c>
      <c r="AF478" t="s">
        <v>1</v>
      </c>
      <c r="AG478" t="s">
        <v>1</v>
      </c>
      <c r="AH478" t="s">
        <v>5196</v>
      </c>
      <c r="AI478" t="s">
        <v>3479</v>
      </c>
      <c r="AJ478" t="s">
        <v>1</v>
      </c>
      <c r="AK478">
        <v>9141352886</v>
      </c>
      <c r="AL478" t="s">
        <v>1</v>
      </c>
      <c r="AM478" t="s">
        <v>1</v>
      </c>
      <c r="AN478" t="s">
        <v>1</v>
      </c>
      <c r="AO478" t="s">
        <v>5196</v>
      </c>
      <c r="AP478" t="s">
        <v>1</v>
      </c>
      <c r="AQ478" t="s">
        <v>2</v>
      </c>
      <c r="AR478" t="s">
        <v>1</v>
      </c>
      <c r="AS478" t="s">
        <v>1</v>
      </c>
      <c r="AT478" t="s">
        <v>1</v>
      </c>
      <c r="AU478" t="s">
        <v>1</v>
      </c>
      <c r="AV478" t="s">
        <v>1</v>
      </c>
      <c r="AW478" t="s">
        <v>11</v>
      </c>
      <c r="AX478">
        <f>Tabla1[[#This Row],[precio del paquete]]-Tabla1[[#This Row],[Saldo_Deudor]]</f>
        <v>0</v>
      </c>
      <c r="AY478">
        <v>14800</v>
      </c>
      <c r="AZ478">
        <v>0</v>
      </c>
      <c r="BA478">
        <v>0</v>
      </c>
      <c r="BB478" s="20">
        <v>0</v>
      </c>
      <c r="BC478" t="s">
        <v>3965</v>
      </c>
      <c r="BD478" t="s">
        <v>4085</v>
      </c>
      <c r="BE478" t="s">
        <v>3</v>
      </c>
      <c r="BF478" t="s">
        <v>3</v>
      </c>
      <c r="BG478" t="s">
        <v>3</v>
      </c>
      <c r="BH478" t="s">
        <v>3</v>
      </c>
      <c r="BI478" t="s">
        <v>3</v>
      </c>
      <c r="BJ478" s="18" t="s">
        <v>6127</v>
      </c>
      <c r="BK478" t="s">
        <v>3</v>
      </c>
      <c r="BL478" t="s">
        <v>132</v>
      </c>
      <c r="BM478" t="s">
        <v>1</v>
      </c>
      <c r="BN478">
        <f>Tabla1[[#This Row],[precio del paquete]]</f>
        <v>14800</v>
      </c>
      <c r="BO478" t="s">
        <v>1</v>
      </c>
      <c r="BP478" t="s">
        <v>1</v>
      </c>
      <c r="BQ478" t="s">
        <v>1</v>
      </c>
      <c r="BR478" t="s">
        <v>1</v>
      </c>
      <c r="BS478" t="s">
        <v>1</v>
      </c>
      <c r="BT478" t="s">
        <v>1</v>
      </c>
      <c r="BU478" t="s">
        <v>1</v>
      </c>
      <c r="BV478" t="s">
        <v>1</v>
      </c>
      <c r="BW478" t="s">
        <v>0</v>
      </c>
      <c r="BX478" t="s">
        <v>1</v>
      </c>
      <c r="BY478" t="s">
        <v>1</v>
      </c>
      <c r="BZ478" t="s">
        <v>1</v>
      </c>
      <c r="CA478" t="s">
        <v>1</v>
      </c>
      <c r="CB478" t="s">
        <v>1</v>
      </c>
      <c r="CD478" t="str" cm="1">
        <f t="array" aca="1" ref="CD478" ca="1">eConcatenar(A478:CB478,"|")</f>
        <v>Dp8TiLoD7broxB8x|CAR2021-6433|3|MEMORIAL|TABASCO|CUNDUACAN|POBLADO AMADO GOMEZ|2021-10-25|14800|0|100|50|0|0|0|0|0|0|0|0|0|0|0|0|0|0|0|AVALOS|SOBERANO|RUTH|SOLTERO|X|X|CARRETERA PRINCIPAL|POBLADO AMADO GOMEZ|X|9141352886|X|X|X|CARRETERA PRINCIPAL|X|LUNES|X|X|X|X|X|DOMICILIO |0|14800|0|0|0|2022-01-19|2022-01-26|x|x|x|x|x|2I10NYNXIAWALFA|x|HOMBRE|X|14800|X|X|X|X|X|X|X|X|CARDENAS|X|X|X|X|X</v>
      </c>
    </row>
    <row r="479" spans="1:82" x14ac:dyDescent="0.25">
      <c r="A479" t="s">
        <v>613</v>
      </c>
      <c r="B479" t="s">
        <v>2604</v>
      </c>
      <c r="C479">
        <v>3</v>
      </c>
      <c r="D479" t="s">
        <v>3183</v>
      </c>
      <c r="E479" t="s">
        <v>3188</v>
      </c>
      <c r="F479" t="s">
        <v>0</v>
      </c>
      <c r="G479" t="s">
        <v>3480</v>
      </c>
      <c r="H479" t="s">
        <v>3854</v>
      </c>
      <c r="I479">
        <v>14800</v>
      </c>
      <c r="J479">
        <v>0</v>
      </c>
      <c r="K479">
        <v>200</v>
      </c>
      <c r="L479">
        <v>50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 t="s">
        <v>4309</v>
      </c>
      <c r="AC479" t="s">
        <v>8</v>
      </c>
      <c r="AD479" t="s">
        <v>9</v>
      </c>
      <c r="AE479" t="s">
        <v>4</v>
      </c>
      <c r="AF479" t="s">
        <v>1</v>
      </c>
      <c r="AG479" t="s">
        <v>1</v>
      </c>
      <c r="AH479" t="s">
        <v>3480</v>
      </c>
      <c r="AI479" t="s">
        <v>3480</v>
      </c>
      <c r="AJ479" t="s">
        <v>1</v>
      </c>
      <c r="AK479">
        <v>9984902223</v>
      </c>
      <c r="AL479" t="s">
        <v>1</v>
      </c>
      <c r="AM479" t="s">
        <v>1</v>
      </c>
      <c r="AN479" t="s">
        <v>1</v>
      </c>
      <c r="AO479" t="s">
        <v>3480</v>
      </c>
      <c r="AP479" t="s">
        <v>1</v>
      </c>
      <c r="AQ479" t="s">
        <v>2</v>
      </c>
      <c r="AR479" t="s">
        <v>1</v>
      </c>
      <c r="AS479" t="s">
        <v>1</v>
      </c>
      <c r="AT479" t="s">
        <v>1</v>
      </c>
      <c r="AU479" t="s">
        <v>1</v>
      </c>
      <c r="AV479" t="s">
        <v>1</v>
      </c>
      <c r="AW479" t="s">
        <v>11</v>
      </c>
      <c r="AX479">
        <f>Tabla1[[#This Row],[precio del paquete]]-Tabla1[[#This Row],[Saldo_Deudor]]</f>
        <v>1600</v>
      </c>
      <c r="AY479">
        <v>13200</v>
      </c>
      <c r="AZ479">
        <v>0</v>
      </c>
      <c r="BA479">
        <v>0</v>
      </c>
      <c r="BB479" s="20">
        <v>0</v>
      </c>
      <c r="BC479" t="s">
        <v>4124</v>
      </c>
      <c r="BD479" t="s">
        <v>4103</v>
      </c>
      <c r="BE479" t="s">
        <v>3</v>
      </c>
      <c r="BF479" t="s">
        <v>3</v>
      </c>
      <c r="BG479" t="s">
        <v>3</v>
      </c>
      <c r="BH479" t="s">
        <v>3</v>
      </c>
      <c r="BI479" t="s">
        <v>3</v>
      </c>
      <c r="BJ479" s="19" t="s">
        <v>6127</v>
      </c>
      <c r="BK479" t="s">
        <v>3</v>
      </c>
      <c r="BL479" t="s">
        <v>132</v>
      </c>
      <c r="BM479" t="s">
        <v>1</v>
      </c>
      <c r="BN479">
        <f>Tabla1[[#This Row],[precio del paquete]]</f>
        <v>14800</v>
      </c>
      <c r="BO479" t="s">
        <v>1</v>
      </c>
      <c r="BP479" t="s">
        <v>1</v>
      </c>
      <c r="BQ479" t="s">
        <v>1</v>
      </c>
      <c r="BR479" t="s">
        <v>1</v>
      </c>
      <c r="BS479" t="s">
        <v>1</v>
      </c>
      <c r="BT479" t="s">
        <v>1</v>
      </c>
      <c r="BU479" t="s">
        <v>1</v>
      </c>
      <c r="BV479" t="s">
        <v>1</v>
      </c>
      <c r="BW479" t="s">
        <v>0</v>
      </c>
      <c r="BX479" t="s">
        <v>1</v>
      </c>
      <c r="BY479" t="s">
        <v>1</v>
      </c>
      <c r="BZ479" t="s">
        <v>1</v>
      </c>
      <c r="CA479" t="s">
        <v>1</v>
      </c>
      <c r="CB479" t="s">
        <v>1</v>
      </c>
      <c r="CD479" t="str" cm="1">
        <f t="array" aca="1" ref="CD479" ca="1">eConcatenar(A479:CB479,"|")</f>
        <v>AZYKxr9knveiQONI|CAR2021-5867|3|MEMORIAL|TABASCO|CARDENAS|POBLADO C-10 CALLE 1|2021-06-10|14800|0|200|50|0|0|0|0|0|0|0|0|0|0|0|0|0|0|0|PEREGRINO|GOMEZ|ROBERTO|SOLTERO|X|X|POBLADO C-10 CALLE 1|POBLADO C-10 CALLE 1|X|9984902223|X|X|X|POBLADO C-10 CALLE 1|X|LUNES|X|X|X|X|X|DOMICILIO |1600|13200|0|0|0|2022-01-21|2022-01-28|x|x|x|x|x|2I10NYNXIAWALFA|x|HOMBRE|X|14800|X|X|X|X|X|X|X|X|CARDENAS|X|X|X|X|X</v>
      </c>
    </row>
    <row r="480" spans="1:82" x14ac:dyDescent="0.25">
      <c r="A480" t="s">
        <v>614</v>
      </c>
      <c r="B480" t="s">
        <v>2605</v>
      </c>
      <c r="C480">
        <v>3</v>
      </c>
      <c r="D480" t="s">
        <v>3183</v>
      </c>
      <c r="E480" t="s">
        <v>3188</v>
      </c>
      <c r="F480" t="s">
        <v>0</v>
      </c>
      <c r="G480" t="s">
        <v>3481</v>
      </c>
      <c r="H480" t="s">
        <v>3976</v>
      </c>
      <c r="I480">
        <v>14800</v>
      </c>
      <c r="J480">
        <v>0</v>
      </c>
      <c r="K480">
        <v>500</v>
      </c>
      <c r="L480">
        <v>50</v>
      </c>
      <c r="M480">
        <v>2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 t="s">
        <v>4217</v>
      </c>
      <c r="AC480" t="s">
        <v>4184</v>
      </c>
      <c r="AD480" t="s">
        <v>4769</v>
      </c>
      <c r="AE480" t="s">
        <v>4</v>
      </c>
      <c r="AF480" t="s">
        <v>1</v>
      </c>
      <c r="AG480" t="s">
        <v>1</v>
      </c>
      <c r="AH480" t="s">
        <v>5532</v>
      </c>
      <c r="AI480" t="s">
        <v>3481</v>
      </c>
      <c r="AJ480" t="s">
        <v>1</v>
      </c>
      <c r="AK480">
        <v>9371142535</v>
      </c>
      <c r="AL480" t="s">
        <v>1</v>
      </c>
      <c r="AM480" t="s">
        <v>1</v>
      </c>
      <c r="AN480" t="s">
        <v>1</v>
      </c>
      <c r="AO480" t="s">
        <v>5532</v>
      </c>
      <c r="AP480" t="s">
        <v>1</v>
      </c>
      <c r="AQ480" t="s">
        <v>2</v>
      </c>
      <c r="AR480" t="s">
        <v>1</v>
      </c>
      <c r="AS480" t="s">
        <v>1</v>
      </c>
      <c r="AT480" t="s">
        <v>1</v>
      </c>
      <c r="AU480" t="s">
        <v>1</v>
      </c>
      <c r="AV480" t="s">
        <v>1</v>
      </c>
      <c r="AW480" t="s">
        <v>11</v>
      </c>
      <c r="AX480">
        <f>Tabla1[[#This Row],[precio del paquete]]-Tabla1[[#This Row],[Saldo_Deudor]]</f>
        <v>500</v>
      </c>
      <c r="AY480">
        <v>14300</v>
      </c>
      <c r="AZ480">
        <v>0</v>
      </c>
      <c r="BA480">
        <v>0</v>
      </c>
      <c r="BB480" s="20">
        <v>0</v>
      </c>
      <c r="BC480" t="s">
        <v>3966</v>
      </c>
      <c r="BD480" t="s">
        <v>6036</v>
      </c>
      <c r="BE480" t="s">
        <v>3</v>
      </c>
      <c r="BF480" t="s">
        <v>3</v>
      </c>
      <c r="BG480" t="s">
        <v>3</v>
      </c>
      <c r="BH480" t="s">
        <v>3</v>
      </c>
      <c r="BI480" t="s">
        <v>3</v>
      </c>
      <c r="BJ480" s="18" t="s">
        <v>6128</v>
      </c>
      <c r="BK480" t="s">
        <v>3</v>
      </c>
      <c r="BL480" t="s">
        <v>132</v>
      </c>
      <c r="BM480" t="s">
        <v>1</v>
      </c>
      <c r="BN480">
        <f>Tabla1[[#This Row],[precio del paquete]]</f>
        <v>14800</v>
      </c>
      <c r="BO480" t="s">
        <v>1</v>
      </c>
      <c r="BP480" t="s">
        <v>1</v>
      </c>
      <c r="BQ480" t="s">
        <v>1</v>
      </c>
      <c r="BR480" t="s">
        <v>1</v>
      </c>
      <c r="BS480" t="s">
        <v>1</v>
      </c>
      <c r="BT480" t="s">
        <v>1</v>
      </c>
      <c r="BU480" t="s">
        <v>1</v>
      </c>
      <c r="BV480" t="s">
        <v>1</v>
      </c>
      <c r="BW480" t="s">
        <v>0</v>
      </c>
      <c r="BX480" t="s">
        <v>1</v>
      </c>
      <c r="BY480" t="s">
        <v>1</v>
      </c>
      <c r="BZ480" t="s">
        <v>1</v>
      </c>
      <c r="CA480" t="s">
        <v>1</v>
      </c>
      <c r="CB480" t="s">
        <v>1</v>
      </c>
      <c r="CD480" t="str" cm="1">
        <f t="array" aca="1" ref="CD480" ca="1">eConcatenar(A480:CB480,"|")</f>
        <v>ZaFAI2ZUnYMjIrnO|CAR2022-0002|3|MEMORIAL|TABASCO|CARDENAS|POBLADO C-10 GENERAL LAZARO CARDENAS|2022-05-01|14800|0|500|50|2|0|0|0|0|0|0|0|0|0|0|0|0|0|0|RODRIGUEZ|PEREZ|ADELA|SOLTERO|X|X|CALLE 7 CASA NUMERO 17|POBLADO C-10 GENERAL LAZARO CARDENAS|X|9371142535|X|X|X|CALLE 7 CASA NUMERO 17|X|LUNES|X|X|X|X|X|DOMICILIO |500|14300|0|0|0|2022-04-01|2022-04-08|x|x|x|x|x|EJCRE545VMMBBOQ|x|HOMBRE|X|14800|X|X|X|X|X|X|X|X|CARDENAS|X|X|X|X|X</v>
      </c>
    </row>
    <row r="481" spans="1:82" x14ac:dyDescent="0.25">
      <c r="A481" t="s">
        <v>615</v>
      </c>
      <c r="B481" t="s">
        <v>2606</v>
      </c>
      <c r="C481">
        <v>3</v>
      </c>
      <c r="D481" t="s">
        <v>3183</v>
      </c>
      <c r="E481" t="s">
        <v>3188</v>
      </c>
      <c r="F481" t="s">
        <v>0</v>
      </c>
      <c r="G481" t="s">
        <v>3481</v>
      </c>
      <c r="H481" t="s">
        <v>3854</v>
      </c>
      <c r="I481">
        <v>14800</v>
      </c>
      <c r="J481">
        <v>0</v>
      </c>
      <c r="K481">
        <v>50</v>
      </c>
      <c r="L481">
        <v>50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 t="s">
        <v>4228</v>
      </c>
      <c r="AC481" t="s">
        <v>4305</v>
      </c>
      <c r="AD481" t="s">
        <v>4770</v>
      </c>
      <c r="AE481" t="s">
        <v>4</v>
      </c>
      <c r="AF481" t="s">
        <v>1</v>
      </c>
      <c r="AG481" t="s">
        <v>1</v>
      </c>
      <c r="AH481" t="s">
        <v>5533</v>
      </c>
      <c r="AI481" t="s">
        <v>3481</v>
      </c>
      <c r="AJ481" t="s">
        <v>1</v>
      </c>
      <c r="AK481">
        <v>9371702826</v>
      </c>
      <c r="AL481" t="s">
        <v>1</v>
      </c>
      <c r="AM481" t="s">
        <v>1</v>
      </c>
      <c r="AN481" t="s">
        <v>1</v>
      </c>
      <c r="AO481" t="s">
        <v>5533</v>
      </c>
      <c r="AP481" t="s">
        <v>1</v>
      </c>
      <c r="AQ481" t="s">
        <v>2</v>
      </c>
      <c r="AR481" t="s">
        <v>1</v>
      </c>
      <c r="AS481" t="s">
        <v>1</v>
      </c>
      <c r="AT481" t="s">
        <v>1</v>
      </c>
      <c r="AU481" t="s">
        <v>1</v>
      </c>
      <c r="AV481" t="s">
        <v>1</v>
      </c>
      <c r="AW481" t="s">
        <v>11</v>
      </c>
      <c r="AX481">
        <f>Tabla1[[#This Row],[precio del paquete]]-Tabla1[[#This Row],[Saldo_Deudor]]</f>
        <v>1800</v>
      </c>
      <c r="AY481">
        <v>13000</v>
      </c>
      <c r="AZ481">
        <v>0</v>
      </c>
      <c r="BA481">
        <v>0</v>
      </c>
      <c r="BB481" s="20">
        <v>0</v>
      </c>
      <c r="BC481" t="s">
        <v>4166</v>
      </c>
      <c r="BD481" t="s">
        <v>6035</v>
      </c>
      <c r="BE481" t="s">
        <v>3</v>
      </c>
      <c r="BF481" t="s">
        <v>3</v>
      </c>
      <c r="BG481" t="s">
        <v>3</v>
      </c>
      <c r="BH481" t="s">
        <v>3</v>
      </c>
      <c r="BI481" t="s">
        <v>3</v>
      </c>
      <c r="BJ481" s="19" t="s">
        <v>6128</v>
      </c>
      <c r="BK481" t="s">
        <v>3</v>
      </c>
      <c r="BL481" t="s">
        <v>132</v>
      </c>
      <c r="BM481" t="s">
        <v>1</v>
      </c>
      <c r="BN481">
        <f>Tabla1[[#This Row],[precio del paquete]]</f>
        <v>14800</v>
      </c>
      <c r="BO481" t="s">
        <v>1</v>
      </c>
      <c r="BP481" t="s">
        <v>1</v>
      </c>
      <c r="BQ481" t="s">
        <v>1</v>
      </c>
      <c r="BR481" t="s">
        <v>1</v>
      </c>
      <c r="BS481" t="s">
        <v>1</v>
      </c>
      <c r="BT481" t="s">
        <v>1</v>
      </c>
      <c r="BU481" t="s">
        <v>1</v>
      </c>
      <c r="BV481" t="s">
        <v>1</v>
      </c>
      <c r="BW481" t="s">
        <v>0</v>
      </c>
      <c r="BX481" t="s">
        <v>1</v>
      </c>
      <c r="BY481" t="s">
        <v>1</v>
      </c>
      <c r="BZ481" t="s">
        <v>1</v>
      </c>
      <c r="CA481" t="s">
        <v>1</v>
      </c>
      <c r="CB481" t="s">
        <v>1</v>
      </c>
      <c r="CD481" t="str" cm="1">
        <f t="array" aca="1" ref="CD481" ca="1">eConcatenar(A481:CB481,"|")</f>
        <v>wwFdkRS2XHyUkGYY|CAR2021-5859|3|MEMORIAL|TABASCO|CARDENAS|POBLADO C-10 GENERAL LAZARO CARDENAS|2021-06-10|14800|0|50|50|0|0|0|0|0|0|0|0|0|0|0|0|0|0|0|VENTURA|SANCHEZ|ARTURO|SOLTERO|X|X|CARRETERA PRINCIPAL ZONA VERDE SIN NUMERO |POBLADO C-10 GENERAL LAZARO CARDENAS|X|9371702826|X|X|X|CARRETERA PRINCIPAL ZONA VERDE SIN NUMERO |X|LUNES|X|X|X|X|X|DOMICILIO |1800|13000|0|0|0|2022-04-02|2022-04-09|x|x|x|x|x|EJCRE545VMMBBOQ|x|HOMBRE|X|14800|X|X|X|X|X|X|X|X|CARDENAS|X|X|X|X|X</v>
      </c>
    </row>
    <row r="482" spans="1:82" x14ac:dyDescent="0.25">
      <c r="A482" t="s">
        <v>616</v>
      </c>
      <c r="B482" t="s">
        <v>2607</v>
      </c>
      <c r="C482">
        <v>3</v>
      </c>
      <c r="D482" t="s">
        <v>3186</v>
      </c>
      <c r="E482" t="s">
        <v>3188</v>
      </c>
      <c r="F482" t="s">
        <v>0</v>
      </c>
      <c r="G482" t="s">
        <v>3482</v>
      </c>
      <c r="H482" t="s">
        <v>3977</v>
      </c>
      <c r="I482">
        <v>19800</v>
      </c>
      <c r="J482">
        <v>0</v>
      </c>
      <c r="K482">
        <v>200</v>
      </c>
      <c r="L482">
        <v>50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 t="s">
        <v>4358</v>
      </c>
      <c r="AC482" t="s">
        <v>7</v>
      </c>
      <c r="AD482" t="s">
        <v>4771</v>
      </c>
      <c r="AE482" t="s">
        <v>4</v>
      </c>
      <c r="AF482" t="s">
        <v>1</v>
      </c>
      <c r="AG482" t="s">
        <v>1</v>
      </c>
      <c r="AH482" t="s">
        <v>5534</v>
      </c>
      <c r="AI482" t="s">
        <v>3482</v>
      </c>
      <c r="AJ482" t="s">
        <v>1</v>
      </c>
      <c r="AK482">
        <v>9372836122</v>
      </c>
      <c r="AL482" t="s">
        <v>1</v>
      </c>
      <c r="AM482" t="s">
        <v>1</v>
      </c>
      <c r="AN482" t="s">
        <v>1</v>
      </c>
      <c r="AO482" t="s">
        <v>5534</v>
      </c>
      <c r="AP482" t="s">
        <v>1</v>
      </c>
      <c r="AQ482" t="s">
        <v>2</v>
      </c>
      <c r="AR482" t="s">
        <v>1</v>
      </c>
      <c r="AS482" t="s">
        <v>1</v>
      </c>
      <c r="AT482" t="s">
        <v>1</v>
      </c>
      <c r="AU482" t="s">
        <v>1</v>
      </c>
      <c r="AV482" t="s">
        <v>1</v>
      </c>
      <c r="AW482" t="s">
        <v>11</v>
      </c>
      <c r="AX482">
        <f>Tabla1[[#This Row],[precio del paquete]]-Tabla1[[#This Row],[Saldo_Deudor]]</f>
        <v>7500</v>
      </c>
      <c r="AY482">
        <v>12300</v>
      </c>
      <c r="AZ482">
        <v>0</v>
      </c>
      <c r="BA482">
        <v>0</v>
      </c>
      <c r="BB482" s="20">
        <v>0</v>
      </c>
      <c r="BC482" t="s">
        <v>5967</v>
      </c>
      <c r="BD482" t="s">
        <v>6053</v>
      </c>
      <c r="BE482" t="s">
        <v>3</v>
      </c>
      <c r="BF482" t="s">
        <v>3</v>
      </c>
      <c r="BG482" t="s">
        <v>3</v>
      </c>
      <c r="BH482" t="s">
        <v>3</v>
      </c>
      <c r="BI482" t="s">
        <v>3</v>
      </c>
      <c r="BJ482" s="18" t="s">
        <v>6128</v>
      </c>
      <c r="BK482" t="s">
        <v>3</v>
      </c>
      <c r="BL482" t="s">
        <v>132</v>
      </c>
      <c r="BM482" t="s">
        <v>1</v>
      </c>
      <c r="BN482">
        <f>Tabla1[[#This Row],[precio del paquete]]</f>
        <v>19800</v>
      </c>
      <c r="BO482" t="s">
        <v>1</v>
      </c>
      <c r="BP482" t="s">
        <v>1</v>
      </c>
      <c r="BQ482" t="s">
        <v>1</v>
      </c>
      <c r="BR482" t="s">
        <v>1</v>
      </c>
      <c r="BS482" t="s">
        <v>1</v>
      </c>
      <c r="BT482" t="s">
        <v>1</v>
      </c>
      <c r="BU482" t="s">
        <v>1</v>
      </c>
      <c r="BV482" t="s">
        <v>1</v>
      </c>
      <c r="BW482" t="s">
        <v>0</v>
      </c>
      <c r="BX482" t="s">
        <v>1</v>
      </c>
      <c r="BY482" t="s">
        <v>1</v>
      </c>
      <c r="BZ482" t="s">
        <v>1</v>
      </c>
      <c r="CA482" t="s">
        <v>1</v>
      </c>
      <c r="CB482" t="s">
        <v>1</v>
      </c>
      <c r="CD482" t="str" cm="1">
        <f t="array" aca="1" ref="CD482" ca="1">eConcatenar(A482:CB482,"|")</f>
        <v>opFG512TIE20B2sT|CAR2020-1073|3|ZAFIRO|TABASCO|CARDENAS|POBLADO C-17 INDEPENDENCIA |2020-06-16|19800|0|200|50|0|0|0|0|0|0|0|0|0|0|0|0|0|0|0|MARIN|LOPEZ|BORTHA PATILLA|SOLTERO|X|X|CALLE 2 ZONA VERDE|POBLADO C-17 INDEPENDENCIA |X|9372836122|X|X|X|CALLE 2 ZONA VERDE|X|LUNES|X|X|X|X|X|DOMICILIO |7500|12300|0|0|0|2022-05-02|2022-05-09|x|x|x|x|x|EJCRE545VMMBBOQ|x|HOMBRE|X|19800|X|X|X|X|X|X|X|X|CARDENAS|X|X|X|X|X</v>
      </c>
    </row>
    <row r="483" spans="1:82" x14ac:dyDescent="0.25">
      <c r="A483" t="s">
        <v>617</v>
      </c>
      <c r="B483" t="s">
        <v>2608</v>
      </c>
      <c r="C483">
        <v>3</v>
      </c>
      <c r="D483" t="s">
        <v>3183</v>
      </c>
      <c r="E483" t="s">
        <v>3188</v>
      </c>
      <c r="F483" t="s">
        <v>0</v>
      </c>
      <c r="G483" t="s">
        <v>3482</v>
      </c>
      <c r="H483" t="s">
        <v>3870</v>
      </c>
      <c r="I483">
        <v>14800</v>
      </c>
      <c r="J483">
        <v>0</v>
      </c>
      <c r="K483">
        <v>100</v>
      </c>
      <c r="L483">
        <v>50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 t="s">
        <v>4201</v>
      </c>
      <c r="AC483" t="s">
        <v>4772</v>
      </c>
      <c r="AD483" t="s">
        <v>4773</v>
      </c>
      <c r="AE483" t="s">
        <v>4</v>
      </c>
      <c r="AF483" t="s">
        <v>1</v>
      </c>
      <c r="AG483" t="s">
        <v>1</v>
      </c>
      <c r="AH483" t="s">
        <v>5535</v>
      </c>
      <c r="AI483" t="s">
        <v>3482</v>
      </c>
      <c r="AJ483" t="s">
        <v>1</v>
      </c>
      <c r="AK483">
        <v>9371180063</v>
      </c>
      <c r="AL483" t="s">
        <v>1</v>
      </c>
      <c r="AM483" t="s">
        <v>1</v>
      </c>
      <c r="AN483" t="s">
        <v>1</v>
      </c>
      <c r="AO483" t="s">
        <v>5535</v>
      </c>
      <c r="AP483" t="s">
        <v>1</v>
      </c>
      <c r="AQ483" t="s">
        <v>2</v>
      </c>
      <c r="AR483" t="s">
        <v>1</v>
      </c>
      <c r="AS483" t="s">
        <v>1</v>
      </c>
      <c r="AT483" t="s">
        <v>1</v>
      </c>
      <c r="AU483" t="s">
        <v>1</v>
      </c>
      <c r="AV483" t="s">
        <v>1</v>
      </c>
      <c r="AW483" t="s">
        <v>11</v>
      </c>
      <c r="AX483">
        <f>Tabla1[[#This Row],[precio del paquete]]-Tabla1[[#This Row],[Saldo_Deudor]]</f>
        <v>4200</v>
      </c>
      <c r="AY483">
        <v>10600</v>
      </c>
      <c r="AZ483">
        <v>0</v>
      </c>
      <c r="BA483">
        <v>0</v>
      </c>
      <c r="BB483" s="20">
        <v>0</v>
      </c>
      <c r="BC483" t="s">
        <v>4166</v>
      </c>
      <c r="BD483" t="s">
        <v>6035</v>
      </c>
      <c r="BE483" t="s">
        <v>3</v>
      </c>
      <c r="BF483" t="s">
        <v>3</v>
      </c>
      <c r="BG483" t="s">
        <v>3</v>
      </c>
      <c r="BH483" t="s">
        <v>3</v>
      </c>
      <c r="BI483" t="s">
        <v>3</v>
      </c>
      <c r="BJ483" s="19" t="s">
        <v>6128</v>
      </c>
      <c r="BK483" t="s">
        <v>3</v>
      </c>
      <c r="BL483" t="s">
        <v>132</v>
      </c>
      <c r="BM483" t="s">
        <v>1</v>
      </c>
      <c r="BN483">
        <f>Tabla1[[#This Row],[precio del paquete]]</f>
        <v>14800</v>
      </c>
      <c r="BO483" t="s">
        <v>1</v>
      </c>
      <c r="BP483" t="s">
        <v>1</v>
      </c>
      <c r="BQ483" t="s">
        <v>1</v>
      </c>
      <c r="BR483" t="s">
        <v>1</v>
      </c>
      <c r="BS483" t="s">
        <v>1</v>
      </c>
      <c r="BT483" t="s">
        <v>1</v>
      </c>
      <c r="BU483" t="s">
        <v>1</v>
      </c>
      <c r="BV483" t="s">
        <v>1</v>
      </c>
      <c r="BW483" t="s">
        <v>0</v>
      </c>
      <c r="BX483" t="s">
        <v>1</v>
      </c>
      <c r="BY483" t="s">
        <v>1</v>
      </c>
      <c r="BZ483" t="s">
        <v>1</v>
      </c>
      <c r="CA483" t="s">
        <v>1</v>
      </c>
      <c r="CB483" t="s">
        <v>1</v>
      </c>
      <c r="CD483" t="str" cm="1">
        <f t="array" aca="1" ref="CD483" ca="1">eConcatenar(A483:CB483,"|")</f>
        <v>ZDg8gLdzpP3PL3lg|CAR2021-1685|3|MEMORIAL|TABASCO|CARDENAS|POBLADO C-17 INDEPENDENCIA |2021-01-03|14800|0|100|50|0|0|0|0|0|0|0|0|0|0|0|0|0|0|0|HERNANDEZ|NAVAREZ|GLENDYS|SOLTERO|X|X|CALLE UNO NUMERO 55|POBLADO C-17 INDEPENDENCIA |X|9371180063|X|X|X|CALLE UNO NUMERO 55|X|LUNES|X|X|X|X|X|DOMICILIO |4200|10600|0|0|0|2022-04-02|2022-04-09|x|x|x|x|x|EJCRE545VMMBBOQ|x|HOMBRE|X|14800|X|X|X|X|X|X|X|X|CARDENAS|X|X|X|X|X</v>
      </c>
    </row>
    <row r="484" spans="1:82" x14ac:dyDescent="0.25">
      <c r="A484" t="s">
        <v>618</v>
      </c>
      <c r="B484" t="s">
        <v>2609</v>
      </c>
      <c r="C484">
        <v>3</v>
      </c>
      <c r="D484" t="s">
        <v>3183</v>
      </c>
      <c r="E484" t="s">
        <v>3188</v>
      </c>
      <c r="F484" t="s">
        <v>0</v>
      </c>
      <c r="G484" t="s">
        <v>3482</v>
      </c>
      <c r="H484" t="s">
        <v>3978</v>
      </c>
      <c r="I484">
        <v>14800</v>
      </c>
      <c r="J484">
        <v>0</v>
      </c>
      <c r="K484">
        <v>100</v>
      </c>
      <c r="L484">
        <v>50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 t="s">
        <v>4186</v>
      </c>
      <c r="AC484" t="s">
        <v>4183</v>
      </c>
      <c r="AD484" t="s">
        <v>4774</v>
      </c>
      <c r="AE484" t="s">
        <v>4</v>
      </c>
      <c r="AF484" t="s">
        <v>1</v>
      </c>
      <c r="AG484" t="s">
        <v>1</v>
      </c>
      <c r="AH484" t="s">
        <v>5536</v>
      </c>
      <c r="AI484" t="s">
        <v>3482</v>
      </c>
      <c r="AJ484" t="s">
        <v>1</v>
      </c>
      <c r="AK484">
        <v>9371220148</v>
      </c>
      <c r="AL484" t="s">
        <v>1</v>
      </c>
      <c r="AM484" t="s">
        <v>1</v>
      </c>
      <c r="AN484" t="s">
        <v>1</v>
      </c>
      <c r="AO484" t="s">
        <v>5536</v>
      </c>
      <c r="AP484" t="s">
        <v>1</v>
      </c>
      <c r="AQ484" t="s">
        <v>2</v>
      </c>
      <c r="AR484" t="s">
        <v>1</v>
      </c>
      <c r="AS484" t="s">
        <v>1</v>
      </c>
      <c r="AT484" t="s">
        <v>1</v>
      </c>
      <c r="AU484" t="s">
        <v>1</v>
      </c>
      <c r="AV484" t="s">
        <v>1</v>
      </c>
      <c r="AW484" t="s">
        <v>11</v>
      </c>
      <c r="AX484">
        <f>Tabla1[[#This Row],[precio del paquete]]-Tabla1[[#This Row],[Saldo_Deudor]]</f>
        <v>3100</v>
      </c>
      <c r="AY484">
        <v>11700</v>
      </c>
      <c r="AZ484">
        <v>0</v>
      </c>
      <c r="BA484">
        <v>0</v>
      </c>
      <c r="BB484" s="20">
        <v>0</v>
      </c>
      <c r="BC484" t="s">
        <v>4166</v>
      </c>
      <c r="BD484" t="s">
        <v>6035</v>
      </c>
      <c r="BE484" t="s">
        <v>3</v>
      </c>
      <c r="BF484" t="s">
        <v>3</v>
      </c>
      <c r="BG484" t="s">
        <v>3</v>
      </c>
      <c r="BH484" t="s">
        <v>3</v>
      </c>
      <c r="BI484" t="s">
        <v>3</v>
      </c>
      <c r="BJ484" s="18" t="s">
        <v>6128</v>
      </c>
      <c r="BK484" t="s">
        <v>3</v>
      </c>
      <c r="BL484" t="s">
        <v>132</v>
      </c>
      <c r="BM484" t="s">
        <v>1</v>
      </c>
      <c r="BN484">
        <f>Tabla1[[#This Row],[precio del paquete]]</f>
        <v>14800</v>
      </c>
      <c r="BO484" t="s">
        <v>1</v>
      </c>
      <c r="BP484" t="s">
        <v>1</v>
      </c>
      <c r="BQ484" t="s">
        <v>1</v>
      </c>
      <c r="BR484" t="s">
        <v>1</v>
      </c>
      <c r="BS484" t="s">
        <v>1</v>
      </c>
      <c r="BT484" t="s">
        <v>1</v>
      </c>
      <c r="BU484" t="s">
        <v>1</v>
      </c>
      <c r="BV484" t="s">
        <v>1</v>
      </c>
      <c r="BW484" t="s">
        <v>0</v>
      </c>
      <c r="BX484" t="s">
        <v>1</v>
      </c>
      <c r="BY484" t="s">
        <v>1</v>
      </c>
      <c r="BZ484" t="s">
        <v>1</v>
      </c>
      <c r="CA484" t="s">
        <v>1</v>
      </c>
      <c r="CB484" t="s">
        <v>1</v>
      </c>
      <c r="CD484" t="str" cm="1">
        <f t="array" aca="1" ref="CD484" ca="1">eConcatenar(A484:CB484,"|")</f>
        <v>ddW2MAtaz9bggJEu|CAR2021-1624|3|MEMORIAL|TABASCO|CARDENAS|POBLADO C-17 INDEPENDENCIA |2021-04-27|14800|0|100|50|0|0|0|0|0|0|0|0|0|0|0|0|0|0|0|GARCIA|DE LA CRUZ|ADELINA|SOLTERO|X|X|CALLE NUMERO 2 CASA NUMERO 98|POBLADO C-17 INDEPENDENCIA |X|9371220148|X|X|X|CALLE NUMERO 2 CASA NUMERO 98|X|LUNES|X|X|X|X|X|DOMICILIO |3100|11700|0|0|0|2022-04-02|2022-04-09|x|x|x|x|x|EJCRE545VMMBBOQ|x|HOMBRE|X|14800|X|X|X|X|X|X|X|X|CARDENAS|X|X|X|X|X</v>
      </c>
    </row>
    <row r="485" spans="1:82" x14ac:dyDescent="0.25">
      <c r="A485" t="s">
        <v>619</v>
      </c>
      <c r="B485" t="s">
        <v>2610</v>
      </c>
      <c r="C485">
        <v>3</v>
      </c>
      <c r="D485" t="s">
        <v>3183</v>
      </c>
      <c r="E485" t="s">
        <v>3188</v>
      </c>
      <c r="F485" t="s">
        <v>0</v>
      </c>
      <c r="G485" t="s">
        <v>3482</v>
      </c>
      <c r="H485" t="s">
        <v>3978</v>
      </c>
      <c r="I485">
        <v>14800</v>
      </c>
      <c r="J485">
        <v>0</v>
      </c>
      <c r="K485">
        <v>100</v>
      </c>
      <c r="L485">
        <v>50</v>
      </c>
      <c r="M485">
        <v>1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 t="s">
        <v>4358</v>
      </c>
      <c r="AC485" t="s">
        <v>4775</v>
      </c>
      <c r="AD485" t="s">
        <v>4679</v>
      </c>
      <c r="AE485" t="s">
        <v>4</v>
      </c>
      <c r="AF485" t="s">
        <v>1</v>
      </c>
      <c r="AG485" t="s">
        <v>1</v>
      </c>
      <c r="AH485" t="s">
        <v>5537</v>
      </c>
      <c r="AI485" t="s">
        <v>3482</v>
      </c>
      <c r="AJ485" t="s">
        <v>1</v>
      </c>
      <c r="AK485">
        <v>9171166177</v>
      </c>
      <c r="AL485" t="s">
        <v>1</v>
      </c>
      <c r="AM485" t="s">
        <v>1</v>
      </c>
      <c r="AN485" t="s">
        <v>1</v>
      </c>
      <c r="AO485" t="s">
        <v>5537</v>
      </c>
      <c r="AP485" t="s">
        <v>1</v>
      </c>
      <c r="AQ485" t="s">
        <v>2</v>
      </c>
      <c r="AR485" t="s">
        <v>1</v>
      </c>
      <c r="AS485" t="s">
        <v>1</v>
      </c>
      <c r="AT485" t="s">
        <v>1</v>
      </c>
      <c r="AU485" t="s">
        <v>1</v>
      </c>
      <c r="AV485" t="s">
        <v>1</v>
      </c>
      <c r="AW485" t="s">
        <v>11</v>
      </c>
      <c r="AX485">
        <f>Tabla1[[#This Row],[precio del paquete]]-Tabla1[[#This Row],[Saldo_Deudor]]</f>
        <v>3700</v>
      </c>
      <c r="AY485">
        <v>11100</v>
      </c>
      <c r="AZ485">
        <v>0</v>
      </c>
      <c r="BA485">
        <v>0</v>
      </c>
      <c r="BB485" s="20">
        <v>0</v>
      </c>
      <c r="BC485" t="s">
        <v>3988</v>
      </c>
      <c r="BD485" t="s">
        <v>3768</v>
      </c>
      <c r="BE485" t="s">
        <v>3</v>
      </c>
      <c r="BF485" t="s">
        <v>3</v>
      </c>
      <c r="BG485" t="s">
        <v>3</v>
      </c>
      <c r="BH485" t="s">
        <v>3</v>
      </c>
      <c r="BI485" t="s">
        <v>3</v>
      </c>
      <c r="BJ485" s="19" t="s">
        <v>6128</v>
      </c>
      <c r="BK485" t="s">
        <v>3</v>
      </c>
      <c r="BL485" t="s">
        <v>132</v>
      </c>
      <c r="BM485" t="s">
        <v>1</v>
      </c>
      <c r="BN485">
        <f>Tabla1[[#This Row],[precio del paquete]]</f>
        <v>14800</v>
      </c>
      <c r="BO485" t="s">
        <v>1</v>
      </c>
      <c r="BP485" t="s">
        <v>1</v>
      </c>
      <c r="BQ485" t="s">
        <v>1</v>
      </c>
      <c r="BR485" t="s">
        <v>1</v>
      </c>
      <c r="BS485" t="s">
        <v>1</v>
      </c>
      <c r="BT485" t="s">
        <v>1</v>
      </c>
      <c r="BU485" t="s">
        <v>1</v>
      </c>
      <c r="BV485" t="s">
        <v>1</v>
      </c>
      <c r="BW485" t="s">
        <v>0</v>
      </c>
      <c r="BX485" t="s">
        <v>1</v>
      </c>
      <c r="BY485" t="s">
        <v>1</v>
      </c>
      <c r="BZ485" t="s">
        <v>1</v>
      </c>
      <c r="CA485" t="s">
        <v>1</v>
      </c>
      <c r="CB485" t="s">
        <v>1</v>
      </c>
      <c r="CD485" t="str" cm="1">
        <f t="array" aca="1" ref="CD485" ca="1">eConcatenar(A485:CB485,"|")</f>
        <v>XpDnWN85CvbCRhFA|CAR2021-1637|3|MEMORIAL|TABASCO|CARDENAS|POBLADO C-17 INDEPENDENCIA |2021-04-27|14800|0|100|50|1|0|0|0|0|0|0|0|0|0|0|0|0|0|0|MARIN|LORETO|NERI|SOLTERO|X|X|CALLE SIETE CASA NUMERO 186|POBLADO C-17 INDEPENDENCIA |X|9171166177|X|X|X|CALLE SIETE CASA NUMERO 186|X|LUNES|X|X|X|X|X|DOMICILIO |3700|11100|0|0|0|2022-01-15|2022-01-22|x|x|x|x|x|EJCRE545VMMBBOQ|x|HOMBRE|X|14800|X|X|X|X|X|X|X|X|CARDENAS|X|X|X|X|X</v>
      </c>
    </row>
    <row r="486" spans="1:82" x14ac:dyDescent="0.25">
      <c r="A486" t="s">
        <v>620</v>
      </c>
      <c r="B486" t="s">
        <v>2611</v>
      </c>
      <c r="C486">
        <v>3</v>
      </c>
      <c r="D486" t="s">
        <v>3183</v>
      </c>
      <c r="E486" t="s">
        <v>3188</v>
      </c>
      <c r="F486" t="s">
        <v>0</v>
      </c>
      <c r="G486" t="s">
        <v>3482</v>
      </c>
      <c r="H486" t="s">
        <v>3922</v>
      </c>
      <c r="I486">
        <v>14800</v>
      </c>
      <c r="J486">
        <v>0</v>
      </c>
      <c r="K486">
        <v>50</v>
      </c>
      <c r="L486">
        <v>50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 t="s">
        <v>8</v>
      </c>
      <c r="AC486" t="s">
        <v>4283</v>
      </c>
      <c r="AD486" t="s">
        <v>4776</v>
      </c>
      <c r="AE486" t="s">
        <v>4</v>
      </c>
      <c r="AF486" t="s">
        <v>1</v>
      </c>
      <c r="AG486" t="s">
        <v>1</v>
      </c>
      <c r="AH486" t="s">
        <v>5538</v>
      </c>
      <c r="AI486" t="s">
        <v>3482</v>
      </c>
      <c r="AJ486" t="s">
        <v>1</v>
      </c>
      <c r="AK486">
        <v>9371292420</v>
      </c>
      <c r="AL486" t="s">
        <v>1</v>
      </c>
      <c r="AM486" t="s">
        <v>1</v>
      </c>
      <c r="AN486" t="s">
        <v>1</v>
      </c>
      <c r="AO486" t="s">
        <v>5538</v>
      </c>
      <c r="AP486" t="s">
        <v>1</v>
      </c>
      <c r="AQ486" t="s">
        <v>2</v>
      </c>
      <c r="AR486" t="s">
        <v>1</v>
      </c>
      <c r="AS486" t="s">
        <v>1</v>
      </c>
      <c r="AT486" t="s">
        <v>1</v>
      </c>
      <c r="AU486" t="s">
        <v>1</v>
      </c>
      <c r="AV486" t="s">
        <v>1</v>
      </c>
      <c r="AW486" t="s">
        <v>11</v>
      </c>
      <c r="AX486">
        <f>Tabla1[[#This Row],[precio del paquete]]-Tabla1[[#This Row],[Saldo_Deudor]]</f>
        <v>3350</v>
      </c>
      <c r="AY486">
        <v>11450</v>
      </c>
      <c r="AZ486">
        <v>0</v>
      </c>
      <c r="BA486">
        <v>0</v>
      </c>
      <c r="BB486" s="20">
        <v>0</v>
      </c>
      <c r="BC486" t="s">
        <v>4166</v>
      </c>
      <c r="BD486" t="s">
        <v>6035</v>
      </c>
      <c r="BE486" t="s">
        <v>3</v>
      </c>
      <c r="BF486" t="s">
        <v>3</v>
      </c>
      <c r="BG486" t="s">
        <v>3</v>
      </c>
      <c r="BH486" t="s">
        <v>3</v>
      </c>
      <c r="BI486" t="s">
        <v>3</v>
      </c>
      <c r="BJ486" s="18" t="s">
        <v>6128</v>
      </c>
      <c r="BK486" t="s">
        <v>3</v>
      </c>
      <c r="BL486" t="s">
        <v>132</v>
      </c>
      <c r="BM486" t="s">
        <v>1</v>
      </c>
      <c r="BN486">
        <f>Tabla1[[#This Row],[precio del paquete]]</f>
        <v>14800</v>
      </c>
      <c r="BO486" t="s">
        <v>1</v>
      </c>
      <c r="BP486" t="s">
        <v>1</v>
      </c>
      <c r="BQ486" t="s">
        <v>1</v>
      </c>
      <c r="BR486" t="s">
        <v>1</v>
      </c>
      <c r="BS486" t="s">
        <v>1</v>
      </c>
      <c r="BT486" t="s">
        <v>1</v>
      </c>
      <c r="BU486" t="s">
        <v>1</v>
      </c>
      <c r="BV486" t="s">
        <v>1</v>
      </c>
      <c r="BW486" t="s">
        <v>0</v>
      </c>
      <c r="BX486" t="s">
        <v>1</v>
      </c>
      <c r="BY486" t="s">
        <v>1</v>
      </c>
      <c r="BZ486" t="s">
        <v>1</v>
      </c>
      <c r="CA486" t="s">
        <v>1</v>
      </c>
      <c r="CB486" t="s">
        <v>1</v>
      </c>
      <c r="CD486" t="str" cm="1">
        <f t="array" aca="1" ref="CD486" ca="1">eConcatenar(A486:CB486,"|")</f>
        <v>utyuber0vqkolqsO|CAR2021-2404|3|MEMORIAL|TABASCO|CARDENAS|POBLADO C-17 INDEPENDENCIA |2021-05-06|14800|0|50|50|0|0|0|0|0|0|0|0|0|0|0|0|0|0|0|GOMEZ|CORDOVA|MARIA MAGDALENA|SOLTERO|X|X|CALLE 7 ZONA VERDE |POBLADO C-17 INDEPENDENCIA |X|9371292420|X|X|X|CALLE 7 ZONA VERDE |X|LUNES|X|X|X|X|X|DOMICILIO |3350|11450|0|0|0|2022-04-02|2022-04-09|x|x|x|x|x|EJCRE545VMMBBOQ|x|HOMBRE|X|14800|X|X|X|X|X|X|X|X|CARDENAS|X|X|X|X|X</v>
      </c>
    </row>
    <row r="487" spans="1:82" x14ac:dyDescent="0.25">
      <c r="A487" t="s">
        <v>621</v>
      </c>
      <c r="B487" t="s">
        <v>2612</v>
      </c>
      <c r="C487">
        <v>3</v>
      </c>
      <c r="D487" t="s">
        <v>3183</v>
      </c>
      <c r="E487" t="s">
        <v>3188</v>
      </c>
      <c r="F487" t="s">
        <v>0</v>
      </c>
      <c r="G487" t="s">
        <v>3483</v>
      </c>
      <c r="H487" t="s">
        <v>3979</v>
      </c>
      <c r="I487">
        <v>14800</v>
      </c>
      <c r="J487">
        <v>0</v>
      </c>
      <c r="K487">
        <v>500</v>
      </c>
      <c r="L487">
        <v>50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 t="s">
        <v>4246</v>
      </c>
      <c r="AC487" t="s">
        <v>4305</v>
      </c>
      <c r="AD487" t="s">
        <v>4239</v>
      </c>
      <c r="AE487" t="s">
        <v>4</v>
      </c>
      <c r="AF487" t="s">
        <v>1</v>
      </c>
      <c r="AG487" t="s">
        <v>1</v>
      </c>
      <c r="AH487" t="s">
        <v>5539</v>
      </c>
      <c r="AI487" t="s">
        <v>3483</v>
      </c>
      <c r="AJ487" t="s">
        <v>1</v>
      </c>
      <c r="AK487">
        <v>9934001924</v>
      </c>
      <c r="AL487" t="s">
        <v>1</v>
      </c>
      <c r="AM487" t="s">
        <v>1</v>
      </c>
      <c r="AN487" t="s">
        <v>1</v>
      </c>
      <c r="AO487" t="s">
        <v>5539</v>
      </c>
      <c r="AP487" t="s">
        <v>1</v>
      </c>
      <c r="AQ487" t="s">
        <v>2</v>
      </c>
      <c r="AR487" t="s">
        <v>1</v>
      </c>
      <c r="AS487" t="s">
        <v>1</v>
      </c>
      <c r="AT487" t="s">
        <v>1</v>
      </c>
      <c r="AU487" t="s">
        <v>1</v>
      </c>
      <c r="AV487" t="s">
        <v>1</v>
      </c>
      <c r="AW487" t="s">
        <v>11</v>
      </c>
      <c r="AX487">
        <f>Tabla1[[#This Row],[precio del paquete]]-Tabla1[[#This Row],[Saldo_Deudor]]</f>
        <v>3700</v>
      </c>
      <c r="AY487">
        <v>11100</v>
      </c>
      <c r="AZ487">
        <v>0</v>
      </c>
      <c r="BA487">
        <v>0</v>
      </c>
      <c r="BB487" s="20">
        <v>0</v>
      </c>
      <c r="BC487" t="s">
        <v>3965</v>
      </c>
      <c r="BD487" t="s">
        <v>4085</v>
      </c>
      <c r="BE487" t="s">
        <v>3</v>
      </c>
      <c r="BF487" t="s">
        <v>3</v>
      </c>
      <c r="BG487" t="s">
        <v>3</v>
      </c>
      <c r="BH487" t="s">
        <v>3</v>
      </c>
      <c r="BI487" t="s">
        <v>3</v>
      </c>
      <c r="BJ487" s="19" t="s">
        <v>6128</v>
      </c>
      <c r="BK487" t="s">
        <v>3</v>
      </c>
      <c r="BL487" t="s">
        <v>132</v>
      </c>
      <c r="BM487" t="s">
        <v>1</v>
      </c>
      <c r="BN487">
        <f>Tabla1[[#This Row],[precio del paquete]]</f>
        <v>14800</v>
      </c>
      <c r="BO487" t="s">
        <v>1</v>
      </c>
      <c r="BP487" t="s">
        <v>1</v>
      </c>
      <c r="BQ487" t="s">
        <v>1</v>
      </c>
      <c r="BR487" t="s">
        <v>1</v>
      </c>
      <c r="BS487" t="s">
        <v>1</v>
      </c>
      <c r="BT487" t="s">
        <v>1</v>
      </c>
      <c r="BU487" t="s">
        <v>1</v>
      </c>
      <c r="BV487" t="s">
        <v>1</v>
      </c>
      <c r="BW487" t="s">
        <v>0</v>
      </c>
      <c r="BX487" t="s">
        <v>1</v>
      </c>
      <c r="BY487" t="s">
        <v>1</v>
      </c>
      <c r="BZ487" t="s">
        <v>1</v>
      </c>
      <c r="CA487" t="s">
        <v>1</v>
      </c>
      <c r="CB487" t="s">
        <v>1</v>
      </c>
      <c r="CD487" t="str" cm="1">
        <f t="array" aca="1" ref="CD487" ca="1">eConcatenar(A487:CB487,"|")</f>
        <v>T0WFlEWONJDLQE5h|CAR2021-5259|3|MEMORIAL|TABASCO|CARDENAS|POBLADO C-20 MIGUEL HIDALGO|2021-11-09|14800|0|500|50|0|0|0|0|0|0|0|0|0|0|0|0|0|0|0|JIMENEZ|SANCHEZ|ROCIO|SOLTERO|X|X|CALLE 4 ZONA AMPLIACION|POBLADO C-20 MIGUEL HIDALGO|X|9934001924|X|X|X|CALLE 4 ZONA AMPLIACION|X|LUNES|X|X|X|X|X|DOMICILIO |3700|11100|0|0|0|2022-01-19|2022-01-26|x|x|x|x|x|EJCRE545VMMBBOQ|x|HOMBRE|X|14800|X|X|X|X|X|X|X|X|CARDENAS|X|X|X|X|X</v>
      </c>
    </row>
    <row r="488" spans="1:82" x14ac:dyDescent="0.25">
      <c r="A488" t="s">
        <v>622</v>
      </c>
      <c r="B488" t="s">
        <v>2613</v>
      </c>
      <c r="C488">
        <v>3</v>
      </c>
      <c r="D488" t="s">
        <v>3183</v>
      </c>
      <c r="E488" t="s">
        <v>3188</v>
      </c>
      <c r="F488" t="s">
        <v>0</v>
      </c>
      <c r="G488" t="s">
        <v>3484</v>
      </c>
      <c r="H488" t="s">
        <v>3980</v>
      </c>
      <c r="I488">
        <v>14800</v>
      </c>
      <c r="J488">
        <v>0</v>
      </c>
      <c r="K488">
        <v>200</v>
      </c>
      <c r="L488">
        <v>50</v>
      </c>
      <c r="M488">
        <v>1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 t="s">
        <v>4305</v>
      </c>
      <c r="AC488" t="s">
        <v>4253</v>
      </c>
      <c r="AD488" t="s">
        <v>4777</v>
      </c>
      <c r="AE488" t="s">
        <v>4</v>
      </c>
      <c r="AF488" t="s">
        <v>1</v>
      </c>
      <c r="AG488" t="s">
        <v>1</v>
      </c>
      <c r="AH488" t="s">
        <v>5540</v>
      </c>
      <c r="AI488" t="s">
        <v>3484</v>
      </c>
      <c r="AJ488" t="s">
        <v>1</v>
      </c>
      <c r="AK488">
        <v>9372270309</v>
      </c>
      <c r="AL488" t="s">
        <v>1</v>
      </c>
      <c r="AM488" t="s">
        <v>1</v>
      </c>
      <c r="AN488" t="s">
        <v>1</v>
      </c>
      <c r="AO488" t="s">
        <v>5540</v>
      </c>
      <c r="AP488" t="s">
        <v>1</v>
      </c>
      <c r="AQ488" t="s">
        <v>2</v>
      </c>
      <c r="AR488" t="s">
        <v>1</v>
      </c>
      <c r="AS488" t="s">
        <v>1</v>
      </c>
      <c r="AT488" t="s">
        <v>1</v>
      </c>
      <c r="AU488" t="s">
        <v>1</v>
      </c>
      <c r="AV488" t="s">
        <v>1</v>
      </c>
      <c r="AW488" t="s">
        <v>11</v>
      </c>
      <c r="AX488">
        <f>Tabla1[[#This Row],[precio del paquete]]-Tabla1[[#This Row],[Saldo_Deudor]]</f>
        <v>9300</v>
      </c>
      <c r="AY488">
        <v>5500</v>
      </c>
      <c r="AZ488">
        <v>0</v>
      </c>
      <c r="BA488">
        <v>0</v>
      </c>
      <c r="BB488" s="20">
        <v>0</v>
      </c>
      <c r="BC488" t="s">
        <v>4124</v>
      </c>
      <c r="BD488" t="s">
        <v>4103</v>
      </c>
      <c r="BE488" t="s">
        <v>3</v>
      </c>
      <c r="BF488" t="s">
        <v>3</v>
      </c>
      <c r="BG488" t="s">
        <v>3</v>
      </c>
      <c r="BH488" t="s">
        <v>3</v>
      </c>
      <c r="BI488" t="s">
        <v>3</v>
      </c>
      <c r="BJ488" s="18" t="s">
        <v>6128</v>
      </c>
      <c r="BK488" t="s">
        <v>3</v>
      </c>
      <c r="BL488" t="s">
        <v>132</v>
      </c>
      <c r="BM488" t="s">
        <v>1</v>
      </c>
      <c r="BN488">
        <f>Tabla1[[#This Row],[precio del paquete]]</f>
        <v>14800</v>
      </c>
      <c r="BO488" t="s">
        <v>1</v>
      </c>
      <c r="BP488" t="s">
        <v>1</v>
      </c>
      <c r="BQ488" t="s">
        <v>1</v>
      </c>
      <c r="BR488" t="s">
        <v>1</v>
      </c>
      <c r="BS488" t="s">
        <v>1</v>
      </c>
      <c r="BT488" t="s">
        <v>1</v>
      </c>
      <c r="BU488" t="s">
        <v>1</v>
      </c>
      <c r="BV488" t="s">
        <v>1</v>
      </c>
      <c r="BW488" t="s">
        <v>0</v>
      </c>
      <c r="BX488" t="s">
        <v>1</v>
      </c>
      <c r="BY488" t="s">
        <v>1</v>
      </c>
      <c r="BZ488" t="s">
        <v>1</v>
      </c>
      <c r="CA488" t="s">
        <v>1</v>
      </c>
      <c r="CB488" t="s">
        <v>1</v>
      </c>
      <c r="CD488" t="str" cm="1">
        <f t="array" aca="1" ref="CD488" ca="1">eConcatenar(A488:CB488,"|")</f>
        <v>8yQTrvBlXRF1gf0p|CAR2020-0424|3|MEMORIAL|TABASCO|CARDENAS|POBLADO C-29|2020-07-02|14800|0|200|50|1|0|0|0|0|0|0|0|0|0|0|0|0|0|0|SANCHEZ|GAMAS|ANA PATRICIA|SOLTERO|X|X|ENTRE CALLE 2 Y 3|POBLADO C-29|X|9372270309|X|X|X|ENTRE CALLE 2 Y 3|X|LUNES|X|X|X|X|X|DOMICILIO |9300|5500|0|0|0|2022-01-21|2022-01-28|x|x|x|x|x|EJCRE545VMMBBOQ|x|HOMBRE|X|14800|X|X|X|X|X|X|X|X|CARDENAS|X|X|X|X|X</v>
      </c>
    </row>
    <row r="489" spans="1:82" x14ac:dyDescent="0.25">
      <c r="A489" t="s">
        <v>623</v>
      </c>
      <c r="B489" t="s">
        <v>2614</v>
      </c>
      <c r="C489">
        <v>3</v>
      </c>
      <c r="D489" t="s">
        <v>3187</v>
      </c>
      <c r="E489" t="s">
        <v>3188</v>
      </c>
      <c r="F489" t="s">
        <v>0</v>
      </c>
      <c r="G489" t="s">
        <v>3484</v>
      </c>
      <c r="H489" t="s">
        <v>3981</v>
      </c>
      <c r="I489">
        <v>12900</v>
      </c>
      <c r="J489">
        <v>0</v>
      </c>
      <c r="K489">
        <v>100</v>
      </c>
      <c r="L489">
        <v>50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 t="s">
        <v>7</v>
      </c>
      <c r="AC489" t="s">
        <v>4543</v>
      </c>
      <c r="AD489" t="s">
        <v>4778</v>
      </c>
      <c r="AE489" t="s">
        <v>4</v>
      </c>
      <c r="AF489" t="s">
        <v>1</v>
      </c>
      <c r="AG489" t="s">
        <v>1</v>
      </c>
      <c r="AH489" t="s">
        <v>5541</v>
      </c>
      <c r="AI489" t="s">
        <v>3484</v>
      </c>
      <c r="AJ489" t="s">
        <v>1</v>
      </c>
      <c r="AK489">
        <v>9373697771</v>
      </c>
      <c r="AL489" t="s">
        <v>1</v>
      </c>
      <c r="AM489" t="s">
        <v>1</v>
      </c>
      <c r="AN489" t="s">
        <v>1</v>
      </c>
      <c r="AO489" t="s">
        <v>5541</v>
      </c>
      <c r="AP489" t="s">
        <v>1</v>
      </c>
      <c r="AQ489" t="s">
        <v>2</v>
      </c>
      <c r="AR489" t="s">
        <v>1</v>
      </c>
      <c r="AS489" t="s">
        <v>1</v>
      </c>
      <c r="AT489" t="s">
        <v>1</v>
      </c>
      <c r="AU489" t="s">
        <v>1</v>
      </c>
      <c r="AV489" t="s">
        <v>1</v>
      </c>
      <c r="AW489" t="s">
        <v>11</v>
      </c>
      <c r="AX489">
        <f>Tabla1[[#This Row],[precio del paquete]]-Tabla1[[#This Row],[Saldo_Deudor]]</f>
        <v>8500</v>
      </c>
      <c r="AY489">
        <v>4400</v>
      </c>
      <c r="AZ489">
        <v>0</v>
      </c>
      <c r="BA489">
        <v>0</v>
      </c>
      <c r="BB489" s="20">
        <v>0</v>
      </c>
      <c r="BC489" t="s">
        <v>5996</v>
      </c>
      <c r="BD489" t="s">
        <v>6087</v>
      </c>
      <c r="BE489" t="s">
        <v>3</v>
      </c>
      <c r="BF489" t="s">
        <v>3</v>
      </c>
      <c r="BG489" t="s">
        <v>3</v>
      </c>
      <c r="BH489" t="s">
        <v>3</v>
      </c>
      <c r="BI489" t="s">
        <v>3</v>
      </c>
      <c r="BJ489" s="19" t="s">
        <v>6145</v>
      </c>
      <c r="BK489" t="s">
        <v>3</v>
      </c>
      <c r="BL489" t="s">
        <v>132</v>
      </c>
      <c r="BM489" t="s">
        <v>1</v>
      </c>
      <c r="BN489">
        <f>Tabla1[[#This Row],[precio del paquete]]</f>
        <v>12900</v>
      </c>
      <c r="BO489" t="s">
        <v>1</v>
      </c>
      <c r="BP489" t="s">
        <v>1</v>
      </c>
      <c r="BQ489" t="s">
        <v>1</v>
      </c>
      <c r="BR489" t="s">
        <v>1</v>
      </c>
      <c r="BS489" t="s">
        <v>1</v>
      </c>
      <c r="BT489" t="s">
        <v>1</v>
      </c>
      <c r="BU489" t="s">
        <v>1</v>
      </c>
      <c r="BV489" t="s">
        <v>1</v>
      </c>
      <c r="BW489" t="s">
        <v>0</v>
      </c>
      <c r="BX489" t="s">
        <v>1</v>
      </c>
      <c r="BY489" t="s">
        <v>1</v>
      </c>
      <c r="BZ489" t="s">
        <v>1</v>
      </c>
      <c r="CA489" t="s">
        <v>1</v>
      </c>
      <c r="CB489" t="s">
        <v>1</v>
      </c>
      <c r="CD489" t="str" cm="1">
        <f t="array" aca="1" ref="CD489" ca="1">eConcatenar(A489:CB489,"|")</f>
        <v>vCuPTZcVhEUc2vPJ|CAR2019-2333|3|ECONOLINE|TABASCO|CARDENAS|POBLADO C-29|2019-08-24|12900|0|100|50|0|0|0|0|0|0|0|0|0|0|0|0|0|0|0|LOPEZ|DE LOS SANTOS|JOSE ADRIAN|SOLTERO|X|X|ENTRE CALLE 3 Y 4|POBLADO C-29|X|9373697771|X|X|X|ENTRE CALLE 3 Y 4|X|LUNES|X|X|X|X|X|DOMICILIO |8500|4400|0|0|0|2022-09-21|2022-09-28|x|x|x|x|x|INFHQSH0B2NMACS|x|HOMBRE|X|12900|X|X|X|X|X|X|X|X|CARDENAS|X|X|X|X|X</v>
      </c>
    </row>
    <row r="490" spans="1:82" x14ac:dyDescent="0.25">
      <c r="A490" t="s">
        <v>624</v>
      </c>
      <c r="B490" t="s">
        <v>2615</v>
      </c>
      <c r="C490">
        <v>3</v>
      </c>
      <c r="D490" t="s">
        <v>3183</v>
      </c>
      <c r="E490" t="s">
        <v>3188</v>
      </c>
      <c r="F490" t="s">
        <v>0</v>
      </c>
      <c r="G490" t="s">
        <v>3485</v>
      </c>
      <c r="H490" t="s">
        <v>3900</v>
      </c>
      <c r="I490">
        <v>14800</v>
      </c>
      <c r="J490">
        <v>0</v>
      </c>
      <c r="K490">
        <v>500</v>
      </c>
      <c r="L490">
        <v>50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 t="s">
        <v>4703</v>
      </c>
      <c r="AC490" t="s">
        <v>4779</v>
      </c>
      <c r="AD490" t="s">
        <v>4355</v>
      </c>
      <c r="AE490" t="s">
        <v>4</v>
      </c>
      <c r="AF490" t="s">
        <v>1</v>
      </c>
      <c r="AG490" t="s">
        <v>1</v>
      </c>
      <c r="AH490" t="s">
        <v>5542</v>
      </c>
      <c r="AI490" t="s">
        <v>3485</v>
      </c>
      <c r="AJ490" t="s">
        <v>1</v>
      </c>
      <c r="AK490">
        <v>9371657165</v>
      </c>
      <c r="AL490" t="s">
        <v>1</v>
      </c>
      <c r="AM490" t="s">
        <v>1</v>
      </c>
      <c r="AN490" t="s">
        <v>1</v>
      </c>
      <c r="AO490" t="s">
        <v>5542</v>
      </c>
      <c r="AP490" t="s">
        <v>1</v>
      </c>
      <c r="AQ490" t="s">
        <v>2</v>
      </c>
      <c r="AR490" t="s">
        <v>1</v>
      </c>
      <c r="AS490" t="s">
        <v>1</v>
      </c>
      <c r="AT490" t="s">
        <v>1</v>
      </c>
      <c r="AU490" t="s">
        <v>1</v>
      </c>
      <c r="AV490" t="s">
        <v>1</v>
      </c>
      <c r="AW490" t="s">
        <v>11</v>
      </c>
      <c r="AX490">
        <f>Tabla1[[#This Row],[precio del paquete]]-Tabla1[[#This Row],[Saldo_Deudor]]</f>
        <v>1300</v>
      </c>
      <c r="AY490">
        <v>13500</v>
      </c>
      <c r="AZ490">
        <v>0</v>
      </c>
      <c r="BA490">
        <v>0</v>
      </c>
      <c r="BB490" s="20">
        <v>0</v>
      </c>
      <c r="BC490" t="s">
        <v>4124</v>
      </c>
      <c r="BD490" t="s">
        <v>4103</v>
      </c>
      <c r="BE490" t="s">
        <v>3</v>
      </c>
      <c r="BF490" t="s">
        <v>3</v>
      </c>
      <c r="BG490" t="s">
        <v>3</v>
      </c>
      <c r="BH490" t="s">
        <v>3</v>
      </c>
      <c r="BI490" t="s">
        <v>3</v>
      </c>
      <c r="BJ490" s="18" t="s">
        <v>6145</v>
      </c>
      <c r="BK490" t="s">
        <v>3</v>
      </c>
      <c r="BL490" t="s">
        <v>132</v>
      </c>
      <c r="BM490" t="s">
        <v>1</v>
      </c>
      <c r="BN490">
        <f>Tabla1[[#This Row],[precio del paquete]]</f>
        <v>14800</v>
      </c>
      <c r="BO490" t="s">
        <v>1</v>
      </c>
      <c r="BP490" t="s">
        <v>1</v>
      </c>
      <c r="BQ490" t="s">
        <v>1</v>
      </c>
      <c r="BR490" t="s">
        <v>1</v>
      </c>
      <c r="BS490" t="s">
        <v>1</v>
      </c>
      <c r="BT490" t="s">
        <v>1</v>
      </c>
      <c r="BU490" t="s">
        <v>1</v>
      </c>
      <c r="BV490" t="s">
        <v>1</v>
      </c>
      <c r="BW490" t="s">
        <v>0</v>
      </c>
      <c r="BX490" t="s">
        <v>1</v>
      </c>
      <c r="BY490" t="s">
        <v>1</v>
      </c>
      <c r="BZ490" t="s">
        <v>1</v>
      </c>
      <c r="CA490" t="s">
        <v>1</v>
      </c>
      <c r="CB490" t="s">
        <v>1</v>
      </c>
      <c r="CD490" t="str" cm="1">
        <f t="array" aca="1" ref="CD490" ca="1">eConcatenar(A490:CB490,"|")</f>
        <v>G3hXa79zt4zAAriq|CAR2021-6856|3|MEMORIAL|TABASCO|CARDENAS|POBLADO C-29 VICENTE GUERRERO|2021-12-11|14800|0|500|50|0|0|0|0|0|0|0|0|0|0|0|0|0|0|0|BAUTISTA|CALCANIO|MARIBEL|SOLTERO|X|X|CALLE 6 NUMERO 137|POBLADO C-29 VICENTE GUERRERO|X|9371657165|X|X|X|CALLE 6 NUMERO 137|X|LUNES|X|X|X|X|X|DOMICILIO |1300|13500|0|0|0|2022-01-21|2022-01-28|x|x|x|x|x|INFHQSH0B2NMACS|x|HOMBRE|X|14800|X|X|X|X|X|X|X|X|CARDENAS|X|X|X|X|X</v>
      </c>
    </row>
    <row r="491" spans="1:82" x14ac:dyDescent="0.25">
      <c r="A491" t="s">
        <v>625</v>
      </c>
      <c r="B491" t="s">
        <v>2616</v>
      </c>
      <c r="C491">
        <v>3</v>
      </c>
      <c r="D491" t="s">
        <v>3183</v>
      </c>
      <c r="E491" t="s">
        <v>3188</v>
      </c>
      <c r="F491" t="s">
        <v>0</v>
      </c>
      <c r="G491" t="s">
        <v>3485</v>
      </c>
      <c r="H491" t="s">
        <v>3900</v>
      </c>
      <c r="I491">
        <v>14800</v>
      </c>
      <c r="J491">
        <v>0</v>
      </c>
      <c r="K491">
        <v>500</v>
      </c>
      <c r="L491">
        <v>50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 t="s">
        <v>4305</v>
      </c>
      <c r="AC491" t="s">
        <v>4760</v>
      </c>
      <c r="AD491" t="s">
        <v>4242</v>
      </c>
      <c r="AE491" t="s">
        <v>4</v>
      </c>
      <c r="AF491" t="s">
        <v>1</v>
      </c>
      <c r="AG491" t="s">
        <v>1</v>
      </c>
      <c r="AH491" t="s">
        <v>5542</v>
      </c>
      <c r="AI491" t="s">
        <v>3485</v>
      </c>
      <c r="AJ491" t="s">
        <v>1</v>
      </c>
      <c r="AK491">
        <v>9372279974</v>
      </c>
      <c r="AL491" t="s">
        <v>1</v>
      </c>
      <c r="AM491" t="s">
        <v>1</v>
      </c>
      <c r="AN491" t="s">
        <v>1</v>
      </c>
      <c r="AO491" t="s">
        <v>5542</v>
      </c>
      <c r="AP491" t="s">
        <v>1</v>
      </c>
      <c r="AQ491" t="s">
        <v>2</v>
      </c>
      <c r="AR491" t="s">
        <v>1</v>
      </c>
      <c r="AS491" t="s">
        <v>1</v>
      </c>
      <c r="AT491" t="s">
        <v>1</v>
      </c>
      <c r="AU491" t="s">
        <v>1</v>
      </c>
      <c r="AV491" t="s">
        <v>1</v>
      </c>
      <c r="AW491" t="s">
        <v>11</v>
      </c>
      <c r="AX491">
        <f>Tabla1[[#This Row],[precio del paquete]]-Tabla1[[#This Row],[Saldo_Deudor]]</f>
        <v>1300</v>
      </c>
      <c r="AY491">
        <v>13500</v>
      </c>
      <c r="AZ491">
        <v>0</v>
      </c>
      <c r="BA491">
        <v>0</v>
      </c>
      <c r="BB491" s="20">
        <v>0</v>
      </c>
      <c r="BC491" t="s">
        <v>4124</v>
      </c>
      <c r="BD491" t="s">
        <v>4103</v>
      </c>
      <c r="BE491" t="s">
        <v>3</v>
      </c>
      <c r="BF491" t="s">
        <v>3</v>
      </c>
      <c r="BG491" t="s">
        <v>3</v>
      </c>
      <c r="BH491" t="s">
        <v>3</v>
      </c>
      <c r="BI491" t="s">
        <v>3</v>
      </c>
      <c r="BJ491" s="19" t="s">
        <v>6145</v>
      </c>
      <c r="BK491" t="s">
        <v>3</v>
      </c>
      <c r="BL491" t="s">
        <v>132</v>
      </c>
      <c r="BM491" t="s">
        <v>1</v>
      </c>
      <c r="BN491">
        <f>Tabla1[[#This Row],[precio del paquete]]</f>
        <v>14800</v>
      </c>
      <c r="BO491" t="s">
        <v>1</v>
      </c>
      <c r="BP491" t="s">
        <v>1</v>
      </c>
      <c r="BQ491" t="s">
        <v>1</v>
      </c>
      <c r="BR491" t="s">
        <v>1</v>
      </c>
      <c r="BS491" t="s">
        <v>1</v>
      </c>
      <c r="BT491" t="s">
        <v>1</v>
      </c>
      <c r="BU491" t="s">
        <v>1</v>
      </c>
      <c r="BV491" t="s">
        <v>1</v>
      </c>
      <c r="BW491" t="s">
        <v>0</v>
      </c>
      <c r="BX491" t="s">
        <v>1</v>
      </c>
      <c r="BY491" t="s">
        <v>1</v>
      </c>
      <c r="BZ491" t="s">
        <v>1</v>
      </c>
      <c r="CA491" t="s">
        <v>1</v>
      </c>
      <c r="CB491" t="s">
        <v>1</v>
      </c>
      <c r="CD491" t="str" cm="1">
        <f t="array" aca="1" ref="CD491" ca="1">eConcatenar(A491:CB491,"|")</f>
        <v>5fbAhiIQH6U4U0rD|CAR2021-6858|3|MEMORIAL|TABASCO|CARDENAS|POBLADO C-29 VICENTE GUERRERO|2021-12-11|14800|0|500|50|0|0|0|0|0|0|0|0|0|0|0|0|0|0|0|SANCHEZ|VAZQUEZ|RODOLFO|SOLTERO|X|X|CALLE 6 NUMERO 137|POBLADO C-29 VICENTE GUERRERO|X|9372279974|X|X|X|CALLE 6 NUMERO 137|X|LUNES|X|X|X|X|X|DOMICILIO |1300|13500|0|0|0|2022-01-21|2022-01-28|x|x|x|x|x|INFHQSH0B2NMACS|x|HOMBRE|X|14800|X|X|X|X|X|X|X|X|CARDENAS|X|X|X|X|X</v>
      </c>
    </row>
    <row r="492" spans="1:82" x14ac:dyDescent="0.25">
      <c r="A492" t="s">
        <v>626</v>
      </c>
      <c r="B492" t="s">
        <v>2617</v>
      </c>
      <c r="C492">
        <v>3</v>
      </c>
      <c r="D492" t="s">
        <v>3183</v>
      </c>
      <c r="E492" t="s">
        <v>3188</v>
      </c>
      <c r="F492" t="s">
        <v>0</v>
      </c>
      <c r="G492" t="s">
        <v>3485</v>
      </c>
      <c r="H492" t="s">
        <v>3760</v>
      </c>
      <c r="I492">
        <v>14800</v>
      </c>
      <c r="J492">
        <v>0</v>
      </c>
      <c r="K492">
        <v>50</v>
      </c>
      <c r="L492">
        <v>50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 t="s">
        <v>4183</v>
      </c>
      <c r="AC492" t="s">
        <v>4543</v>
      </c>
      <c r="AD492" t="s">
        <v>4780</v>
      </c>
      <c r="AE492" t="s">
        <v>4</v>
      </c>
      <c r="AF492" t="s">
        <v>1</v>
      </c>
      <c r="AG492" t="s">
        <v>1</v>
      </c>
      <c r="AH492" t="s">
        <v>5543</v>
      </c>
      <c r="AI492" t="s">
        <v>3485</v>
      </c>
      <c r="AJ492" t="s">
        <v>1</v>
      </c>
      <c r="AK492">
        <v>9371038224</v>
      </c>
      <c r="AL492" t="s">
        <v>1</v>
      </c>
      <c r="AM492" t="s">
        <v>1</v>
      </c>
      <c r="AN492" t="s">
        <v>1</v>
      </c>
      <c r="AO492" t="s">
        <v>5543</v>
      </c>
      <c r="AP492" t="s">
        <v>1</v>
      </c>
      <c r="AQ492" t="s">
        <v>2</v>
      </c>
      <c r="AR492" t="s">
        <v>1</v>
      </c>
      <c r="AS492" t="s">
        <v>1</v>
      </c>
      <c r="AT492" t="s">
        <v>1</v>
      </c>
      <c r="AU492" t="s">
        <v>1</v>
      </c>
      <c r="AV492" t="s">
        <v>1</v>
      </c>
      <c r="AW492" t="s">
        <v>11</v>
      </c>
      <c r="AX492">
        <f>Tabla1[[#This Row],[precio del paquete]]-Tabla1[[#This Row],[Saldo_Deudor]]</f>
        <v>250</v>
      </c>
      <c r="AY492">
        <v>14550</v>
      </c>
      <c r="AZ492">
        <v>0</v>
      </c>
      <c r="BA492">
        <v>0</v>
      </c>
      <c r="BB492" s="20">
        <v>0</v>
      </c>
      <c r="BC492" t="s">
        <v>4124</v>
      </c>
      <c r="BD492" t="s">
        <v>4103</v>
      </c>
      <c r="BE492" t="s">
        <v>3</v>
      </c>
      <c r="BF492" t="s">
        <v>3</v>
      </c>
      <c r="BG492" t="s">
        <v>3</v>
      </c>
      <c r="BH492" t="s">
        <v>3</v>
      </c>
      <c r="BI492" t="s">
        <v>3</v>
      </c>
      <c r="BJ492" s="18" t="s">
        <v>6145</v>
      </c>
      <c r="BK492" t="s">
        <v>3</v>
      </c>
      <c r="BL492" t="s">
        <v>132</v>
      </c>
      <c r="BM492" t="s">
        <v>1</v>
      </c>
      <c r="BN492">
        <f>Tabla1[[#This Row],[precio del paquete]]</f>
        <v>14800</v>
      </c>
      <c r="BO492" t="s">
        <v>1</v>
      </c>
      <c r="BP492" t="s">
        <v>1</v>
      </c>
      <c r="BQ492" t="s">
        <v>1</v>
      </c>
      <c r="BR492" t="s">
        <v>1</v>
      </c>
      <c r="BS492" t="s">
        <v>1</v>
      </c>
      <c r="BT492" t="s">
        <v>1</v>
      </c>
      <c r="BU492" t="s">
        <v>1</v>
      </c>
      <c r="BV492" t="s">
        <v>1</v>
      </c>
      <c r="BW492" t="s">
        <v>0</v>
      </c>
      <c r="BX492" t="s">
        <v>1</v>
      </c>
      <c r="BY492" t="s">
        <v>1</v>
      </c>
      <c r="BZ492" t="s">
        <v>1</v>
      </c>
      <c r="CA492" t="s">
        <v>1</v>
      </c>
      <c r="CB492" t="s">
        <v>1</v>
      </c>
      <c r="CD492" t="str" cm="1">
        <f t="array" aca="1" ref="CD492" ca="1">eConcatenar(A492:CB492,"|")</f>
        <v>EE2kk49BQc4Cwy9g|CAR2021-6686|3|MEMORIAL|TABASCO|CARDENAS|POBLADO C-29 VICENTE GUERRERO|2021-06-11|14800|0|50|50|0|0|0|0|0|0|0|0|0|0|0|0|0|0|0|DE LA CRUZ|DE LOS SANTOS|OLGA|SOLTERO|X|X|CALLE 6 CASA NUMERO 155|POBLADO C-29 VICENTE GUERRERO|X|9371038224|X|X|X|CALLE 6 CASA NUMERO 155|X|LUNES|X|X|X|X|X|DOMICILIO |250|14550|0|0|0|2022-01-21|2022-01-28|x|x|x|x|x|INFHQSH0B2NMACS|x|HOMBRE|X|14800|X|X|X|X|X|X|X|X|CARDENAS|X|X|X|X|X</v>
      </c>
    </row>
    <row r="493" spans="1:82" x14ac:dyDescent="0.25">
      <c r="A493" t="s">
        <v>627</v>
      </c>
      <c r="B493" t="s">
        <v>2618</v>
      </c>
      <c r="C493">
        <v>3</v>
      </c>
      <c r="D493" t="s">
        <v>3183</v>
      </c>
      <c r="E493" t="s">
        <v>3188</v>
      </c>
      <c r="F493" t="s">
        <v>0</v>
      </c>
      <c r="G493" t="s">
        <v>3485</v>
      </c>
      <c r="H493" t="s">
        <v>3784</v>
      </c>
      <c r="I493">
        <v>14800</v>
      </c>
      <c r="J493">
        <v>0</v>
      </c>
      <c r="K493">
        <v>50</v>
      </c>
      <c r="L493">
        <v>50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 t="s">
        <v>4267</v>
      </c>
      <c r="AC493" t="s">
        <v>4543</v>
      </c>
      <c r="AD493" t="s">
        <v>4781</v>
      </c>
      <c r="AE493" t="s">
        <v>4</v>
      </c>
      <c r="AF493" t="s">
        <v>1</v>
      </c>
      <c r="AG493" t="s">
        <v>1</v>
      </c>
      <c r="AH493" t="s">
        <v>5319</v>
      </c>
      <c r="AI493" t="s">
        <v>3485</v>
      </c>
      <c r="AJ493" t="s">
        <v>1</v>
      </c>
      <c r="AK493">
        <v>9371271859</v>
      </c>
      <c r="AL493" t="s">
        <v>1</v>
      </c>
      <c r="AM493" t="s">
        <v>1</v>
      </c>
      <c r="AN493" t="s">
        <v>1</v>
      </c>
      <c r="AO493" t="s">
        <v>5319</v>
      </c>
      <c r="AP493" t="s">
        <v>1</v>
      </c>
      <c r="AQ493" t="s">
        <v>2</v>
      </c>
      <c r="AR493" t="s">
        <v>1</v>
      </c>
      <c r="AS493" t="s">
        <v>1</v>
      </c>
      <c r="AT493" t="s">
        <v>1</v>
      </c>
      <c r="AU493" t="s">
        <v>1</v>
      </c>
      <c r="AV493" t="s">
        <v>1</v>
      </c>
      <c r="AW493" t="s">
        <v>11</v>
      </c>
      <c r="AX493">
        <f>Tabla1[[#This Row],[precio del paquete]]-Tabla1[[#This Row],[Saldo_Deudor]]</f>
        <v>750</v>
      </c>
      <c r="AY493">
        <v>14050</v>
      </c>
      <c r="AZ493">
        <v>0</v>
      </c>
      <c r="BA493">
        <v>0</v>
      </c>
      <c r="BB493" s="20">
        <v>0</v>
      </c>
      <c r="BC493" t="s">
        <v>4124</v>
      </c>
      <c r="BD493" t="s">
        <v>4103</v>
      </c>
      <c r="BE493" t="s">
        <v>3</v>
      </c>
      <c r="BF493" t="s">
        <v>3</v>
      </c>
      <c r="BG493" t="s">
        <v>3</v>
      </c>
      <c r="BH493" t="s">
        <v>3</v>
      </c>
      <c r="BI493" t="s">
        <v>3</v>
      </c>
      <c r="BJ493" s="19" t="s">
        <v>6145</v>
      </c>
      <c r="BK493" t="s">
        <v>3</v>
      </c>
      <c r="BL493" t="s">
        <v>132</v>
      </c>
      <c r="BM493" t="s">
        <v>1</v>
      </c>
      <c r="BN493">
        <f>Tabla1[[#This Row],[precio del paquete]]</f>
        <v>14800</v>
      </c>
      <c r="BO493" t="s">
        <v>1</v>
      </c>
      <c r="BP493" t="s">
        <v>1</v>
      </c>
      <c r="BQ493" t="s">
        <v>1</v>
      </c>
      <c r="BR493" t="s">
        <v>1</v>
      </c>
      <c r="BS493" t="s">
        <v>1</v>
      </c>
      <c r="BT493" t="s">
        <v>1</v>
      </c>
      <c r="BU493" t="s">
        <v>1</v>
      </c>
      <c r="BV493" t="s">
        <v>1</v>
      </c>
      <c r="BW493" t="s">
        <v>0</v>
      </c>
      <c r="BX493" t="s">
        <v>1</v>
      </c>
      <c r="BY493" t="s">
        <v>1</v>
      </c>
      <c r="BZ493" t="s">
        <v>1</v>
      </c>
      <c r="CA493" t="s">
        <v>1</v>
      </c>
      <c r="CB493" t="s">
        <v>1</v>
      </c>
      <c r="CD493" t="str" cm="1">
        <f t="array" aca="1" ref="CD493" ca="1">eConcatenar(A493:CB493,"|")</f>
        <v>pKSurHR1sKdfFt04|CAR2021-6662|3|MEMORIAL|TABASCO|CARDENAS|POBLADO C-29 VICENTE GUERRERO|2021-05-11|14800|0|50|50|0|0|0|0|0|0|0|0|0|0|0|0|0|0|0|ENRIQUE|DE LOS SANTOS|VIOLETA|SOLTERO|X|X|CALLE SIN NOMBRE Y SIN NUMERO|POBLADO C-29 VICENTE GUERRERO|X|9371271859|X|X|X|CALLE SIN NOMBRE Y SIN NUMERO|X|LUNES|X|X|X|X|X|DOMICILIO |750|14050|0|0|0|2022-01-21|2022-01-28|x|x|x|x|x|INFHQSH0B2NMACS|x|HOMBRE|X|14800|X|X|X|X|X|X|X|X|CARDENAS|X|X|X|X|X</v>
      </c>
    </row>
    <row r="494" spans="1:82" x14ac:dyDescent="0.25">
      <c r="A494" t="s">
        <v>628</v>
      </c>
      <c r="B494" t="s">
        <v>2619</v>
      </c>
      <c r="C494">
        <v>3</v>
      </c>
      <c r="D494" t="s">
        <v>3183</v>
      </c>
      <c r="E494" t="s">
        <v>3188</v>
      </c>
      <c r="F494" t="s">
        <v>0</v>
      </c>
      <c r="G494" t="s">
        <v>3485</v>
      </c>
      <c r="H494" t="s">
        <v>3890</v>
      </c>
      <c r="I494">
        <v>14800</v>
      </c>
      <c r="J494">
        <v>0</v>
      </c>
      <c r="K494">
        <v>100</v>
      </c>
      <c r="L494">
        <v>50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 t="s">
        <v>4703</v>
      </c>
      <c r="AC494" t="s">
        <v>4246</v>
      </c>
      <c r="AD494" t="s">
        <v>4782</v>
      </c>
      <c r="AE494" t="s">
        <v>4</v>
      </c>
      <c r="AF494" t="s">
        <v>1</v>
      </c>
      <c r="AG494" t="s">
        <v>1</v>
      </c>
      <c r="AH494" t="s">
        <v>5544</v>
      </c>
      <c r="AI494" t="s">
        <v>3485</v>
      </c>
      <c r="AJ494" t="s">
        <v>1</v>
      </c>
      <c r="AK494">
        <v>9371107060</v>
      </c>
      <c r="AL494" t="s">
        <v>1</v>
      </c>
      <c r="AM494" t="s">
        <v>1</v>
      </c>
      <c r="AN494" t="s">
        <v>1</v>
      </c>
      <c r="AO494" t="s">
        <v>5544</v>
      </c>
      <c r="AP494" t="s">
        <v>1</v>
      </c>
      <c r="AQ494" t="s">
        <v>2</v>
      </c>
      <c r="AR494" t="s">
        <v>1</v>
      </c>
      <c r="AS494" t="s">
        <v>1</v>
      </c>
      <c r="AT494" t="s">
        <v>1</v>
      </c>
      <c r="AU494" t="s">
        <v>1</v>
      </c>
      <c r="AV494" t="s">
        <v>1</v>
      </c>
      <c r="AW494" t="s">
        <v>11</v>
      </c>
      <c r="AX494">
        <f>Tabla1[[#This Row],[precio del paquete]]-Tabla1[[#This Row],[Saldo_Deudor]]</f>
        <v>1600</v>
      </c>
      <c r="AY494">
        <v>13200</v>
      </c>
      <c r="AZ494">
        <v>0</v>
      </c>
      <c r="BA494">
        <v>0</v>
      </c>
      <c r="BB494" s="20">
        <v>0</v>
      </c>
      <c r="BC494" t="s">
        <v>4124</v>
      </c>
      <c r="BD494" t="s">
        <v>4103</v>
      </c>
      <c r="BE494" t="s">
        <v>3</v>
      </c>
      <c r="BF494" t="s">
        <v>3</v>
      </c>
      <c r="BG494" t="s">
        <v>3</v>
      </c>
      <c r="BH494" t="s">
        <v>3</v>
      </c>
      <c r="BI494" t="s">
        <v>3</v>
      </c>
      <c r="BJ494" s="18" t="s">
        <v>6145</v>
      </c>
      <c r="BK494" t="s">
        <v>3</v>
      </c>
      <c r="BL494" t="s">
        <v>132</v>
      </c>
      <c r="BM494" t="s">
        <v>1</v>
      </c>
      <c r="BN494">
        <f>Tabla1[[#This Row],[precio del paquete]]</f>
        <v>14800</v>
      </c>
      <c r="BO494" t="s">
        <v>1</v>
      </c>
      <c r="BP494" t="s">
        <v>1</v>
      </c>
      <c r="BQ494" t="s">
        <v>1</v>
      </c>
      <c r="BR494" t="s">
        <v>1</v>
      </c>
      <c r="BS494" t="s">
        <v>1</v>
      </c>
      <c r="BT494" t="s">
        <v>1</v>
      </c>
      <c r="BU494" t="s">
        <v>1</v>
      </c>
      <c r="BV494" t="s">
        <v>1</v>
      </c>
      <c r="BW494" t="s">
        <v>0</v>
      </c>
      <c r="BX494" t="s">
        <v>1</v>
      </c>
      <c r="BY494" t="s">
        <v>1</v>
      </c>
      <c r="BZ494" t="s">
        <v>1</v>
      </c>
      <c r="CA494" t="s">
        <v>1</v>
      </c>
      <c r="CB494" t="s">
        <v>1</v>
      </c>
      <c r="CD494" t="str" cm="1">
        <f t="array" aca="1" ref="CD494" ca="1">eConcatenar(A494:CB494,"|")</f>
        <v>DvBqZu1jvNciJu6b|CAR2021-5651|3|MEMORIAL|TABASCO|CARDENAS|POBLADO C-29 VICENTE GUERRERO|2021-09-25|14800|0|100|50|0|0|0|0|0|0|0|0|0|0|0|0|0|0|0|BAUTISTA|JIMENEZ|ROSALINA|SOLTERO|X|X|A 3 CASAS DE LA CALLE PRINCIPAL|POBLADO C-29 VICENTE GUERRERO|X|9371107060|X|X|X|A 3 CASAS DE LA CALLE PRINCIPAL|X|LUNES|X|X|X|X|X|DOMICILIO |1600|13200|0|0|0|2022-01-21|2022-01-28|x|x|x|x|x|INFHQSH0B2NMACS|x|HOMBRE|X|14800|X|X|X|X|X|X|X|X|CARDENAS|X|X|X|X|X</v>
      </c>
    </row>
    <row r="495" spans="1:82" x14ac:dyDescent="0.25">
      <c r="A495" t="s">
        <v>629</v>
      </c>
      <c r="B495" t="s">
        <v>2620</v>
      </c>
      <c r="C495">
        <v>3</v>
      </c>
      <c r="D495" t="s">
        <v>3183</v>
      </c>
      <c r="E495" t="s">
        <v>3188</v>
      </c>
      <c r="F495" t="s">
        <v>0</v>
      </c>
      <c r="G495" t="s">
        <v>3485</v>
      </c>
      <c r="H495" t="s">
        <v>3763</v>
      </c>
      <c r="I495">
        <v>14800</v>
      </c>
      <c r="J495">
        <v>0</v>
      </c>
      <c r="K495">
        <v>50</v>
      </c>
      <c r="L495">
        <v>50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 t="s">
        <v>4461</v>
      </c>
      <c r="AC495" t="s">
        <v>4494</v>
      </c>
      <c r="AD495" t="s">
        <v>4338</v>
      </c>
      <c r="AE495" t="s">
        <v>4</v>
      </c>
      <c r="AF495" t="s">
        <v>1</v>
      </c>
      <c r="AG495" t="s">
        <v>1</v>
      </c>
      <c r="AH495" t="s">
        <v>5545</v>
      </c>
      <c r="AI495" t="s">
        <v>3485</v>
      </c>
      <c r="AJ495" t="s">
        <v>1</v>
      </c>
      <c r="AK495" t="s">
        <v>1</v>
      </c>
      <c r="AL495" t="s">
        <v>1</v>
      </c>
      <c r="AM495" t="s">
        <v>1</v>
      </c>
      <c r="AN495" t="s">
        <v>1</v>
      </c>
      <c r="AO495" t="s">
        <v>5545</v>
      </c>
      <c r="AP495" t="s">
        <v>1</v>
      </c>
      <c r="AQ495" t="s">
        <v>2</v>
      </c>
      <c r="AR495" t="s">
        <v>1</v>
      </c>
      <c r="AS495" t="s">
        <v>1</v>
      </c>
      <c r="AT495" t="s">
        <v>1</v>
      </c>
      <c r="AU495" t="s">
        <v>1</v>
      </c>
      <c r="AV495" t="s">
        <v>1</v>
      </c>
      <c r="AW495" t="s">
        <v>11</v>
      </c>
      <c r="AX495">
        <f>Tabla1[[#This Row],[precio del paquete]]-Tabla1[[#This Row],[Saldo_Deudor]]</f>
        <v>5700</v>
      </c>
      <c r="AY495">
        <v>9100</v>
      </c>
      <c r="AZ495">
        <v>0</v>
      </c>
      <c r="BA495">
        <v>0</v>
      </c>
      <c r="BB495" s="20">
        <v>0</v>
      </c>
      <c r="BC495" t="s">
        <v>4124</v>
      </c>
      <c r="BD495" t="s">
        <v>4103</v>
      </c>
      <c r="BE495" t="s">
        <v>3</v>
      </c>
      <c r="BF495" t="s">
        <v>3</v>
      </c>
      <c r="BG495" t="s">
        <v>3</v>
      </c>
      <c r="BH495" t="s">
        <v>3</v>
      </c>
      <c r="BI495" t="s">
        <v>3</v>
      </c>
      <c r="BJ495" s="19" t="s">
        <v>6145</v>
      </c>
      <c r="BK495" t="s">
        <v>3</v>
      </c>
      <c r="BL495" t="s">
        <v>132</v>
      </c>
      <c r="BM495" t="s">
        <v>1</v>
      </c>
      <c r="BN495">
        <f>Tabla1[[#This Row],[precio del paquete]]</f>
        <v>14800</v>
      </c>
      <c r="BO495" t="s">
        <v>1</v>
      </c>
      <c r="BP495" t="s">
        <v>1</v>
      </c>
      <c r="BQ495" t="s">
        <v>1</v>
      </c>
      <c r="BR495" t="s">
        <v>1</v>
      </c>
      <c r="BS495" t="s">
        <v>1</v>
      </c>
      <c r="BT495" t="s">
        <v>1</v>
      </c>
      <c r="BU495" t="s">
        <v>1</v>
      </c>
      <c r="BV495" t="s">
        <v>1</v>
      </c>
      <c r="BW495" t="s">
        <v>0</v>
      </c>
      <c r="BX495" t="s">
        <v>1</v>
      </c>
      <c r="BY495" t="s">
        <v>1</v>
      </c>
      <c r="BZ495" t="s">
        <v>1</v>
      </c>
      <c r="CA495" t="s">
        <v>1</v>
      </c>
      <c r="CB495" t="s">
        <v>1</v>
      </c>
      <c r="CD495" t="str" cm="1">
        <f t="array" aca="1" ref="CD495" ca="1">eConcatenar(A495:CB495,"|")</f>
        <v>RjI93gYJhRy7r3qI|CAR2020-0278|3|MEMORIAL|TABASCO|CARDENAS|POBLADO C-29 VICENTE GUERRERO|2022-02-01|14800|0|50|50|0|0|0|0|0|0|0|0|0|0|0|0|0|0|0|CARRETA|DIAZ|MARIA DEL CARMEN|SOLTERO|X|X|ENTRE CALLE 7 Y 8|POBLADO C-29 VICENTE GUERRERO|X|X|X|X|X|ENTRE CALLE 7 Y 8|X|LUNES|X|X|X|X|X|DOMICILIO |5700|9100|0|0|0|2022-01-21|2022-01-28|x|x|x|x|x|INFHQSH0B2NMACS|x|HOMBRE|X|14800|X|X|X|X|X|X|X|X|CARDENAS|X|X|X|X|X</v>
      </c>
    </row>
    <row r="496" spans="1:82" x14ac:dyDescent="0.25">
      <c r="A496" t="s">
        <v>630</v>
      </c>
      <c r="B496" t="s">
        <v>2621</v>
      </c>
      <c r="C496">
        <v>3</v>
      </c>
      <c r="D496" t="s">
        <v>3183</v>
      </c>
      <c r="E496" t="s">
        <v>3188</v>
      </c>
      <c r="F496" t="s">
        <v>3189</v>
      </c>
      <c r="G496" t="s">
        <v>3486</v>
      </c>
      <c r="H496" t="s">
        <v>3930</v>
      </c>
      <c r="I496">
        <v>14800</v>
      </c>
      <c r="J496">
        <v>0</v>
      </c>
      <c r="K496">
        <v>200</v>
      </c>
      <c r="L496">
        <v>50</v>
      </c>
      <c r="M496">
        <v>2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 t="s">
        <v>4201</v>
      </c>
      <c r="AC496" t="s">
        <v>7</v>
      </c>
      <c r="AD496" t="s">
        <v>4783</v>
      </c>
      <c r="AE496" t="s">
        <v>4</v>
      </c>
      <c r="AF496" t="s">
        <v>1</v>
      </c>
      <c r="AG496" t="s">
        <v>1</v>
      </c>
      <c r="AH496" t="s">
        <v>5546</v>
      </c>
      <c r="AI496" t="s">
        <v>3486</v>
      </c>
      <c r="AJ496" t="s">
        <v>1</v>
      </c>
      <c r="AK496">
        <v>9331040708</v>
      </c>
      <c r="AL496" t="s">
        <v>1</v>
      </c>
      <c r="AM496" t="s">
        <v>1</v>
      </c>
      <c r="AN496" t="s">
        <v>1</v>
      </c>
      <c r="AO496" t="s">
        <v>5546</v>
      </c>
      <c r="AP496" t="s">
        <v>1</v>
      </c>
      <c r="AQ496" t="s">
        <v>2</v>
      </c>
      <c r="AR496" t="s">
        <v>1</v>
      </c>
      <c r="AS496" t="s">
        <v>1</v>
      </c>
      <c r="AT496" t="s">
        <v>1</v>
      </c>
      <c r="AU496" t="s">
        <v>1</v>
      </c>
      <c r="AV496" t="s">
        <v>1</v>
      </c>
      <c r="AW496" t="s">
        <v>11</v>
      </c>
      <c r="AX496">
        <f>Tabla1[[#This Row],[precio del paquete]]-Tabla1[[#This Row],[Saldo_Deudor]]</f>
        <v>200</v>
      </c>
      <c r="AY496">
        <v>14600</v>
      </c>
      <c r="AZ496">
        <v>0</v>
      </c>
      <c r="BA496">
        <v>0</v>
      </c>
      <c r="BB496" s="20">
        <v>0</v>
      </c>
      <c r="BC496" t="s">
        <v>4121</v>
      </c>
      <c r="BD496" t="s">
        <v>6074</v>
      </c>
      <c r="BE496" t="s">
        <v>3</v>
      </c>
      <c r="BF496" t="s">
        <v>3</v>
      </c>
      <c r="BG496" t="s">
        <v>3</v>
      </c>
      <c r="BH496" t="s">
        <v>3</v>
      </c>
      <c r="BI496" t="s">
        <v>3</v>
      </c>
      <c r="BJ496" s="18" t="s">
        <v>6145</v>
      </c>
      <c r="BK496" t="s">
        <v>3</v>
      </c>
      <c r="BL496" t="s">
        <v>132</v>
      </c>
      <c r="BM496" t="s">
        <v>1</v>
      </c>
      <c r="BN496">
        <f>Tabla1[[#This Row],[precio del paquete]]</f>
        <v>14800</v>
      </c>
      <c r="BO496" t="s">
        <v>1</v>
      </c>
      <c r="BP496" t="s">
        <v>1</v>
      </c>
      <c r="BQ496" t="s">
        <v>1</v>
      </c>
      <c r="BR496" t="s">
        <v>1</v>
      </c>
      <c r="BS496" t="s">
        <v>1</v>
      </c>
      <c r="BT496" t="s">
        <v>1</v>
      </c>
      <c r="BU496" t="s">
        <v>1</v>
      </c>
      <c r="BV496" t="s">
        <v>1</v>
      </c>
      <c r="BW496" t="s">
        <v>0</v>
      </c>
      <c r="BX496" t="s">
        <v>1</v>
      </c>
      <c r="BY496" t="s">
        <v>1</v>
      </c>
      <c r="BZ496" t="s">
        <v>1</v>
      </c>
      <c r="CA496" t="s">
        <v>1</v>
      </c>
      <c r="CB496" t="s">
        <v>1</v>
      </c>
      <c r="CD496" t="str" cm="1">
        <f t="array" aca="1" ref="CD496" ca="1">eConcatenar(A496:CB496,"|")</f>
        <v>BAkEt9Ev7Tjb6pgq|COM2021-3994|3|MEMORIAL|TABASCO|COMALCALCO|POBLADO COCOHITAL|2021-12-28|14800|0|200|50|2|0|0|0|0|0|0|0|0|0|0|0|0|0|0|HERNANDEZ|LOPEZ|YOVANY|SOLTERO|X|X|CARRETERA VECINAL AL PASO LA UNION|POBLADO COCOHITAL|X|9331040708|X|X|X|CARRETERA VECINAL AL PASO LA UNION|X|LUNES|X|X|X|X|X|DOMICILIO |200|14600|0|0|0|2021-12-27|2022-01-03|x|x|x|x|x|INFHQSH0B2NMACS|x|HOMBRE|X|14800|X|X|X|X|X|X|X|X|CARDENAS|X|X|X|X|X</v>
      </c>
    </row>
    <row r="497" spans="1:82" x14ac:dyDescent="0.25">
      <c r="A497" t="s">
        <v>631</v>
      </c>
      <c r="B497" t="s">
        <v>2622</v>
      </c>
      <c r="C497">
        <v>3</v>
      </c>
      <c r="D497" t="s">
        <v>3184</v>
      </c>
      <c r="E497" t="s">
        <v>3188</v>
      </c>
      <c r="F497" t="s">
        <v>3192</v>
      </c>
      <c r="G497" t="s">
        <v>3487</v>
      </c>
      <c r="H497" t="s">
        <v>3982</v>
      </c>
      <c r="I497">
        <v>24500</v>
      </c>
      <c r="J497">
        <v>0</v>
      </c>
      <c r="K497">
        <v>1000</v>
      </c>
      <c r="L497">
        <v>50</v>
      </c>
      <c r="M497">
        <v>2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 t="s">
        <v>4318</v>
      </c>
      <c r="AC497" t="s">
        <v>4201</v>
      </c>
      <c r="AD497" t="s">
        <v>4784</v>
      </c>
      <c r="AE497" t="s">
        <v>4</v>
      </c>
      <c r="AF497" t="s">
        <v>1</v>
      </c>
      <c r="AG497" t="s">
        <v>1</v>
      </c>
      <c r="AH497" t="s">
        <v>5547</v>
      </c>
      <c r="AI497" t="s">
        <v>3487</v>
      </c>
      <c r="AJ497" t="s">
        <v>1</v>
      </c>
      <c r="AK497">
        <v>9131059331</v>
      </c>
      <c r="AL497" t="s">
        <v>1</v>
      </c>
      <c r="AM497" t="s">
        <v>1</v>
      </c>
      <c r="AN497" t="s">
        <v>1</v>
      </c>
      <c r="AO497" t="s">
        <v>5547</v>
      </c>
      <c r="AP497" t="s">
        <v>1</v>
      </c>
      <c r="AQ497" t="s">
        <v>2</v>
      </c>
      <c r="AR497" t="s">
        <v>1</v>
      </c>
      <c r="AS497" t="s">
        <v>1</v>
      </c>
      <c r="AT497" t="s">
        <v>1</v>
      </c>
      <c r="AU497" t="s">
        <v>1</v>
      </c>
      <c r="AV497" t="s">
        <v>1</v>
      </c>
      <c r="AW497" t="s">
        <v>11</v>
      </c>
      <c r="AX497">
        <f>Tabla1[[#This Row],[precio del paquete]]-Tabla1[[#This Row],[Saldo_Deudor]]</f>
        <v>6000</v>
      </c>
      <c r="AY497">
        <v>18500</v>
      </c>
      <c r="AZ497">
        <v>0</v>
      </c>
      <c r="BA497">
        <v>0</v>
      </c>
      <c r="BB497" s="20">
        <v>0</v>
      </c>
      <c r="BC497" t="s">
        <v>3983</v>
      </c>
      <c r="BD497" t="s">
        <v>6048</v>
      </c>
      <c r="BE497" t="s">
        <v>3</v>
      </c>
      <c r="BF497" t="s">
        <v>3</v>
      </c>
      <c r="BG497" t="s">
        <v>3</v>
      </c>
      <c r="BH497" t="s">
        <v>3</v>
      </c>
      <c r="BI497" t="s">
        <v>3</v>
      </c>
      <c r="BJ497" s="19" t="s">
        <v>6149</v>
      </c>
      <c r="BK497" t="s">
        <v>3</v>
      </c>
      <c r="BL497" t="s">
        <v>132</v>
      </c>
      <c r="BM497" t="s">
        <v>1</v>
      </c>
      <c r="BN497">
        <f>Tabla1[[#This Row],[precio del paquete]]</f>
        <v>24500</v>
      </c>
      <c r="BO497" t="s">
        <v>1</v>
      </c>
      <c r="BP497" t="s">
        <v>1</v>
      </c>
      <c r="BQ497" t="s">
        <v>1</v>
      </c>
      <c r="BR497" t="s">
        <v>1</v>
      </c>
      <c r="BS497" t="s">
        <v>1</v>
      </c>
      <c r="BT497" t="s">
        <v>1</v>
      </c>
      <c r="BU497" t="s">
        <v>1</v>
      </c>
      <c r="BV497" t="s">
        <v>1</v>
      </c>
      <c r="BW497" t="s">
        <v>0</v>
      </c>
      <c r="BX497" t="s">
        <v>1</v>
      </c>
      <c r="BY497" t="s">
        <v>1</v>
      </c>
      <c r="BZ497" t="s">
        <v>1</v>
      </c>
      <c r="CA497" t="s">
        <v>1</v>
      </c>
      <c r="CB497" t="s">
        <v>1</v>
      </c>
      <c r="CD497" t="str" cm="1">
        <f t="array" aca="1" ref="CD497" ca="1">eConcatenar(A497:CB497,"|")</f>
        <v>YKtCnOa9SuITTgAi|PAR2021-1532|3|DIGNITY|TABASCO|PARAISO|POBLADO IGNACIO ZARAGOZA|2021-06-05|24500|0|1000|50|2|0|0|0|0|0|0|0|0|0|0|0|0|0|0|GALMICHE|HERNANDEZ|HUGO|SOLTERO|X|X|CALLE LINDO MERINO SIN NUMERO|POBLADO IGNACIO ZARAGOZA|X|9131059331|X|X|X|CALLE LINDO MERINO SIN NUMERO|X|LUNES|X|X|X|X|X|DOMICILIO |6000|18500|0|0|0|2022-07-01|2022-07-08|x|x|x|x|x|QWZGYS8Q9KVTQO|x|HOMBRE|X|24500|X|X|X|X|X|X|X|X|CARDENAS|X|X|X|X|X</v>
      </c>
    </row>
    <row r="498" spans="1:82" x14ac:dyDescent="0.25">
      <c r="A498" t="s">
        <v>632</v>
      </c>
      <c r="B498" t="s">
        <v>2623</v>
      </c>
      <c r="C498">
        <v>3</v>
      </c>
      <c r="D498" t="s">
        <v>3184</v>
      </c>
      <c r="E498" t="s">
        <v>3188</v>
      </c>
      <c r="F498" t="s">
        <v>3192</v>
      </c>
      <c r="G498" t="s">
        <v>3487</v>
      </c>
      <c r="H498" t="s">
        <v>3927</v>
      </c>
      <c r="I498">
        <v>24500</v>
      </c>
      <c r="J498">
        <v>0</v>
      </c>
      <c r="K498">
        <v>400</v>
      </c>
      <c r="L498">
        <v>50</v>
      </c>
      <c r="M498">
        <v>2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 t="s">
        <v>4184</v>
      </c>
      <c r="AC498" t="s">
        <v>4201</v>
      </c>
      <c r="AD498" t="s">
        <v>4528</v>
      </c>
      <c r="AE498" t="s">
        <v>4</v>
      </c>
      <c r="AF498" t="s">
        <v>1</v>
      </c>
      <c r="AG498" t="s">
        <v>1</v>
      </c>
      <c r="AH498" t="s">
        <v>5548</v>
      </c>
      <c r="AI498" t="s">
        <v>3487</v>
      </c>
      <c r="AJ498" t="s">
        <v>1</v>
      </c>
      <c r="AK498">
        <v>9131007982</v>
      </c>
      <c r="AL498" t="s">
        <v>1</v>
      </c>
      <c r="AM498" t="s">
        <v>1</v>
      </c>
      <c r="AN498" t="s">
        <v>1</v>
      </c>
      <c r="AO498" t="s">
        <v>5548</v>
      </c>
      <c r="AP498" t="s">
        <v>1</v>
      </c>
      <c r="AQ498" t="s">
        <v>2</v>
      </c>
      <c r="AR498" t="s">
        <v>1</v>
      </c>
      <c r="AS498" t="s">
        <v>1</v>
      </c>
      <c r="AT498" t="s">
        <v>1</v>
      </c>
      <c r="AU498" t="s">
        <v>1</v>
      </c>
      <c r="AV498" t="s">
        <v>1</v>
      </c>
      <c r="AW498" t="s">
        <v>11</v>
      </c>
      <c r="AX498">
        <f>Tabla1[[#This Row],[precio del paquete]]-Tabla1[[#This Row],[Saldo_Deudor]]</f>
        <v>2200</v>
      </c>
      <c r="AY498">
        <v>22300</v>
      </c>
      <c r="AZ498">
        <v>0</v>
      </c>
      <c r="BA498">
        <v>0</v>
      </c>
      <c r="BB498" s="20">
        <v>0</v>
      </c>
      <c r="BC498" t="s">
        <v>3964</v>
      </c>
      <c r="BD498" t="s">
        <v>6065</v>
      </c>
      <c r="BE498" t="s">
        <v>3</v>
      </c>
      <c r="BF498" t="s">
        <v>3</v>
      </c>
      <c r="BG498" t="s">
        <v>3</v>
      </c>
      <c r="BH498" t="s">
        <v>3</v>
      </c>
      <c r="BI498" t="s">
        <v>3</v>
      </c>
      <c r="BJ498" s="18" t="s">
        <v>6139</v>
      </c>
      <c r="BK498" t="s">
        <v>3</v>
      </c>
      <c r="BL498" t="s">
        <v>132</v>
      </c>
      <c r="BM498" t="s">
        <v>1</v>
      </c>
      <c r="BN498">
        <f>Tabla1[[#This Row],[precio del paquete]]</f>
        <v>24500</v>
      </c>
      <c r="BO498" t="s">
        <v>1</v>
      </c>
      <c r="BP498" t="s">
        <v>1</v>
      </c>
      <c r="BQ498" t="s">
        <v>1</v>
      </c>
      <c r="BR498" t="s">
        <v>1</v>
      </c>
      <c r="BS498" t="s">
        <v>1</v>
      </c>
      <c r="BT498" t="s">
        <v>1</v>
      </c>
      <c r="BU498" t="s">
        <v>1</v>
      </c>
      <c r="BV498" t="s">
        <v>1</v>
      </c>
      <c r="BW498" t="s">
        <v>0</v>
      </c>
      <c r="BX498" t="s">
        <v>1</v>
      </c>
      <c r="BY498" t="s">
        <v>1</v>
      </c>
      <c r="BZ498" t="s">
        <v>1</v>
      </c>
      <c r="CA498" t="s">
        <v>1</v>
      </c>
      <c r="CB498" t="s">
        <v>1</v>
      </c>
      <c r="CD498" t="str" cm="1">
        <f t="array" aca="1" ref="CD498" ca="1">eConcatenar(A498:CB498,"|")</f>
        <v>o3QkfPuioCp2B63N|PAR2021-1713|3|DIGNITY|TABASCO|PARAISO|POBLADO IGNACIO ZARAGOZA|2021-05-20|24500|0|400|50|2|0|0|0|0|0|0|0|0|0|0|0|0|0|0|PEREZ|HERNANDEZ|ELIZABETH|SOLTERO|X|X|CALLE NARCIZO MENDOZA ESQUINA LINO MERINO|POBLADO IGNACIO ZARAGOZA|X|9131007982|X|X|X|CALLE NARCIZO MENDOZA ESQUINA LINO MERINO|X|LUNES|X|X|X|X|X|DOMICILIO |2200|22300|0|0|0|2021-03-12|2021-03-19|x|x|x|x|x|QWZGYT4O9KVTQO|x|HOMBRE|X|24500|X|X|X|X|X|X|X|X|CARDENAS|X|X|X|X|X</v>
      </c>
    </row>
    <row r="499" spans="1:82" x14ac:dyDescent="0.25">
      <c r="A499" t="s">
        <v>633</v>
      </c>
      <c r="B499" t="s">
        <v>2624</v>
      </c>
      <c r="C499">
        <v>3</v>
      </c>
      <c r="D499" t="s">
        <v>3183</v>
      </c>
      <c r="E499" t="s">
        <v>3188</v>
      </c>
      <c r="F499" t="s">
        <v>3192</v>
      </c>
      <c r="G499" t="s">
        <v>3488</v>
      </c>
      <c r="H499" t="s">
        <v>3983</v>
      </c>
      <c r="I499">
        <v>14800</v>
      </c>
      <c r="J499">
        <v>0</v>
      </c>
      <c r="K499">
        <v>500</v>
      </c>
      <c r="L499">
        <v>50</v>
      </c>
      <c r="M499">
        <v>1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 t="s">
        <v>4315</v>
      </c>
      <c r="AC499" t="s">
        <v>4785</v>
      </c>
      <c r="AD499" t="s">
        <v>4280</v>
      </c>
      <c r="AE499" t="s">
        <v>4</v>
      </c>
      <c r="AF499" t="s">
        <v>1</v>
      </c>
      <c r="AG499" t="s">
        <v>1</v>
      </c>
      <c r="AH499" t="s">
        <v>5549</v>
      </c>
      <c r="AI499" t="s">
        <v>3488</v>
      </c>
      <c r="AJ499" t="s">
        <v>1</v>
      </c>
      <c r="AK499">
        <v>9331068407</v>
      </c>
      <c r="AL499" t="s">
        <v>1</v>
      </c>
      <c r="AM499" t="s">
        <v>1</v>
      </c>
      <c r="AN499" t="s">
        <v>1</v>
      </c>
      <c r="AO499" t="s">
        <v>5549</v>
      </c>
      <c r="AP499" t="s">
        <v>1</v>
      </c>
      <c r="AQ499" t="s">
        <v>2</v>
      </c>
      <c r="AR499" t="s">
        <v>1</v>
      </c>
      <c r="AS499" t="s">
        <v>1</v>
      </c>
      <c r="AT499" t="s">
        <v>1</v>
      </c>
      <c r="AU499" t="s">
        <v>1</v>
      </c>
      <c r="AV499" t="s">
        <v>1</v>
      </c>
      <c r="AW499" t="s">
        <v>11</v>
      </c>
      <c r="AX499">
        <f>Tabla1[[#This Row],[precio del paquete]]-Tabla1[[#This Row],[Saldo_Deudor]]</f>
        <v>1100</v>
      </c>
      <c r="AY499">
        <v>13700</v>
      </c>
      <c r="AZ499">
        <v>0</v>
      </c>
      <c r="BA499">
        <v>0</v>
      </c>
      <c r="BB499" s="20">
        <v>0</v>
      </c>
      <c r="BC499" t="s">
        <v>4166</v>
      </c>
      <c r="BD499" t="s">
        <v>6035</v>
      </c>
      <c r="BE499" t="s">
        <v>3</v>
      </c>
      <c r="BF499" t="s">
        <v>3</v>
      </c>
      <c r="BG499" t="s">
        <v>3</v>
      </c>
      <c r="BH499" t="s">
        <v>3</v>
      </c>
      <c r="BI499" t="s">
        <v>3</v>
      </c>
      <c r="BJ499" s="19" t="s">
        <v>6139</v>
      </c>
      <c r="BK499" t="s">
        <v>3</v>
      </c>
      <c r="BL499" t="s">
        <v>132</v>
      </c>
      <c r="BM499" t="s">
        <v>1</v>
      </c>
      <c r="BN499">
        <f>Tabla1[[#This Row],[precio del paquete]]</f>
        <v>14800</v>
      </c>
      <c r="BO499" t="s">
        <v>1</v>
      </c>
      <c r="BP499" t="s">
        <v>1</v>
      </c>
      <c r="BQ499" t="s">
        <v>1</v>
      </c>
      <c r="BR499" t="s">
        <v>1</v>
      </c>
      <c r="BS499" t="s">
        <v>1</v>
      </c>
      <c r="BT499" t="s">
        <v>1</v>
      </c>
      <c r="BU499" t="s">
        <v>1</v>
      </c>
      <c r="BV499" t="s">
        <v>1</v>
      </c>
      <c r="BW499" t="s">
        <v>0</v>
      </c>
      <c r="BX499" t="s">
        <v>1</v>
      </c>
      <c r="BY499" t="s">
        <v>1</v>
      </c>
      <c r="BZ499" t="s">
        <v>1</v>
      </c>
      <c r="CA499" t="s">
        <v>1</v>
      </c>
      <c r="CB499" t="s">
        <v>1</v>
      </c>
      <c r="CD499" t="str" cm="1">
        <f t="array" aca="1" ref="CD499" ca="1">eConcatenar(A499:CB499,"|")</f>
        <v>jEB35hQK7ZjCpsED|PAR2022-0122|3|MEMORIAL|TABASCO|PARAISO|POBLADO NICOLAS BRAVO|2022-07-01|14800|0|500|50|1|0|0|0|0|0|0|0|0|0|0|0|0|0|0|GALLEGOS|FRIAS|MARIA JESUS|SOLTERO|X|X|CALLE DON URIEL|POBLADO NICOLAS BRAVO|X|9331068407|X|X|X|CALLE DON URIEL|X|LUNES|X|X|X|X|X|DOMICILIO |1100|13700|0|0|0|2022-04-02|2022-04-09|x|x|x|x|x|QWZGYT4O9KVTQO|x|HOMBRE|X|14800|X|X|X|X|X|X|X|X|CARDENAS|X|X|X|X|X</v>
      </c>
    </row>
    <row r="500" spans="1:82" x14ac:dyDescent="0.25">
      <c r="A500" t="s">
        <v>634</v>
      </c>
      <c r="B500" t="s">
        <v>2625</v>
      </c>
      <c r="C500">
        <v>3</v>
      </c>
      <c r="D500" t="s">
        <v>3183</v>
      </c>
      <c r="E500" t="s">
        <v>3188</v>
      </c>
      <c r="F500" t="s">
        <v>3192</v>
      </c>
      <c r="G500" t="s">
        <v>3488</v>
      </c>
      <c r="H500" t="s">
        <v>3984</v>
      </c>
      <c r="I500">
        <v>14800</v>
      </c>
      <c r="J500">
        <v>0</v>
      </c>
      <c r="K500">
        <v>200</v>
      </c>
      <c r="L500">
        <v>50</v>
      </c>
      <c r="M500">
        <v>1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 t="s">
        <v>4200</v>
      </c>
      <c r="AC500" t="s">
        <v>4201</v>
      </c>
      <c r="AD500" t="s">
        <v>4698</v>
      </c>
      <c r="AE500" t="s">
        <v>4</v>
      </c>
      <c r="AF500" t="s">
        <v>1</v>
      </c>
      <c r="AG500" t="s">
        <v>1</v>
      </c>
      <c r="AH500" t="s">
        <v>5550</v>
      </c>
      <c r="AI500" t="s">
        <v>3488</v>
      </c>
      <c r="AJ500" t="s">
        <v>1</v>
      </c>
      <c r="AK500">
        <v>9331197478</v>
      </c>
      <c r="AL500" t="s">
        <v>1</v>
      </c>
      <c r="AM500" t="s">
        <v>1</v>
      </c>
      <c r="AN500" t="s">
        <v>1</v>
      </c>
      <c r="AO500" t="s">
        <v>5550</v>
      </c>
      <c r="AP500" t="s">
        <v>1</v>
      </c>
      <c r="AQ500" t="s">
        <v>2</v>
      </c>
      <c r="AR500" t="s">
        <v>1</v>
      </c>
      <c r="AS500" t="s">
        <v>1</v>
      </c>
      <c r="AT500" t="s">
        <v>1</v>
      </c>
      <c r="AU500" t="s">
        <v>1</v>
      </c>
      <c r="AV500" t="s">
        <v>1</v>
      </c>
      <c r="AW500" t="s">
        <v>11</v>
      </c>
      <c r="AX500">
        <f>Tabla1[[#This Row],[precio del paquete]]-Tabla1[[#This Row],[Saldo_Deudor]]</f>
        <v>600</v>
      </c>
      <c r="AY500">
        <v>14200</v>
      </c>
      <c r="AZ500">
        <v>0</v>
      </c>
      <c r="BA500">
        <v>0</v>
      </c>
      <c r="BB500" s="20">
        <v>0</v>
      </c>
      <c r="BC500" t="s">
        <v>4166</v>
      </c>
      <c r="BD500" t="s">
        <v>6035</v>
      </c>
      <c r="BE500" t="s">
        <v>3</v>
      </c>
      <c r="BF500" t="s">
        <v>3</v>
      </c>
      <c r="BG500" t="s">
        <v>3</v>
      </c>
      <c r="BH500" t="s">
        <v>3</v>
      </c>
      <c r="BI500" t="s">
        <v>3</v>
      </c>
      <c r="BJ500" s="18" t="s">
        <v>6148</v>
      </c>
      <c r="BK500" t="s">
        <v>3</v>
      </c>
      <c r="BL500" t="s">
        <v>132</v>
      </c>
      <c r="BM500" t="s">
        <v>1</v>
      </c>
      <c r="BN500">
        <f>Tabla1[[#This Row],[precio del paquete]]</f>
        <v>14800</v>
      </c>
      <c r="BO500" t="s">
        <v>1</v>
      </c>
      <c r="BP500" t="s">
        <v>1</v>
      </c>
      <c r="BQ500" t="s">
        <v>1</v>
      </c>
      <c r="BR500" t="s">
        <v>1</v>
      </c>
      <c r="BS500" t="s">
        <v>1</v>
      </c>
      <c r="BT500" t="s">
        <v>1</v>
      </c>
      <c r="BU500" t="s">
        <v>1</v>
      </c>
      <c r="BV500" t="s">
        <v>1</v>
      </c>
      <c r="BW500" t="s">
        <v>0</v>
      </c>
      <c r="BX500" t="s">
        <v>1</v>
      </c>
      <c r="BY500" t="s">
        <v>1</v>
      </c>
      <c r="BZ500" t="s">
        <v>1</v>
      </c>
      <c r="CA500" t="s">
        <v>1</v>
      </c>
      <c r="CB500" t="s">
        <v>1</v>
      </c>
      <c r="CD500" t="str" cm="1">
        <f t="array" aca="1" ref="CD500" ca="1">eConcatenar(A500:CB500,"|")</f>
        <v>2YPAD1p2MAWo9eo2|PAR2021-4110|3|MEMORIAL|TABASCO|PARAISO|POBLADO NICOLAS BRAVO|2021-12-29|14800|0|200|50|1|0|0|0|0|0|0|0|0|0|0|0|0|0|0|MARQUEZ|HERNANDEZ|LUZ MARIA|SOLTERO|X|X|ENTRADA AMADOR MORALES|POBLADO NICOLAS BRAVO|X|9331197478|X|X|X|ENTRADA AMADOR MORALES|X|LUNES|X|X|X|X|X|DOMICILIO |600|14200|0|0|0|2022-04-02|2022-04-09|x|x|x|x|x|PIZ5DTWQQTZRNTG|x|HOMBRE|X|14800|X|X|X|X|X|X|X|X|CARDENAS|X|X|X|X|X</v>
      </c>
    </row>
    <row r="501" spans="1:82" x14ac:dyDescent="0.25">
      <c r="A501" t="s">
        <v>635</v>
      </c>
      <c r="B501" t="s">
        <v>2626</v>
      </c>
      <c r="C501">
        <v>3</v>
      </c>
      <c r="D501" t="s">
        <v>3184</v>
      </c>
      <c r="E501" t="s">
        <v>3188</v>
      </c>
      <c r="F501" t="s">
        <v>3192</v>
      </c>
      <c r="G501" t="s">
        <v>3488</v>
      </c>
      <c r="H501" t="s">
        <v>3984</v>
      </c>
      <c r="I501">
        <v>24500</v>
      </c>
      <c r="J501">
        <v>0</v>
      </c>
      <c r="K501">
        <v>1000</v>
      </c>
      <c r="L501">
        <v>50</v>
      </c>
      <c r="M501">
        <v>1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 t="s">
        <v>4314</v>
      </c>
      <c r="AC501" t="s">
        <v>4450</v>
      </c>
      <c r="AD501" t="s">
        <v>4786</v>
      </c>
      <c r="AE501" t="s">
        <v>4</v>
      </c>
      <c r="AF501" t="s">
        <v>1</v>
      </c>
      <c r="AG501" t="s">
        <v>1</v>
      </c>
      <c r="AH501" t="s">
        <v>5551</v>
      </c>
      <c r="AI501" t="s">
        <v>3488</v>
      </c>
      <c r="AJ501" t="s">
        <v>1</v>
      </c>
      <c r="AK501">
        <v>9331298800</v>
      </c>
      <c r="AL501" t="s">
        <v>1</v>
      </c>
      <c r="AM501" t="s">
        <v>1</v>
      </c>
      <c r="AN501" t="s">
        <v>1</v>
      </c>
      <c r="AO501" t="s">
        <v>5551</v>
      </c>
      <c r="AP501" t="s">
        <v>1</v>
      </c>
      <c r="AQ501" t="s">
        <v>2</v>
      </c>
      <c r="AR501" t="s">
        <v>1</v>
      </c>
      <c r="AS501" t="s">
        <v>1</v>
      </c>
      <c r="AT501" t="s">
        <v>1</v>
      </c>
      <c r="AU501" t="s">
        <v>1</v>
      </c>
      <c r="AV501" t="s">
        <v>1</v>
      </c>
      <c r="AW501" t="s">
        <v>11</v>
      </c>
      <c r="AX501">
        <f>Tabla1[[#This Row],[precio del paquete]]-Tabla1[[#This Row],[Saldo_Deudor]]</f>
        <v>3000</v>
      </c>
      <c r="AY501">
        <v>21500</v>
      </c>
      <c r="AZ501">
        <v>0</v>
      </c>
      <c r="BA501">
        <v>0</v>
      </c>
      <c r="BB501" s="20">
        <v>0</v>
      </c>
      <c r="BC501" t="s">
        <v>4166</v>
      </c>
      <c r="BD501" t="s">
        <v>6035</v>
      </c>
      <c r="BE501" t="s">
        <v>3</v>
      </c>
      <c r="BF501" t="s">
        <v>3</v>
      </c>
      <c r="BG501" t="s">
        <v>3</v>
      </c>
      <c r="BH501" t="s">
        <v>3</v>
      </c>
      <c r="BI501" t="s">
        <v>3</v>
      </c>
      <c r="BJ501" s="19" t="s">
        <v>6148</v>
      </c>
      <c r="BK501" t="s">
        <v>3</v>
      </c>
      <c r="BL501" t="s">
        <v>132</v>
      </c>
      <c r="BM501" t="s">
        <v>1</v>
      </c>
      <c r="BN501">
        <f>Tabla1[[#This Row],[precio del paquete]]</f>
        <v>24500</v>
      </c>
      <c r="BO501" t="s">
        <v>1</v>
      </c>
      <c r="BP501" t="s">
        <v>1</v>
      </c>
      <c r="BQ501" t="s">
        <v>1</v>
      </c>
      <c r="BR501" t="s">
        <v>1</v>
      </c>
      <c r="BS501" t="s">
        <v>1</v>
      </c>
      <c r="BT501" t="s">
        <v>1</v>
      </c>
      <c r="BU501" t="s">
        <v>1</v>
      </c>
      <c r="BV501" t="s">
        <v>1</v>
      </c>
      <c r="BW501" t="s">
        <v>0</v>
      </c>
      <c r="BX501" t="s">
        <v>1</v>
      </c>
      <c r="BY501" t="s">
        <v>1</v>
      </c>
      <c r="BZ501" t="s">
        <v>1</v>
      </c>
      <c r="CA501" t="s">
        <v>1</v>
      </c>
      <c r="CB501" t="s">
        <v>1</v>
      </c>
      <c r="CD501" t="str" cm="1">
        <f t="array" aca="1" ref="CD501" ca="1">eConcatenar(A501:CB501,"|")</f>
        <v>GlvVWyJ1dvzqESDd|PAR2021-4107|3|DIGNITY|TABASCO|PARAISO|POBLADO NICOLAS BRAVO|2021-12-29|24500|0|1000|50|1|0|0|0|0|0|0|0|0|0|0|0|0|0|0|CASTILLO|RICARDEZ|EULALIA|SOLTERO|X|X|CARRETERA A PUNTA BRAVA SIN NUMERO|POBLADO NICOLAS BRAVO|X|9331298800|X|X|X|CARRETERA A PUNTA BRAVA SIN NUMERO|X|LUNES|X|X|X|X|X|DOMICILIO |3000|21500|0|0|0|2022-04-02|2022-04-09|x|x|x|x|x|PIZ5DTWQQTZRNTG|x|HOMBRE|X|24500|X|X|X|X|X|X|X|X|CARDENAS|X|X|X|X|X</v>
      </c>
    </row>
    <row r="502" spans="1:82" x14ac:dyDescent="0.25">
      <c r="A502" t="s">
        <v>636</v>
      </c>
      <c r="B502" t="s">
        <v>2627</v>
      </c>
      <c r="C502">
        <v>3</v>
      </c>
      <c r="D502" t="s">
        <v>3183</v>
      </c>
      <c r="E502" t="s">
        <v>3188</v>
      </c>
      <c r="F502" t="s">
        <v>3192</v>
      </c>
      <c r="G502" t="s">
        <v>3488</v>
      </c>
      <c r="H502" t="s">
        <v>3985</v>
      </c>
      <c r="I502">
        <v>14800</v>
      </c>
      <c r="J502">
        <v>0</v>
      </c>
      <c r="K502">
        <v>200</v>
      </c>
      <c r="L502">
        <v>50</v>
      </c>
      <c r="M502">
        <v>1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 t="s">
        <v>4224</v>
      </c>
      <c r="AC502" t="s">
        <v>4315</v>
      </c>
      <c r="AD502" t="s">
        <v>4787</v>
      </c>
      <c r="AE502" t="s">
        <v>4</v>
      </c>
      <c r="AF502" t="s">
        <v>1</v>
      </c>
      <c r="AG502" t="s">
        <v>1</v>
      </c>
      <c r="AH502" t="s">
        <v>5552</v>
      </c>
      <c r="AI502" t="s">
        <v>3488</v>
      </c>
      <c r="AJ502" t="s">
        <v>1</v>
      </c>
      <c r="AK502">
        <v>9332083337</v>
      </c>
      <c r="AL502" t="s">
        <v>1</v>
      </c>
      <c r="AM502" t="s">
        <v>1</v>
      </c>
      <c r="AN502" t="s">
        <v>1</v>
      </c>
      <c r="AO502" t="s">
        <v>5552</v>
      </c>
      <c r="AP502" t="s">
        <v>1</v>
      </c>
      <c r="AQ502" t="s">
        <v>2</v>
      </c>
      <c r="AR502" t="s">
        <v>1</v>
      </c>
      <c r="AS502" t="s">
        <v>1</v>
      </c>
      <c r="AT502" t="s">
        <v>1</v>
      </c>
      <c r="AU502" t="s">
        <v>1</v>
      </c>
      <c r="AV502" t="s">
        <v>1</v>
      </c>
      <c r="AW502" t="s">
        <v>11</v>
      </c>
      <c r="AX502">
        <f>Tabla1[[#This Row],[precio del paquete]]-Tabla1[[#This Row],[Saldo_Deudor]]</f>
        <v>400</v>
      </c>
      <c r="AY502">
        <v>14400</v>
      </c>
      <c r="AZ502">
        <v>0</v>
      </c>
      <c r="BA502">
        <v>0</v>
      </c>
      <c r="BB502" s="20">
        <v>0</v>
      </c>
      <c r="BC502" t="s">
        <v>4166</v>
      </c>
      <c r="BD502" t="s">
        <v>6035</v>
      </c>
      <c r="BE502" t="s">
        <v>3</v>
      </c>
      <c r="BF502" t="s">
        <v>3</v>
      </c>
      <c r="BG502" t="s">
        <v>3</v>
      </c>
      <c r="BH502" t="s">
        <v>3</v>
      </c>
      <c r="BI502" t="s">
        <v>3</v>
      </c>
      <c r="BJ502" s="18" t="s">
        <v>6148</v>
      </c>
      <c r="BK502" t="s">
        <v>3</v>
      </c>
      <c r="BL502" t="s">
        <v>132</v>
      </c>
      <c r="BM502" t="s">
        <v>1</v>
      </c>
      <c r="BN502">
        <f>Tabla1[[#This Row],[precio del paquete]]</f>
        <v>14800</v>
      </c>
      <c r="BO502" t="s">
        <v>1</v>
      </c>
      <c r="BP502" t="s">
        <v>1</v>
      </c>
      <c r="BQ502" t="s">
        <v>1</v>
      </c>
      <c r="BR502" t="s">
        <v>1</v>
      </c>
      <c r="BS502" t="s">
        <v>1</v>
      </c>
      <c r="BT502" t="s">
        <v>1</v>
      </c>
      <c r="BU502" t="s">
        <v>1</v>
      </c>
      <c r="BV502" t="s">
        <v>1</v>
      </c>
      <c r="BW502" t="s">
        <v>0</v>
      </c>
      <c r="BX502" t="s">
        <v>1</v>
      </c>
      <c r="BY502" t="s">
        <v>1</v>
      </c>
      <c r="BZ502" t="s">
        <v>1</v>
      </c>
      <c r="CA502" t="s">
        <v>1</v>
      </c>
      <c r="CB502" t="s">
        <v>1</v>
      </c>
      <c r="CD502" t="str" cm="1">
        <f t="array" aca="1" ref="CD502" ca="1">eConcatenar(A502:CB502,"|")</f>
        <v>ed3jbknoFZTih2L4|PAR2022-0173|3|MEMORIAL|TABASCO|PARAISO|POBLADO NICOLAS BRAVO|2022-01-17|14800|0|200|50|1|0|0|0|0|0|0|0|0|0|0|0|0|0|0|DOMINGUEZ|GALLEGOS|MARTHA ELVIRA|SOLTERO|X|X|CARRETERA A MECOACAN|POBLADO NICOLAS BRAVO|X|9332083337|X|X|X|CARRETERA A MECOACAN|X|LUNES|X|X|X|X|X|DOMICILIO |400|14400|0|0|0|2022-04-02|2022-04-09|x|x|x|x|x|PIZ5DTWQQTZRNTG|x|HOMBRE|X|14800|X|X|X|X|X|X|X|X|CARDENAS|X|X|X|X|X</v>
      </c>
    </row>
    <row r="503" spans="1:82" x14ac:dyDescent="0.25">
      <c r="A503" t="s">
        <v>637</v>
      </c>
      <c r="B503" t="s">
        <v>2628</v>
      </c>
      <c r="C503">
        <v>3</v>
      </c>
      <c r="D503" t="s">
        <v>3183</v>
      </c>
      <c r="E503" t="s">
        <v>3188</v>
      </c>
      <c r="F503" t="s">
        <v>3189</v>
      </c>
      <c r="G503" t="s">
        <v>3488</v>
      </c>
      <c r="H503" t="s">
        <v>3896</v>
      </c>
      <c r="I503">
        <v>14800</v>
      </c>
      <c r="J503">
        <v>0</v>
      </c>
      <c r="K503">
        <v>200</v>
      </c>
      <c r="L503">
        <v>50</v>
      </c>
      <c r="M503">
        <v>1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 t="s">
        <v>4314</v>
      </c>
      <c r="AC503" t="s">
        <v>4201</v>
      </c>
      <c r="AD503" t="s">
        <v>4788</v>
      </c>
      <c r="AE503" t="s">
        <v>4</v>
      </c>
      <c r="AF503" t="s">
        <v>1</v>
      </c>
      <c r="AG503" t="s">
        <v>1</v>
      </c>
      <c r="AH503" t="s">
        <v>5553</v>
      </c>
      <c r="AI503" t="s">
        <v>3488</v>
      </c>
      <c r="AJ503" t="s">
        <v>1</v>
      </c>
      <c r="AK503" t="s">
        <v>1</v>
      </c>
      <c r="AL503" t="s">
        <v>1</v>
      </c>
      <c r="AM503" t="s">
        <v>1</v>
      </c>
      <c r="AN503" t="s">
        <v>1</v>
      </c>
      <c r="AO503" t="s">
        <v>5553</v>
      </c>
      <c r="AP503" t="s">
        <v>1</v>
      </c>
      <c r="AQ503" t="s">
        <v>2</v>
      </c>
      <c r="AR503" t="s">
        <v>1</v>
      </c>
      <c r="AS503" t="s">
        <v>1</v>
      </c>
      <c r="AT503" t="s">
        <v>1</v>
      </c>
      <c r="AU503" t="s">
        <v>1</v>
      </c>
      <c r="AV503" t="s">
        <v>1</v>
      </c>
      <c r="AW503" t="s">
        <v>11</v>
      </c>
      <c r="AX503">
        <f>Tabla1[[#This Row],[precio del paquete]]-Tabla1[[#This Row],[Saldo_Deudor]]</f>
        <v>1250</v>
      </c>
      <c r="AY503">
        <v>13550</v>
      </c>
      <c r="AZ503">
        <v>0</v>
      </c>
      <c r="BA503">
        <v>0</v>
      </c>
      <c r="BB503" s="20">
        <v>0</v>
      </c>
      <c r="BC503" t="s">
        <v>5962</v>
      </c>
      <c r="BD503" t="s">
        <v>6038</v>
      </c>
      <c r="BE503" t="s">
        <v>3</v>
      </c>
      <c r="BF503" t="s">
        <v>3</v>
      </c>
      <c r="BG503" t="s">
        <v>3</v>
      </c>
      <c r="BH503" t="s">
        <v>3</v>
      </c>
      <c r="BI503" t="s">
        <v>3</v>
      </c>
      <c r="BJ503" s="19" t="s">
        <v>6148</v>
      </c>
      <c r="BK503" t="s">
        <v>3</v>
      </c>
      <c r="BL503" t="s">
        <v>132</v>
      </c>
      <c r="BM503" t="s">
        <v>1</v>
      </c>
      <c r="BN503">
        <f>Tabla1[[#This Row],[precio del paquete]]</f>
        <v>14800</v>
      </c>
      <c r="BO503" t="s">
        <v>1</v>
      </c>
      <c r="BP503" t="s">
        <v>1</v>
      </c>
      <c r="BQ503" t="s">
        <v>1</v>
      </c>
      <c r="BR503" t="s">
        <v>1</v>
      </c>
      <c r="BS503" t="s">
        <v>1</v>
      </c>
      <c r="BT503" t="s">
        <v>1</v>
      </c>
      <c r="BU503" t="s">
        <v>1</v>
      </c>
      <c r="BV503" t="s">
        <v>1</v>
      </c>
      <c r="BW503" t="s">
        <v>0</v>
      </c>
      <c r="BX503" t="s">
        <v>1</v>
      </c>
      <c r="BY503" t="s">
        <v>1</v>
      </c>
      <c r="BZ503" t="s">
        <v>1</v>
      </c>
      <c r="CA503" t="s">
        <v>1</v>
      </c>
      <c r="CB503" t="s">
        <v>1</v>
      </c>
      <c r="CD503" t="str" cm="1">
        <f t="array" aca="1" ref="CD503" ca="1">eConcatenar(A503:CB503,"|")</f>
        <v>j68e0oOcOCdMMwud|COM2021-4112|3|MEMORIAL|TABASCO|COMALCALCO|POBLADO NICOLAS BRAVO|2021-12-31|14800|0|200|50|1|0|0|0|0|0|0|0|0|0|0|0|0|0|0|CASTILLO|HERNANDEZ|SEBATIANA|SOLTERO|X|X|CARRETERA A LA PUNTA SIN NUMERO|POBLADO NICOLAS BRAVO|X|X|X|X|X|CARRETERA A LA PUNTA SIN NUMERO|X|LUNES|X|X|X|X|X|DOMICILIO |1250|13550|0|0|0|2022-01-27|2022-02-03|x|x|x|x|x|PIZ5DTWQQTZRNTG|x|HOMBRE|X|14800|X|X|X|X|X|X|X|X|CARDENAS|X|X|X|X|X</v>
      </c>
    </row>
    <row r="504" spans="1:82" x14ac:dyDescent="0.25">
      <c r="A504" t="s">
        <v>638</v>
      </c>
      <c r="B504" t="s">
        <v>2629</v>
      </c>
      <c r="C504">
        <v>3</v>
      </c>
      <c r="D504" t="s">
        <v>3183</v>
      </c>
      <c r="E504" t="s">
        <v>3188</v>
      </c>
      <c r="F504" t="s">
        <v>3192</v>
      </c>
      <c r="G504" t="s">
        <v>3488</v>
      </c>
      <c r="H504" t="s">
        <v>3896</v>
      </c>
      <c r="I504">
        <v>14800</v>
      </c>
      <c r="J504">
        <v>0</v>
      </c>
      <c r="K504">
        <v>750</v>
      </c>
      <c r="L504">
        <v>50</v>
      </c>
      <c r="M504">
        <v>1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 t="s">
        <v>4315</v>
      </c>
      <c r="AC504" t="s">
        <v>4374</v>
      </c>
      <c r="AD504" t="s">
        <v>4663</v>
      </c>
      <c r="AE504" t="s">
        <v>4</v>
      </c>
      <c r="AF504" t="s">
        <v>1</v>
      </c>
      <c r="AG504" t="s">
        <v>1</v>
      </c>
      <c r="AH504" t="s">
        <v>5554</v>
      </c>
      <c r="AI504" t="s">
        <v>3488</v>
      </c>
      <c r="AJ504" t="s">
        <v>1</v>
      </c>
      <c r="AK504">
        <v>9331181598</v>
      </c>
      <c r="AL504" t="s">
        <v>1</v>
      </c>
      <c r="AM504" t="s">
        <v>1</v>
      </c>
      <c r="AN504" t="s">
        <v>1</v>
      </c>
      <c r="AO504" t="s">
        <v>5554</v>
      </c>
      <c r="AP504" t="s">
        <v>1</v>
      </c>
      <c r="AQ504" t="s">
        <v>2</v>
      </c>
      <c r="AR504" t="s">
        <v>1</v>
      </c>
      <c r="AS504" t="s">
        <v>1</v>
      </c>
      <c r="AT504" t="s">
        <v>1</v>
      </c>
      <c r="AU504" t="s">
        <v>1</v>
      </c>
      <c r="AV504" t="s">
        <v>1</v>
      </c>
      <c r="AW504" t="s">
        <v>11</v>
      </c>
      <c r="AX504">
        <f>Tabla1[[#This Row],[precio del paquete]]-Tabla1[[#This Row],[Saldo_Deudor]]</f>
        <v>1000</v>
      </c>
      <c r="AY504">
        <v>13800</v>
      </c>
      <c r="AZ504">
        <v>0</v>
      </c>
      <c r="BA504">
        <v>0</v>
      </c>
      <c r="BB504" s="20">
        <v>0</v>
      </c>
      <c r="BC504" t="s">
        <v>5961</v>
      </c>
      <c r="BD504" t="s">
        <v>4162</v>
      </c>
      <c r="BE504" t="s">
        <v>3</v>
      </c>
      <c r="BF504" t="s">
        <v>3</v>
      </c>
      <c r="BG504" t="s">
        <v>3</v>
      </c>
      <c r="BH504" t="s">
        <v>3</v>
      </c>
      <c r="BI504" t="s">
        <v>3</v>
      </c>
      <c r="BJ504" s="18" t="s">
        <v>6150</v>
      </c>
      <c r="BK504" t="s">
        <v>3</v>
      </c>
      <c r="BL504" t="s">
        <v>132</v>
      </c>
      <c r="BM504" t="s">
        <v>1</v>
      </c>
      <c r="BN504">
        <f>Tabla1[[#This Row],[precio del paquete]]</f>
        <v>14800</v>
      </c>
      <c r="BO504" t="s">
        <v>1</v>
      </c>
      <c r="BP504" t="s">
        <v>1</v>
      </c>
      <c r="BQ504" t="s">
        <v>1</v>
      </c>
      <c r="BR504" t="s">
        <v>1</v>
      </c>
      <c r="BS504" t="s">
        <v>1</v>
      </c>
      <c r="BT504" t="s">
        <v>1</v>
      </c>
      <c r="BU504" t="s">
        <v>1</v>
      </c>
      <c r="BV504" t="s">
        <v>1</v>
      </c>
      <c r="BW504" t="s">
        <v>0</v>
      </c>
      <c r="BX504" t="s">
        <v>1</v>
      </c>
      <c r="BY504" t="s">
        <v>1</v>
      </c>
      <c r="BZ504" t="s">
        <v>1</v>
      </c>
      <c r="CA504" t="s">
        <v>1</v>
      </c>
      <c r="CB504" t="s">
        <v>1</v>
      </c>
      <c r="CD504" t="str" cm="1">
        <f t="array" aca="1" ref="CD504" ca="1">eConcatenar(A504:CB504,"|")</f>
        <v>gXKIwdbDLEQwMNoQ|PAR2021-4113|3|MEMORIAL|TABASCO|PARAISO|POBLADO NICOLAS BRAVO|2021-12-31|14800|0|750|50|1|0|0|0|0|0|0|0|0|0|0|0|0|0|0|GALLEGOS|MAGAÃ‘A|ERNESTO|SOLTERO|X|X|ENTRADA EL GUANAL SIN NUMERO|POBLADO NICOLAS BRAVO|X|9331181598|X|X|X|ENTRADA EL GUANAL SIN NUMERO|X|LUNES|X|X|X|X|X|DOMICILIO |1000|13800|0|0|0|2022-01-13|2022-01-20|x|x|x|x|x|AARMQKP7RFVCNAK|x|HOMBRE|X|14800|X|X|X|X|X|X|X|X|CARDENAS|X|X|X|X|X</v>
      </c>
    </row>
    <row r="505" spans="1:82" x14ac:dyDescent="0.25">
      <c r="A505" t="s">
        <v>639</v>
      </c>
      <c r="B505" t="s">
        <v>2630</v>
      </c>
      <c r="C505">
        <v>3</v>
      </c>
      <c r="D505" t="s">
        <v>3186</v>
      </c>
      <c r="E505" t="s">
        <v>3188</v>
      </c>
      <c r="F505" t="s">
        <v>3191</v>
      </c>
      <c r="G505" t="s">
        <v>3489</v>
      </c>
      <c r="H505" t="s">
        <v>3986</v>
      </c>
      <c r="I505">
        <v>19800</v>
      </c>
      <c r="J505">
        <v>0</v>
      </c>
      <c r="K505">
        <v>300</v>
      </c>
      <c r="L505">
        <v>50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 t="s">
        <v>4183</v>
      </c>
      <c r="AC505" t="s">
        <v>4201</v>
      </c>
      <c r="AD505" t="s">
        <v>4256</v>
      </c>
      <c r="AE505" t="s">
        <v>4</v>
      </c>
      <c r="AF505" t="s">
        <v>1</v>
      </c>
      <c r="AG505" t="s">
        <v>1</v>
      </c>
      <c r="AH505" t="s">
        <v>5555</v>
      </c>
      <c r="AI505" t="s">
        <v>3489</v>
      </c>
      <c r="AJ505" t="s">
        <v>1</v>
      </c>
      <c r="AK505">
        <v>9371251202</v>
      </c>
      <c r="AL505" t="s">
        <v>1</v>
      </c>
      <c r="AM505" t="s">
        <v>1</v>
      </c>
      <c r="AN505" t="s">
        <v>1</v>
      </c>
      <c r="AO505" t="s">
        <v>5555</v>
      </c>
      <c r="AP505" t="s">
        <v>1</v>
      </c>
      <c r="AQ505" t="s">
        <v>2</v>
      </c>
      <c r="AR505" t="s">
        <v>1</v>
      </c>
      <c r="AS505" t="s">
        <v>1</v>
      </c>
      <c r="AT505" t="s">
        <v>1</v>
      </c>
      <c r="AU505" t="s">
        <v>1</v>
      </c>
      <c r="AV505" t="s">
        <v>1</v>
      </c>
      <c r="AW505" t="s">
        <v>11</v>
      </c>
      <c r="AX505">
        <f>Tabla1[[#This Row],[precio del paquete]]-Tabla1[[#This Row],[Saldo_Deudor]]</f>
        <v>11250</v>
      </c>
      <c r="AY505">
        <v>8550</v>
      </c>
      <c r="AZ505">
        <v>0</v>
      </c>
      <c r="BA505">
        <v>0</v>
      </c>
      <c r="BB505" s="20">
        <v>0</v>
      </c>
      <c r="BC505" t="s">
        <v>4085</v>
      </c>
      <c r="BD505" t="s">
        <v>5963</v>
      </c>
      <c r="BE505" t="s">
        <v>3</v>
      </c>
      <c r="BF505" t="s">
        <v>3</v>
      </c>
      <c r="BG505" t="s">
        <v>3</v>
      </c>
      <c r="BH505" t="s">
        <v>3</v>
      </c>
      <c r="BI505" t="s">
        <v>3</v>
      </c>
      <c r="BJ505" s="19" t="s">
        <v>6150</v>
      </c>
      <c r="BK505" t="s">
        <v>3</v>
      </c>
      <c r="BL505" t="s">
        <v>132</v>
      </c>
      <c r="BM505" t="s">
        <v>1</v>
      </c>
      <c r="BN505">
        <f>Tabla1[[#This Row],[precio del paquete]]</f>
        <v>19800</v>
      </c>
      <c r="BO505" t="s">
        <v>1</v>
      </c>
      <c r="BP505" t="s">
        <v>1</v>
      </c>
      <c r="BQ505" t="s">
        <v>1</v>
      </c>
      <c r="BR505" t="s">
        <v>1</v>
      </c>
      <c r="BS505" t="s">
        <v>1</v>
      </c>
      <c r="BT505" t="s">
        <v>1</v>
      </c>
      <c r="BU505" t="s">
        <v>1</v>
      </c>
      <c r="BV505" t="s">
        <v>1</v>
      </c>
      <c r="BW505" t="s">
        <v>0</v>
      </c>
      <c r="BX505" t="s">
        <v>1</v>
      </c>
      <c r="BY505" t="s">
        <v>1</v>
      </c>
      <c r="BZ505" t="s">
        <v>1</v>
      </c>
      <c r="CA505" t="s">
        <v>1</v>
      </c>
      <c r="CB505" t="s">
        <v>1</v>
      </c>
      <c r="CD505" t="str" cm="1">
        <f t="array" aca="1" ref="CD505" ca="1">eConcatenar(A505:CB505,"|")</f>
        <v>paXHRLclgAWYiUgX|CAR2018-1499|3|ZAFIRO|TABASCO|CUNDUACAN|POBLADO ONCE DE FEBRERO|2018-08-29|19800|0|300|50|0|0|0|0|0|0|0|0|0|0|0|0|0|0|0|DE LA CRUZ|HERNANDEZ|IRMA|SOLTERO|X|X|CALLE EMILIANO ZAPATA SIN NUMERO|POBLADO ONCE DE FEBRERO|X|9371251202|X|X|X|CALLE EMILIANO ZAPATA SIN NUMERO|X|LUNES|X|X|X|X|X|DOMICILIO |11250|8550|0|0|0|2022-01-26|2022-02-02|x|x|x|x|x|AARMQKP7RFVCNAK|x|HOMBRE|X|19800|X|X|X|X|X|X|X|X|CARDENAS|X|X|X|X|X</v>
      </c>
    </row>
    <row r="506" spans="1:82" x14ac:dyDescent="0.25">
      <c r="A506" t="s">
        <v>640</v>
      </c>
      <c r="B506" t="s">
        <v>2631</v>
      </c>
      <c r="C506">
        <v>3</v>
      </c>
      <c r="D506" t="s">
        <v>3183</v>
      </c>
      <c r="E506" t="s">
        <v>3188</v>
      </c>
      <c r="F506" t="s">
        <v>3192</v>
      </c>
      <c r="G506" t="s">
        <v>3490</v>
      </c>
      <c r="H506" t="s">
        <v>3758</v>
      </c>
      <c r="I506">
        <v>14800</v>
      </c>
      <c r="J506">
        <v>0</v>
      </c>
      <c r="K506">
        <v>100</v>
      </c>
      <c r="L506">
        <v>50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 t="s">
        <v>4188</v>
      </c>
      <c r="AC506" t="s">
        <v>4325</v>
      </c>
      <c r="AD506" t="s">
        <v>4789</v>
      </c>
      <c r="AE506" t="s">
        <v>4</v>
      </c>
      <c r="AF506" t="s">
        <v>1</v>
      </c>
      <c r="AG506" t="s">
        <v>1</v>
      </c>
      <c r="AH506" t="s">
        <v>5556</v>
      </c>
      <c r="AI506" t="s">
        <v>3490</v>
      </c>
      <c r="AJ506" t="s">
        <v>1</v>
      </c>
      <c r="AK506">
        <v>9331517794</v>
      </c>
      <c r="AL506" t="s">
        <v>1</v>
      </c>
      <c r="AM506" t="s">
        <v>1</v>
      </c>
      <c r="AN506" t="s">
        <v>1</v>
      </c>
      <c r="AO506" t="s">
        <v>5556</v>
      </c>
      <c r="AP506" t="s">
        <v>1</v>
      </c>
      <c r="AQ506" t="s">
        <v>2</v>
      </c>
      <c r="AR506" t="s">
        <v>1</v>
      </c>
      <c r="AS506" t="s">
        <v>1</v>
      </c>
      <c r="AT506" t="s">
        <v>1</v>
      </c>
      <c r="AU506" t="s">
        <v>1</v>
      </c>
      <c r="AV506" t="s">
        <v>1</v>
      </c>
      <c r="AW506" t="s">
        <v>11</v>
      </c>
      <c r="AX506">
        <f>Tabla1[[#This Row],[precio del paquete]]-Tabla1[[#This Row],[Saldo_Deudor]]</f>
        <v>1200</v>
      </c>
      <c r="AY506">
        <v>13600</v>
      </c>
      <c r="AZ506">
        <v>0</v>
      </c>
      <c r="BA506">
        <v>0</v>
      </c>
      <c r="BB506" s="20">
        <v>0</v>
      </c>
      <c r="BC506" t="s">
        <v>4124</v>
      </c>
      <c r="BD506" t="s">
        <v>4103</v>
      </c>
      <c r="BE506" t="s">
        <v>3</v>
      </c>
      <c r="BF506" t="s">
        <v>3</v>
      </c>
      <c r="BG506" t="s">
        <v>3</v>
      </c>
      <c r="BH506" t="s">
        <v>3</v>
      </c>
      <c r="BI506" t="s">
        <v>3</v>
      </c>
      <c r="BJ506" s="18" t="s">
        <v>6127</v>
      </c>
      <c r="BK506" t="s">
        <v>3</v>
      </c>
      <c r="BL506" t="s">
        <v>132</v>
      </c>
      <c r="BM506" t="s">
        <v>1</v>
      </c>
      <c r="BN506">
        <f>Tabla1[[#This Row],[precio del paquete]]</f>
        <v>14800</v>
      </c>
      <c r="BO506" t="s">
        <v>1</v>
      </c>
      <c r="BP506" t="s">
        <v>1</v>
      </c>
      <c r="BQ506" t="s">
        <v>1</v>
      </c>
      <c r="BR506" t="s">
        <v>1</v>
      </c>
      <c r="BS506" t="s">
        <v>1</v>
      </c>
      <c r="BT506" t="s">
        <v>1</v>
      </c>
      <c r="BU506" t="s">
        <v>1</v>
      </c>
      <c r="BV506" t="s">
        <v>1</v>
      </c>
      <c r="BW506" t="s">
        <v>0</v>
      </c>
      <c r="BX506" t="s">
        <v>1</v>
      </c>
      <c r="BY506" t="s">
        <v>1</v>
      </c>
      <c r="BZ506" t="s">
        <v>1</v>
      </c>
      <c r="CA506" t="s">
        <v>1</v>
      </c>
      <c r="CB506" t="s">
        <v>1</v>
      </c>
      <c r="CD506" t="str" cm="1">
        <f t="array" aca="1" ref="CD506" ca="1">eConcatenar(A506:CB506,"|")</f>
        <v>GTWX7YQ3c3oZE25R|PAR2021-3392|3|MEMORIAL|TABASCO|PARAISO|POBLADO PUERTO CHILTEPEC|2021-10-28|14800|0|100|50|0|0|0|0|0|0|0|0|0|0|0|0|0|0|0|ARIAS|SEGURA|MARIA DE LOURDES|SOLTERO|X|X|CALLE FRANCISCO I MADERO |POBLADO PUERTO CHILTEPEC|X|9331517794|X|X|X|CALLE FRANCISCO I MADERO |X|LUNES|X|X|X|X|X|DOMICILIO |1200|13600|0|0|0|2022-01-21|2022-01-28|x|x|x|x|x|2I10NYNXIAWALFA|x|HOMBRE|X|14800|X|X|X|X|X|X|X|X|CARDENAS|X|X|X|X|X</v>
      </c>
    </row>
    <row r="507" spans="1:82" x14ac:dyDescent="0.25">
      <c r="A507" t="s">
        <v>641</v>
      </c>
      <c r="B507" t="s">
        <v>2632</v>
      </c>
      <c r="C507">
        <v>3</v>
      </c>
      <c r="D507" t="s">
        <v>3183</v>
      </c>
      <c r="E507" t="s">
        <v>12</v>
      </c>
      <c r="F507" t="s">
        <v>0</v>
      </c>
      <c r="G507" t="s">
        <v>3491</v>
      </c>
      <c r="H507" t="s">
        <v>3987</v>
      </c>
      <c r="I507">
        <v>14800</v>
      </c>
      <c r="J507">
        <v>0</v>
      </c>
      <c r="K507">
        <v>100</v>
      </c>
      <c r="L507">
        <v>50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 t="s">
        <v>4246</v>
      </c>
      <c r="AC507" t="s">
        <v>4380</v>
      </c>
      <c r="AD507" t="s">
        <v>4267</v>
      </c>
      <c r="AE507" t="s">
        <v>4</v>
      </c>
      <c r="AF507" t="s">
        <v>1</v>
      </c>
      <c r="AG507" t="s">
        <v>1</v>
      </c>
      <c r="AH507" t="s">
        <v>5557</v>
      </c>
      <c r="AI507" t="s">
        <v>3491</v>
      </c>
      <c r="AJ507" t="s">
        <v>1</v>
      </c>
      <c r="AK507">
        <v>9371371021</v>
      </c>
      <c r="AL507" t="s">
        <v>1</v>
      </c>
      <c r="AM507" t="s">
        <v>1</v>
      </c>
      <c r="AN507" t="s">
        <v>1</v>
      </c>
      <c r="AO507" t="s">
        <v>5557</v>
      </c>
      <c r="AP507" t="s">
        <v>1</v>
      </c>
      <c r="AQ507" t="s">
        <v>2</v>
      </c>
      <c r="AR507" t="s">
        <v>1</v>
      </c>
      <c r="AS507" t="s">
        <v>1</v>
      </c>
      <c r="AT507" t="s">
        <v>1</v>
      </c>
      <c r="AU507" t="s">
        <v>1</v>
      </c>
      <c r="AV507" t="s">
        <v>1</v>
      </c>
      <c r="AW507" t="s">
        <v>11</v>
      </c>
      <c r="AX507">
        <f>Tabla1[[#This Row],[precio del paquete]]-Tabla1[[#This Row],[Saldo_Deudor]]</f>
        <v>100</v>
      </c>
      <c r="AY507">
        <v>14700</v>
      </c>
      <c r="AZ507">
        <v>0</v>
      </c>
      <c r="BA507">
        <v>0</v>
      </c>
      <c r="BB507" s="20">
        <v>0</v>
      </c>
      <c r="BC507" t="s">
        <v>3987</v>
      </c>
      <c r="BD507" t="s">
        <v>3956</v>
      </c>
      <c r="BE507" t="s">
        <v>3</v>
      </c>
      <c r="BF507" t="s">
        <v>3</v>
      </c>
      <c r="BG507" t="s">
        <v>3</v>
      </c>
      <c r="BH507" t="s">
        <v>3</v>
      </c>
      <c r="BI507" t="s">
        <v>3</v>
      </c>
      <c r="BJ507" s="19" t="s">
        <v>6139</v>
      </c>
      <c r="BK507" t="s">
        <v>3</v>
      </c>
      <c r="BL507" t="s">
        <v>132</v>
      </c>
      <c r="BM507" t="s">
        <v>1</v>
      </c>
      <c r="BN507">
        <f>Tabla1[[#This Row],[precio del paquete]]</f>
        <v>14800</v>
      </c>
      <c r="BO507" t="s">
        <v>1</v>
      </c>
      <c r="BP507" t="s">
        <v>1</v>
      </c>
      <c r="BQ507" t="s">
        <v>1</v>
      </c>
      <c r="BR507" t="s">
        <v>1</v>
      </c>
      <c r="BS507" t="s">
        <v>1</v>
      </c>
      <c r="BT507" t="s">
        <v>1</v>
      </c>
      <c r="BU507" t="s">
        <v>1</v>
      </c>
      <c r="BV507" t="s">
        <v>1</v>
      </c>
      <c r="BW507" t="s">
        <v>0</v>
      </c>
      <c r="BX507" t="s">
        <v>1</v>
      </c>
      <c r="BY507" t="s">
        <v>1</v>
      </c>
      <c r="BZ507" t="s">
        <v>1</v>
      </c>
      <c r="CA507" t="s">
        <v>1</v>
      </c>
      <c r="CB507" t="s">
        <v>1</v>
      </c>
      <c r="CD507" t="str" cm="1">
        <f t="array" aca="1" ref="CD507" ca="1">eConcatenar(A507:CB507,"|")</f>
        <v>wGGK1oiGzLxRJpRf|CAR2021-7239|3|MEMORIAL|TABASCO |CARDENAS|POMOCA |2021-11-26|14800|0|100|50|0|0|0|0|0|0|0|0|0|0|0|0|0|0|0|JIMENEZ|RAMOS|ENRIQUE|SOLTERO|X|X|CALLE 14 EDIFICIO MANZANA-24 DEPARTAMENTO 3-4|POMOCA |X|9371371021|X|X|X|CALLE 14 EDIFICIO MANZANA-24 DEPARTAMENTO 3-4|X|LUNES|X|X|X|X|X|DOMICILIO |100|14700|0|0|0|2021-11-26|2021-12-03|x|x|x|x|x|QWZGYT4O9KVTQO|x|HOMBRE|X|14800|X|X|X|X|X|X|X|X|CARDENAS|X|X|X|X|X</v>
      </c>
    </row>
    <row r="508" spans="1:82" x14ac:dyDescent="0.25">
      <c r="A508" t="s">
        <v>642</v>
      </c>
      <c r="B508" t="s">
        <v>2633</v>
      </c>
      <c r="C508">
        <v>3</v>
      </c>
      <c r="D508" t="s">
        <v>3184</v>
      </c>
      <c r="E508" t="s">
        <v>12</v>
      </c>
      <c r="F508" t="s">
        <v>0</v>
      </c>
      <c r="G508" t="s">
        <v>3491</v>
      </c>
      <c r="H508" t="s">
        <v>3988</v>
      </c>
      <c r="I508">
        <v>24500</v>
      </c>
      <c r="J508">
        <v>0</v>
      </c>
      <c r="K508">
        <v>200</v>
      </c>
      <c r="L508">
        <v>50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 t="s">
        <v>4217</v>
      </c>
      <c r="AC508" t="s">
        <v>4186</v>
      </c>
      <c r="AD508" t="s">
        <v>4790</v>
      </c>
      <c r="AE508" t="s">
        <v>4</v>
      </c>
      <c r="AF508" t="s">
        <v>1</v>
      </c>
      <c r="AG508" t="s">
        <v>1</v>
      </c>
      <c r="AH508" t="s">
        <v>5558</v>
      </c>
      <c r="AI508" t="s">
        <v>3491</v>
      </c>
      <c r="AJ508" t="s">
        <v>1</v>
      </c>
      <c r="AK508">
        <v>9371035586</v>
      </c>
      <c r="AL508" t="s">
        <v>1</v>
      </c>
      <c r="AM508" t="s">
        <v>1</v>
      </c>
      <c r="AN508" t="s">
        <v>1</v>
      </c>
      <c r="AO508" t="s">
        <v>5558</v>
      </c>
      <c r="AP508" t="s">
        <v>1</v>
      </c>
      <c r="AQ508" t="s">
        <v>2</v>
      </c>
      <c r="AR508" t="s">
        <v>1</v>
      </c>
      <c r="AS508" t="s">
        <v>1</v>
      </c>
      <c r="AT508" t="s">
        <v>1</v>
      </c>
      <c r="AU508" t="s">
        <v>1</v>
      </c>
      <c r="AV508" t="s">
        <v>1</v>
      </c>
      <c r="AW508" t="s">
        <v>11</v>
      </c>
      <c r="AX508">
        <f>Tabla1[[#This Row],[precio del paquete]]-Tabla1[[#This Row],[Saldo_Deudor]]</f>
        <v>200</v>
      </c>
      <c r="AY508">
        <v>24300</v>
      </c>
      <c r="AZ508">
        <v>0</v>
      </c>
      <c r="BA508">
        <v>0</v>
      </c>
      <c r="BB508" s="20">
        <v>0</v>
      </c>
      <c r="BC508" t="s">
        <v>3988</v>
      </c>
      <c r="BD508" t="s">
        <v>3768</v>
      </c>
      <c r="BE508" t="s">
        <v>3</v>
      </c>
      <c r="BF508" t="s">
        <v>3</v>
      </c>
      <c r="BG508" t="s">
        <v>3</v>
      </c>
      <c r="BH508" t="s">
        <v>3</v>
      </c>
      <c r="BI508" t="s">
        <v>3</v>
      </c>
      <c r="BJ508" s="18" t="s">
        <v>6126</v>
      </c>
      <c r="BK508" t="s">
        <v>3</v>
      </c>
      <c r="BL508" t="s">
        <v>132</v>
      </c>
      <c r="BM508" t="s">
        <v>1</v>
      </c>
      <c r="BN508">
        <f>Tabla1[[#This Row],[precio del paquete]]</f>
        <v>24500</v>
      </c>
      <c r="BO508" t="s">
        <v>1</v>
      </c>
      <c r="BP508" t="s">
        <v>1</v>
      </c>
      <c r="BQ508" t="s">
        <v>1</v>
      </c>
      <c r="BR508" t="s">
        <v>1</v>
      </c>
      <c r="BS508" t="s">
        <v>1</v>
      </c>
      <c r="BT508" t="s">
        <v>1</v>
      </c>
      <c r="BU508" t="s">
        <v>1</v>
      </c>
      <c r="BV508" t="s">
        <v>1</v>
      </c>
      <c r="BW508" t="s">
        <v>0</v>
      </c>
      <c r="BX508" t="s">
        <v>1</v>
      </c>
      <c r="BY508" t="s">
        <v>1</v>
      </c>
      <c r="BZ508" t="s">
        <v>1</v>
      </c>
      <c r="CA508" t="s">
        <v>1</v>
      </c>
      <c r="CB508" t="s">
        <v>1</v>
      </c>
      <c r="CD508" t="str" cm="1">
        <f t="array" aca="1" ref="CD508" ca="1">eConcatenar(A508:CB508,"|")</f>
        <v>LmqRZuWgAi6qfG7O|CAR2021-7260|3|DIGNITY|TABASCO |CARDENAS|POMOCA |2022-01-15|24500|0|200|50|0|0|0|0|0|0|0|0|0|0|0|0|0|0|0|RODRIGUEZ|GARCIA|BELEN|SOLTERO|X|X|CALLE 18 MANZANA 32  MODULO 2 |POMOCA |X|9371035586|X|X|X|CALLE 18 MANZANA 32  MODULO 2 |X|LUNES|X|X|X|X|X|DOMICILIO |200|24300|0|0|0|2022-01-15|2022-01-22|x|x|x|x|x|QWZBUBTG9KVTQO|x|HOMBRE|X|24500|X|X|X|X|X|X|X|X|CARDENAS|X|X|X|X|X</v>
      </c>
    </row>
    <row r="509" spans="1:82" x14ac:dyDescent="0.25">
      <c r="A509" t="s">
        <v>643</v>
      </c>
      <c r="B509" t="s">
        <v>2634</v>
      </c>
      <c r="C509">
        <v>3</v>
      </c>
      <c r="D509" t="s">
        <v>3183</v>
      </c>
      <c r="E509" t="s">
        <v>3188</v>
      </c>
      <c r="F509" t="s">
        <v>3190</v>
      </c>
      <c r="G509" t="s">
        <v>3492</v>
      </c>
      <c r="H509" t="s">
        <v>3836</v>
      </c>
      <c r="I509">
        <v>14800</v>
      </c>
      <c r="J509">
        <v>0</v>
      </c>
      <c r="K509">
        <v>50</v>
      </c>
      <c r="L509">
        <v>50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 t="s">
        <v>4184</v>
      </c>
      <c r="AC509" t="s">
        <v>4201</v>
      </c>
      <c r="AD509" t="s">
        <v>4338</v>
      </c>
      <c r="AE509" t="s">
        <v>4</v>
      </c>
      <c r="AF509" t="s">
        <v>1</v>
      </c>
      <c r="AG509" t="s">
        <v>1</v>
      </c>
      <c r="AH509" t="s">
        <v>3492</v>
      </c>
      <c r="AI509" t="s">
        <v>3492</v>
      </c>
      <c r="AJ509" t="s">
        <v>1</v>
      </c>
      <c r="AK509">
        <v>9371269203</v>
      </c>
      <c r="AL509" t="s">
        <v>1</v>
      </c>
      <c r="AM509" t="s">
        <v>1</v>
      </c>
      <c r="AN509" t="s">
        <v>1</v>
      </c>
      <c r="AO509" t="s">
        <v>3492</v>
      </c>
      <c r="AP509" t="s">
        <v>1</v>
      </c>
      <c r="AQ509" t="s">
        <v>2</v>
      </c>
      <c r="AR509" t="s">
        <v>1</v>
      </c>
      <c r="AS509" t="s">
        <v>1</v>
      </c>
      <c r="AT509" t="s">
        <v>1</v>
      </c>
      <c r="AU509" t="s">
        <v>1</v>
      </c>
      <c r="AV509" t="s">
        <v>1</v>
      </c>
      <c r="AW509" t="s">
        <v>11</v>
      </c>
      <c r="AX509">
        <f>Tabla1[[#This Row],[precio del paquete]]-Tabla1[[#This Row],[Saldo_Deudor]]</f>
        <v>900</v>
      </c>
      <c r="AY509">
        <v>13900</v>
      </c>
      <c r="AZ509">
        <v>0</v>
      </c>
      <c r="BA509">
        <v>0</v>
      </c>
      <c r="BB509" s="20">
        <v>0</v>
      </c>
      <c r="BC509" t="s">
        <v>5960</v>
      </c>
      <c r="BD509" t="s">
        <v>6033</v>
      </c>
      <c r="BE509" t="s">
        <v>3</v>
      </c>
      <c r="BF509" t="s">
        <v>3</v>
      </c>
      <c r="BG509" t="s">
        <v>3</v>
      </c>
      <c r="BH509" t="s">
        <v>3</v>
      </c>
      <c r="BI509" t="s">
        <v>3</v>
      </c>
      <c r="BJ509" s="19" t="s">
        <v>6126</v>
      </c>
      <c r="BK509" t="s">
        <v>3</v>
      </c>
      <c r="BL509" t="s">
        <v>132</v>
      </c>
      <c r="BM509" t="s">
        <v>1</v>
      </c>
      <c r="BN509">
        <f>Tabla1[[#This Row],[precio del paquete]]</f>
        <v>14800</v>
      </c>
      <c r="BO509" t="s">
        <v>1</v>
      </c>
      <c r="BP509" t="s">
        <v>1</v>
      </c>
      <c r="BQ509" t="s">
        <v>1</v>
      </c>
      <c r="BR509" t="s">
        <v>1</v>
      </c>
      <c r="BS509" t="s">
        <v>1</v>
      </c>
      <c r="BT509" t="s">
        <v>1</v>
      </c>
      <c r="BU509" t="s">
        <v>1</v>
      </c>
      <c r="BV509" t="s">
        <v>1</v>
      </c>
      <c r="BW509" t="s">
        <v>0</v>
      </c>
      <c r="BX509" t="s">
        <v>1</v>
      </c>
      <c r="BY509" t="s">
        <v>1</v>
      </c>
      <c r="BZ509" t="s">
        <v>1</v>
      </c>
      <c r="CA509" t="s">
        <v>1</v>
      </c>
      <c r="CB509" t="s">
        <v>1</v>
      </c>
      <c r="CD509" t="str" cm="1">
        <f t="array" aca="1" ref="CD509" ca="1">eConcatenar(A509:CB509,"|")</f>
        <v>QRmmmMz47xwazAcC|CAR2021-7248|3|MEMORIAL|TABASCO|HUIMANGUILLO|POMOCA BICENTENARIO|2021-11-27|14800|0|50|50|0|0|0|0|0|0|0|0|0|0|0|0|0|0|0|PEREZ|HERNANDEZ|MARIA DEL CARMEN|SOLTERO|X|X|POMOCA BICENTENARIO|POMOCA BICENTENARIO|X|9371269203|X|X|X|POMOCA BICENTENARIO|X|LUNES|X|X|X|X|X|DOMICILIO |900|13900|0|0|0|2022-01-31|2022-02-07|x|x|x|x|x|QWZBUBTG9KVTQO|x|HOMBRE|X|14800|X|X|X|X|X|X|X|X|CARDENAS|X|X|X|X|X</v>
      </c>
    </row>
    <row r="510" spans="1:82" x14ac:dyDescent="0.25">
      <c r="A510" t="s">
        <v>644</v>
      </c>
      <c r="B510" t="s">
        <v>2635</v>
      </c>
      <c r="C510">
        <v>3</v>
      </c>
      <c r="D510" t="s">
        <v>3183</v>
      </c>
      <c r="E510" t="s">
        <v>3188</v>
      </c>
      <c r="F510" t="s">
        <v>10</v>
      </c>
      <c r="G510" t="s">
        <v>3493</v>
      </c>
      <c r="H510" t="s">
        <v>3898</v>
      </c>
      <c r="I510">
        <v>14800</v>
      </c>
      <c r="J510">
        <v>0</v>
      </c>
      <c r="K510">
        <v>100</v>
      </c>
      <c r="L510">
        <v>50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 t="s">
        <v>4237</v>
      </c>
      <c r="AC510" t="s">
        <v>4706</v>
      </c>
      <c r="AD510" t="s">
        <v>4561</v>
      </c>
      <c r="AE510" t="s">
        <v>4</v>
      </c>
      <c r="AF510" t="s">
        <v>1</v>
      </c>
      <c r="AG510" t="s">
        <v>1</v>
      </c>
      <c r="AH510" t="s">
        <v>3493</v>
      </c>
      <c r="AI510" t="s">
        <v>3493</v>
      </c>
      <c r="AJ510" t="s">
        <v>1</v>
      </c>
      <c r="AK510">
        <v>9371053634</v>
      </c>
      <c r="AL510" t="s">
        <v>1</v>
      </c>
      <c r="AM510" t="s">
        <v>1</v>
      </c>
      <c r="AN510" t="s">
        <v>1</v>
      </c>
      <c r="AO510" t="s">
        <v>3493</v>
      </c>
      <c r="AP510" t="s">
        <v>1</v>
      </c>
      <c r="AQ510" t="s">
        <v>2</v>
      </c>
      <c r="AR510" t="s">
        <v>1</v>
      </c>
      <c r="AS510" t="s">
        <v>1</v>
      </c>
      <c r="AT510" t="s">
        <v>1</v>
      </c>
      <c r="AU510" t="s">
        <v>1</v>
      </c>
      <c r="AV510" t="s">
        <v>1</v>
      </c>
      <c r="AW510" t="s">
        <v>11</v>
      </c>
      <c r="AX510">
        <f>Tabla1[[#This Row],[precio del paquete]]-Tabla1[[#This Row],[Saldo_Deudor]]</f>
        <v>1950</v>
      </c>
      <c r="AY510">
        <v>12850</v>
      </c>
      <c r="AZ510">
        <v>0</v>
      </c>
      <c r="BA510">
        <v>0</v>
      </c>
      <c r="BB510" s="20">
        <v>0</v>
      </c>
      <c r="BC510" t="s">
        <v>4124</v>
      </c>
      <c r="BD510" t="s">
        <v>4103</v>
      </c>
      <c r="BE510" t="s">
        <v>3</v>
      </c>
      <c r="BF510" t="s">
        <v>3</v>
      </c>
      <c r="BG510" t="s">
        <v>3</v>
      </c>
      <c r="BH510" t="s">
        <v>3</v>
      </c>
      <c r="BI510" t="s">
        <v>3</v>
      </c>
      <c r="BJ510" s="18" t="s">
        <v>6126</v>
      </c>
      <c r="BK510" t="s">
        <v>3</v>
      </c>
      <c r="BL510" t="s">
        <v>132</v>
      </c>
      <c r="BM510" t="s">
        <v>1</v>
      </c>
      <c r="BN510">
        <f>Tabla1[[#This Row],[precio del paquete]]</f>
        <v>14800</v>
      </c>
      <c r="BO510" t="s">
        <v>1</v>
      </c>
      <c r="BP510" t="s">
        <v>1</v>
      </c>
      <c r="BQ510" t="s">
        <v>1</v>
      </c>
      <c r="BR510" t="s">
        <v>1</v>
      </c>
      <c r="BS510" t="s">
        <v>1</v>
      </c>
      <c r="BT510" t="s">
        <v>1</v>
      </c>
      <c r="BU510" t="s">
        <v>1</v>
      </c>
      <c r="BV510" t="s">
        <v>1</v>
      </c>
      <c r="BW510" t="s">
        <v>0</v>
      </c>
      <c r="BX510" t="s">
        <v>1</v>
      </c>
      <c r="BY510" t="s">
        <v>1</v>
      </c>
      <c r="BZ510" t="s">
        <v>1</v>
      </c>
      <c r="CA510" t="s">
        <v>1</v>
      </c>
      <c r="CB510" t="s">
        <v>1</v>
      </c>
      <c r="CD510" t="str" cm="1">
        <f t="array" aca="1" ref="CD510" ca="1">eConcatenar(A510:CB510,"|")</f>
        <v>dWdvnNWSICNrvota|CAR2021-6273|3|MEMORIAL|TABASCO|CARDENAS |POZA REDONDA 3RA SECCION|2021-10-21|14800|0|100|50|0|0|0|0|0|0|0|0|0|0|0|0|0|0|0|ALEJANDRO|GERONIMO|MARTIN|SOLTERO|X|X|POZA REDONDA 3RA SECCION|POZA REDONDA 3RA SECCION|X|9371053634|X|X|X|POZA REDONDA 3RA SECCION|X|LUNES|X|X|X|X|X|DOMICILIO |1950|12850|0|0|0|2022-01-21|2022-01-28|x|x|x|x|x|QWZBUBTG9KVTQO|x|HOMBRE|X|14800|X|X|X|X|X|X|X|X|CARDENAS|X|X|X|X|X</v>
      </c>
    </row>
    <row r="511" spans="1:82" x14ac:dyDescent="0.25">
      <c r="A511" t="s">
        <v>645</v>
      </c>
      <c r="B511" t="s">
        <v>2636</v>
      </c>
      <c r="C511">
        <v>3</v>
      </c>
      <c r="D511" t="s">
        <v>3183</v>
      </c>
      <c r="E511" t="s">
        <v>3188</v>
      </c>
      <c r="F511" t="s">
        <v>10</v>
      </c>
      <c r="G511" t="s">
        <v>3493</v>
      </c>
      <c r="H511" t="s">
        <v>3759</v>
      </c>
      <c r="I511">
        <v>14800</v>
      </c>
      <c r="J511">
        <v>0</v>
      </c>
      <c r="K511">
        <v>100</v>
      </c>
      <c r="L511">
        <v>50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 t="s">
        <v>4247</v>
      </c>
      <c r="AC511" t="s">
        <v>4283</v>
      </c>
      <c r="AD511" t="s">
        <v>4791</v>
      </c>
      <c r="AE511" t="s">
        <v>4</v>
      </c>
      <c r="AF511" t="s">
        <v>1</v>
      </c>
      <c r="AG511" t="s">
        <v>1</v>
      </c>
      <c r="AH511" t="s">
        <v>3493</v>
      </c>
      <c r="AI511" t="s">
        <v>3493</v>
      </c>
      <c r="AJ511" t="s">
        <v>1</v>
      </c>
      <c r="AK511">
        <v>9371267048</v>
      </c>
      <c r="AL511" t="s">
        <v>1</v>
      </c>
      <c r="AM511" t="s">
        <v>1</v>
      </c>
      <c r="AN511" t="s">
        <v>1</v>
      </c>
      <c r="AO511" t="s">
        <v>3493</v>
      </c>
      <c r="AP511" t="s">
        <v>1</v>
      </c>
      <c r="AQ511" t="s">
        <v>2</v>
      </c>
      <c r="AR511" t="s">
        <v>1</v>
      </c>
      <c r="AS511" t="s">
        <v>1</v>
      </c>
      <c r="AT511" t="s">
        <v>1</v>
      </c>
      <c r="AU511" t="s">
        <v>1</v>
      </c>
      <c r="AV511" t="s">
        <v>1</v>
      </c>
      <c r="AW511" t="s">
        <v>11</v>
      </c>
      <c r="AX511">
        <f>Tabla1[[#This Row],[precio del paquete]]-Tabla1[[#This Row],[Saldo_Deudor]]</f>
        <v>2200</v>
      </c>
      <c r="AY511">
        <v>12600</v>
      </c>
      <c r="AZ511">
        <v>0</v>
      </c>
      <c r="BA511">
        <v>0</v>
      </c>
      <c r="BB511" s="20">
        <v>0</v>
      </c>
      <c r="BC511" t="s">
        <v>4124</v>
      </c>
      <c r="BD511" t="s">
        <v>4103</v>
      </c>
      <c r="BE511" t="s">
        <v>3</v>
      </c>
      <c r="BF511" t="s">
        <v>3</v>
      </c>
      <c r="BG511" t="s">
        <v>3</v>
      </c>
      <c r="BH511" t="s">
        <v>3</v>
      </c>
      <c r="BI511" t="s">
        <v>3</v>
      </c>
      <c r="BJ511" s="19" t="s">
        <v>6128</v>
      </c>
      <c r="BK511" t="s">
        <v>3</v>
      </c>
      <c r="BL511" t="s">
        <v>132</v>
      </c>
      <c r="BM511" t="s">
        <v>1</v>
      </c>
      <c r="BN511">
        <f>Tabla1[[#This Row],[precio del paquete]]</f>
        <v>14800</v>
      </c>
      <c r="BO511" t="s">
        <v>1</v>
      </c>
      <c r="BP511" t="s">
        <v>1</v>
      </c>
      <c r="BQ511" t="s">
        <v>1</v>
      </c>
      <c r="BR511" t="s">
        <v>1</v>
      </c>
      <c r="BS511" t="s">
        <v>1</v>
      </c>
      <c r="BT511" t="s">
        <v>1</v>
      </c>
      <c r="BU511" t="s">
        <v>1</v>
      </c>
      <c r="BV511" t="s">
        <v>1</v>
      </c>
      <c r="BW511" t="s">
        <v>0</v>
      </c>
      <c r="BX511" t="s">
        <v>1</v>
      </c>
      <c r="BY511" t="s">
        <v>1</v>
      </c>
      <c r="BZ511" t="s">
        <v>1</v>
      </c>
      <c r="CA511" t="s">
        <v>1</v>
      </c>
      <c r="CB511" t="s">
        <v>1</v>
      </c>
      <c r="CD511" t="str" cm="1">
        <f t="array" aca="1" ref="CD511" ca="1">eConcatenar(A511:CB511,"|")</f>
        <v>U8bSEiSreGQSg15e|CAR2021-6489|3|MEMORIAL|TABASCO|CARDENAS |POZA REDONDA 3RA SECCION|2021-10-29|14800|0|100|50|0|0|0|0|0|0|0|0|0|0|0|0|0|0|0|MENDEZ|CORDOVA|BARTOLA|SOLTERO|X|X|POZA REDONDA 3RA SECCION|POZA REDONDA 3RA SECCION|X|9371267048|X|X|X|POZA REDONDA 3RA SECCION|X|LUNES|X|X|X|X|X|DOMICILIO |2200|12600|0|0|0|2022-01-21|2022-01-28|x|x|x|x|x|EJCRE545VMMBBOQ|x|HOMBRE|X|14800|X|X|X|X|X|X|X|X|CARDENAS|X|X|X|X|X</v>
      </c>
    </row>
    <row r="512" spans="1:82" x14ac:dyDescent="0.25">
      <c r="A512" t="s">
        <v>646</v>
      </c>
      <c r="B512" t="s">
        <v>2637</v>
      </c>
      <c r="C512">
        <v>3</v>
      </c>
      <c r="D512" t="s">
        <v>3185</v>
      </c>
      <c r="E512" t="s">
        <v>3188</v>
      </c>
      <c r="F512" t="s">
        <v>3189</v>
      </c>
      <c r="G512" t="s">
        <v>3494</v>
      </c>
      <c r="H512" t="s">
        <v>3850</v>
      </c>
      <c r="I512">
        <v>12900</v>
      </c>
      <c r="J512">
        <v>0</v>
      </c>
      <c r="K512">
        <v>100</v>
      </c>
      <c r="L512">
        <v>50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 t="s">
        <v>4642</v>
      </c>
      <c r="AC512" t="s">
        <v>4760</v>
      </c>
      <c r="AD512" t="s">
        <v>4536</v>
      </c>
      <c r="AE512" t="s">
        <v>4</v>
      </c>
      <c r="AF512" t="s">
        <v>1</v>
      </c>
      <c r="AG512" t="s">
        <v>1</v>
      </c>
      <c r="AH512" t="s">
        <v>5196</v>
      </c>
      <c r="AI512" t="s">
        <v>3494</v>
      </c>
      <c r="AJ512" t="s">
        <v>1</v>
      </c>
      <c r="AK512">
        <v>9331736458</v>
      </c>
      <c r="AL512" t="s">
        <v>1</v>
      </c>
      <c r="AM512" t="s">
        <v>1</v>
      </c>
      <c r="AN512" t="s">
        <v>1</v>
      </c>
      <c r="AO512" t="s">
        <v>5196</v>
      </c>
      <c r="AP512" t="s">
        <v>1</v>
      </c>
      <c r="AQ512" t="s">
        <v>2</v>
      </c>
      <c r="AR512" t="s">
        <v>1</v>
      </c>
      <c r="AS512" t="s">
        <v>1</v>
      </c>
      <c r="AT512" t="s">
        <v>1</v>
      </c>
      <c r="AU512" t="s">
        <v>1</v>
      </c>
      <c r="AV512" t="s">
        <v>1</v>
      </c>
      <c r="AW512" t="s">
        <v>11</v>
      </c>
      <c r="AX512">
        <f>Tabla1[[#This Row],[precio del paquete]]-Tabla1[[#This Row],[Saldo_Deudor]]</f>
        <v>4800</v>
      </c>
      <c r="AY512">
        <v>8100</v>
      </c>
      <c r="AZ512">
        <v>0</v>
      </c>
      <c r="BA512">
        <v>0</v>
      </c>
      <c r="BB512" s="20">
        <v>0</v>
      </c>
      <c r="BC512" t="s">
        <v>3812</v>
      </c>
      <c r="BD512" t="s">
        <v>6043</v>
      </c>
      <c r="BE512" t="s">
        <v>3</v>
      </c>
      <c r="BF512" t="s">
        <v>3</v>
      </c>
      <c r="BG512" t="s">
        <v>3</v>
      </c>
      <c r="BH512" t="s">
        <v>3</v>
      </c>
      <c r="BI512" t="s">
        <v>3</v>
      </c>
      <c r="BJ512" s="18" t="s">
        <v>6128</v>
      </c>
      <c r="BK512" t="s">
        <v>3</v>
      </c>
      <c r="BL512" t="s">
        <v>132</v>
      </c>
      <c r="BM512" t="s">
        <v>1</v>
      </c>
      <c r="BN512">
        <f>Tabla1[[#This Row],[precio del paquete]]</f>
        <v>12900</v>
      </c>
      <c r="BO512" t="s">
        <v>1</v>
      </c>
      <c r="BP512" t="s">
        <v>1</v>
      </c>
      <c r="BQ512" t="s">
        <v>1</v>
      </c>
      <c r="BR512" t="s">
        <v>1</v>
      </c>
      <c r="BS512" t="s">
        <v>1</v>
      </c>
      <c r="BT512" t="s">
        <v>1</v>
      </c>
      <c r="BU512" t="s">
        <v>1</v>
      </c>
      <c r="BV512" t="s">
        <v>1</v>
      </c>
      <c r="BW512" t="s">
        <v>0</v>
      </c>
      <c r="BX512" t="s">
        <v>1</v>
      </c>
      <c r="BY512" t="s">
        <v>1</v>
      </c>
      <c r="BZ512" t="s">
        <v>1</v>
      </c>
      <c r="CA512" t="s">
        <v>1</v>
      </c>
      <c r="CB512" t="s">
        <v>1</v>
      </c>
      <c r="CD512" t="str" cm="1">
        <f t="array" aca="1" ref="CD512" ca="1">eConcatenar(A512:CB512,"|")</f>
        <v>Cmn8S7tGgBP6C9pV|COM2020-2585|3|IMPERIAL DE LUJO|TABASCO|COMALCALCO|PROGRESO TULAR PRIMERA|2020-10-27|12900|0|100|50|0|0|0|0|0|0|0|0|0|0|0|0|0|0|0|CARRILLO|VAZQUEZ|ROSARIO|SOLTERO|X|X|CARRETERA PRINCIPAL|PROGRESO TULAR PRIMERA|X|9331736458|X|X|X|CARRETERA PRINCIPAL|X|LUNES|X|X|X|X|X|DOMICILIO |4800|8100|0|0|0|2022-10-01|2022-10-08|x|x|x|x|x|EJCRE545VMMBBOQ|x|HOMBRE|X|12900|X|X|X|X|X|X|X|X|CARDENAS|X|X|X|X|X</v>
      </c>
    </row>
    <row r="513" spans="1:82" x14ac:dyDescent="0.25">
      <c r="A513" t="s">
        <v>647</v>
      </c>
      <c r="B513" t="s">
        <v>2638</v>
      </c>
      <c r="C513">
        <v>3</v>
      </c>
      <c r="D513" t="s">
        <v>3183</v>
      </c>
      <c r="E513" t="s">
        <v>3188</v>
      </c>
      <c r="F513" t="s">
        <v>3192</v>
      </c>
      <c r="G513" t="s">
        <v>3495</v>
      </c>
      <c r="H513" t="s">
        <v>3989</v>
      </c>
      <c r="I513">
        <v>14800</v>
      </c>
      <c r="J513">
        <v>0</v>
      </c>
      <c r="K513">
        <v>200</v>
      </c>
      <c r="L513">
        <v>50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 t="s">
        <v>4183</v>
      </c>
      <c r="AC513" t="s">
        <v>4184</v>
      </c>
      <c r="AD513" t="s">
        <v>4792</v>
      </c>
      <c r="AE513" t="s">
        <v>4</v>
      </c>
      <c r="AF513" t="s">
        <v>1</v>
      </c>
      <c r="AG513" t="s">
        <v>1</v>
      </c>
      <c r="AH513" t="s">
        <v>5559</v>
      </c>
      <c r="AI513" t="s">
        <v>3495</v>
      </c>
      <c r="AJ513" t="s">
        <v>1</v>
      </c>
      <c r="AK513">
        <v>9331639176</v>
      </c>
      <c r="AL513" t="s">
        <v>1</v>
      </c>
      <c r="AM513" t="s">
        <v>1</v>
      </c>
      <c r="AN513" t="s">
        <v>1</v>
      </c>
      <c r="AO513" t="s">
        <v>5559</v>
      </c>
      <c r="AP513" t="s">
        <v>1</v>
      </c>
      <c r="AQ513" t="s">
        <v>2</v>
      </c>
      <c r="AR513" t="s">
        <v>1</v>
      </c>
      <c r="AS513" t="s">
        <v>1</v>
      </c>
      <c r="AT513" t="s">
        <v>1</v>
      </c>
      <c r="AU513" t="s">
        <v>1</v>
      </c>
      <c r="AV513" t="s">
        <v>1</v>
      </c>
      <c r="AW513" t="s">
        <v>11</v>
      </c>
      <c r="AX513">
        <f>Tabla1[[#This Row],[precio del paquete]]-Tabla1[[#This Row],[Saldo_Deudor]]</f>
        <v>1300</v>
      </c>
      <c r="AY513">
        <v>13500</v>
      </c>
      <c r="AZ513">
        <v>0</v>
      </c>
      <c r="BA513">
        <v>0</v>
      </c>
      <c r="BB513" s="20">
        <v>0</v>
      </c>
      <c r="BC513" t="s">
        <v>5962</v>
      </c>
      <c r="BD513" t="s">
        <v>6038</v>
      </c>
      <c r="BE513" t="s">
        <v>3</v>
      </c>
      <c r="BF513" t="s">
        <v>3</v>
      </c>
      <c r="BG513" t="s">
        <v>3</v>
      </c>
      <c r="BH513" t="s">
        <v>3</v>
      </c>
      <c r="BI513" t="s">
        <v>3</v>
      </c>
      <c r="BJ513" s="19" t="s">
        <v>6144</v>
      </c>
      <c r="BK513" t="s">
        <v>3</v>
      </c>
      <c r="BL513" t="s">
        <v>132</v>
      </c>
      <c r="BM513" t="s">
        <v>1</v>
      </c>
      <c r="BN513">
        <f>Tabla1[[#This Row],[precio del paquete]]</f>
        <v>14800</v>
      </c>
      <c r="BO513" t="s">
        <v>1</v>
      </c>
      <c r="BP513" t="s">
        <v>1</v>
      </c>
      <c r="BQ513" t="s">
        <v>1</v>
      </c>
      <c r="BR513" t="s">
        <v>1</v>
      </c>
      <c r="BS513" t="s">
        <v>1</v>
      </c>
      <c r="BT513" t="s">
        <v>1</v>
      </c>
      <c r="BU513" t="s">
        <v>1</v>
      </c>
      <c r="BV513" t="s">
        <v>1</v>
      </c>
      <c r="BW513" t="s">
        <v>0</v>
      </c>
      <c r="BX513" t="s">
        <v>1</v>
      </c>
      <c r="BY513" t="s">
        <v>1</v>
      </c>
      <c r="BZ513" t="s">
        <v>1</v>
      </c>
      <c r="CA513" t="s">
        <v>1</v>
      </c>
      <c r="CB513" t="s">
        <v>1</v>
      </c>
      <c r="CD513" t="str" cm="1">
        <f t="array" aca="1" ref="CD513" ca="1">eConcatenar(A513:CB513,"|")</f>
        <v>a14ijzVX6GkZI64n|PAR2021-3700|3|MEMORIAL|TABASCO|PARAISO|PUERTO CEIBA|2021-11-15|14800|0|200|50|0|0|0|0|0|0|0|0|0|0|0|0|0|0|0|DE LA CRUZ|PEREZ|DELIA MARIA|SOLTERO|X|X|CALLE 20 DE NOVIEMBRE PROGRESO|PUERTO CEIBA|X|9331639176|X|X|X|CALLE 20 DE NOVIEMBRE PROGRESO|X|LUNES|X|X|X|X|X|DOMICILIO |1300|13500|0|0|0|2022-01-27|2022-02-03|x|x|x|x|x|QX002L4E9KVTQO|x|HOMBRE|X|14800|X|X|X|X|X|X|X|X|CARDENAS|X|X|X|X|X</v>
      </c>
    </row>
    <row r="514" spans="1:82" x14ac:dyDescent="0.25">
      <c r="A514" t="s">
        <v>648</v>
      </c>
      <c r="B514" t="s">
        <v>2639</v>
      </c>
      <c r="C514">
        <v>3</v>
      </c>
      <c r="D514" t="s">
        <v>3183</v>
      </c>
      <c r="E514" t="s">
        <v>3188</v>
      </c>
      <c r="F514" t="s">
        <v>3192</v>
      </c>
      <c r="G514" t="s">
        <v>3495</v>
      </c>
      <c r="H514" t="s">
        <v>3763</v>
      </c>
      <c r="I514">
        <v>14800</v>
      </c>
      <c r="J514">
        <v>0</v>
      </c>
      <c r="K514">
        <v>100</v>
      </c>
      <c r="L514">
        <v>50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 t="s">
        <v>4201</v>
      </c>
      <c r="AC514" t="s">
        <v>4231</v>
      </c>
      <c r="AD514" t="s">
        <v>4185</v>
      </c>
      <c r="AE514" t="s">
        <v>4</v>
      </c>
      <c r="AF514" t="s">
        <v>1</v>
      </c>
      <c r="AG514" t="s">
        <v>1</v>
      </c>
      <c r="AH514" t="s">
        <v>3495</v>
      </c>
      <c r="AI514" t="s">
        <v>3495</v>
      </c>
      <c r="AJ514" t="s">
        <v>1</v>
      </c>
      <c r="AK514">
        <v>9331684362</v>
      </c>
      <c r="AL514" t="s">
        <v>1</v>
      </c>
      <c r="AM514" t="s">
        <v>1</v>
      </c>
      <c r="AN514" t="s">
        <v>1</v>
      </c>
      <c r="AO514" t="s">
        <v>3495</v>
      </c>
      <c r="AP514" t="s">
        <v>1</v>
      </c>
      <c r="AQ514" t="s">
        <v>2</v>
      </c>
      <c r="AR514" t="s">
        <v>1</v>
      </c>
      <c r="AS514" t="s">
        <v>1</v>
      </c>
      <c r="AT514" t="s">
        <v>1</v>
      </c>
      <c r="AU514" t="s">
        <v>1</v>
      </c>
      <c r="AV514" t="s">
        <v>1</v>
      </c>
      <c r="AW514" t="s">
        <v>11</v>
      </c>
      <c r="AX514">
        <f>Tabla1[[#This Row],[precio del paquete]]-Tabla1[[#This Row],[Saldo_Deudor]]</f>
        <v>1200</v>
      </c>
      <c r="AY514">
        <v>13600</v>
      </c>
      <c r="AZ514">
        <v>0</v>
      </c>
      <c r="BA514">
        <v>0</v>
      </c>
      <c r="BB514" s="20">
        <v>0</v>
      </c>
      <c r="BC514" t="s">
        <v>4141</v>
      </c>
      <c r="BD514" t="s">
        <v>5960</v>
      </c>
      <c r="BE514" t="s">
        <v>3</v>
      </c>
      <c r="BF514" t="s">
        <v>3</v>
      </c>
      <c r="BG514" t="s">
        <v>3</v>
      </c>
      <c r="BH514" t="s">
        <v>3</v>
      </c>
      <c r="BI514" t="s">
        <v>3</v>
      </c>
      <c r="BJ514" s="18" t="s">
        <v>6141</v>
      </c>
      <c r="BK514" t="s">
        <v>3</v>
      </c>
      <c r="BL514" t="s">
        <v>132</v>
      </c>
      <c r="BM514" t="s">
        <v>1</v>
      </c>
      <c r="BN514">
        <f>Tabla1[[#This Row],[precio del paquete]]</f>
        <v>14800</v>
      </c>
      <c r="BO514" t="s">
        <v>1</v>
      </c>
      <c r="BP514" t="s">
        <v>1</v>
      </c>
      <c r="BQ514" t="s">
        <v>1</v>
      </c>
      <c r="BR514" t="s">
        <v>1</v>
      </c>
      <c r="BS514" t="s">
        <v>1</v>
      </c>
      <c r="BT514" t="s">
        <v>1</v>
      </c>
      <c r="BU514" t="s">
        <v>1</v>
      </c>
      <c r="BV514" t="s">
        <v>1</v>
      </c>
      <c r="BW514" t="s">
        <v>0</v>
      </c>
      <c r="BX514" t="s">
        <v>1</v>
      </c>
      <c r="BY514" t="s">
        <v>1</v>
      </c>
      <c r="BZ514" t="s">
        <v>1</v>
      </c>
      <c r="CA514" t="s">
        <v>1</v>
      </c>
      <c r="CB514" t="s">
        <v>1</v>
      </c>
      <c r="CD514" t="str" cm="1">
        <f t="array" aca="1" ref="CD514" ca="1">eConcatenar(A514:CB514,"|")</f>
        <v>I5Y0OnZx4YbGheir|PAR2021-3557|3|MEMORIAL|TABASCO|PARAISO|PUERTO CEIBA|2022-02-01|14800|0|100|50|0|0|0|0|0|0|0|0|0|0|0|0|0|0|0|HERNANDEZ|MORALES|ANA MARIA|SOLTERO|X|X|PUERTO CEIBA|PUERTO CEIBA|X|9331684362|X|X|X|PUERTO CEIBA|X|LUNES|X|X|X|X|X|DOMICILIO |1200|13600|0|0|0|2022-01-24|2022-01-31|x|x|x|x|x|QWZGYZFM9KVTQO|x|HOMBRE|X|14800|X|X|X|X|X|X|X|X|CARDENAS|X|X|X|X|X</v>
      </c>
    </row>
    <row r="515" spans="1:82" x14ac:dyDescent="0.25">
      <c r="A515" t="s">
        <v>649</v>
      </c>
      <c r="B515" t="s">
        <v>2640</v>
      </c>
      <c r="C515">
        <v>3</v>
      </c>
      <c r="D515" t="s">
        <v>3185</v>
      </c>
      <c r="E515" t="s">
        <v>3188</v>
      </c>
      <c r="F515" t="s">
        <v>3192</v>
      </c>
      <c r="G515" t="s">
        <v>3495</v>
      </c>
      <c r="H515" t="s">
        <v>3848</v>
      </c>
      <c r="I515">
        <v>12900</v>
      </c>
      <c r="J515">
        <v>0</v>
      </c>
      <c r="K515">
        <v>100</v>
      </c>
      <c r="L515">
        <v>50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 t="s">
        <v>4201</v>
      </c>
      <c r="AC515" t="s">
        <v>4325</v>
      </c>
      <c r="AD515" t="s">
        <v>4793</v>
      </c>
      <c r="AE515" t="s">
        <v>4</v>
      </c>
      <c r="AF515" t="s">
        <v>1</v>
      </c>
      <c r="AG515" t="s">
        <v>1</v>
      </c>
      <c r="AH515" t="s">
        <v>5560</v>
      </c>
      <c r="AI515" t="s">
        <v>3495</v>
      </c>
      <c r="AJ515" t="s">
        <v>1</v>
      </c>
      <c r="AK515">
        <v>9331560276</v>
      </c>
      <c r="AL515" t="s">
        <v>1</v>
      </c>
      <c r="AM515" t="s">
        <v>1</v>
      </c>
      <c r="AN515" t="s">
        <v>1</v>
      </c>
      <c r="AO515" t="s">
        <v>5560</v>
      </c>
      <c r="AP515" t="s">
        <v>1</v>
      </c>
      <c r="AQ515" t="s">
        <v>2</v>
      </c>
      <c r="AR515" t="s">
        <v>1</v>
      </c>
      <c r="AS515" t="s">
        <v>1</v>
      </c>
      <c r="AT515" t="s">
        <v>1</v>
      </c>
      <c r="AU515" t="s">
        <v>1</v>
      </c>
      <c r="AV515" t="s">
        <v>1</v>
      </c>
      <c r="AW515" t="s">
        <v>11</v>
      </c>
      <c r="AX515">
        <f>Tabla1[[#This Row],[precio del paquete]]-Tabla1[[#This Row],[Saldo_Deudor]]</f>
        <v>1100</v>
      </c>
      <c r="AY515">
        <v>11800</v>
      </c>
      <c r="AZ515">
        <v>0</v>
      </c>
      <c r="BA515">
        <v>0</v>
      </c>
      <c r="BB515" s="20">
        <v>0</v>
      </c>
      <c r="BC515" t="s">
        <v>5997</v>
      </c>
      <c r="BD515" t="s">
        <v>6088</v>
      </c>
      <c r="BE515" t="s">
        <v>3</v>
      </c>
      <c r="BF515" t="s">
        <v>3</v>
      </c>
      <c r="BG515" t="s">
        <v>3</v>
      </c>
      <c r="BH515" t="s">
        <v>3</v>
      </c>
      <c r="BI515" t="s">
        <v>3</v>
      </c>
      <c r="BJ515" s="19" t="s">
        <v>6130</v>
      </c>
      <c r="BK515" t="s">
        <v>3</v>
      </c>
      <c r="BL515" t="s">
        <v>132</v>
      </c>
      <c r="BM515" t="s">
        <v>1</v>
      </c>
      <c r="BN515">
        <f>Tabla1[[#This Row],[precio del paquete]]</f>
        <v>12900</v>
      </c>
      <c r="BO515" t="s">
        <v>1</v>
      </c>
      <c r="BP515" t="s">
        <v>1</v>
      </c>
      <c r="BQ515" t="s">
        <v>1</v>
      </c>
      <c r="BR515" t="s">
        <v>1</v>
      </c>
      <c r="BS515" t="s">
        <v>1</v>
      </c>
      <c r="BT515" t="s">
        <v>1</v>
      </c>
      <c r="BU515" t="s">
        <v>1</v>
      </c>
      <c r="BV515" t="s">
        <v>1</v>
      </c>
      <c r="BW515" t="s">
        <v>0</v>
      </c>
      <c r="BX515" t="s">
        <v>1</v>
      </c>
      <c r="BY515" t="s">
        <v>1</v>
      </c>
      <c r="BZ515" t="s">
        <v>1</v>
      </c>
      <c r="CA515" t="s">
        <v>1</v>
      </c>
      <c r="CB515" t="s">
        <v>1</v>
      </c>
      <c r="CD515" t="str" cm="1">
        <f t="array" aca="1" ref="CD515" ca="1">eConcatenar(A515:CB515,"|")</f>
        <v>UYadkaaXDtjjx7Tc|PAR2021-0726|3|IMPERIAL DE LUJO|TABASCO|PARAISO|PUERTO CEIBA|2021-02-23|12900|0|100|50|0|0|0|0|0|0|0|0|0|0|0|0|0|0|0|HERNANDEZ|SEGURA|CARLOS MARIO|SOLTERO|X|X|ENTRADA BOCHILER|PUERTO CEIBA|X|9331560276|X|X|X|ENTRADA BOCHILER|X|LUNES|X|X|X|X|X|DOMICILIO |1100|11800|0|0|0|2021-04-21|2021-04-28|x|x|x|x|x|LM6I5BLUSKQS1VM|x|HOMBRE|X|12900|X|X|X|X|X|X|X|X|CARDENAS|X|X|X|X|X</v>
      </c>
    </row>
    <row r="516" spans="1:82" x14ac:dyDescent="0.25">
      <c r="A516" t="s">
        <v>650</v>
      </c>
      <c r="B516" t="s">
        <v>2641</v>
      </c>
      <c r="C516">
        <v>3</v>
      </c>
      <c r="D516" t="s">
        <v>3183</v>
      </c>
      <c r="E516" t="s">
        <v>3188</v>
      </c>
      <c r="F516" t="s">
        <v>3192</v>
      </c>
      <c r="G516" t="s">
        <v>3496</v>
      </c>
      <c r="H516" t="s">
        <v>3765</v>
      </c>
      <c r="I516">
        <v>14800</v>
      </c>
      <c r="J516">
        <v>0</v>
      </c>
      <c r="K516">
        <v>100</v>
      </c>
      <c r="L516">
        <v>50</v>
      </c>
      <c r="M516">
        <v>1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 t="s">
        <v>4794</v>
      </c>
      <c r="AC516" t="s">
        <v>4201</v>
      </c>
      <c r="AD516" t="s">
        <v>4432</v>
      </c>
      <c r="AE516" t="s">
        <v>4</v>
      </c>
      <c r="AF516" t="s">
        <v>1</v>
      </c>
      <c r="AG516" t="s">
        <v>1</v>
      </c>
      <c r="AH516" t="s">
        <v>5561</v>
      </c>
      <c r="AI516" t="s">
        <v>3496</v>
      </c>
      <c r="AJ516" t="s">
        <v>1</v>
      </c>
      <c r="AK516">
        <v>9333276426</v>
      </c>
      <c r="AL516" t="s">
        <v>1</v>
      </c>
      <c r="AM516" t="s">
        <v>1</v>
      </c>
      <c r="AN516" t="s">
        <v>1</v>
      </c>
      <c r="AO516" t="s">
        <v>5561</v>
      </c>
      <c r="AP516" t="s">
        <v>1</v>
      </c>
      <c r="AQ516" t="s">
        <v>2</v>
      </c>
      <c r="AR516" t="s">
        <v>1</v>
      </c>
      <c r="AS516" t="s">
        <v>1</v>
      </c>
      <c r="AT516" t="s">
        <v>1</v>
      </c>
      <c r="AU516" t="s">
        <v>1</v>
      </c>
      <c r="AV516" t="s">
        <v>1</v>
      </c>
      <c r="AW516" t="s">
        <v>11</v>
      </c>
      <c r="AX516">
        <f>Tabla1[[#This Row],[precio del paquete]]-Tabla1[[#This Row],[Saldo_Deudor]]</f>
        <v>500</v>
      </c>
      <c r="AY516">
        <v>14300</v>
      </c>
      <c r="AZ516">
        <v>0</v>
      </c>
      <c r="BA516">
        <v>0</v>
      </c>
      <c r="BB516" s="20">
        <v>0</v>
      </c>
      <c r="BC516" t="s">
        <v>3988</v>
      </c>
      <c r="BD516" t="s">
        <v>3768</v>
      </c>
      <c r="BE516" t="s">
        <v>3</v>
      </c>
      <c r="BF516" t="s">
        <v>3</v>
      </c>
      <c r="BG516" t="s">
        <v>3</v>
      </c>
      <c r="BH516" t="s">
        <v>3</v>
      </c>
      <c r="BI516" t="s">
        <v>3</v>
      </c>
      <c r="BJ516" s="18" t="s">
        <v>6131</v>
      </c>
      <c r="BK516" t="s">
        <v>3</v>
      </c>
      <c r="BL516" t="s">
        <v>132</v>
      </c>
      <c r="BM516" t="s">
        <v>1</v>
      </c>
      <c r="BN516">
        <f>Tabla1[[#This Row],[precio del paquete]]</f>
        <v>14800</v>
      </c>
      <c r="BO516" t="s">
        <v>1</v>
      </c>
      <c r="BP516" t="s">
        <v>1</v>
      </c>
      <c r="BQ516" t="s">
        <v>1</v>
      </c>
      <c r="BR516" t="s">
        <v>1</v>
      </c>
      <c r="BS516" t="s">
        <v>1</v>
      </c>
      <c r="BT516" t="s">
        <v>1</v>
      </c>
      <c r="BU516" t="s">
        <v>1</v>
      </c>
      <c r="BV516" t="s">
        <v>1</v>
      </c>
      <c r="BW516" t="s">
        <v>0</v>
      </c>
      <c r="BX516" t="s">
        <v>1</v>
      </c>
      <c r="BY516" t="s">
        <v>1</v>
      </c>
      <c r="BZ516" t="s">
        <v>1</v>
      </c>
      <c r="CA516" t="s">
        <v>1</v>
      </c>
      <c r="CB516" t="s">
        <v>1</v>
      </c>
      <c r="CD516" t="str" cm="1">
        <f t="array" aca="1" ref="CD516" ca="1">eConcatenar(A516:CB516,"|")</f>
        <v>HR6I4qDtpynWtm9Z|PAR2021-3708|3|MEMORIAL|TABASCO|PARAISO|PUERTO CEIBA CARRIZAL|2021-11-16|14800|0|100|50|1|0|0|0|0|0|0|0|0|0|0|0|0|0|0|LIZARRAGA|HERNANDEZ|LEONARDO|SOLTERO|X|X|CALLE LAS FLORES|PUERTO CEIBA CARRIZAL|X|9333276426|X|X|X|CALLE LAS FLORES|X|LUNES|X|X|X|X|X|DOMICILIO |500|14300|0|0|0|2022-01-15|2022-01-22|x|x|x|x|x|QWZBUE029KVTQO|x|HOMBRE|X|14800|X|X|X|X|X|X|X|X|CARDENAS|X|X|X|X|X</v>
      </c>
    </row>
    <row r="517" spans="1:82" x14ac:dyDescent="0.25">
      <c r="A517" t="s">
        <v>651</v>
      </c>
      <c r="B517" t="s">
        <v>2642</v>
      </c>
      <c r="C517">
        <v>3</v>
      </c>
      <c r="D517" t="s">
        <v>3183</v>
      </c>
      <c r="E517" t="s">
        <v>3188</v>
      </c>
      <c r="F517" t="s">
        <v>3192</v>
      </c>
      <c r="G517" t="s">
        <v>3496</v>
      </c>
      <c r="H517" t="s">
        <v>3759</v>
      </c>
      <c r="I517">
        <v>14800</v>
      </c>
      <c r="J517">
        <v>0</v>
      </c>
      <c r="K517">
        <v>400</v>
      </c>
      <c r="L517">
        <v>50</v>
      </c>
      <c r="M517">
        <v>2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 t="s">
        <v>4730</v>
      </c>
      <c r="AC517" t="s">
        <v>4184</v>
      </c>
      <c r="AD517" t="s">
        <v>4320</v>
      </c>
      <c r="AE517" t="s">
        <v>4</v>
      </c>
      <c r="AF517" t="s">
        <v>1</v>
      </c>
      <c r="AG517" t="s">
        <v>1</v>
      </c>
      <c r="AH517" t="s">
        <v>5359</v>
      </c>
      <c r="AI517" t="s">
        <v>3496</v>
      </c>
      <c r="AJ517" t="s">
        <v>1</v>
      </c>
      <c r="AK517">
        <v>9331343797</v>
      </c>
      <c r="AL517" t="s">
        <v>1</v>
      </c>
      <c r="AM517" t="s">
        <v>1</v>
      </c>
      <c r="AN517" t="s">
        <v>1</v>
      </c>
      <c r="AO517" t="s">
        <v>5359</v>
      </c>
      <c r="AP517" t="s">
        <v>1</v>
      </c>
      <c r="AQ517" t="s">
        <v>2</v>
      </c>
      <c r="AR517" t="s">
        <v>1</v>
      </c>
      <c r="AS517" t="s">
        <v>1</v>
      </c>
      <c r="AT517" t="s">
        <v>1</v>
      </c>
      <c r="AU517" t="s">
        <v>1</v>
      </c>
      <c r="AV517" t="s">
        <v>1</v>
      </c>
      <c r="AW517" t="s">
        <v>11</v>
      </c>
      <c r="AX517">
        <f>Tabla1[[#This Row],[precio del paquete]]-Tabla1[[#This Row],[Saldo_Deudor]]</f>
        <v>1000</v>
      </c>
      <c r="AY517">
        <v>13800</v>
      </c>
      <c r="AZ517">
        <v>0</v>
      </c>
      <c r="BA517">
        <v>0</v>
      </c>
      <c r="BB517" s="20">
        <v>0</v>
      </c>
      <c r="BC517" t="s">
        <v>3983</v>
      </c>
      <c r="BD517" t="s">
        <v>6048</v>
      </c>
      <c r="BE517" t="s">
        <v>3</v>
      </c>
      <c r="BF517" t="s">
        <v>3</v>
      </c>
      <c r="BG517" t="s">
        <v>3</v>
      </c>
      <c r="BH517" t="s">
        <v>3</v>
      </c>
      <c r="BI517" t="s">
        <v>3</v>
      </c>
      <c r="BJ517" s="19" t="s">
        <v>6141</v>
      </c>
      <c r="BK517" t="s">
        <v>3</v>
      </c>
      <c r="BL517" t="s">
        <v>132</v>
      </c>
      <c r="BM517" t="s">
        <v>1</v>
      </c>
      <c r="BN517">
        <f>Tabla1[[#This Row],[precio del paquete]]</f>
        <v>14800</v>
      </c>
      <c r="BO517" t="s">
        <v>1</v>
      </c>
      <c r="BP517" t="s">
        <v>1</v>
      </c>
      <c r="BQ517" t="s">
        <v>1</v>
      </c>
      <c r="BR517" t="s">
        <v>1</v>
      </c>
      <c r="BS517" t="s">
        <v>1</v>
      </c>
      <c r="BT517" t="s">
        <v>1</v>
      </c>
      <c r="BU517" t="s">
        <v>1</v>
      </c>
      <c r="BV517" t="s">
        <v>1</v>
      </c>
      <c r="BW517" t="s">
        <v>0</v>
      </c>
      <c r="BX517" t="s">
        <v>1</v>
      </c>
      <c r="BY517" t="s">
        <v>1</v>
      </c>
      <c r="BZ517" t="s">
        <v>1</v>
      </c>
      <c r="CA517" t="s">
        <v>1</v>
      </c>
      <c r="CB517" t="s">
        <v>1</v>
      </c>
      <c r="CD517" t="str" cm="1">
        <f t="array" aca="1" ref="CD517" ca="1">eConcatenar(A517:CB517,"|")</f>
        <v>YQo4xR8T5RRbaf4n|PAR2021-3503|3|MEMORIAL|TABASCO|PARAISO|PUERTO CEIBA CARRIZAL|2021-10-29|14800|0|400|50|2|0|0|0|0|0|0|0|0|0|0|0|0|0|0|OSORIO|PEREZ|CARLOS|SOLTERO|X|X|CALLE DEL PANTEON|PUERTO CEIBA CARRIZAL|X|9331343797|X|X|X|CALLE DEL PANTEON|X|LUNES|X|X|X|X|X|DOMICILIO |1000|13800|0|0|0|2022-07-01|2022-07-08|x|x|x|x|x|QWZGYZFM9KVTQO|x|HOMBRE|X|14800|X|X|X|X|X|X|X|X|CARDENAS|X|X|X|X|X</v>
      </c>
    </row>
    <row r="518" spans="1:82" x14ac:dyDescent="0.25">
      <c r="A518" t="s">
        <v>652</v>
      </c>
      <c r="B518" t="s">
        <v>2643</v>
      </c>
      <c r="C518">
        <v>3</v>
      </c>
      <c r="D518" t="s">
        <v>3187</v>
      </c>
      <c r="E518" t="s">
        <v>3188</v>
      </c>
      <c r="F518" t="s">
        <v>3192</v>
      </c>
      <c r="G518" t="s">
        <v>3496</v>
      </c>
      <c r="H518" t="s">
        <v>3990</v>
      </c>
      <c r="I518">
        <v>12900</v>
      </c>
      <c r="J518">
        <v>0</v>
      </c>
      <c r="K518">
        <v>200</v>
      </c>
      <c r="L518">
        <v>50</v>
      </c>
      <c r="M518">
        <v>1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 t="s">
        <v>4428</v>
      </c>
      <c r="AC518" t="s">
        <v>4201</v>
      </c>
      <c r="AD518" t="s">
        <v>4795</v>
      </c>
      <c r="AE518" t="s">
        <v>4</v>
      </c>
      <c r="AF518" t="s">
        <v>1</v>
      </c>
      <c r="AG518" t="s">
        <v>1</v>
      </c>
      <c r="AH518" t="s">
        <v>5562</v>
      </c>
      <c r="AI518" t="s">
        <v>3496</v>
      </c>
      <c r="AJ518" t="s">
        <v>1</v>
      </c>
      <c r="AK518">
        <v>9331135662</v>
      </c>
      <c r="AL518" t="s">
        <v>1</v>
      </c>
      <c r="AM518" t="s">
        <v>1</v>
      </c>
      <c r="AN518" t="s">
        <v>1</v>
      </c>
      <c r="AO518" t="s">
        <v>5562</v>
      </c>
      <c r="AP518" t="s">
        <v>1</v>
      </c>
      <c r="AQ518" t="s">
        <v>2</v>
      </c>
      <c r="AR518" t="s">
        <v>1</v>
      </c>
      <c r="AS518" t="s">
        <v>1</v>
      </c>
      <c r="AT518" t="s">
        <v>1</v>
      </c>
      <c r="AU518" t="s">
        <v>1</v>
      </c>
      <c r="AV518" t="s">
        <v>1</v>
      </c>
      <c r="AW518" t="s">
        <v>11</v>
      </c>
      <c r="AX518">
        <f>Tabla1[[#This Row],[precio del paquete]]-Tabla1[[#This Row],[Saldo_Deudor]]</f>
        <v>8350</v>
      </c>
      <c r="AY518">
        <v>4550</v>
      </c>
      <c r="AZ518">
        <v>0</v>
      </c>
      <c r="BA518">
        <v>0</v>
      </c>
      <c r="BB518" s="20">
        <v>0</v>
      </c>
      <c r="BC518" t="s">
        <v>3924</v>
      </c>
      <c r="BD518" t="s">
        <v>6041</v>
      </c>
      <c r="BE518" t="s">
        <v>3</v>
      </c>
      <c r="BF518" t="s">
        <v>3</v>
      </c>
      <c r="BG518" t="s">
        <v>3</v>
      </c>
      <c r="BH518" t="s">
        <v>3</v>
      </c>
      <c r="BI518" t="s">
        <v>3</v>
      </c>
      <c r="BJ518" s="18" t="s">
        <v>6139</v>
      </c>
      <c r="BK518" t="s">
        <v>3</v>
      </c>
      <c r="BL518" t="s">
        <v>132</v>
      </c>
      <c r="BM518" t="s">
        <v>1</v>
      </c>
      <c r="BN518">
        <f>Tabla1[[#This Row],[precio del paquete]]</f>
        <v>12900</v>
      </c>
      <c r="BO518" t="s">
        <v>1</v>
      </c>
      <c r="BP518" t="s">
        <v>1</v>
      </c>
      <c r="BQ518" t="s">
        <v>1</v>
      </c>
      <c r="BR518" t="s">
        <v>1</v>
      </c>
      <c r="BS518" t="s">
        <v>1</v>
      </c>
      <c r="BT518" t="s">
        <v>1</v>
      </c>
      <c r="BU518" t="s">
        <v>1</v>
      </c>
      <c r="BV518" t="s">
        <v>1</v>
      </c>
      <c r="BW518" t="s">
        <v>0</v>
      </c>
      <c r="BX518" t="s">
        <v>1</v>
      </c>
      <c r="BY518" t="s">
        <v>1</v>
      </c>
      <c r="BZ518" t="s">
        <v>1</v>
      </c>
      <c r="CA518" t="s">
        <v>1</v>
      </c>
      <c r="CB518" t="s">
        <v>1</v>
      </c>
      <c r="CD518" t="str" cm="1">
        <f t="array" aca="1" ref="CD518" ca="1">eConcatenar(A518:CB518,"|")</f>
        <v>BIOetzYUX16BlzoF|PAR2019-0001|3|ECONOLINE|TABASCO|PARAISO|PUERTO CEIBA CARRIZAL|2019-03-01|12900|0|200|50|1|0|0|0|0|0|0|0|0|0|0|0|0|0|0|IZQUIERDO|HERNANDEZ|MARBELLA|SOLTERO|X|X|CALLE LOS DELFINES|PUERTO CEIBA CARRIZAL|X|9331135662|X|X|X|CALLE LOS DELFINES|X|LUNES|X|X|X|X|X|DOMICILIO |8350|4550|0|0|0|2022-08-01|2022-08-08|x|x|x|x|x|QWZGYT4O9KVTQO|x|HOMBRE|X|12900|X|X|X|X|X|X|X|X|CARDENAS|X|X|X|X|X</v>
      </c>
    </row>
    <row r="519" spans="1:82" x14ac:dyDescent="0.25">
      <c r="A519" t="s">
        <v>653</v>
      </c>
      <c r="B519" t="s">
        <v>2644</v>
      </c>
      <c r="C519">
        <v>3</v>
      </c>
      <c r="D519" t="s">
        <v>3184</v>
      </c>
      <c r="E519" t="s">
        <v>3188</v>
      </c>
      <c r="F519" t="s">
        <v>3192</v>
      </c>
      <c r="G519" t="s">
        <v>3496</v>
      </c>
      <c r="H519" t="s">
        <v>3991</v>
      </c>
      <c r="I519">
        <v>24500</v>
      </c>
      <c r="J519">
        <v>0</v>
      </c>
      <c r="K519">
        <v>200</v>
      </c>
      <c r="L519">
        <v>50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 t="s">
        <v>4283</v>
      </c>
      <c r="AC519" t="s">
        <v>4183</v>
      </c>
      <c r="AD519" t="s">
        <v>4441</v>
      </c>
      <c r="AE519" t="s">
        <v>4</v>
      </c>
      <c r="AF519" t="s">
        <v>1</v>
      </c>
      <c r="AG519" t="s">
        <v>1</v>
      </c>
      <c r="AH519" t="s">
        <v>5563</v>
      </c>
      <c r="AI519" t="s">
        <v>3496</v>
      </c>
      <c r="AJ519" t="s">
        <v>1</v>
      </c>
      <c r="AK519">
        <v>9331121323</v>
      </c>
      <c r="AL519" t="s">
        <v>1</v>
      </c>
      <c r="AM519" t="s">
        <v>1</v>
      </c>
      <c r="AN519" t="s">
        <v>1</v>
      </c>
      <c r="AO519" t="s">
        <v>5563</v>
      </c>
      <c r="AP519" t="s">
        <v>1</v>
      </c>
      <c r="AQ519" t="s">
        <v>2</v>
      </c>
      <c r="AR519" t="s">
        <v>1</v>
      </c>
      <c r="AS519" t="s">
        <v>1</v>
      </c>
      <c r="AT519" t="s">
        <v>1</v>
      </c>
      <c r="AU519" t="s">
        <v>1</v>
      </c>
      <c r="AV519" t="s">
        <v>1</v>
      </c>
      <c r="AW519" t="s">
        <v>11</v>
      </c>
      <c r="AX519">
        <f>Tabla1[[#This Row],[precio del paquete]]-Tabla1[[#This Row],[Saldo_Deudor]]</f>
        <v>6000</v>
      </c>
      <c r="AY519">
        <v>18500</v>
      </c>
      <c r="AZ519">
        <v>0</v>
      </c>
      <c r="BA519">
        <v>0</v>
      </c>
      <c r="BB519" s="20">
        <v>0</v>
      </c>
      <c r="BC519" t="s">
        <v>3768</v>
      </c>
      <c r="BD519" t="s">
        <v>3769</v>
      </c>
      <c r="BE519" t="s">
        <v>3</v>
      </c>
      <c r="BF519" t="s">
        <v>3</v>
      </c>
      <c r="BG519" t="s">
        <v>3</v>
      </c>
      <c r="BH519" t="s">
        <v>3</v>
      </c>
      <c r="BI519" t="s">
        <v>3</v>
      </c>
      <c r="BJ519" s="19" t="s">
        <v>6139</v>
      </c>
      <c r="BK519" t="s">
        <v>3</v>
      </c>
      <c r="BL519" t="s">
        <v>132</v>
      </c>
      <c r="BM519" t="s">
        <v>1</v>
      </c>
      <c r="BN519">
        <f>Tabla1[[#This Row],[precio del paquete]]</f>
        <v>24500</v>
      </c>
      <c r="BO519" t="s">
        <v>1</v>
      </c>
      <c r="BP519" t="s">
        <v>1</v>
      </c>
      <c r="BQ519" t="s">
        <v>1</v>
      </c>
      <c r="BR519" t="s">
        <v>1</v>
      </c>
      <c r="BS519" t="s">
        <v>1</v>
      </c>
      <c r="BT519" t="s">
        <v>1</v>
      </c>
      <c r="BU519" t="s">
        <v>1</v>
      </c>
      <c r="BV519" t="s">
        <v>1</v>
      </c>
      <c r="BW519" t="s">
        <v>0</v>
      </c>
      <c r="BX519" t="s">
        <v>1</v>
      </c>
      <c r="BY519" t="s">
        <v>1</v>
      </c>
      <c r="BZ519" t="s">
        <v>1</v>
      </c>
      <c r="CA519" t="s">
        <v>1</v>
      </c>
      <c r="CB519" t="s">
        <v>1</v>
      </c>
      <c r="CD519" t="str" cm="1">
        <f t="array" aca="1" ref="CD519" ca="1">eConcatenar(A519:CB519,"|")</f>
        <v>G25peOfg6C1OHzpy|PAR2021-1951|3|DIGNITY|TABASCO|PARAISO|PUERTO CEIBA CARRIZAL|2021-09-06|24500|0|200|50|0|0|0|0|0|0|0|0|0|0|0|0|0|0|0|CORDOVA|DE LA CRUZ|MARIA ANTONIA|SOLTERO|X|X|CALLE 27 DE FEBRERO SIN NUMERO|PUERTO CEIBA CARRIZAL|X|9331121323|X|X|X|CALLE 27 DE FEBRERO SIN NUMERO|X|LUNES|X|X|X|X|X|DOMICILIO |6000|18500|0|0|0|2022-01-22|2022-01-29|x|x|x|x|x|QWZGYT4O9KVTQO|x|HOMBRE|X|24500|X|X|X|X|X|X|X|X|CARDENAS|X|X|X|X|X</v>
      </c>
    </row>
    <row r="520" spans="1:82" x14ac:dyDescent="0.25">
      <c r="A520" t="s">
        <v>654</v>
      </c>
      <c r="B520" t="s">
        <v>2645</v>
      </c>
      <c r="C520">
        <v>3</v>
      </c>
      <c r="D520" t="s">
        <v>3183</v>
      </c>
      <c r="E520" t="s">
        <v>3188</v>
      </c>
      <c r="F520" t="s">
        <v>3192</v>
      </c>
      <c r="G520" t="s">
        <v>3496</v>
      </c>
      <c r="H520" t="s">
        <v>3991</v>
      </c>
      <c r="I520">
        <v>14800</v>
      </c>
      <c r="J520">
        <v>0</v>
      </c>
      <c r="K520">
        <v>900</v>
      </c>
      <c r="L520">
        <v>50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 t="s">
        <v>4796</v>
      </c>
      <c r="AC520" t="s">
        <v>8</v>
      </c>
      <c r="AD520" t="s">
        <v>4797</v>
      </c>
      <c r="AE520" t="s">
        <v>4</v>
      </c>
      <c r="AF520" t="s">
        <v>1</v>
      </c>
      <c r="AG520" t="s">
        <v>1</v>
      </c>
      <c r="AH520" t="s">
        <v>5563</v>
      </c>
      <c r="AI520" t="s">
        <v>3496</v>
      </c>
      <c r="AJ520" t="s">
        <v>1</v>
      </c>
      <c r="AK520">
        <v>9331104393</v>
      </c>
      <c r="AL520" t="s">
        <v>1</v>
      </c>
      <c r="AM520" t="s">
        <v>1</v>
      </c>
      <c r="AN520" t="s">
        <v>1</v>
      </c>
      <c r="AO520" t="s">
        <v>5563</v>
      </c>
      <c r="AP520" t="s">
        <v>1</v>
      </c>
      <c r="AQ520" t="s">
        <v>2</v>
      </c>
      <c r="AR520" t="s">
        <v>1</v>
      </c>
      <c r="AS520" t="s">
        <v>1</v>
      </c>
      <c r="AT520" t="s">
        <v>1</v>
      </c>
      <c r="AU520" t="s">
        <v>1</v>
      </c>
      <c r="AV520" t="s">
        <v>1</v>
      </c>
      <c r="AW520" t="s">
        <v>11</v>
      </c>
      <c r="AX520">
        <f>Tabla1[[#This Row],[precio del paquete]]-Tabla1[[#This Row],[Saldo_Deudor]]</f>
        <v>6500</v>
      </c>
      <c r="AY520">
        <v>8300</v>
      </c>
      <c r="AZ520">
        <v>0</v>
      </c>
      <c r="BA520">
        <v>0</v>
      </c>
      <c r="BB520" s="20">
        <v>0</v>
      </c>
      <c r="BC520" t="s">
        <v>3768</v>
      </c>
      <c r="BD520" t="s">
        <v>3769</v>
      </c>
      <c r="BE520" t="s">
        <v>3</v>
      </c>
      <c r="BF520" t="s">
        <v>3</v>
      </c>
      <c r="BG520" t="s">
        <v>3</v>
      </c>
      <c r="BH520" t="s">
        <v>3</v>
      </c>
      <c r="BI520" t="s">
        <v>3</v>
      </c>
      <c r="BJ520" s="18" t="s">
        <v>6139</v>
      </c>
      <c r="BK520" t="s">
        <v>3</v>
      </c>
      <c r="BL520" t="s">
        <v>132</v>
      </c>
      <c r="BM520" t="s">
        <v>1</v>
      </c>
      <c r="BN520">
        <f>Tabla1[[#This Row],[precio del paquete]]</f>
        <v>14800</v>
      </c>
      <c r="BO520" t="s">
        <v>1</v>
      </c>
      <c r="BP520" t="s">
        <v>1</v>
      </c>
      <c r="BQ520" t="s">
        <v>1</v>
      </c>
      <c r="BR520" t="s">
        <v>1</v>
      </c>
      <c r="BS520" t="s">
        <v>1</v>
      </c>
      <c r="BT520" t="s">
        <v>1</v>
      </c>
      <c r="BU520" t="s">
        <v>1</v>
      </c>
      <c r="BV520" t="s">
        <v>1</v>
      </c>
      <c r="BW520" t="s">
        <v>0</v>
      </c>
      <c r="BX520" t="s">
        <v>1</v>
      </c>
      <c r="BY520" t="s">
        <v>1</v>
      </c>
      <c r="BZ520" t="s">
        <v>1</v>
      </c>
      <c r="CA520" t="s">
        <v>1</v>
      </c>
      <c r="CB520" t="s">
        <v>1</v>
      </c>
      <c r="CD520" t="str" cm="1">
        <f t="array" aca="1" ref="CD520" ca="1">eConcatenar(A520:CB520,"|")</f>
        <v>PGEOdnyoduxn0oFp|PAR2021-1952|3|MEMORIAL|TABASCO|PARAISO|PUERTO CEIBA CARRIZAL|2021-09-06|14800|0|900|50|0|0|0|0|0|0|0|0|0|0|0|0|0|0|0|PERES|GOMEZ|JOSE JESUS|SOLTERO|X|X|CALLE 27 DE FEBRERO SIN NUMERO|PUERTO CEIBA CARRIZAL|X|9331104393|X|X|X|CALLE 27 DE FEBRERO SIN NUMERO|X|LUNES|X|X|X|X|X|DOMICILIO |6500|8300|0|0|0|2022-01-22|2022-01-29|x|x|x|x|x|QWZGYT4O9KVTQO|x|HOMBRE|X|14800|X|X|X|X|X|X|X|X|CARDENAS|X|X|X|X|X</v>
      </c>
    </row>
    <row r="521" spans="1:82" x14ac:dyDescent="0.25">
      <c r="A521" t="s">
        <v>655</v>
      </c>
      <c r="B521" t="s">
        <v>2646</v>
      </c>
      <c r="C521">
        <v>3</v>
      </c>
      <c r="D521" t="s">
        <v>3187</v>
      </c>
      <c r="E521" t="s">
        <v>3188</v>
      </c>
      <c r="F521" t="s">
        <v>3192</v>
      </c>
      <c r="G521" t="s">
        <v>3496</v>
      </c>
      <c r="H521" t="s">
        <v>3838</v>
      </c>
      <c r="I521">
        <v>12900</v>
      </c>
      <c r="J521">
        <v>0</v>
      </c>
      <c r="K521">
        <v>200</v>
      </c>
      <c r="L521">
        <v>50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 t="s">
        <v>4246</v>
      </c>
      <c r="AC521" t="s">
        <v>4388</v>
      </c>
      <c r="AD521" t="s">
        <v>4327</v>
      </c>
      <c r="AE521" t="s">
        <v>4</v>
      </c>
      <c r="AF521" t="s">
        <v>1</v>
      </c>
      <c r="AG521" t="s">
        <v>1</v>
      </c>
      <c r="AH521" t="s">
        <v>5564</v>
      </c>
      <c r="AI521" t="s">
        <v>3496</v>
      </c>
      <c r="AJ521" t="s">
        <v>1</v>
      </c>
      <c r="AK521">
        <v>9931986080</v>
      </c>
      <c r="AL521" t="s">
        <v>1</v>
      </c>
      <c r="AM521" t="s">
        <v>1</v>
      </c>
      <c r="AN521" t="s">
        <v>1</v>
      </c>
      <c r="AO521" t="s">
        <v>5564</v>
      </c>
      <c r="AP521" t="s">
        <v>1</v>
      </c>
      <c r="AQ521" t="s">
        <v>2</v>
      </c>
      <c r="AR521" t="s">
        <v>1</v>
      </c>
      <c r="AS521" t="s">
        <v>1</v>
      </c>
      <c r="AT521" t="s">
        <v>1</v>
      </c>
      <c r="AU521" t="s">
        <v>1</v>
      </c>
      <c r="AV521" t="s">
        <v>1</v>
      </c>
      <c r="AW521" t="s">
        <v>11</v>
      </c>
      <c r="AX521">
        <f>Tabla1[[#This Row],[precio del paquete]]-Tabla1[[#This Row],[Saldo_Deudor]]</f>
        <v>11400</v>
      </c>
      <c r="AY521">
        <v>1500</v>
      </c>
      <c r="AZ521">
        <v>0</v>
      </c>
      <c r="BA521">
        <v>0</v>
      </c>
      <c r="BB521" s="20">
        <v>0</v>
      </c>
      <c r="BC521" t="s">
        <v>3983</v>
      </c>
      <c r="BD521" t="s">
        <v>6048</v>
      </c>
      <c r="BE521" t="s">
        <v>3</v>
      </c>
      <c r="BF521" t="s">
        <v>3</v>
      </c>
      <c r="BG521" t="s">
        <v>3</v>
      </c>
      <c r="BH521" t="s">
        <v>3</v>
      </c>
      <c r="BI521" t="s">
        <v>3</v>
      </c>
      <c r="BJ521" s="19" t="s">
        <v>6139</v>
      </c>
      <c r="BK521" t="s">
        <v>3</v>
      </c>
      <c r="BL521" t="s">
        <v>132</v>
      </c>
      <c r="BM521" t="s">
        <v>1</v>
      </c>
      <c r="BN521">
        <f>Tabla1[[#This Row],[precio del paquete]]</f>
        <v>12900</v>
      </c>
      <c r="BO521" t="s">
        <v>1</v>
      </c>
      <c r="BP521" t="s">
        <v>1</v>
      </c>
      <c r="BQ521" t="s">
        <v>1</v>
      </c>
      <c r="BR521" t="s">
        <v>1</v>
      </c>
      <c r="BS521" t="s">
        <v>1</v>
      </c>
      <c r="BT521" t="s">
        <v>1</v>
      </c>
      <c r="BU521" t="s">
        <v>1</v>
      </c>
      <c r="BV521" t="s">
        <v>1</v>
      </c>
      <c r="BW521" t="s">
        <v>0</v>
      </c>
      <c r="BX521" t="s">
        <v>1</v>
      </c>
      <c r="BY521" t="s">
        <v>1</v>
      </c>
      <c r="BZ521" t="s">
        <v>1</v>
      </c>
      <c r="CA521" t="s">
        <v>1</v>
      </c>
      <c r="CB521" t="s">
        <v>1</v>
      </c>
      <c r="CD521" t="str" cm="1">
        <f t="array" aca="1" ref="CD521" ca="1">eConcatenar(A521:CB521,"|")</f>
        <v>quxtCADg3Mh2JqTZ|PAR2021-1372|3|ECONOLINE|TABASCO|PARAISO|PUERTO CEIBA CARRIZAL|2021-04-19|12900|0|200|50|0|0|0|0|0|0|0|0|0|0|0|0|0|0|0|JIMENEZ|GARDUZA|CONSUELO|SOLTERO|X|X|CALLE LOS PESCADORES |PUERTO CEIBA CARRIZAL|X|9931986080|X|X|X|CALLE LOS PESCADORES |X|LUNES|X|X|X|X|X|DOMICILIO |11400|1500|0|0|0|2022-07-01|2022-07-08|x|x|x|x|x|QWZGYT4O9KVTQO|x|HOMBRE|X|12900|X|X|X|X|X|X|X|X|CARDENAS|X|X|X|X|X</v>
      </c>
    </row>
    <row r="522" spans="1:82" x14ac:dyDescent="0.25">
      <c r="A522" t="s">
        <v>656</v>
      </c>
      <c r="B522" t="s">
        <v>2647</v>
      </c>
      <c r="C522">
        <v>3</v>
      </c>
      <c r="D522" t="s">
        <v>3187</v>
      </c>
      <c r="E522" t="s">
        <v>3188</v>
      </c>
      <c r="F522" t="s">
        <v>3192</v>
      </c>
      <c r="G522" t="s">
        <v>3496</v>
      </c>
      <c r="H522" t="s">
        <v>3992</v>
      </c>
      <c r="I522">
        <v>12900</v>
      </c>
      <c r="J522">
        <v>0</v>
      </c>
      <c r="K522">
        <v>200</v>
      </c>
      <c r="L522">
        <v>50</v>
      </c>
      <c r="M522">
        <v>1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 t="s">
        <v>7</v>
      </c>
      <c r="AC522" t="s">
        <v>7</v>
      </c>
      <c r="AD522" t="s">
        <v>4397</v>
      </c>
      <c r="AE522" t="s">
        <v>4</v>
      </c>
      <c r="AF522" t="s">
        <v>1</v>
      </c>
      <c r="AG522" t="s">
        <v>1</v>
      </c>
      <c r="AH522" t="s">
        <v>5565</v>
      </c>
      <c r="AI522" t="s">
        <v>3496</v>
      </c>
      <c r="AJ522" t="s">
        <v>1</v>
      </c>
      <c r="AK522">
        <v>9331277903</v>
      </c>
      <c r="AL522" t="s">
        <v>1</v>
      </c>
      <c r="AM522" t="s">
        <v>1</v>
      </c>
      <c r="AN522" t="s">
        <v>1</v>
      </c>
      <c r="AO522" t="s">
        <v>5565</v>
      </c>
      <c r="AP522" t="s">
        <v>1</v>
      </c>
      <c r="AQ522" t="s">
        <v>2</v>
      </c>
      <c r="AR522" t="s">
        <v>1</v>
      </c>
      <c r="AS522" t="s">
        <v>1</v>
      </c>
      <c r="AT522" t="s">
        <v>1</v>
      </c>
      <c r="AU522" t="s">
        <v>1</v>
      </c>
      <c r="AV522" t="s">
        <v>1</v>
      </c>
      <c r="AW522" t="s">
        <v>11</v>
      </c>
      <c r="AX522">
        <f>Tabla1[[#This Row],[precio del paquete]]-Tabla1[[#This Row],[Saldo_Deudor]]</f>
        <v>7300</v>
      </c>
      <c r="AY522">
        <v>5600</v>
      </c>
      <c r="AZ522">
        <v>0</v>
      </c>
      <c r="BA522">
        <v>0</v>
      </c>
      <c r="BB522" s="20">
        <v>0</v>
      </c>
      <c r="BC522" t="s">
        <v>3894</v>
      </c>
      <c r="BD522" t="s">
        <v>3836</v>
      </c>
      <c r="BE522" t="s">
        <v>3</v>
      </c>
      <c r="BF522" t="s">
        <v>3</v>
      </c>
      <c r="BG522" t="s">
        <v>3</v>
      </c>
      <c r="BH522" t="s">
        <v>3</v>
      </c>
      <c r="BI522" t="s">
        <v>3</v>
      </c>
      <c r="BJ522" s="18" t="s">
        <v>6139</v>
      </c>
      <c r="BK522" t="s">
        <v>3</v>
      </c>
      <c r="BL522" t="s">
        <v>132</v>
      </c>
      <c r="BM522" t="s">
        <v>1</v>
      </c>
      <c r="BN522">
        <f>Tabla1[[#This Row],[precio del paquete]]</f>
        <v>12900</v>
      </c>
      <c r="BO522" t="s">
        <v>1</v>
      </c>
      <c r="BP522" t="s">
        <v>1</v>
      </c>
      <c r="BQ522" t="s">
        <v>1</v>
      </c>
      <c r="BR522" t="s">
        <v>1</v>
      </c>
      <c r="BS522" t="s">
        <v>1</v>
      </c>
      <c r="BT522" t="s">
        <v>1</v>
      </c>
      <c r="BU522" t="s">
        <v>1</v>
      </c>
      <c r="BV522" t="s">
        <v>1</v>
      </c>
      <c r="BW522" t="s">
        <v>0</v>
      </c>
      <c r="BX522" t="s">
        <v>1</v>
      </c>
      <c r="BY522" t="s">
        <v>1</v>
      </c>
      <c r="BZ522" t="s">
        <v>1</v>
      </c>
      <c r="CA522" t="s">
        <v>1</v>
      </c>
      <c r="CB522" t="s">
        <v>1</v>
      </c>
      <c r="CD522" t="str" cm="1">
        <f t="array" aca="1" ref="CD522" ca="1">eConcatenar(A522:CB522,"|")</f>
        <v>WOXytScMK50M6VQd|PAR2019-0718|3|ECONOLINE|TABASCO|PARAISO|PUERTO CEIBA CARRIZAL|2019-03-04|12900|0|200|50|1|0|0|0|0|0|0|0|0|0|0|0|0|0|0|LOPEZ|LOPEZ|AGUSTIN|SOLTERO|X|X|PUERTO CEIBA |PUERTO CEIBA CARRIZAL|X|9331277903|X|X|X|PUERTO CEIBA |X|LUNES|X|X|X|X|X|DOMICILIO |7300|5600|0|0|0|2021-11-20|2021-11-27|x|x|x|x|x|QWZGYT4O9KVTQO|x|HOMBRE|X|12900|X|X|X|X|X|X|X|X|CARDENAS|X|X|X|X|X</v>
      </c>
    </row>
    <row r="523" spans="1:82" x14ac:dyDescent="0.25">
      <c r="A523" t="s">
        <v>657</v>
      </c>
      <c r="B523" t="s">
        <v>2648</v>
      </c>
      <c r="C523">
        <v>3</v>
      </c>
      <c r="D523" t="s">
        <v>3183</v>
      </c>
      <c r="E523" t="s">
        <v>3188</v>
      </c>
      <c r="F523" t="s">
        <v>3192</v>
      </c>
      <c r="G523" t="s">
        <v>3496</v>
      </c>
      <c r="H523" t="s">
        <v>3910</v>
      </c>
      <c r="I523">
        <v>14800</v>
      </c>
      <c r="J523">
        <v>0</v>
      </c>
      <c r="K523">
        <v>200</v>
      </c>
      <c r="L523">
        <v>50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 t="s">
        <v>4183</v>
      </c>
      <c r="AC523" t="s">
        <v>4184</v>
      </c>
      <c r="AD523" t="s">
        <v>4459</v>
      </c>
      <c r="AE523" t="s">
        <v>4</v>
      </c>
      <c r="AF523" t="s">
        <v>1</v>
      </c>
      <c r="AG523" t="s">
        <v>1</v>
      </c>
      <c r="AH523" t="s">
        <v>5219</v>
      </c>
      <c r="AI523" t="s">
        <v>3496</v>
      </c>
      <c r="AJ523" t="s">
        <v>1</v>
      </c>
      <c r="AK523">
        <v>9333377497</v>
      </c>
      <c r="AL523" t="s">
        <v>1</v>
      </c>
      <c r="AM523" t="s">
        <v>1</v>
      </c>
      <c r="AN523" t="s">
        <v>1</v>
      </c>
      <c r="AO523" t="s">
        <v>5219</v>
      </c>
      <c r="AP523" t="s">
        <v>1</v>
      </c>
      <c r="AQ523" t="s">
        <v>2</v>
      </c>
      <c r="AR523" t="s">
        <v>1</v>
      </c>
      <c r="AS523" t="s">
        <v>1</v>
      </c>
      <c r="AT523" t="s">
        <v>1</v>
      </c>
      <c r="AU523" t="s">
        <v>1</v>
      </c>
      <c r="AV523" t="s">
        <v>1</v>
      </c>
      <c r="AW523" t="s">
        <v>11</v>
      </c>
      <c r="AX523">
        <f>Tabla1[[#This Row],[precio del paquete]]-Tabla1[[#This Row],[Saldo_Deudor]]</f>
        <v>7900</v>
      </c>
      <c r="AY523">
        <v>6900</v>
      </c>
      <c r="AZ523">
        <v>0</v>
      </c>
      <c r="BA523">
        <v>0</v>
      </c>
      <c r="BB523" s="20">
        <v>0</v>
      </c>
      <c r="BC523" t="s">
        <v>3910</v>
      </c>
      <c r="BD523" t="s">
        <v>6089</v>
      </c>
      <c r="BE523" t="s">
        <v>3</v>
      </c>
      <c r="BF523" t="s">
        <v>3</v>
      </c>
      <c r="BG523" t="s">
        <v>3</v>
      </c>
      <c r="BH523" t="s">
        <v>3</v>
      </c>
      <c r="BI523" t="s">
        <v>3</v>
      </c>
      <c r="BJ523" s="19" t="s">
        <v>6139</v>
      </c>
      <c r="BK523" t="s">
        <v>3</v>
      </c>
      <c r="BL523" t="s">
        <v>132</v>
      </c>
      <c r="BM523" t="s">
        <v>1</v>
      </c>
      <c r="BN523">
        <f>Tabla1[[#This Row],[precio del paquete]]</f>
        <v>14800</v>
      </c>
      <c r="BO523" t="s">
        <v>1</v>
      </c>
      <c r="BP523" t="s">
        <v>1</v>
      </c>
      <c r="BQ523" t="s">
        <v>1</v>
      </c>
      <c r="BR523" t="s">
        <v>1</v>
      </c>
      <c r="BS523" t="s">
        <v>1</v>
      </c>
      <c r="BT523" t="s">
        <v>1</v>
      </c>
      <c r="BU523" t="s">
        <v>1</v>
      </c>
      <c r="BV523" t="s">
        <v>1</v>
      </c>
      <c r="BW523" t="s">
        <v>0</v>
      </c>
      <c r="BX523" t="s">
        <v>1</v>
      </c>
      <c r="BY523" t="s">
        <v>1</v>
      </c>
      <c r="BZ523" t="s">
        <v>1</v>
      </c>
      <c r="CA523" t="s">
        <v>1</v>
      </c>
      <c r="CB523" t="s">
        <v>1</v>
      </c>
      <c r="CD523" t="str" cm="1">
        <f t="array" aca="1" ref="CD523" ca="1">eConcatenar(A523:CB523,"|")</f>
        <v>mxpG3IQRkAB3ryYF|PAR2020-3121|3|MEMORIAL|TABASCO|PARAISO|PUERTO CEIBA CARRIZAL|2020-11-26|14800|0|200|50|0|0|0|0|0|0|0|0|0|0|0|0|0|0|0|DE LA CRUZ|PEREZ|JOEL|SOLTERO|X|X|CALLE 5 DE MAYO|PUERTO CEIBA CARRIZAL|X|9333377497|X|X|X|CALLE 5 DE MAYO|X|LUNES|X|X|X|X|X|DOMICILIO |7900|6900|0|0|0|2020-11-26|2020-12-03|x|x|x|x|x|QWZGYT4O9KVTQO|x|HOMBRE|X|14800|X|X|X|X|X|X|X|X|CARDENAS|X|X|X|X|X</v>
      </c>
    </row>
    <row r="524" spans="1:82" x14ac:dyDescent="0.25">
      <c r="A524" t="s">
        <v>658</v>
      </c>
      <c r="B524" t="s">
        <v>2649</v>
      </c>
      <c r="C524">
        <v>3</v>
      </c>
      <c r="D524" t="s">
        <v>3183</v>
      </c>
      <c r="E524" t="s">
        <v>3188</v>
      </c>
      <c r="F524" t="s">
        <v>3192</v>
      </c>
      <c r="G524" t="s">
        <v>3496</v>
      </c>
      <c r="H524" t="s">
        <v>3765</v>
      </c>
      <c r="I524">
        <v>14800</v>
      </c>
      <c r="J524">
        <v>0</v>
      </c>
      <c r="K524">
        <v>100</v>
      </c>
      <c r="L524">
        <v>50</v>
      </c>
      <c r="M524">
        <v>1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 t="s">
        <v>4346</v>
      </c>
      <c r="AC524" t="s">
        <v>4314</v>
      </c>
      <c r="AD524" t="s">
        <v>4798</v>
      </c>
      <c r="AE524" t="s">
        <v>4</v>
      </c>
      <c r="AF524" t="s">
        <v>1</v>
      </c>
      <c r="AG524" t="s">
        <v>1</v>
      </c>
      <c r="AH524" t="s">
        <v>5566</v>
      </c>
      <c r="AI524" t="s">
        <v>3496</v>
      </c>
      <c r="AJ524" t="s">
        <v>1</v>
      </c>
      <c r="AK524">
        <v>9331604844</v>
      </c>
      <c r="AL524" t="s">
        <v>1</v>
      </c>
      <c r="AM524" t="s">
        <v>1</v>
      </c>
      <c r="AN524" t="s">
        <v>1</v>
      </c>
      <c r="AO524" t="s">
        <v>5566</v>
      </c>
      <c r="AP524" t="s">
        <v>1</v>
      </c>
      <c r="AQ524" t="s">
        <v>2</v>
      </c>
      <c r="AR524" t="s">
        <v>1</v>
      </c>
      <c r="AS524" t="s">
        <v>1</v>
      </c>
      <c r="AT524" t="s">
        <v>1</v>
      </c>
      <c r="AU524" t="s">
        <v>1</v>
      </c>
      <c r="AV524" t="s">
        <v>1</v>
      </c>
      <c r="AW524" t="s">
        <v>11</v>
      </c>
      <c r="AX524">
        <f>Tabla1[[#This Row],[precio del paquete]]-Tabla1[[#This Row],[Saldo_Deudor]]</f>
        <v>500</v>
      </c>
      <c r="AY524">
        <v>14300</v>
      </c>
      <c r="AZ524">
        <v>0</v>
      </c>
      <c r="BA524">
        <v>0</v>
      </c>
      <c r="BB524" s="20">
        <v>0</v>
      </c>
      <c r="BC524" t="s">
        <v>3835</v>
      </c>
      <c r="BD524" t="s">
        <v>3907</v>
      </c>
      <c r="BE524" t="s">
        <v>3</v>
      </c>
      <c r="BF524" t="s">
        <v>3</v>
      </c>
      <c r="BG524" t="s">
        <v>3</v>
      </c>
      <c r="BH524" t="s">
        <v>3</v>
      </c>
      <c r="BI524" t="s">
        <v>3</v>
      </c>
      <c r="BJ524" s="18" t="s">
        <v>6139</v>
      </c>
      <c r="BK524" t="s">
        <v>3</v>
      </c>
      <c r="BL524" t="s">
        <v>132</v>
      </c>
      <c r="BM524" t="s">
        <v>1</v>
      </c>
      <c r="BN524">
        <f>Tabla1[[#This Row],[precio del paquete]]</f>
        <v>14800</v>
      </c>
      <c r="BO524" t="s">
        <v>1</v>
      </c>
      <c r="BP524" t="s">
        <v>1</v>
      </c>
      <c r="BQ524" t="s">
        <v>1</v>
      </c>
      <c r="BR524" t="s">
        <v>1</v>
      </c>
      <c r="BS524" t="s">
        <v>1</v>
      </c>
      <c r="BT524" t="s">
        <v>1</v>
      </c>
      <c r="BU524" t="s">
        <v>1</v>
      </c>
      <c r="BV524" t="s">
        <v>1</v>
      </c>
      <c r="BW524" t="s">
        <v>0</v>
      </c>
      <c r="BX524" t="s">
        <v>1</v>
      </c>
      <c r="BY524" t="s">
        <v>1</v>
      </c>
      <c r="BZ524" t="s">
        <v>1</v>
      </c>
      <c r="CA524" t="s">
        <v>1</v>
      </c>
      <c r="CB524" t="s">
        <v>1</v>
      </c>
      <c r="CD524" t="str" cm="1">
        <f t="array" aca="1" ref="CD524" ca="1">eConcatenar(A524:CB524,"|")</f>
        <v>nVLlHJgXC1O7xIcS|PAR2021-3705|3|MEMORIAL|TABASCO|PARAISO|PUERTO CEIBA CARRIZAL|2021-11-16|14800|0|100|50|1|0|0|0|0|0|0|0|0|0|0|0|0|0|0|FLORES|CASTILLO|GISELA|SOLTERO|X|X|CALLE FREDY LOVERA SIN NUMERO|PUERTO CEIBA CARRIZAL|X|9331604844|X|X|X|CALLE FREDY LOVERA SIN NUMERO|X|LUNES|X|X|X|X|X|DOMICILIO |500|14300|0|0|0|2021-12-16|2021-12-23|x|x|x|x|x|QWZGYT4O9KVTQO|x|HOMBRE|X|14800|X|X|X|X|X|X|X|X|CARDENAS|X|X|X|X|X</v>
      </c>
    </row>
    <row r="525" spans="1:82" x14ac:dyDescent="0.25">
      <c r="A525" t="s">
        <v>659</v>
      </c>
      <c r="B525" t="s">
        <v>2650</v>
      </c>
      <c r="C525">
        <v>3</v>
      </c>
      <c r="D525" t="s">
        <v>3183</v>
      </c>
      <c r="E525" t="s">
        <v>3188</v>
      </c>
      <c r="F525" t="s">
        <v>3192</v>
      </c>
      <c r="G525" t="s">
        <v>3496</v>
      </c>
      <c r="H525" t="s">
        <v>3910</v>
      </c>
      <c r="I525">
        <v>14800</v>
      </c>
      <c r="J525">
        <v>0</v>
      </c>
      <c r="K525">
        <v>100</v>
      </c>
      <c r="L525">
        <v>50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 t="s">
        <v>4224</v>
      </c>
      <c r="AC525" t="s">
        <v>4184</v>
      </c>
      <c r="AD525" t="s">
        <v>4799</v>
      </c>
      <c r="AE525" t="s">
        <v>4</v>
      </c>
      <c r="AF525" t="s">
        <v>1</v>
      </c>
      <c r="AG525" t="s">
        <v>1</v>
      </c>
      <c r="AH525" t="s">
        <v>5567</v>
      </c>
      <c r="AI525" t="s">
        <v>3496</v>
      </c>
      <c r="AJ525" t="s">
        <v>1</v>
      </c>
      <c r="AK525">
        <v>9331451208</v>
      </c>
      <c r="AL525" t="s">
        <v>1</v>
      </c>
      <c r="AM525" t="s">
        <v>1</v>
      </c>
      <c r="AN525" t="s">
        <v>1</v>
      </c>
      <c r="AO525" t="s">
        <v>5567</v>
      </c>
      <c r="AP525" t="s">
        <v>1</v>
      </c>
      <c r="AQ525" t="s">
        <v>2</v>
      </c>
      <c r="AR525" t="s">
        <v>1</v>
      </c>
      <c r="AS525" t="s">
        <v>1</v>
      </c>
      <c r="AT525" t="s">
        <v>1</v>
      </c>
      <c r="AU525" t="s">
        <v>1</v>
      </c>
      <c r="AV525" t="s">
        <v>1</v>
      </c>
      <c r="AW525" t="s">
        <v>11</v>
      </c>
      <c r="AX525">
        <f>Tabla1[[#This Row],[precio del paquete]]-Tabla1[[#This Row],[Saldo_Deudor]]</f>
        <v>4500</v>
      </c>
      <c r="AY525">
        <v>10300</v>
      </c>
      <c r="AZ525">
        <v>0</v>
      </c>
      <c r="BA525">
        <v>0</v>
      </c>
      <c r="BB525" s="20">
        <v>0</v>
      </c>
      <c r="BC525" t="s">
        <v>3988</v>
      </c>
      <c r="BD525" t="s">
        <v>3768</v>
      </c>
      <c r="BE525" t="s">
        <v>3</v>
      </c>
      <c r="BF525" t="s">
        <v>3</v>
      </c>
      <c r="BG525" t="s">
        <v>3</v>
      </c>
      <c r="BH525" t="s">
        <v>3</v>
      </c>
      <c r="BI525" t="s">
        <v>3</v>
      </c>
      <c r="BJ525" s="19" t="s">
        <v>6139</v>
      </c>
      <c r="BK525" t="s">
        <v>3</v>
      </c>
      <c r="BL525" t="s">
        <v>132</v>
      </c>
      <c r="BM525" t="s">
        <v>1</v>
      </c>
      <c r="BN525">
        <f>Tabla1[[#This Row],[precio del paquete]]</f>
        <v>14800</v>
      </c>
      <c r="BO525" t="s">
        <v>1</v>
      </c>
      <c r="BP525" t="s">
        <v>1</v>
      </c>
      <c r="BQ525" t="s">
        <v>1</v>
      </c>
      <c r="BR525" t="s">
        <v>1</v>
      </c>
      <c r="BS525" t="s">
        <v>1</v>
      </c>
      <c r="BT525" t="s">
        <v>1</v>
      </c>
      <c r="BU525" t="s">
        <v>1</v>
      </c>
      <c r="BV525" t="s">
        <v>1</v>
      </c>
      <c r="BW525" t="s">
        <v>0</v>
      </c>
      <c r="BX525" t="s">
        <v>1</v>
      </c>
      <c r="BY525" t="s">
        <v>1</v>
      </c>
      <c r="BZ525" t="s">
        <v>1</v>
      </c>
      <c r="CA525" t="s">
        <v>1</v>
      </c>
      <c r="CB525" t="s">
        <v>1</v>
      </c>
      <c r="CD525" t="str" cm="1">
        <f t="array" aca="1" ref="CD525" ca="1">eConcatenar(A525:CB525,"|")</f>
        <v>KGi1hTdbOKhcRBeP|PAR2020-3120|3|MEMORIAL|TABASCO|PARAISO|PUERTO CEIBA CARRIZAL|2020-11-26|14800|0|100|50|0|0|0|0|0|0|0|0|0|0|0|0|0|0|0|DOMINGUEZ|PEREZ|MANUELITA|SOLTERO|X|X|CALLE  LAS FLORES |PUERTO CEIBA CARRIZAL|X|9331451208|X|X|X|CALLE  LAS FLORES |X|LUNES|X|X|X|X|X|DOMICILIO |4500|10300|0|0|0|2022-01-15|2022-01-22|x|x|x|x|x|QWZGYT4O9KVTQO|x|HOMBRE|X|14800|X|X|X|X|X|X|X|X|CARDENAS|X|X|X|X|X</v>
      </c>
    </row>
    <row r="526" spans="1:82" x14ac:dyDescent="0.25">
      <c r="A526" t="s">
        <v>660</v>
      </c>
      <c r="B526" t="s">
        <v>2651</v>
      </c>
      <c r="C526">
        <v>3</v>
      </c>
      <c r="D526" t="s">
        <v>3183</v>
      </c>
      <c r="E526" t="s">
        <v>3188</v>
      </c>
      <c r="F526" t="s">
        <v>3192</v>
      </c>
      <c r="G526" t="s">
        <v>3496</v>
      </c>
      <c r="H526" t="s">
        <v>3993</v>
      </c>
      <c r="I526">
        <v>14800</v>
      </c>
      <c r="J526">
        <v>0</v>
      </c>
      <c r="K526">
        <v>200</v>
      </c>
      <c r="L526">
        <v>50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 t="s">
        <v>4201</v>
      </c>
      <c r="AC526" t="s">
        <v>4706</v>
      </c>
      <c r="AD526" t="s">
        <v>4800</v>
      </c>
      <c r="AE526" t="s">
        <v>4</v>
      </c>
      <c r="AF526" t="s">
        <v>1</v>
      </c>
      <c r="AG526" t="s">
        <v>1</v>
      </c>
      <c r="AH526" t="s">
        <v>5568</v>
      </c>
      <c r="AI526" t="s">
        <v>3496</v>
      </c>
      <c r="AJ526" t="s">
        <v>1</v>
      </c>
      <c r="AK526">
        <v>9331571100</v>
      </c>
      <c r="AL526" t="s">
        <v>1</v>
      </c>
      <c r="AM526" t="s">
        <v>1</v>
      </c>
      <c r="AN526" t="s">
        <v>1</v>
      </c>
      <c r="AO526" t="s">
        <v>5568</v>
      </c>
      <c r="AP526" t="s">
        <v>1</v>
      </c>
      <c r="AQ526" t="s">
        <v>2</v>
      </c>
      <c r="AR526" t="s">
        <v>1</v>
      </c>
      <c r="AS526" t="s">
        <v>1</v>
      </c>
      <c r="AT526" t="s">
        <v>1</v>
      </c>
      <c r="AU526" t="s">
        <v>1</v>
      </c>
      <c r="AV526" t="s">
        <v>1</v>
      </c>
      <c r="AW526" t="s">
        <v>11</v>
      </c>
      <c r="AX526">
        <f>Tabla1[[#This Row],[precio del paquete]]-Tabla1[[#This Row],[Saldo_Deudor]]</f>
        <v>2200</v>
      </c>
      <c r="AY526">
        <v>12600</v>
      </c>
      <c r="AZ526">
        <v>0</v>
      </c>
      <c r="BA526">
        <v>0</v>
      </c>
      <c r="BB526" s="20">
        <v>0</v>
      </c>
      <c r="BC526" t="s">
        <v>3988</v>
      </c>
      <c r="BD526" t="s">
        <v>3768</v>
      </c>
      <c r="BE526" t="s">
        <v>3</v>
      </c>
      <c r="BF526" t="s">
        <v>3</v>
      </c>
      <c r="BG526" t="s">
        <v>3</v>
      </c>
      <c r="BH526" t="s">
        <v>3</v>
      </c>
      <c r="BI526" t="s">
        <v>3</v>
      </c>
      <c r="BJ526" s="18" t="s">
        <v>6139</v>
      </c>
      <c r="BK526" t="s">
        <v>3</v>
      </c>
      <c r="BL526" t="s">
        <v>132</v>
      </c>
      <c r="BM526" t="s">
        <v>1</v>
      </c>
      <c r="BN526">
        <f>Tabla1[[#This Row],[precio del paquete]]</f>
        <v>14800</v>
      </c>
      <c r="BO526" t="s">
        <v>1</v>
      </c>
      <c r="BP526" t="s">
        <v>1</v>
      </c>
      <c r="BQ526" t="s">
        <v>1</v>
      </c>
      <c r="BR526" t="s">
        <v>1</v>
      </c>
      <c r="BS526" t="s">
        <v>1</v>
      </c>
      <c r="BT526" t="s">
        <v>1</v>
      </c>
      <c r="BU526" t="s">
        <v>1</v>
      </c>
      <c r="BV526" t="s">
        <v>1</v>
      </c>
      <c r="BW526" t="s">
        <v>0</v>
      </c>
      <c r="BX526" t="s">
        <v>1</v>
      </c>
      <c r="BY526" t="s">
        <v>1</v>
      </c>
      <c r="BZ526" t="s">
        <v>1</v>
      </c>
      <c r="CA526" t="s">
        <v>1</v>
      </c>
      <c r="CB526" t="s">
        <v>1</v>
      </c>
      <c r="CD526" t="str" cm="1">
        <f t="array" aca="1" ref="CD526" ca="1">eConcatenar(A526:CB526,"|")</f>
        <v>Jcy6EfFhaLC9OAGc|PAR2021-1387|3|MEMORIAL|TABASCO|PARAISO|PUERTO CEIBA CARRIZAL|2021-04-22|14800|0|200|50|0|0|0|0|0|0|0|0|0|0|0|0|0|0|0|HERNANDEZ|GERONIMO|CHARO|SOLTERO|X|X|CALLE 8 DE OCTUBRE|PUERTO CEIBA CARRIZAL|X|9331571100|X|X|X|CALLE 8 DE OCTUBRE|X|LUNES|X|X|X|X|X|DOMICILIO |2200|12600|0|0|0|2022-01-15|2022-01-22|x|x|x|x|x|QWZGYT4O9KVTQO|x|HOMBRE|X|14800|X|X|X|X|X|X|X|X|CARDENAS|X|X|X|X|X</v>
      </c>
    </row>
    <row r="527" spans="1:82" x14ac:dyDescent="0.25">
      <c r="A527" t="s">
        <v>661</v>
      </c>
      <c r="B527" t="s">
        <v>2652</v>
      </c>
      <c r="C527">
        <v>3</v>
      </c>
      <c r="D527" t="s">
        <v>3183</v>
      </c>
      <c r="E527" t="s">
        <v>3188</v>
      </c>
      <c r="F527" t="s">
        <v>3192</v>
      </c>
      <c r="G527" t="s">
        <v>3497</v>
      </c>
      <c r="H527" t="s">
        <v>3994</v>
      </c>
      <c r="I527">
        <v>14800</v>
      </c>
      <c r="J527">
        <v>0</v>
      </c>
      <c r="K527">
        <v>100</v>
      </c>
      <c r="L527">
        <v>50</v>
      </c>
      <c r="M527">
        <v>2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 t="s">
        <v>4215</v>
      </c>
      <c r="AC527" t="s">
        <v>4491</v>
      </c>
      <c r="AD527" t="s">
        <v>4801</v>
      </c>
      <c r="AE527" t="s">
        <v>4</v>
      </c>
      <c r="AF527" t="s">
        <v>1</v>
      </c>
      <c r="AG527" t="s">
        <v>1</v>
      </c>
      <c r="AH527" t="s">
        <v>5569</v>
      </c>
      <c r="AI527" t="s">
        <v>3497</v>
      </c>
      <c r="AJ527" t="s">
        <v>1</v>
      </c>
      <c r="AK527">
        <v>9331325628</v>
      </c>
      <c r="AL527" t="s">
        <v>1</v>
      </c>
      <c r="AM527" t="s">
        <v>1</v>
      </c>
      <c r="AN527" t="s">
        <v>1</v>
      </c>
      <c r="AO527" t="s">
        <v>5569</v>
      </c>
      <c r="AP527" t="s">
        <v>1</v>
      </c>
      <c r="AQ527" t="s">
        <v>2</v>
      </c>
      <c r="AR527" t="s">
        <v>1</v>
      </c>
      <c r="AS527" t="s">
        <v>1</v>
      </c>
      <c r="AT527" t="s">
        <v>1</v>
      </c>
      <c r="AU527" t="s">
        <v>1</v>
      </c>
      <c r="AV527" t="s">
        <v>1</v>
      </c>
      <c r="AW527" t="s">
        <v>11</v>
      </c>
      <c r="AX527">
        <f>Tabla1[[#This Row],[precio del paquete]]-Tabla1[[#This Row],[Saldo_Deudor]]</f>
        <v>100</v>
      </c>
      <c r="AY527">
        <v>14700</v>
      </c>
      <c r="AZ527">
        <v>0</v>
      </c>
      <c r="BA527">
        <v>0</v>
      </c>
      <c r="BB527" s="20">
        <v>0</v>
      </c>
      <c r="BC527" t="s">
        <v>3997</v>
      </c>
      <c r="BD527" t="s">
        <v>5997</v>
      </c>
      <c r="BE527" t="s">
        <v>3</v>
      </c>
      <c r="BF527" t="s">
        <v>3</v>
      </c>
      <c r="BG527" t="s">
        <v>3</v>
      </c>
      <c r="BH527" t="s">
        <v>3</v>
      </c>
      <c r="BI527" t="s">
        <v>3</v>
      </c>
      <c r="BJ527" s="19" t="s">
        <v>6139</v>
      </c>
      <c r="BK527" t="s">
        <v>3</v>
      </c>
      <c r="BL527" t="s">
        <v>132</v>
      </c>
      <c r="BM527" t="s">
        <v>1</v>
      </c>
      <c r="BN527">
        <f>Tabla1[[#This Row],[precio del paquete]]</f>
        <v>14800</v>
      </c>
      <c r="BO527" t="s">
        <v>1</v>
      </c>
      <c r="BP527" t="s">
        <v>1</v>
      </c>
      <c r="BQ527" t="s">
        <v>1</v>
      </c>
      <c r="BR527" t="s">
        <v>1</v>
      </c>
      <c r="BS527" t="s">
        <v>1</v>
      </c>
      <c r="BT527" t="s">
        <v>1</v>
      </c>
      <c r="BU527" t="s">
        <v>1</v>
      </c>
      <c r="BV527" t="s">
        <v>1</v>
      </c>
      <c r="BW527" t="s">
        <v>0</v>
      </c>
      <c r="BX527" t="s">
        <v>1</v>
      </c>
      <c r="BY527" t="s">
        <v>1</v>
      </c>
      <c r="BZ527" t="s">
        <v>1</v>
      </c>
      <c r="CA527" t="s">
        <v>1</v>
      </c>
      <c r="CB527" t="s">
        <v>1</v>
      </c>
      <c r="CD527" t="str" cm="1">
        <f t="array" aca="1" ref="CD527" ca="1">eConcatenar(A527:CB527,"|")</f>
        <v>vI5wBHCaAqkYkC4u|PAR2021-1356|3|MEMORIAL|TABASCO|PARAISO|PUERTO CEIBA CARRIZAL |2021-09-19|14800|0|100|50|2|0|0|0|0|0|0|0|0|0|0|0|0|0|0|COLLADO|CHABLE|LORENZO|SOLTERO|X|X|CALLE SIN NOMBRE SIN NUMERO|PUERTO CEIBA CARRIZAL |X|9331325628|X|X|X|CALLE SIN NOMBRE SIN NUMERO|X|LUNES|X|X|X|X|X|DOMICILIO |100|14700|0|0|0|2021-04-14|2021-04-21|x|x|x|x|x|QWZGYT4O9KVTQO|x|HOMBRE|X|14800|X|X|X|X|X|X|X|X|CARDENAS|X|X|X|X|X</v>
      </c>
    </row>
    <row r="528" spans="1:82" x14ac:dyDescent="0.25">
      <c r="A528" t="s">
        <v>662</v>
      </c>
      <c r="B528" t="s">
        <v>2653</v>
      </c>
      <c r="C528">
        <v>3</v>
      </c>
      <c r="D528" t="s">
        <v>3187</v>
      </c>
      <c r="E528" t="s">
        <v>3188</v>
      </c>
      <c r="F528" t="s">
        <v>3192</v>
      </c>
      <c r="G528" t="s">
        <v>3498</v>
      </c>
      <c r="H528" t="s">
        <v>3995</v>
      </c>
      <c r="I528">
        <v>11500</v>
      </c>
      <c r="J528">
        <v>0</v>
      </c>
      <c r="K528">
        <v>400</v>
      </c>
      <c r="L528">
        <v>50</v>
      </c>
      <c r="M528">
        <v>2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 t="s">
        <v>4258</v>
      </c>
      <c r="AC528" t="s">
        <v>4237</v>
      </c>
      <c r="AD528" t="s">
        <v>4259</v>
      </c>
      <c r="AE528" t="s">
        <v>4</v>
      </c>
      <c r="AF528" t="s">
        <v>1</v>
      </c>
      <c r="AG528" t="s">
        <v>1</v>
      </c>
      <c r="AH528" t="s">
        <v>5570</v>
      </c>
      <c r="AI528" t="s">
        <v>3498</v>
      </c>
      <c r="AJ528" t="s">
        <v>1</v>
      </c>
      <c r="AK528">
        <v>9333252890</v>
      </c>
      <c r="AL528" t="s">
        <v>1</v>
      </c>
      <c r="AM528" t="s">
        <v>1</v>
      </c>
      <c r="AN528" t="s">
        <v>1</v>
      </c>
      <c r="AO528" t="s">
        <v>5570</v>
      </c>
      <c r="AP528" t="s">
        <v>1</v>
      </c>
      <c r="AQ528" t="s">
        <v>2</v>
      </c>
      <c r="AR528" t="s">
        <v>1</v>
      </c>
      <c r="AS528" t="s">
        <v>1</v>
      </c>
      <c r="AT528" t="s">
        <v>1</v>
      </c>
      <c r="AU528" t="s">
        <v>1</v>
      </c>
      <c r="AV528" t="s">
        <v>1</v>
      </c>
      <c r="AW528" t="s">
        <v>11</v>
      </c>
      <c r="AX528">
        <f>Tabla1[[#This Row],[precio del paquete]]-Tabla1[[#This Row],[Saldo_Deudor]]</f>
        <v>10650</v>
      </c>
      <c r="AY528">
        <v>850</v>
      </c>
      <c r="AZ528">
        <v>0</v>
      </c>
      <c r="BA528">
        <v>0</v>
      </c>
      <c r="BB528" s="20">
        <v>0</v>
      </c>
      <c r="BC528" t="s">
        <v>3900</v>
      </c>
      <c r="BD528" t="s">
        <v>3942</v>
      </c>
      <c r="BE528" t="s">
        <v>3</v>
      </c>
      <c r="BF528" t="s">
        <v>3</v>
      </c>
      <c r="BG528" t="s">
        <v>3</v>
      </c>
      <c r="BH528" t="s">
        <v>3</v>
      </c>
      <c r="BI528" t="s">
        <v>3</v>
      </c>
      <c r="BJ528" s="18" t="s">
        <v>6131</v>
      </c>
      <c r="BK528" t="s">
        <v>3</v>
      </c>
      <c r="BL528" t="s">
        <v>132</v>
      </c>
      <c r="BM528" t="s">
        <v>1</v>
      </c>
      <c r="BN528">
        <f>Tabla1[[#This Row],[precio del paquete]]</f>
        <v>11500</v>
      </c>
      <c r="BO528" t="s">
        <v>1</v>
      </c>
      <c r="BP528" t="s">
        <v>1</v>
      </c>
      <c r="BQ528" t="s">
        <v>1</v>
      </c>
      <c r="BR528" t="s">
        <v>1</v>
      </c>
      <c r="BS528" t="s">
        <v>1</v>
      </c>
      <c r="BT528" t="s">
        <v>1</v>
      </c>
      <c r="BU528" t="s">
        <v>1</v>
      </c>
      <c r="BV528" t="s">
        <v>1</v>
      </c>
      <c r="BW528" t="s">
        <v>0</v>
      </c>
      <c r="BX528" t="s">
        <v>1</v>
      </c>
      <c r="BY528" t="s">
        <v>1</v>
      </c>
      <c r="BZ528" t="s">
        <v>1</v>
      </c>
      <c r="CA528" t="s">
        <v>1</v>
      </c>
      <c r="CB528" t="s">
        <v>1</v>
      </c>
      <c r="CD528" t="str" cm="1">
        <f t="array" aca="1" ref="CD528" ca="1">eConcatenar(A528:CB528,"|")</f>
        <v>SZyD99fxEyPA0HXS|PAR2016-1361|3|ECONOLINE|TABASCO|PARAISO|PUERTO CHILTEPEC|2016-08-04|11500|0|400|50|2|0|0|0|0|0|0|0|0|0|0|0|0|0|0|MANUEL|ALEJANDRO|JOSE|SOLTERO|X|X|CALLE FRANCISCO I MADERO|PUERTO CHILTEPEC|X|9333252890|X|X|X|CALLE FRANCISCO I MADERO|X|LUNES|X|X|X|X|X|DOMICILIO |10650|850|0|0|0|2021-12-11|2021-12-18|x|x|x|x|x|QWZBUE029KVTQO|x|HOMBRE|X|11500|X|X|X|X|X|X|X|X|CARDENAS|X|X|X|X|X</v>
      </c>
    </row>
    <row r="529" spans="1:82" x14ac:dyDescent="0.25">
      <c r="A529" t="s">
        <v>663</v>
      </c>
      <c r="B529" t="s">
        <v>2654</v>
      </c>
      <c r="C529">
        <v>3</v>
      </c>
      <c r="D529" t="s">
        <v>3183</v>
      </c>
      <c r="E529" t="s">
        <v>3188</v>
      </c>
      <c r="F529" t="s">
        <v>3192</v>
      </c>
      <c r="G529" t="s">
        <v>3498</v>
      </c>
      <c r="H529" t="s">
        <v>3800</v>
      </c>
      <c r="I529">
        <v>14800</v>
      </c>
      <c r="J529">
        <v>0</v>
      </c>
      <c r="K529">
        <v>200</v>
      </c>
      <c r="L529">
        <v>50</v>
      </c>
      <c r="M529">
        <v>2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 t="s">
        <v>4296</v>
      </c>
      <c r="AC529" t="s">
        <v>4325</v>
      </c>
      <c r="AD529" t="s">
        <v>4770</v>
      </c>
      <c r="AE529" t="s">
        <v>4</v>
      </c>
      <c r="AF529" t="s">
        <v>1</v>
      </c>
      <c r="AG529" t="s">
        <v>1</v>
      </c>
      <c r="AH529" t="s">
        <v>5571</v>
      </c>
      <c r="AI529" t="s">
        <v>3498</v>
      </c>
      <c r="AJ529" t="s">
        <v>1</v>
      </c>
      <c r="AK529">
        <v>9331187027</v>
      </c>
      <c r="AL529" t="s">
        <v>1</v>
      </c>
      <c r="AM529" t="s">
        <v>1</v>
      </c>
      <c r="AN529" t="s">
        <v>1</v>
      </c>
      <c r="AO529" t="s">
        <v>5571</v>
      </c>
      <c r="AP529" t="s">
        <v>1</v>
      </c>
      <c r="AQ529" t="s">
        <v>2</v>
      </c>
      <c r="AR529" t="s">
        <v>1</v>
      </c>
      <c r="AS529" t="s">
        <v>1</v>
      </c>
      <c r="AT529" t="s">
        <v>1</v>
      </c>
      <c r="AU529" t="s">
        <v>1</v>
      </c>
      <c r="AV529" t="s">
        <v>1</v>
      </c>
      <c r="AW529" t="s">
        <v>11</v>
      </c>
      <c r="AX529">
        <f>Tabla1[[#This Row],[precio del paquete]]-Tabla1[[#This Row],[Saldo_Deudor]]</f>
        <v>7700</v>
      </c>
      <c r="AY529">
        <v>7100</v>
      </c>
      <c r="AZ529">
        <v>0</v>
      </c>
      <c r="BA529">
        <v>0</v>
      </c>
      <c r="BB529" s="20">
        <v>0</v>
      </c>
      <c r="BC529" t="s">
        <v>3854</v>
      </c>
      <c r="BD529" t="s">
        <v>6090</v>
      </c>
      <c r="BE529" t="s">
        <v>3</v>
      </c>
      <c r="BF529" t="s">
        <v>3</v>
      </c>
      <c r="BG529" t="s">
        <v>3</v>
      </c>
      <c r="BH529" t="s">
        <v>3</v>
      </c>
      <c r="BI529" t="s">
        <v>3</v>
      </c>
      <c r="BJ529" s="19" t="s">
        <v>6139</v>
      </c>
      <c r="BK529" t="s">
        <v>3</v>
      </c>
      <c r="BL529" t="s">
        <v>132</v>
      </c>
      <c r="BM529" t="s">
        <v>1</v>
      </c>
      <c r="BN529">
        <f>Tabla1[[#This Row],[precio del paquete]]</f>
        <v>14800</v>
      </c>
      <c r="BO529" t="s">
        <v>1</v>
      </c>
      <c r="BP529" t="s">
        <v>1</v>
      </c>
      <c r="BQ529" t="s">
        <v>1</v>
      </c>
      <c r="BR529" t="s">
        <v>1</v>
      </c>
      <c r="BS529" t="s">
        <v>1</v>
      </c>
      <c r="BT529" t="s">
        <v>1</v>
      </c>
      <c r="BU529" t="s">
        <v>1</v>
      </c>
      <c r="BV529" t="s">
        <v>1</v>
      </c>
      <c r="BW529" t="s">
        <v>0</v>
      </c>
      <c r="BX529" t="s">
        <v>1</v>
      </c>
      <c r="BY529" t="s">
        <v>1</v>
      </c>
      <c r="BZ529" t="s">
        <v>1</v>
      </c>
      <c r="CA529" t="s">
        <v>1</v>
      </c>
      <c r="CB529" t="s">
        <v>1</v>
      </c>
      <c r="CD529" t="str" cm="1">
        <f t="array" aca="1" ref="CD529" ca="1">eConcatenar(A529:CB529,"|")</f>
        <v>sHl9jFM3iph2g5rX|PAR2021-1129|3|MEMORIAL|TABASCO|PARAISO|PUERTO CHILTEPEC|2021-03-23|14800|0|200|50|2|0|0|0|0|0|0|0|0|0|0|0|0|0|0|MENESES|SEGURA|ARTURO|SOLTERO|X|X|GONZALEZ SIN NUMERO|PUERTO CHILTEPEC|X|9331187027|X|X|X|GONZALEZ SIN NUMERO|X|LUNES|X|X|X|X|X|DOMICILIO |7700|7100|0|0|0|2021-06-10|2021-06-17|x|x|x|x|x|QWZGYT4O9KVTQO|x|HOMBRE|X|14800|X|X|X|X|X|X|X|X|CARDENAS|X|X|X|X|X</v>
      </c>
    </row>
    <row r="530" spans="1:82" x14ac:dyDescent="0.25">
      <c r="A530" t="s">
        <v>664</v>
      </c>
      <c r="B530" t="s">
        <v>2655</v>
      </c>
      <c r="C530">
        <v>3</v>
      </c>
      <c r="D530" t="s">
        <v>3187</v>
      </c>
      <c r="E530" t="s">
        <v>3188</v>
      </c>
      <c r="F530" t="s">
        <v>3192</v>
      </c>
      <c r="G530" t="s">
        <v>3499</v>
      </c>
      <c r="H530" t="s">
        <v>3763</v>
      </c>
      <c r="I530">
        <v>12900</v>
      </c>
      <c r="J530">
        <v>0</v>
      </c>
      <c r="K530">
        <v>200</v>
      </c>
      <c r="L530">
        <v>50</v>
      </c>
      <c r="M530">
        <v>1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 t="s">
        <v>7</v>
      </c>
      <c r="AC530" t="s">
        <v>4488</v>
      </c>
      <c r="AD530" t="s">
        <v>4802</v>
      </c>
      <c r="AE530" t="s">
        <v>4</v>
      </c>
      <c r="AF530" t="s">
        <v>1</v>
      </c>
      <c r="AG530" t="s">
        <v>1</v>
      </c>
      <c r="AH530" t="s">
        <v>5572</v>
      </c>
      <c r="AI530" t="s">
        <v>3499</v>
      </c>
      <c r="AJ530" t="s">
        <v>1</v>
      </c>
      <c r="AK530">
        <v>9932249224</v>
      </c>
      <c r="AL530" t="s">
        <v>1</v>
      </c>
      <c r="AM530" t="s">
        <v>1</v>
      </c>
      <c r="AN530" t="s">
        <v>1</v>
      </c>
      <c r="AO530" t="s">
        <v>5572</v>
      </c>
      <c r="AP530" t="s">
        <v>1</v>
      </c>
      <c r="AQ530" t="s">
        <v>2</v>
      </c>
      <c r="AR530" t="s">
        <v>1</v>
      </c>
      <c r="AS530" t="s">
        <v>1</v>
      </c>
      <c r="AT530" t="s">
        <v>1</v>
      </c>
      <c r="AU530" t="s">
        <v>1</v>
      </c>
      <c r="AV530" t="s">
        <v>1</v>
      </c>
      <c r="AW530" t="s">
        <v>11</v>
      </c>
      <c r="AX530">
        <f>Tabla1[[#This Row],[precio del paquete]]-Tabla1[[#This Row],[Saldo_Deudor]]</f>
        <v>8050</v>
      </c>
      <c r="AY530">
        <v>4850</v>
      </c>
      <c r="AZ530">
        <v>0</v>
      </c>
      <c r="BA530">
        <v>0</v>
      </c>
      <c r="BB530" s="20">
        <v>0</v>
      </c>
      <c r="BC530" t="s">
        <v>3768</v>
      </c>
      <c r="BD530" t="s">
        <v>3769</v>
      </c>
      <c r="BE530" t="s">
        <v>3</v>
      </c>
      <c r="BF530" t="s">
        <v>3</v>
      </c>
      <c r="BG530" t="s">
        <v>3</v>
      </c>
      <c r="BH530" t="s">
        <v>3</v>
      </c>
      <c r="BI530" t="s">
        <v>3</v>
      </c>
      <c r="BJ530" s="18" t="s">
        <v>6131</v>
      </c>
      <c r="BK530" t="s">
        <v>3</v>
      </c>
      <c r="BL530" t="s">
        <v>132</v>
      </c>
      <c r="BM530" t="s">
        <v>1</v>
      </c>
      <c r="BN530">
        <f>Tabla1[[#This Row],[precio del paquete]]</f>
        <v>12900</v>
      </c>
      <c r="BO530" t="s">
        <v>1</v>
      </c>
      <c r="BP530" t="s">
        <v>1</v>
      </c>
      <c r="BQ530" t="s">
        <v>1</v>
      </c>
      <c r="BR530" t="s">
        <v>1</v>
      </c>
      <c r="BS530" t="s">
        <v>1</v>
      </c>
      <c r="BT530" t="s">
        <v>1</v>
      </c>
      <c r="BU530" t="s">
        <v>1</v>
      </c>
      <c r="BV530" t="s">
        <v>1</v>
      </c>
      <c r="BW530" t="s">
        <v>0</v>
      </c>
      <c r="BX530" t="s">
        <v>1</v>
      </c>
      <c r="BY530" t="s">
        <v>1</v>
      </c>
      <c r="BZ530" t="s">
        <v>1</v>
      </c>
      <c r="CA530" t="s">
        <v>1</v>
      </c>
      <c r="CB530" t="s">
        <v>1</v>
      </c>
      <c r="CD530" t="str" cm="1">
        <f t="array" aca="1" ref="CD530" ca="1">eConcatenar(A530:CB530,"|")</f>
        <v>fmeOXZTAReqsRj9F|PAR2019-0018|3|ECONOLINE|TABASCO|PARAISO|PUIERTO CEIBA|2022-02-01|12900|0|200|50|1|0|0|0|0|0|0|0|0|0|0|0|0|0|0|LOPEZ|RAMON|EMERITO|SOLTERO|X|X|CALLE JUAREZ|PUIERTO CEIBA|X|9932249224|X|X|X|CALLE JUAREZ|X|LUNES|X|X|X|X|X|DOMICILIO |8050|4850|0|0|0|2022-01-22|2022-01-29|x|x|x|x|x|QWZBUE029KVTQO|x|HOMBRE|X|12900|X|X|X|X|X|X|X|X|CARDENAS|X|X|X|X|X</v>
      </c>
    </row>
    <row r="531" spans="1:82" x14ac:dyDescent="0.25">
      <c r="A531" t="s">
        <v>665</v>
      </c>
      <c r="B531" t="s">
        <v>2656</v>
      </c>
      <c r="C531">
        <v>3</v>
      </c>
      <c r="D531" t="s">
        <v>3183</v>
      </c>
      <c r="E531" t="s">
        <v>12</v>
      </c>
      <c r="F531" t="s">
        <v>3192</v>
      </c>
      <c r="G531" t="s">
        <v>3500</v>
      </c>
      <c r="H531" t="s">
        <v>3991</v>
      </c>
      <c r="I531">
        <v>14800</v>
      </c>
      <c r="J531">
        <v>0</v>
      </c>
      <c r="K531">
        <v>500</v>
      </c>
      <c r="L531">
        <v>50</v>
      </c>
      <c r="M531">
        <v>2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 t="s">
        <v>7</v>
      </c>
      <c r="AC531" t="s">
        <v>4635</v>
      </c>
      <c r="AD531" t="s">
        <v>4598</v>
      </c>
      <c r="AE531" t="s">
        <v>4</v>
      </c>
      <c r="AF531" t="s">
        <v>1</v>
      </c>
      <c r="AG531" t="s">
        <v>1</v>
      </c>
      <c r="AH531" t="s">
        <v>5573</v>
      </c>
      <c r="AI531" t="s">
        <v>3500</v>
      </c>
      <c r="AJ531" t="s">
        <v>1</v>
      </c>
      <c r="AK531">
        <v>9331550667</v>
      </c>
      <c r="AL531" t="s">
        <v>1</v>
      </c>
      <c r="AM531" t="s">
        <v>1</v>
      </c>
      <c r="AN531" t="s">
        <v>1</v>
      </c>
      <c r="AO531" t="s">
        <v>5573</v>
      </c>
      <c r="AP531" t="s">
        <v>1</v>
      </c>
      <c r="AQ531" t="s">
        <v>2</v>
      </c>
      <c r="AR531" t="s">
        <v>1</v>
      </c>
      <c r="AS531" t="s">
        <v>1</v>
      </c>
      <c r="AT531" t="s">
        <v>1</v>
      </c>
      <c r="AU531" t="s">
        <v>1</v>
      </c>
      <c r="AV531" t="s">
        <v>1</v>
      </c>
      <c r="AW531" t="s">
        <v>11</v>
      </c>
      <c r="AX531">
        <f>Tabla1[[#This Row],[precio del paquete]]-Tabla1[[#This Row],[Saldo_Deudor]]</f>
        <v>1400</v>
      </c>
      <c r="AY531">
        <v>13400</v>
      </c>
      <c r="AZ531">
        <v>0</v>
      </c>
      <c r="BA531">
        <v>0</v>
      </c>
      <c r="BB531" s="20">
        <v>0</v>
      </c>
      <c r="BC531" t="s">
        <v>3830</v>
      </c>
      <c r="BD531" t="s">
        <v>4038</v>
      </c>
      <c r="BE531" t="s">
        <v>3</v>
      </c>
      <c r="BF531" t="s">
        <v>3</v>
      </c>
      <c r="BG531" t="s">
        <v>3</v>
      </c>
      <c r="BH531" t="s">
        <v>3</v>
      </c>
      <c r="BI531" t="s">
        <v>3</v>
      </c>
      <c r="BJ531" s="19" t="s">
        <v>6139</v>
      </c>
      <c r="BK531" t="s">
        <v>3</v>
      </c>
      <c r="BL531" t="s">
        <v>132</v>
      </c>
      <c r="BM531" t="s">
        <v>1</v>
      </c>
      <c r="BN531">
        <f>Tabla1[[#This Row],[precio del paquete]]</f>
        <v>14800</v>
      </c>
      <c r="BO531" t="s">
        <v>1</v>
      </c>
      <c r="BP531" t="s">
        <v>1</v>
      </c>
      <c r="BQ531" t="s">
        <v>1</v>
      </c>
      <c r="BR531" t="s">
        <v>1</v>
      </c>
      <c r="BS531" t="s">
        <v>1</v>
      </c>
      <c r="BT531" t="s">
        <v>1</v>
      </c>
      <c r="BU531" t="s">
        <v>1</v>
      </c>
      <c r="BV531" t="s">
        <v>1</v>
      </c>
      <c r="BW531" t="s">
        <v>0</v>
      </c>
      <c r="BX531" t="s">
        <v>1</v>
      </c>
      <c r="BY531" t="s">
        <v>1</v>
      </c>
      <c r="BZ531" t="s">
        <v>1</v>
      </c>
      <c r="CA531" t="s">
        <v>1</v>
      </c>
      <c r="CB531" t="s">
        <v>1</v>
      </c>
      <c r="CD531" t="str" cm="1">
        <f t="array" aca="1" ref="CD531" ca="1">eConcatenar(A531:CB531,"|")</f>
        <v>KVgRFDswxNovkky0|PAR2021-1946|3|MEMORIAL|TABASCO |PARAISO|QUINTIN ARAUZ|2021-09-06|14800|0|500|50|2|0|0|0|0|0|0|0|0|0|0|0|0|0|0|LOPEZ|ALMEIDA|ROSA ELENA|SOLTERO|X|X|CALLE MAXIMINO DOMINGUEZ LOPEZ|QUINTIN ARAUZ|X|9331550667|X|X|X|CALLE MAXIMINO DOMINGUEZ LOPEZ|X|LUNES|X|X|X|X|X|DOMICILIO |1400|13400|0|0|0|2021-09-10|2021-09-17|x|x|x|x|x|QWZGYT4O9KVTQO|x|HOMBRE|X|14800|X|X|X|X|X|X|X|X|CARDENAS|X|X|X|X|X</v>
      </c>
    </row>
    <row r="532" spans="1:82" x14ac:dyDescent="0.25">
      <c r="A532" t="s">
        <v>666</v>
      </c>
      <c r="B532" t="s">
        <v>2657</v>
      </c>
      <c r="C532">
        <v>3</v>
      </c>
      <c r="D532" t="s">
        <v>3186</v>
      </c>
      <c r="E532" t="s">
        <v>12</v>
      </c>
      <c r="F532" t="s">
        <v>3192</v>
      </c>
      <c r="G532" t="s">
        <v>3500</v>
      </c>
      <c r="H532" t="s">
        <v>3996</v>
      </c>
      <c r="I532">
        <v>19800</v>
      </c>
      <c r="J532">
        <v>0</v>
      </c>
      <c r="K532">
        <v>400</v>
      </c>
      <c r="L532">
        <v>50</v>
      </c>
      <c r="M532">
        <v>2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 t="s">
        <v>4237</v>
      </c>
      <c r="AC532" t="s">
        <v>7</v>
      </c>
      <c r="AD532" t="s">
        <v>4462</v>
      </c>
      <c r="AE532" t="s">
        <v>4</v>
      </c>
      <c r="AF532" t="s">
        <v>1</v>
      </c>
      <c r="AG532" t="s">
        <v>1</v>
      </c>
      <c r="AH532" t="s">
        <v>3500</v>
      </c>
      <c r="AI532" t="s">
        <v>3500</v>
      </c>
      <c r="AJ532" t="s">
        <v>1</v>
      </c>
      <c r="AK532">
        <v>9331545057</v>
      </c>
      <c r="AL532" t="s">
        <v>1</v>
      </c>
      <c r="AM532" t="s">
        <v>1</v>
      </c>
      <c r="AN532" t="s">
        <v>1</v>
      </c>
      <c r="AO532" t="s">
        <v>3500</v>
      </c>
      <c r="AP532" t="s">
        <v>1</v>
      </c>
      <c r="AQ532" t="s">
        <v>2</v>
      </c>
      <c r="AR532" t="s">
        <v>1</v>
      </c>
      <c r="AS532" t="s">
        <v>1</v>
      </c>
      <c r="AT532" t="s">
        <v>1</v>
      </c>
      <c r="AU532" t="s">
        <v>1</v>
      </c>
      <c r="AV532" t="s">
        <v>1</v>
      </c>
      <c r="AW532" t="s">
        <v>11</v>
      </c>
      <c r="AX532">
        <f>Tabla1[[#This Row],[precio del paquete]]-Tabla1[[#This Row],[Saldo_Deudor]]</f>
        <v>5400</v>
      </c>
      <c r="AY532">
        <v>14400</v>
      </c>
      <c r="AZ532">
        <v>0</v>
      </c>
      <c r="BA532">
        <v>0</v>
      </c>
      <c r="BB532" s="20">
        <v>0</v>
      </c>
      <c r="BC532" t="s">
        <v>3964</v>
      </c>
      <c r="BD532" t="s">
        <v>6065</v>
      </c>
      <c r="BE532" t="s">
        <v>3</v>
      </c>
      <c r="BF532" t="s">
        <v>3</v>
      </c>
      <c r="BG532" t="s">
        <v>3</v>
      </c>
      <c r="BH532" t="s">
        <v>3</v>
      </c>
      <c r="BI532" t="s">
        <v>3</v>
      </c>
      <c r="BJ532" s="18" t="s">
        <v>6147</v>
      </c>
      <c r="BK532" t="s">
        <v>3</v>
      </c>
      <c r="BL532" t="s">
        <v>132</v>
      </c>
      <c r="BM532" t="s">
        <v>1</v>
      </c>
      <c r="BN532">
        <f>Tabla1[[#This Row],[precio del paquete]]</f>
        <v>19800</v>
      </c>
      <c r="BO532" t="s">
        <v>1</v>
      </c>
      <c r="BP532" t="s">
        <v>1</v>
      </c>
      <c r="BQ532" t="s">
        <v>1</v>
      </c>
      <c r="BR532" t="s">
        <v>1</v>
      </c>
      <c r="BS532" t="s">
        <v>1</v>
      </c>
      <c r="BT532" t="s">
        <v>1</v>
      </c>
      <c r="BU532" t="s">
        <v>1</v>
      </c>
      <c r="BV532" t="s">
        <v>1</v>
      </c>
      <c r="BW532" t="s">
        <v>0</v>
      </c>
      <c r="BX532" t="s">
        <v>1</v>
      </c>
      <c r="BY532" t="s">
        <v>1</v>
      </c>
      <c r="BZ532" t="s">
        <v>1</v>
      </c>
      <c r="CA532" t="s">
        <v>1</v>
      </c>
      <c r="CB532" t="s">
        <v>1</v>
      </c>
      <c r="CD532" t="str" cm="1">
        <f t="array" aca="1" ref="CD532" ca="1">eConcatenar(A532:CB532,"|")</f>
        <v>YC7emf0CuGEhouqG|PAR2021-0325|3|ZAFIRO|TABASCO |PARAISO|QUINTIN ARAUZ|2021-01-30|19800|0|400|50|2|0|0|0|0|0|0|0|0|0|0|0|0|0|0|ALEJANDRO|LOPEZ|BEATRIZ|SOLTERO|X|X|QUINTIN ARAUZ|QUINTIN ARAUZ|X|9331545057|X|X|X|QUINTIN ARAUZ|X|LUNES|X|X|X|X|X|DOMICILIO |5400|14400|0|0|0|2021-03-12|2021-03-19|x|x|x|x|x|QX002MIY9KVTQO|x|HOMBRE|X|19800|X|X|X|X|X|X|X|X|CARDENAS|X|X|X|X|X</v>
      </c>
    </row>
    <row r="533" spans="1:82" x14ac:dyDescent="0.25">
      <c r="A533" t="s">
        <v>667</v>
      </c>
      <c r="B533" t="s">
        <v>2658</v>
      </c>
      <c r="C533">
        <v>3</v>
      </c>
      <c r="D533" t="s">
        <v>3185</v>
      </c>
      <c r="E533" t="s">
        <v>12</v>
      </c>
      <c r="F533" t="s">
        <v>3192</v>
      </c>
      <c r="G533" t="s">
        <v>3500</v>
      </c>
      <c r="H533" t="s">
        <v>3770</v>
      </c>
      <c r="I533">
        <v>12900</v>
      </c>
      <c r="J533">
        <v>0</v>
      </c>
      <c r="K533">
        <v>400</v>
      </c>
      <c r="L533">
        <v>50</v>
      </c>
      <c r="M533">
        <v>2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 t="s">
        <v>4237</v>
      </c>
      <c r="AC533" t="s">
        <v>4803</v>
      </c>
      <c r="AD533" t="s">
        <v>4338</v>
      </c>
      <c r="AE533" t="s">
        <v>4</v>
      </c>
      <c r="AF533" t="s">
        <v>1</v>
      </c>
      <c r="AG533" t="s">
        <v>1</v>
      </c>
      <c r="AH533" t="s">
        <v>3500</v>
      </c>
      <c r="AI533" t="s">
        <v>3500</v>
      </c>
      <c r="AJ533" t="s">
        <v>1</v>
      </c>
      <c r="AK533">
        <v>9932757642</v>
      </c>
      <c r="AL533" t="s">
        <v>1</v>
      </c>
      <c r="AM533" t="s">
        <v>1</v>
      </c>
      <c r="AN533" t="s">
        <v>1</v>
      </c>
      <c r="AO533" t="s">
        <v>3500</v>
      </c>
      <c r="AP533" t="s">
        <v>1</v>
      </c>
      <c r="AQ533" t="s">
        <v>2</v>
      </c>
      <c r="AR533" t="s">
        <v>1</v>
      </c>
      <c r="AS533" t="s">
        <v>1</v>
      </c>
      <c r="AT533" t="s">
        <v>1</v>
      </c>
      <c r="AU533" t="s">
        <v>1</v>
      </c>
      <c r="AV533" t="s">
        <v>1</v>
      </c>
      <c r="AW533" t="s">
        <v>11</v>
      </c>
      <c r="AX533">
        <f>Tabla1[[#This Row],[precio del paquete]]-Tabla1[[#This Row],[Saldo_Deudor]]</f>
        <v>5700</v>
      </c>
      <c r="AY533">
        <v>7200</v>
      </c>
      <c r="AZ533">
        <v>0</v>
      </c>
      <c r="BA533">
        <v>0</v>
      </c>
      <c r="BB533" s="20">
        <v>0</v>
      </c>
      <c r="BC533" t="s">
        <v>3964</v>
      </c>
      <c r="BD533" t="s">
        <v>6065</v>
      </c>
      <c r="BE533" t="s">
        <v>3</v>
      </c>
      <c r="BF533" t="s">
        <v>3</v>
      </c>
      <c r="BG533" t="s">
        <v>3</v>
      </c>
      <c r="BH533" t="s">
        <v>3</v>
      </c>
      <c r="BI533" t="s">
        <v>3</v>
      </c>
      <c r="BJ533" s="19" t="s">
        <v>6147</v>
      </c>
      <c r="BK533" t="s">
        <v>3</v>
      </c>
      <c r="BL533" t="s">
        <v>132</v>
      </c>
      <c r="BM533" t="s">
        <v>1</v>
      </c>
      <c r="BN533">
        <f>Tabla1[[#This Row],[precio del paquete]]</f>
        <v>12900</v>
      </c>
      <c r="BO533" t="s">
        <v>1</v>
      </c>
      <c r="BP533" t="s">
        <v>1</v>
      </c>
      <c r="BQ533" t="s">
        <v>1</v>
      </c>
      <c r="BR533" t="s">
        <v>1</v>
      </c>
      <c r="BS533" t="s">
        <v>1</v>
      </c>
      <c r="BT533" t="s">
        <v>1</v>
      </c>
      <c r="BU533" t="s">
        <v>1</v>
      </c>
      <c r="BV533" t="s">
        <v>1</v>
      </c>
      <c r="BW533" t="s">
        <v>0</v>
      </c>
      <c r="BX533" t="s">
        <v>1</v>
      </c>
      <c r="BY533" t="s">
        <v>1</v>
      </c>
      <c r="BZ533" t="s">
        <v>1</v>
      </c>
      <c r="CA533" t="s">
        <v>1</v>
      </c>
      <c r="CB533" t="s">
        <v>1</v>
      </c>
      <c r="CD533" t="str" cm="1">
        <f t="array" aca="1" ref="CD533" ca="1">eConcatenar(A533:CB533,"|")</f>
        <v>QFMYzHTqeFeleUyn|PAR2021-0316|3|IMPERIAL DE LUJO|TABASCO |PARAISO|QUINTIN ARAUZ|2021-01-28|12900|0|400|50|2|0|0|0|0|0|0|0|0|0|0|0|0|0|0|ALEJANDRO|RAYMON|MARIA DEL CARMEN|SOLTERO|X|X|QUINTIN ARAUZ|QUINTIN ARAUZ|X|9932757642|X|X|X|QUINTIN ARAUZ|X|LUNES|X|X|X|X|X|DOMICILIO |5700|7200|0|0|0|2021-03-12|2021-03-19|x|x|x|x|x|QX002MIY9KVTQO|x|HOMBRE|X|12900|X|X|X|X|X|X|X|X|CARDENAS|X|X|X|X|X</v>
      </c>
    </row>
    <row r="534" spans="1:82" x14ac:dyDescent="0.25">
      <c r="A534" t="s">
        <v>668</v>
      </c>
      <c r="B534" t="s">
        <v>2659</v>
      </c>
      <c r="C534">
        <v>3</v>
      </c>
      <c r="D534" t="s">
        <v>3183</v>
      </c>
      <c r="E534" t="s">
        <v>12</v>
      </c>
      <c r="F534" t="s">
        <v>3192</v>
      </c>
      <c r="G534" t="s">
        <v>3500</v>
      </c>
      <c r="H534" t="s">
        <v>3927</v>
      </c>
      <c r="I534">
        <v>14800</v>
      </c>
      <c r="J534">
        <v>0</v>
      </c>
      <c r="K534">
        <v>200</v>
      </c>
      <c r="L534">
        <v>50</v>
      </c>
      <c r="M534">
        <v>2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 t="s">
        <v>4206</v>
      </c>
      <c r="AC534" t="s">
        <v>4186</v>
      </c>
      <c r="AD534" t="s">
        <v>4519</v>
      </c>
      <c r="AE534" t="s">
        <v>4</v>
      </c>
      <c r="AF534" t="s">
        <v>1</v>
      </c>
      <c r="AG534" t="s">
        <v>1</v>
      </c>
      <c r="AH534" t="s">
        <v>5574</v>
      </c>
      <c r="AI534" t="s">
        <v>3500</v>
      </c>
      <c r="AJ534" t="s">
        <v>1</v>
      </c>
      <c r="AK534">
        <v>9334064405</v>
      </c>
      <c r="AL534" t="s">
        <v>1</v>
      </c>
      <c r="AM534" t="s">
        <v>1</v>
      </c>
      <c r="AN534" t="s">
        <v>1</v>
      </c>
      <c r="AO534" t="s">
        <v>5574</v>
      </c>
      <c r="AP534" t="s">
        <v>1</v>
      </c>
      <c r="AQ534" t="s">
        <v>2</v>
      </c>
      <c r="AR534" t="s">
        <v>1</v>
      </c>
      <c r="AS534" t="s">
        <v>1</v>
      </c>
      <c r="AT534" t="s">
        <v>1</v>
      </c>
      <c r="AU534" t="s">
        <v>1</v>
      </c>
      <c r="AV534" t="s">
        <v>1</v>
      </c>
      <c r="AW534" t="s">
        <v>11</v>
      </c>
      <c r="AX534">
        <f>Tabla1[[#This Row],[precio del paquete]]-Tabla1[[#This Row],[Saldo_Deudor]]</f>
        <v>2300</v>
      </c>
      <c r="AY534">
        <v>12500</v>
      </c>
      <c r="AZ534">
        <v>0</v>
      </c>
      <c r="BA534">
        <v>0</v>
      </c>
      <c r="BB534" s="20">
        <v>0</v>
      </c>
      <c r="BC534" t="s">
        <v>3964</v>
      </c>
      <c r="BD534" t="s">
        <v>6065</v>
      </c>
      <c r="BE534" t="s">
        <v>3</v>
      </c>
      <c r="BF534" t="s">
        <v>3</v>
      </c>
      <c r="BG534" t="s">
        <v>3</v>
      </c>
      <c r="BH534" t="s">
        <v>3</v>
      </c>
      <c r="BI534" t="s">
        <v>3</v>
      </c>
      <c r="BJ534" s="18" t="s">
        <v>6147</v>
      </c>
      <c r="BK534" t="s">
        <v>3</v>
      </c>
      <c r="BL534" t="s">
        <v>132</v>
      </c>
      <c r="BM534" t="s">
        <v>1</v>
      </c>
      <c r="BN534">
        <f>Tabla1[[#This Row],[precio del paquete]]</f>
        <v>14800</v>
      </c>
      <c r="BO534" t="s">
        <v>1</v>
      </c>
      <c r="BP534" t="s">
        <v>1</v>
      </c>
      <c r="BQ534" t="s">
        <v>1</v>
      </c>
      <c r="BR534" t="s">
        <v>1</v>
      </c>
      <c r="BS534" t="s">
        <v>1</v>
      </c>
      <c r="BT534" t="s">
        <v>1</v>
      </c>
      <c r="BU534" t="s">
        <v>1</v>
      </c>
      <c r="BV534" t="s">
        <v>1</v>
      </c>
      <c r="BW534" t="s">
        <v>0</v>
      </c>
      <c r="BX534" t="s">
        <v>1</v>
      </c>
      <c r="BY534" t="s">
        <v>1</v>
      </c>
      <c r="BZ534" t="s">
        <v>1</v>
      </c>
      <c r="CA534" t="s">
        <v>1</v>
      </c>
      <c r="CB534" t="s">
        <v>1</v>
      </c>
      <c r="CD534" t="str" cm="1">
        <f t="array" aca="1" ref="CD534" ca="1">eConcatenar(A534:CB534,"|")</f>
        <v>3CnOriM7OIBv3eVj|PAR2021-1715|3|MEMORIAL|TABASCO |PARAISO|QUINTIN ARAUZ|2021-05-20|14800|0|200|50|2|0|0|0|0|0|0|0|0|0|0|0|0|0|0|MARTINEZ|GARCIA|JUAN ANTONIO|SOLTERO|X|X|CALLE FRANCISCO VILLA NUMERO 6 |QUINTIN ARAUZ|X|9334064405|X|X|X|CALLE FRANCISCO VILLA NUMERO 6 |X|LUNES|X|X|X|X|X|DOMICILIO |2300|12500|0|0|0|2021-03-12|2021-03-19|x|x|x|x|x|QX002MIY9KVTQO|x|HOMBRE|X|14800|X|X|X|X|X|X|X|X|CARDENAS|X|X|X|X|X</v>
      </c>
    </row>
    <row r="535" spans="1:82" x14ac:dyDescent="0.25">
      <c r="A535" t="s">
        <v>669</v>
      </c>
      <c r="B535" t="s">
        <v>2660</v>
      </c>
      <c r="C535">
        <v>3</v>
      </c>
      <c r="D535" t="s">
        <v>3183</v>
      </c>
      <c r="E535" t="s">
        <v>12</v>
      </c>
      <c r="F535" t="s">
        <v>3192</v>
      </c>
      <c r="G535" t="s">
        <v>3500</v>
      </c>
      <c r="H535" t="s">
        <v>3997</v>
      </c>
      <c r="I535">
        <v>14800</v>
      </c>
      <c r="J535">
        <v>0</v>
      </c>
      <c r="K535">
        <v>200</v>
      </c>
      <c r="L535">
        <v>50</v>
      </c>
      <c r="M535">
        <v>2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 t="s">
        <v>4283</v>
      </c>
      <c r="AC535" t="s">
        <v>4354</v>
      </c>
      <c r="AD535" t="s">
        <v>4804</v>
      </c>
      <c r="AE535" t="s">
        <v>4</v>
      </c>
      <c r="AF535" t="s">
        <v>1</v>
      </c>
      <c r="AG535" t="s">
        <v>1</v>
      </c>
      <c r="AH535" t="s">
        <v>5575</v>
      </c>
      <c r="AI535" t="s">
        <v>3500</v>
      </c>
      <c r="AJ535" t="s">
        <v>1</v>
      </c>
      <c r="AK535">
        <v>9811317800</v>
      </c>
      <c r="AL535" t="s">
        <v>1</v>
      </c>
      <c r="AM535" t="s">
        <v>1</v>
      </c>
      <c r="AN535" t="s">
        <v>1</v>
      </c>
      <c r="AO535" t="s">
        <v>5575</v>
      </c>
      <c r="AP535" t="s">
        <v>1</v>
      </c>
      <c r="AQ535" t="s">
        <v>2</v>
      </c>
      <c r="AR535" t="s">
        <v>1</v>
      </c>
      <c r="AS535" t="s">
        <v>1</v>
      </c>
      <c r="AT535" t="s">
        <v>1</v>
      </c>
      <c r="AU535" t="s">
        <v>1</v>
      </c>
      <c r="AV535" t="s">
        <v>1</v>
      </c>
      <c r="AW535" t="s">
        <v>11</v>
      </c>
      <c r="AX535">
        <f>Tabla1[[#This Row],[precio del paquete]]-Tabla1[[#This Row],[Saldo_Deudor]]</f>
        <v>2900</v>
      </c>
      <c r="AY535">
        <v>11900</v>
      </c>
      <c r="AZ535">
        <v>0</v>
      </c>
      <c r="BA535">
        <v>0</v>
      </c>
      <c r="BB535" s="20">
        <v>0</v>
      </c>
      <c r="BC535" t="s">
        <v>3801</v>
      </c>
      <c r="BD535" t="s">
        <v>6091</v>
      </c>
      <c r="BE535" t="s">
        <v>3</v>
      </c>
      <c r="BF535" t="s">
        <v>3</v>
      </c>
      <c r="BG535" t="s">
        <v>3</v>
      </c>
      <c r="BH535" t="s">
        <v>3</v>
      </c>
      <c r="BI535" t="s">
        <v>3</v>
      </c>
      <c r="BJ535" s="19" t="s">
        <v>6147</v>
      </c>
      <c r="BK535" t="s">
        <v>3</v>
      </c>
      <c r="BL535" t="s">
        <v>132</v>
      </c>
      <c r="BM535" t="s">
        <v>1</v>
      </c>
      <c r="BN535">
        <f>Tabla1[[#This Row],[precio del paquete]]</f>
        <v>14800</v>
      </c>
      <c r="BO535" t="s">
        <v>1</v>
      </c>
      <c r="BP535" t="s">
        <v>1</v>
      </c>
      <c r="BQ535" t="s">
        <v>1</v>
      </c>
      <c r="BR535" t="s">
        <v>1</v>
      </c>
      <c r="BS535" t="s">
        <v>1</v>
      </c>
      <c r="BT535" t="s">
        <v>1</v>
      </c>
      <c r="BU535" t="s">
        <v>1</v>
      </c>
      <c r="BV535" t="s">
        <v>1</v>
      </c>
      <c r="BW535" t="s">
        <v>0</v>
      </c>
      <c r="BX535" t="s">
        <v>1</v>
      </c>
      <c r="BY535" t="s">
        <v>1</v>
      </c>
      <c r="BZ535" t="s">
        <v>1</v>
      </c>
      <c r="CA535" t="s">
        <v>1</v>
      </c>
      <c r="CB535" t="s">
        <v>1</v>
      </c>
      <c r="CD535" t="str" cm="1">
        <f t="array" aca="1" ref="CD535" ca="1">eConcatenar(A535:CB535,"|")</f>
        <v>7jXXxmJ4bQ36evz3|PAR2021-1351|3|MEMORIAL|TABASCO |PARAISO|QUINTIN ARAUZ|2021-04-14|14800|0|200|50|2|0|0|0|0|0|0|0|0|0|0|0|0|0|0|CORDOVA|ALAMILLA|JAQUEL|SOLTERO|X|X|CALLE FRANCISCO TRUJILLO |QUINTIN ARAUZ|X|9811317800|X|X|X|CALLE FRANCISCO TRUJILLO |X|LUNES|X|X|X|X|X|DOMICILIO |2900|11900|0|0|0|2021-08-10|2021-08-17|x|x|x|x|x|QX002MIY9KVTQO|x|HOMBRE|X|14800|X|X|X|X|X|X|X|X|CARDENAS|X|X|X|X|X</v>
      </c>
    </row>
    <row r="536" spans="1:82" x14ac:dyDescent="0.25">
      <c r="A536" t="s">
        <v>670</v>
      </c>
      <c r="B536" t="s">
        <v>2661</v>
      </c>
      <c r="C536">
        <v>3</v>
      </c>
      <c r="D536" t="s">
        <v>3185</v>
      </c>
      <c r="E536" t="s">
        <v>12</v>
      </c>
      <c r="F536" t="s">
        <v>3192</v>
      </c>
      <c r="G536" t="s">
        <v>3500</v>
      </c>
      <c r="H536" t="s">
        <v>3820</v>
      </c>
      <c r="I536">
        <v>12900</v>
      </c>
      <c r="J536">
        <v>0</v>
      </c>
      <c r="K536">
        <v>200</v>
      </c>
      <c r="L536">
        <v>50</v>
      </c>
      <c r="M536">
        <v>2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 t="s">
        <v>4246</v>
      </c>
      <c r="AC536" t="s">
        <v>4549</v>
      </c>
      <c r="AD536" t="s">
        <v>4805</v>
      </c>
      <c r="AE536" t="s">
        <v>4</v>
      </c>
      <c r="AF536" t="s">
        <v>1</v>
      </c>
      <c r="AG536" t="s">
        <v>1</v>
      </c>
      <c r="AH536" t="s">
        <v>5576</v>
      </c>
      <c r="AI536" t="s">
        <v>3500</v>
      </c>
      <c r="AJ536" t="s">
        <v>1</v>
      </c>
      <c r="AK536">
        <v>9933028028</v>
      </c>
      <c r="AL536" t="s">
        <v>1</v>
      </c>
      <c r="AM536" t="s">
        <v>1</v>
      </c>
      <c r="AN536" t="s">
        <v>1</v>
      </c>
      <c r="AO536" t="s">
        <v>5576</v>
      </c>
      <c r="AP536" t="s">
        <v>1</v>
      </c>
      <c r="AQ536" t="s">
        <v>2</v>
      </c>
      <c r="AR536" t="s">
        <v>1</v>
      </c>
      <c r="AS536" t="s">
        <v>1</v>
      </c>
      <c r="AT536" t="s">
        <v>1</v>
      </c>
      <c r="AU536" t="s">
        <v>1</v>
      </c>
      <c r="AV536" t="s">
        <v>1</v>
      </c>
      <c r="AW536" t="s">
        <v>11</v>
      </c>
      <c r="AX536">
        <f>Tabla1[[#This Row],[precio del paquete]]-Tabla1[[#This Row],[Saldo_Deudor]]</f>
        <v>3100</v>
      </c>
      <c r="AY536">
        <v>9800</v>
      </c>
      <c r="AZ536">
        <v>0</v>
      </c>
      <c r="BA536">
        <v>0</v>
      </c>
      <c r="BB536" s="20">
        <v>0</v>
      </c>
      <c r="BC536" t="s">
        <v>3784</v>
      </c>
      <c r="BD536" t="s">
        <v>5971</v>
      </c>
      <c r="BE536" t="s">
        <v>3</v>
      </c>
      <c r="BF536" t="s">
        <v>3</v>
      </c>
      <c r="BG536" t="s">
        <v>3</v>
      </c>
      <c r="BH536" t="s">
        <v>3</v>
      </c>
      <c r="BI536" t="s">
        <v>3</v>
      </c>
      <c r="BJ536" s="18" t="s">
        <v>6147</v>
      </c>
      <c r="BK536" t="s">
        <v>3</v>
      </c>
      <c r="BL536" t="s">
        <v>132</v>
      </c>
      <c r="BM536" t="s">
        <v>1</v>
      </c>
      <c r="BN536">
        <f>Tabla1[[#This Row],[precio del paquete]]</f>
        <v>12900</v>
      </c>
      <c r="BO536" t="s">
        <v>1</v>
      </c>
      <c r="BP536" t="s">
        <v>1</v>
      </c>
      <c r="BQ536" t="s">
        <v>1</v>
      </c>
      <c r="BR536" t="s">
        <v>1</v>
      </c>
      <c r="BS536" t="s">
        <v>1</v>
      </c>
      <c r="BT536" t="s">
        <v>1</v>
      </c>
      <c r="BU536" t="s">
        <v>1</v>
      </c>
      <c r="BV536" t="s">
        <v>1</v>
      </c>
      <c r="BW536" t="s">
        <v>0</v>
      </c>
      <c r="BX536" t="s">
        <v>1</v>
      </c>
      <c r="BY536" t="s">
        <v>1</v>
      </c>
      <c r="BZ536" t="s">
        <v>1</v>
      </c>
      <c r="CA536" t="s">
        <v>1</v>
      </c>
      <c r="CB536" t="s">
        <v>1</v>
      </c>
      <c r="CD536" t="str" cm="1">
        <f t="array" aca="1" ref="CD536" ca="1">eConcatenar(A536:CB536,"|")</f>
        <v>wcx7EVEx7WsRhFr9|PAR2021-0517|3|IMPERIAL DE LUJO|TABASCO |PARAISO|QUINTIN ARAUZ|2021-10-02|12900|0|200|50|2|0|0|0|0|0|0|0|0|0|0|0|0|0|0|JIMENEZ|ULIN|JUDID|SOLTERO|X|X|ENTRADA DEL TEMPLO SIN NUMERO |QUINTIN ARAUZ|X|9933028028|X|X|X|ENTRADA DEL TEMPLO SIN NUMERO |X|LUNES|X|X|X|X|X|DOMICILIO |3100|9800|0|0|0|2021-05-11|2021-05-18|x|x|x|x|x|QX002MIY9KVTQO|x|HOMBRE|X|12900|X|X|X|X|X|X|X|X|CARDENAS|X|X|X|X|X</v>
      </c>
    </row>
    <row r="537" spans="1:82" x14ac:dyDescent="0.25">
      <c r="A537" t="s">
        <v>671</v>
      </c>
      <c r="B537" t="s">
        <v>2662</v>
      </c>
      <c r="C537">
        <v>3</v>
      </c>
      <c r="D537" t="s">
        <v>3185</v>
      </c>
      <c r="E537" t="s">
        <v>12</v>
      </c>
      <c r="F537" t="s">
        <v>3192</v>
      </c>
      <c r="G537" t="s">
        <v>3500</v>
      </c>
      <c r="H537" t="s">
        <v>3998</v>
      </c>
      <c r="I537">
        <v>12900</v>
      </c>
      <c r="J537">
        <v>0</v>
      </c>
      <c r="K537">
        <v>400</v>
      </c>
      <c r="L537">
        <v>50</v>
      </c>
      <c r="M537">
        <v>2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 t="s">
        <v>8</v>
      </c>
      <c r="AC537" t="s">
        <v>4393</v>
      </c>
      <c r="AD537" t="s">
        <v>4509</v>
      </c>
      <c r="AE537" t="s">
        <v>4</v>
      </c>
      <c r="AF537" t="s">
        <v>1</v>
      </c>
      <c r="AG537" t="s">
        <v>1</v>
      </c>
      <c r="AH537" t="s">
        <v>5495</v>
      </c>
      <c r="AI537" t="s">
        <v>3500</v>
      </c>
      <c r="AJ537" t="s">
        <v>1</v>
      </c>
      <c r="AK537">
        <v>9334063146</v>
      </c>
      <c r="AL537" t="s">
        <v>1</v>
      </c>
      <c r="AM537" t="s">
        <v>1</v>
      </c>
      <c r="AN537" t="s">
        <v>1</v>
      </c>
      <c r="AO537" t="s">
        <v>5495</v>
      </c>
      <c r="AP537" t="s">
        <v>1</v>
      </c>
      <c r="AQ537" t="s">
        <v>2</v>
      </c>
      <c r="AR537" t="s">
        <v>1</v>
      </c>
      <c r="AS537" t="s">
        <v>1</v>
      </c>
      <c r="AT537" t="s">
        <v>1</v>
      </c>
      <c r="AU537" t="s">
        <v>1</v>
      </c>
      <c r="AV537" t="s">
        <v>1</v>
      </c>
      <c r="AW537" t="s">
        <v>11</v>
      </c>
      <c r="AX537">
        <f>Tabla1[[#This Row],[precio del paquete]]-Tabla1[[#This Row],[Saldo_Deudor]]</f>
        <v>4000</v>
      </c>
      <c r="AY537">
        <v>8900</v>
      </c>
      <c r="AZ537">
        <v>0</v>
      </c>
      <c r="BA537">
        <v>0</v>
      </c>
      <c r="BB537" s="20">
        <v>0</v>
      </c>
      <c r="BC537" t="s">
        <v>3760</v>
      </c>
      <c r="BD537" t="s">
        <v>3846</v>
      </c>
      <c r="BE537" t="s">
        <v>3</v>
      </c>
      <c r="BF537" t="s">
        <v>3</v>
      </c>
      <c r="BG537" t="s">
        <v>3</v>
      </c>
      <c r="BH537" t="s">
        <v>3</v>
      </c>
      <c r="BI537" t="s">
        <v>3</v>
      </c>
      <c r="BJ537" s="19" t="s">
        <v>6147</v>
      </c>
      <c r="BK537" t="s">
        <v>3</v>
      </c>
      <c r="BL537" t="s">
        <v>132</v>
      </c>
      <c r="BM537" t="s">
        <v>1</v>
      </c>
      <c r="BN537">
        <f>Tabla1[[#This Row],[precio del paquete]]</f>
        <v>12900</v>
      </c>
      <c r="BO537" t="s">
        <v>1</v>
      </c>
      <c r="BP537" t="s">
        <v>1</v>
      </c>
      <c r="BQ537" t="s">
        <v>1</v>
      </c>
      <c r="BR537" t="s">
        <v>1</v>
      </c>
      <c r="BS537" t="s">
        <v>1</v>
      </c>
      <c r="BT537" t="s">
        <v>1</v>
      </c>
      <c r="BU537" t="s">
        <v>1</v>
      </c>
      <c r="BV537" t="s">
        <v>1</v>
      </c>
      <c r="BW537" t="s">
        <v>0</v>
      </c>
      <c r="BX537" t="s">
        <v>1</v>
      </c>
      <c r="BY537" t="s">
        <v>1</v>
      </c>
      <c r="BZ537" t="s">
        <v>1</v>
      </c>
      <c r="CA537" t="s">
        <v>1</v>
      </c>
      <c r="CB537" t="s">
        <v>1</v>
      </c>
      <c r="CD537" t="str" cm="1">
        <f t="array" aca="1" ref="CD537" ca="1">eConcatenar(A537:CB537,"|")</f>
        <v>P8IlnPz1H5uQZIr3|PAR2021-0394|3|IMPERIAL DE LUJO|TABASCO |PARAISO|QUINTIN ARAUZ|2021-09-02|12900|0|400|50|2|0|0|0|0|0|0|0|0|0|0|0|0|0|0|GOMEZ|ALCUDIA|MARLENE|SOLTERO|X|X|CARRETERA VECINAL PARAISO COMALCALCO |QUINTIN ARAUZ|X|9334063146|X|X|X|CARRETERA VECINAL PARAISO COMALCALCO |X|LUNES|X|X|X|X|X|DOMICILIO |4000|8900|0|0|0|2021-06-11|2021-06-18|x|x|x|x|x|QX002MIY9KVTQO|x|HOMBRE|X|12900|X|X|X|X|X|X|X|X|CARDENAS|X|X|X|X|X</v>
      </c>
    </row>
    <row r="538" spans="1:82" x14ac:dyDescent="0.25">
      <c r="A538" t="s">
        <v>672</v>
      </c>
      <c r="B538" t="s">
        <v>2663</v>
      </c>
      <c r="C538">
        <v>3</v>
      </c>
      <c r="D538" t="s">
        <v>4176</v>
      </c>
      <c r="E538" t="s">
        <v>3188</v>
      </c>
      <c r="F538" t="s">
        <v>3192</v>
      </c>
      <c r="G538" t="s">
        <v>3500</v>
      </c>
      <c r="H538" t="s">
        <v>3858</v>
      </c>
      <c r="I538">
        <v>35000</v>
      </c>
      <c r="J538">
        <v>0</v>
      </c>
      <c r="K538">
        <v>500</v>
      </c>
      <c r="L538">
        <v>50</v>
      </c>
      <c r="M538">
        <v>2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 t="s">
        <v>4224</v>
      </c>
      <c r="AC538" t="s">
        <v>4237</v>
      </c>
      <c r="AD538" t="s">
        <v>4806</v>
      </c>
      <c r="AE538" t="s">
        <v>4</v>
      </c>
      <c r="AF538" t="s">
        <v>1</v>
      </c>
      <c r="AG538" t="s">
        <v>1</v>
      </c>
      <c r="AH538" t="s">
        <v>5577</v>
      </c>
      <c r="AI538" t="s">
        <v>3500</v>
      </c>
      <c r="AJ538" t="s">
        <v>1</v>
      </c>
      <c r="AK538">
        <v>9331320329</v>
      </c>
      <c r="AL538" t="s">
        <v>1</v>
      </c>
      <c r="AM538" t="s">
        <v>1</v>
      </c>
      <c r="AN538" t="s">
        <v>1</v>
      </c>
      <c r="AO538" t="s">
        <v>5577</v>
      </c>
      <c r="AP538" t="s">
        <v>1</v>
      </c>
      <c r="AQ538" t="s">
        <v>2</v>
      </c>
      <c r="AR538" t="s">
        <v>1</v>
      </c>
      <c r="AS538" t="s">
        <v>1</v>
      </c>
      <c r="AT538" t="s">
        <v>1</v>
      </c>
      <c r="AU538" t="s">
        <v>1</v>
      </c>
      <c r="AV538" t="s">
        <v>1</v>
      </c>
      <c r="AW538" t="s">
        <v>11</v>
      </c>
      <c r="AX538">
        <f>Tabla1[[#This Row],[precio del paquete]]-Tabla1[[#This Row],[Saldo_Deudor]]</f>
        <v>2300</v>
      </c>
      <c r="AY538">
        <v>32700</v>
      </c>
      <c r="AZ538">
        <v>0</v>
      </c>
      <c r="BA538">
        <v>0</v>
      </c>
      <c r="BB538" s="20">
        <v>0</v>
      </c>
      <c r="BC538" t="s">
        <v>4124</v>
      </c>
      <c r="BD538" t="s">
        <v>4103</v>
      </c>
      <c r="BE538" t="s">
        <v>3</v>
      </c>
      <c r="BF538" t="s">
        <v>3</v>
      </c>
      <c r="BG538" t="s">
        <v>3</v>
      </c>
      <c r="BH538" t="s">
        <v>3</v>
      </c>
      <c r="BI538" t="s">
        <v>3</v>
      </c>
      <c r="BJ538" s="18" t="s">
        <v>6147</v>
      </c>
      <c r="BK538" t="s">
        <v>3</v>
      </c>
      <c r="BL538" t="s">
        <v>132</v>
      </c>
      <c r="BM538" t="s">
        <v>1</v>
      </c>
      <c r="BN538">
        <f>Tabla1[[#This Row],[precio del paquete]]</f>
        <v>35000</v>
      </c>
      <c r="BO538" t="s">
        <v>1</v>
      </c>
      <c r="BP538" t="s">
        <v>1</v>
      </c>
      <c r="BQ538" t="s">
        <v>1</v>
      </c>
      <c r="BR538" t="s">
        <v>1</v>
      </c>
      <c r="BS538" t="s">
        <v>1</v>
      </c>
      <c r="BT538" t="s">
        <v>1</v>
      </c>
      <c r="BU538" t="s">
        <v>1</v>
      </c>
      <c r="BV538" t="s">
        <v>1</v>
      </c>
      <c r="BW538" t="s">
        <v>0</v>
      </c>
      <c r="BX538" t="s">
        <v>1</v>
      </c>
      <c r="BY538" t="s">
        <v>1</v>
      </c>
      <c r="BZ538" t="s">
        <v>1</v>
      </c>
      <c r="CA538" t="s">
        <v>1</v>
      </c>
      <c r="CB538" t="s">
        <v>1</v>
      </c>
      <c r="CD538" t="str" cm="1">
        <f t="array" aca="1" ref="CD538" ca="1">eConcatenar(A538:CB538,"|")</f>
        <v>6QYJTbZYp7WGpmFZ|PAR2021-7051|3|DELUX|TABASCO|PARAISO|QUINTIN ARAUZ|2021-11-19|35000|0|500|50|2|0|0|0|0|0|0|0|0|0|0|0|0|0|0|DOMINGUEZ|ALEJANDRO|BENEDICTO|SOLTERO|X|X|ENTRADA DEL TEMPLO |QUINTIN ARAUZ|X|9331320329|X|X|X|ENTRADA DEL TEMPLO |X|LUNES|X|X|X|X|X|DOMICILIO |2300|32700|0|0|0|2022-01-21|2022-01-28|x|x|x|x|x|QX002MIY9KVTQO|x|HOMBRE|X|35000|X|X|X|X|X|X|X|X|CARDENAS|X|X|X|X|X</v>
      </c>
    </row>
    <row r="539" spans="1:82" x14ac:dyDescent="0.25">
      <c r="A539" t="s">
        <v>673</v>
      </c>
      <c r="B539" t="s">
        <v>2664</v>
      </c>
      <c r="C539">
        <v>3</v>
      </c>
      <c r="D539" t="s">
        <v>3183</v>
      </c>
      <c r="E539" t="s">
        <v>3188</v>
      </c>
      <c r="F539" t="s">
        <v>3192</v>
      </c>
      <c r="G539" t="s">
        <v>3500</v>
      </c>
      <c r="H539" t="s">
        <v>3867</v>
      </c>
      <c r="I539">
        <v>14800</v>
      </c>
      <c r="J539">
        <v>0</v>
      </c>
      <c r="K539">
        <v>500</v>
      </c>
      <c r="L539">
        <v>50</v>
      </c>
      <c r="M539">
        <v>2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 t="s">
        <v>4237</v>
      </c>
      <c r="AC539" t="s">
        <v>4201</v>
      </c>
      <c r="AD539" t="s">
        <v>4801</v>
      </c>
      <c r="AE539" t="s">
        <v>4</v>
      </c>
      <c r="AF539" t="s">
        <v>1</v>
      </c>
      <c r="AG539" t="s">
        <v>1</v>
      </c>
      <c r="AH539" t="s">
        <v>5578</v>
      </c>
      <c r="AI539" t="s">
        <v>3500</v>
      </c>
      <c r="AJ539" t="s">
        <v>1</v>
      </c>
      <c r="AK539">
        <v>9932757642</v>
      </c>
      <c r="AL539" t="s">
        <v>1</v>
      </c>
      <c r="AM539" t="s">
        <v>1</v>
      </c>
      <c r="AN539" t="s">
        <v>1</v>
      </c>
      <c r="AO539" t="s">
        <v>5578</v>
      </c>
      <c r="AP539" t="s">
        <v>1</v>
      </c>
      <c r="AQ539" t="s">
        <v>2</v>
      </c>
      <c r="AR539" t="s">
        <v>1</v>
      </c>
      <c r="AS539" t="s">
        <v>1</v>
      </c>
      <c r="AT539" t="s">
        <v>1</v>
      </c>
      <c r="AU539" t="s">
        <v>1</v>
      </c>
      <c r="AV539" t="s">
        <v>1</v>
      </c>
      <c r="AW539" t="s">
        <v>11</v>
      </c>
      <c r="AX539">
        <f>Tabla1[[#This Row],[precio del paquete]]-Tabla1[[#This Row],[Saldo_Deudor]]</f>
        <v>1500</v>
      </c>
      <c r="AY539">
        <v>13300</v>
      </c>
      <c r="AZ539">
        <v>0</v>
      </c>
      <c r="BA539">
        <v>0</v>
      </c>
      <c r="BB539" s="20">
        <v>0</v>
      </c>
      <c r="BC539" t="s">
        <v>4124</v>
      </c>
      <c r="BD539" t="s">
        <v>4103</v>
      </c>
      <c r="BE539" t="s">
        <v>3</v>
      </c>
      <c r="BF539" t="s">
        <v>3</v>
      </c>
      <c r="BG539" t="s">
        <v>3</v>
      </c>
      <c r="BH539" t="s">
        <v>3</v>
      </c>
      <c r="BI539" t="s">
        <v>3</v>
      </c>
      <c r="BJ539" s="19" t="s">
        <v>6142</v>
      </c>
      <c r="BK539" t="s">
        <v>3</v>
      </c>
      <c r="BL539" t="s">
        <v>132</v>
      </c>
      <c r="BM539" t="s">
        <v>1</v>
      </c>
      <c r="BN539">
        <f>Tabla1[[#This Row],[precio del paquete]]</f>
        <v>14800</v>
      </c>
      <c r="BO539" t="s">
        <v>1</v>
      </c>
      <c r="BP539" t="s">
        <v>1</v>
      </c>
      <c r="BQ539" t="s">
        <v>1</v>
      </c>
      <c r="BR539" t="s">
        <v>1</v>
      </c>
      <c r="BS539" t="s">
        <v>1</v>
      </c>
      <c r="BT539" t="s">
        <v>1</v>
      </c>
      <c r="BU539" t="s">
        <v>1</v>
      </c>
      <c r="BV539" t="s">
        <v>1</v>
      </c>
      <c r="BW539" t="s">
        <v>0</v>
      </c>
      <c r="BX539" t="s">
        <v>1</v>
      </c>
      <c r="BY539" t="s">
        <v>1</v>
      </c>
      <c r="BZ539" t="s">
        <v>1</v>
      </c>
      <c r="CA539" t="s">
        <v>1</v>
      </c>
      <c r="CB539" t="s">
        <v>1</v>
      </c>
      <c r="CD539" t="str" cm="1">
        <f t="array" aca="1" ref="CD539" ca="1">eConcatenar(A539:CB539,"|")</f>
        <v>VvX909jL9QvZBOXq|PAR2021-3753|3|MEMORIAL|TABASCO|PARAISO|QUINTIN ARAUZ|2021-11-22|14800|0|500|50|2|0|0|0|0|0|0|0|0|0|0|0|0|0|0|ALEJANDRO|HERNANDEZ|LORENZO|SOLTERO|X|X|ENTRADA LAS PALMAS|QUINTIN ARAUZ|X|9932757642|X|X|X|ENTRADA LAS PALMAS|X|LUNES|X|X|X|X|X|DOMICILIO |1500|13300|0|0|0|2022-01-21|2022-01-28|x|x|x|x|x|UOV7KOSR3LUDMNX|x|HOMBRE|X|14800|X|X|X|X|X|X|X|X|CARDENAS|X|X|X|X|X</v>
      </c>
    </row>
    <row r="540" spans="1:82" x14ac:dyDescent="0.25">
      <c r="A540" t="s">
        <v>674</v>
      </c>
      <c r="B540" t="s">
        <v>2665</v>
      </c>
      <c r="C540">
        <v>3</v>
      </c>
      <c r="D540" t="s">
        <v>3187</v>
      </c>
      <c r="E540" t="s">
        <v>3188</v>
      </c>
      <c r="F540" t="s">
        <v>3192</v>
      </c>
      <c r="G540" t="s">
        <v>3501</v>
      </c>
      <c r="H540" t="s">
        <v>3999</v>
      </c>
      <c r="I540">
        <v>12900</v>
      </c>
      <c r="J540">
        <v>0</v>
      </c>
      <c r="K540">
        <v>200</v>
      </c>
      <c r="L540">
        <v>50</v>
      </c>
      <c r="M540">
        <v>1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 t="s">
        <v>4217</v>
      </c>
      <c r="AC540" t="s">
        <v>4350</v>
      </c>
      <c r="AD540" t="s">
        <v>4807</v>
      </c>
      <c r="AE540" t="s">
        <v>4</v>
      </c>
      <c r="AF540" t="s">
        <v>1</v>
      </c>
      <c r="AG540" t="s">
        <v>1</v>
      </c>
      <c r="AH540" t="s">
        <v>5579</v>
      </c>
      <c r="AI540" t="s">
        <v>3501</v>
      </c>
      <c r="AJ540" t="s">
        <v>1</v>
      </c>
      <c r="AK540">
        <v>9331167092</v>
      </c>
      <c r="AL540" t="s">
        <v>1</v>
      </c>
      <c r="AM540" t="s">
        <v>1</v>
      </c>
      <c r="AN540" t="s">
        <v>1</v>
      </c>
      <c r="AO540" t="s">
        <v>5579</v>
      </c>
      <c r="AP540" t="s">
        <v>1</v>
      </c>
      <c r="AQ540" t="s">
        <v>2</v>
      </c>
      <c r="AR540" t="s">
        <v>1</v>
      </c>
      <c r="AS540" t="s">
        <v>1</v>
      </c>
      <c r="AT540" t="s">
        <v>1</v>
      </c>
      <c r="AU540" t="s">
        <v>1</v>
      </c>
      <c r="AV540" t="s">
        <v>1</v>
      </c>
      <c r="AW540" t="s">
        <v>11</v>
      </c>
      <c r="AX540">
        <f>Tabla1[[#This Row],[precio del paquete]]-Tabla1[[#This Row],[Saldo_Deudor]]</f>
        <v>8800</v>
      </c>
      <c r="AY540">
        <v>4100</v>
      </c>
      <c r="AZ540">
        <v>0</v>
      </c>
      <c r="BA540">
        <v>0</v>
      </c>
      <c r="BB540" s="20">
        <v>0</v>
      </c>
      <c r="BC540" t="s">
        <v>4124</v>
      </c>
      <c r="BD540" t="s">
        <v>4103</v>
      </c>
      <c r="BE540" t="s">
        <v>3</v>
      </c>
      <c r="BF540" t="s">
        <v>3</v>
      </c>
      <c r="BG540" t="s">
        <v>3</v>
      </c>
      <c r="BH540" t="s">
        <v>3</v>
      </c>
      <c r="BI540" t="s">
        <v>3</v>
      </c>
      <c r="BJ540" s="18" t="s">
        <v>6142</v>
      </c>
      <c r="BK540" t="s">
        <v>3</v>
      </c>
      <c r="BL540" t="s">
        <v>132</v>
      </c>
      <c r="BM540" t="s">
        <v>1</v>
      </c>
      <c r="BN540">
        <f>Tabla1[[#This Row],[precio del paquete]]</f>
        <v>12900</v>
      </c>
      <c r="BO540" t="s">
        <v>1</v>
      </c>
      <c r="BP540" t="s">
        <v>1</v>
      </c>
      <c r="BQ540" t="s">
        <v>1</v>
      </c>
      <c r="BR540" t="s">
        <v>1</v>
      </c>
      <c r="BS540" t="s">
        <v>1</v>
      </c>
      <c r="BT540" t="s">
        <v>1</v>
      </c>
      <c r="BU540" t="s">
        <v>1</v>
      </c>
      <c r="BV540" t="s">
        <v>1</v>
      </c>
      <c r="BW540" t="s">
        <v>0</v>
      </c>
      <c r="BX540" t="s">
        <v>1</v>
      </c>
      <c r="BY540" t="s">
        <v>1</v>
      </c>
      <c r="BZ540" t="s">
        <v>1</v>
      </c>
      <c r="CA540" t="s">
        <v>1</v>
      </c>
      <c r="CB540" t="s">
        <v>1</v>
      </c>
      <c r="CD540" t="str" cm="1">
        <f t="array" aca="1" ref="CD540" ca="1">eConcatenar(A540:CB540,"|")</f>
        <v>emr6eNDZpbXR35Fv|PAR2020-0112|3|ECONOLINE|TABASCO|PARAISO|RANCHERIA AQUILES SERDAN|2020-06-01|12900|0|200|50|1|0|0|0|0|0|0|0|0|0|0|0|0|0|0|RODRIGUEZ|LEON|REYES ALBERTO|SOLTERO|X|X|ANTES DEL KINDER|RANCHERIA AQUILES SERDAN|X|9331167092|X|X|X|ANTES DEL KINDER|X|LUNES|X|X|X|X|X|DOMICILIO |8800|4100|0|0|0|2022-01-21|2022-01-28|x|x|x|x|x|UOV7KOSR3LUDMNX|x|HOMBRE|X|12900|X|X|X|X|X|X|X|X|CARDENAS|X|X|X|X|X</v>
      </c>
    </row>
    <row r="541" spans="1:82" x14ac:dyDescent="0.25">
      <c r="A541" t="s">
        <v>675</v>
      </c>
      <c r="B541" t="s">
        <v>2666</v>
      </c>
      <c r="C541">
        <v>3</v>
      </c>
      <c r="D541" t="s">
        <v>3185</v>
      </c>
      <c r="E541" t="s">
        <v>3188</v>
      </c>
      <c r="F541" t="s">
        <v>3192</v>
      </c>
      <c r="G541" t="s">
        <v>3501</v>
      </c>
      <c r="H541" t="s">
        <v>3956</v>
      </c>
      <c r="I541">
        <v>12900</v>
      </c>
      <c r="J541">
        <v>0</v>
      </c>
      <c r="K541">
        <v>500</v>
      </c>
      <c r="L541">
        <v>50</v>
      </c>
      <c r="M541">
        <v>2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 t="s">
        <v>4562</v>
      </c>
      <c r="AC541" t="s">
        <v>4305</v>
      </c>
      <c r="AD541" t="s">
        <v>4552</v>
      </c>
      <c r="AE541" t="s">
        <v>4</v>
      </c>
      <c r="AF541" t="s">
        <v>1</v>
      </c>
      <c r="AG541" t="s">
        <v>1</v>
      </c>
      <c r="AH541" t="s">
        <v>5580</v>
      </c>
      <c r="AI541" t="s">
        <v>3501</v>
      </c>
      <c r="AJ541" t="s">
        <v>1</v>
      </c>
      <c r="AK541">
        <v>9331137468</v>
      </c>
      <c r="AL541" t="s">
        <v>1</v>
      </c>
      <c r="AM541" t="s">
        <v>1</v>
      </c>
      <c r="AN541" t="s">
        <v>1</v>
      </c>
      <c r="AO541" t="s">
        <v>5580</v>
      </c>
      <c r="AP541" t="s">
        <v>1</v>
      </c>
      <c r="AQ541" t="s">
        <v>2</v>
      </c>
      <c r="AR541" t="s">
        <v>1</v>
      </c>
      <c r="AS541" t="s">
        <v>1</v>
      </c>
      <c r="AT541" t="s">
        <v>1</v>
      </c>
      <c r="AU541" t="s">
        <v>1</v>
      </c>
      <c r="AV541" t="s">
        <v>1</v>
      </c>
      <c r="AW541" t="s">
        <v>11</v>
      </c>
      <c r="AX541">
        <f>Tabla1[[#This Row],[precio del paquete]]-Tabla1[[#This Row],[Saldo_Deudor]]</f>
        <v>5400</v>
      </c>
      <c r="AY541">
        <v>7500</v>
      </c>
      <c r="AZ541">
        <v>0</v>
      </c>
      <c r="BA541">
        <v>0</v>
      </c>
      <c r="BB541" s="20">
        <v>0</v>
      </c>
      <c r="BC541" t="s">
        <v>3983</v>
      </c>
      <c r="BD541" t="s">
        <v>6048</v>
      </c>
      <c r="BE541" t="s">
        <v>3</v>
      </c>
      <c r="BF541" t="s">
        <v>3</v>
      </c>
      <c r="BG541" t="s">
        <v>3</v>
      </c>
      <c r="BH541" t="s">
        <v>3</v>
      </c>
      <c r="BI541" t="s">
        <v>3</v>
      </c>
      <c r="BJ541" s="19" t="s">
        <v>6139</v>
      </c>
      <c r="BK541" t="s">
        <v>3</v>
      </c>
      <c r="BL541" t="s">
        <v>132</v>
      </c>
      <c r="BM541" t="s">
        <v>1</v>
      </c>
      <c r="BN541">
        <f>Tabla1[[#This Row],[precio del paquete]]</f>
        <v>12900</v>
      </c>
      <c r="BO541" t="s">
        <v>1</v>
      </c>
      <c r="BP541" t="s">
        <v>1</v>
      </c>
      <c r="BQ541" t="s">
        <v>1</v>
      </c>
      <c r="BR541" t="s">
        <v>1</v>
      </c>
      <c r="BS541" t="s">
        <v>1</v>
      </c>
      <c r="BT541" t="s">
        <v>1</v>
      </c>
      <c r="BU541" t="s">
        <v>1</v>
      </c>
      <c r="BV541" t="s">
        <v>1</v>
      </c>
      <c r="BW541" t="s">
        <v>0</v>
      </c>
      <c r="BX541" t="s">
        <v>1</v>
      </c>
      <c r="BY541" t="s">
        <v>1</v>
      </c>
      <c r="BZ541" t="s">
        <v>1</v>
      </c>
      <c r="CA541" t="s">
        <v>1</v>
      </c>
      <c r="CB541" t="s">
        <v>1</v>
      </c>
      <c r="CD541" t="str" cm="1">
        <f t="array" aca="1" ref="CD541" ca="1">eConcatenar(A541:CB541,"|")</f>
        <v>JMGPWfmarFamrkzf|PAR2021-0879|3|IMPERIAL DE LUJO|TABASCO|PARAISO|RANCHERIA AQUILES SERDAN|2021-12-03|12900|0|500|50|2|0|0|0|0|0|0|0|0|0|0|0|0|0|0|ACOSTA|SANCHEZ|MARIA GUADALUPE|SOLTERO|X|X|ENTRADA EL EMBUDO SIN NUMERO|RANCHERIA AQUILES SERDAN|X|9331137468|X|X|X|ENTRADA EL EMBUDO SIN NUMERO|X|LUNES|X|X|X|X|X|DOMICILIO |5400|7500|0|0|0|2022-07-01|2022-07-08|x|x|x|x|x|QWZGYT4O9KVTQO|x|HOMBRE|X|12900|X|X|X|X|X|X|X|X|CARDENAS|X|X|X|X|X</v>
      </c>
    </row>
    <row r="542" spans="1:82" x14ac:dyDescent="0.25">
      <c r="A542" t="s">
        <v>676</v>
      </c>
      <c r="B542" t="s">
        <v>2667</v>
      </c>
      <c r="C542">
        <v>3</v>
      </c>
      <c r="D542" t="s">
        <v>3187</v>
      </c>
      <c r="E542" t="s">
        <v>3188</v>
      </c>
      <c r="F542" t="s">
        <v>3192</v>
      </c>
      <c r="G542" t="s">
        <v>3501</v>
      </c>
      <c r="H542" t="s">
        <v>4000</v>
      </c>
      <c r="I542">
        <v>12900</v>
      </c>
      <c r="J542">
        <v>0</v>
      </c>
      <c r="K542">
        <v>400</v>
      </c>
      <c r="L542">
        <v>50</v>
      </c>
      <c r="M542">
        <v>2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 t="s">
        <v>4562</v>
      </c>
      <c r="AC542" t="s">
        <v>4305</v>
      </c>
      <c r="AD542" t="s">
        <v>4552</v>
      </c>
      <c r="AE542" t="s">
        <v>4</v>
      </c>
      <c r="AF542" t="s">
        <v>1</v>
      </c>
      <c r="AG542" t="s">
        <v>1</v>
      </c>
      <c r="AH542" t="s">
        <v>5581</v>
      </c>
      <c r="AI542" t="s">
        <v>3501</v>
      </c>
      <c r="AJ542" t="s">
        <v>1</v>
      </c>
      <c r="AK542">
        <v>9331137468</v>
      </c>
      <c r="AL542" t="s">
        <v>1</v>
      </c>
      <c r="AM542" t="s">
        <v>1</v>
      </c>
      <c r="AN542" t="s">
        <v>1</v>
      </c>
      <c r="AO542" t="s">
        <v>5581</v>
      </c>
      <c r="AP542" t="s">
        <v>1</v>
      </c>
      <c r="AQ542" t="s">
        <v>2</v>
      </c>
      <c r="AR542" t="s">
        <v>1</v>
      </c>
      <c r="AS542" t="s">
        <v>1</v>
      </c>
      <c r="AT542" t="s">
        <v>1</v>
      </c>
      <c r="AU542" t="s">
        <v>1</v>
      </c>
      <c r="AV542" t="s">
        <v>1</v>
      </c>
      <c r="AW542" t="s">
        <v>11</v>
      </c>
      <c r="AX542">
        <f>Tabla1[[#This Row],[precio del paquete]]-Tabla1[[#This Row],[Saldo_Deudor]]</f>
        <v>12300</v>
      </c>
      <c r="AY542">
        <v>600</v>
      </c>
      <c r="AZ542">
        <v>0</v>
      </c>
      <c r="BA542">
        <v>0</v>
      </c>
      <c r="BB542" s="20">
        <v>0</v>
      </c>
      <c r="BC542" t="s">
        <v>3983</v>
      </c>
      <c r="BD542" t="s">
        <v>6048</v>
      </c>
      <c r="BE542" t="s">
        <v>3</v>
      </c>
      <c r="BF542" t="s">
        <v>3</v>
      </c>
      <c r="BG542" t="s">
        <v>3</v>
      </c>
      <c r="BH542" t="s">
        <v>3</v>
      </c>
      <c r="BI542" t="s">
        <v>3</v>
      </c>
      <c r="BJ542" s="18" t="s">
        <v>6139</v>
      </c>
      <c r="BK542" t="s">
        <v>3</v>
      </c>
      <c r="BL542" t="s">
        <v>132</v>
      </c>
      <c r="BM542" t="s">
        <v>1</v>
      </c>
      <c r="BN542">
        <f>Tabla1[[#This Row],[precio del paquete]]</f>
        <v>12900</v>
      </c>
      <c r="BO542" t="s">
        <v>1</v>
      </c>
      <c r="BP542" t="s">
        <v>1</v>
      </c>
      <c r="BQ542" t="s">
        <v>1</v>
      </c>
      <c r="BR542" t="s">
        <v>1</v>
      </c>
      <c r="BS542" t="s">
        <v>1</v>
      </c>
      <c r="BT542" t="s">
        <v>1</v>
      </c>
      <c r="BU542" t="s">
        <v>1</v>
      </c>
      <c r="BV542" t="s">
        <v>1</v>
      </c>
      <c r="BW542" t="s">
        <v>0</v>
      </c>
      <c r="BX542" t="s">
        <v>1</v>
      </c>
      <c r="BY542" t="s">
        <v>1</v>
      </c>
      <c r="BZ542" t="s">
        <v>1</v>
      </c>
      <c r="CA542" t="s">
        <v>1</v>
      </c>
      <c r="CB542" t="s">
        <v>1</v>
      </c>
      <c r="CD542" t="str" cm="1">
        <f t="array" aca="1" ref="CD542" ca="1">eConcatenar(A542:CB542,"|")</f>
        <v>meECm5PE1OuiXs0i|PAR2019-2320|3|ECONOLINE|TABASCO|PARAISO|RANCHERIA AQUILES SERDAN|2019-08-22|12900|0|400|50|2|0|0|0|0|0|0|0|0|0|0|0|0|0|0|ACOSTA|SANCHEZ|MARIA GUADALUPE|SOLTERO|X|X|ENTRADA EL EMBUDO|RANCHERIA AQUILES SERDAN|X|9331137468|X|X|X|ENTRADA EL EMBUDO|X|LUNES|X|X|X|X|X|DOMICILIO |12300|600|0|0|0|2022-07-01|2022-07-08|x|x|x|x|x|QWZGYT4O9KVTQO|x|HOMBRE|X|12900|X|X|X|X|X|X|X|X|CARDENAS|X|X|X|X|X</v>
      </c>
    </row>
    <row r="543" spans="1:82" x14ac:dyDescent="0.25">
      <c r="A543" t="s">
        <v>677</v>
      </c>
      <c r="B543" t="s">
        <v>2668</v>
      </c>
      <c r="C543">
        <v>3</v>
      </c>
      <c r="D543" t="s">
        <v>4176</v>
      </c>
      <c r="E543" t="s">
        <v>3188</v>
      </c>
      <c r="F543" t="s">
        <v>3192</v>
      </c>
      <c r="G543" t="s">
        <v>3501</v>
      </c>
      <c r="H543" t="s">
        <v>4001</v>
      </c>
      <c r="I543">
        <v>35000</v>
      </c>
      <c r="J543">
        <v>0</v>
      </c>
      <c r="K543">
        <v>500</v>
      </c>
      <c r="L543">
        <v>50</v>
      </c>
      <c r="M543">
        <v>2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 t="s">
        <v>4186</v>
      </c>
      <c r="AC543" t="s">
        <v>4212</v>
      </c>
      <c r="AD543" t="s">
        <v>4808</v>
      </c>
      <c r="AE543" t="s">
        <v>4</v>
      </c>
      <c r="AF543" t="s">
        <v>1</v>
      </c>
      <c r="AG543" t="s">
        <v>1</v>
      </c>
      <c r="AH543" t="s">
        <v>5582</v>
      </c>
      <c r="AI543" t="s">
        <v>3501</v>
      </c>
      <c r="AJ543" t="s">
        <v>1</v>
      </c>
      <c r="AK543">
        <v>9331189805</v>
      </c>
      <c r="AL543" t="s">
        <v>1</v>
      </c>
      <c r="AM543" t="s">
        <v>1</v>
      </c>
      <c r="AN543" t="s">
        <v>1</v>
      </c>
      <c r="AO543" t="s">
        <v>5582</v>
      </c>
      <c r="AP543" t="s">
        <v>1</v>
      </c>
      <c r="AQ543" t="s">
        <v>2</v>
      </c>
      <c r="AR543" t="s">
        <v>1</v>
      </c>
      <c r="AS543" t="s">
        <v>1</v>
      </c>
      <c r="AT543" t="s">
        <v>1</v>
      </c>
      <c r="AU543" t="s">
        <v>1</v>
      </c>
      <c r="AV543" t="s">
        <v>1</v>
      </c>
      <c r="AW543" t="s">
        <v>11</v>
      </c>
      <c r="AX543">
        <f>Tabla1[[#This Row],[precio del paquete]]-Tabla1[[#This Row],[Saldo_Deudor]]</f>
        <v>2500</v>
      </c>
      <c r="AY543">
        <v>32500</v>
      </c>
      <c r="AZ543">
        <v>0</v>
      </c>
      <c r="BA543">
        <v>0</v>
      </c>
      <c r="BB543" s="20">
        <v>0</v>
      </c>
      <c r="BC543" t="s">
        <v>5987</v>
      </c>
      <c r="BD543" t="s">
        <v>3896</v>
      </c>
      <c r="BE543" t="s">
        <v>3</v>
      </c>
      <c r="BF543" t="s">
        <v>3</v>
      </c>
      <c r="BG543" t="s">
        <v>3</v>
      </c>
      <c r="BH543" t="s">
        <v>3</v>
      </c>
      <c r="BI543" t="s">
        <v>3</v>
      </c>
      <c r="BJ543" s="19" t="s">
        <v>6139</v>
      </c>
      <c r="BK543" t="s">
        <v>3</v>
      </c>
      <c r="BL543" t="s">
        <v>132</v>
      </c>
      <c r="BM543" t="s">
        <v>1</v>
      </c>
      <c r="BN543">
        <f>Tabla1[[#This Row],[precio del paquete]]</f>
        <v>35000</v>
      </c>
      <c r="BO543" t="s">
        <v>1</v>
      </c>
      <c r="BP543" t="s">
        <v>1</v>
      </c>
      <c r="BQ543" t="s">
        <v>1</v>
      </c>
      <c r="BR543" t="s">
        <v>1</v>
      </c>
      <c r="BS543" t="s">
        <v>1</v>
      </c>
      <c r="BT543" t="s">
        <v>1</v>
      </c>
      <c r="BU543" t="s">
        <v>1</v>
      </c>
      <c r="BV543" t="s">
        <v>1</v>
      </c>
      <c r="BW543" t="s">
        <v>0</v>
      </c>
      <c r="BX543" t="s">
        <v>1</v>
      </c>
      <c r="BY543" t="s">
        <v>1</v>
      </c>
      <c r="BZ543" t="s">
        <v>1</v>
      </c>
      <c r="CA543" t="s">
        <v>1</v>
      </c>
      <c r="CB543" t="s">
        <v>1</v>
      </c>
      <c r="CD543" t="str" cm="1">
        <f t="array" aca="1" ref="CD543" ca="1">eConcatenar(A543:CB543,"|")</f>
        <v>zkoOPsVZ32z8u0u5|PAR2021-2779|3|DELUX|TABASCO|PARAISO|RANCHERIA AQUILES SERDAN|2021-06-09|35000|0|500|50|2|0|0|0|0|0|0|0|0|0|0|0|0|0|0|GARCIA|RAMIREZ|ANDREA|SOLTERO|X|X|CALLE DEL CENTRO DE SALUD|RANCHERIA AQUILES SERDAN|X|9331189805|X|X|X|CALLE DEL CENTRO DE SALUD|X|LUNES|X|X|X|X|X|DOMICILIO |2500|32500|0|0|0|2021-12-24|2021-12-31|x|x|x|x|x|QWZGYT4O9KVTQO|x|HOMBRE|X|35000|X|X|X|X|X|X|X|X|CARDENAS|X|X|X|X|X</v>
      </c>
    </row>
    <row r="544" spans="1:82" x14ac:dyDescent="0.25">
      <c r="A544" t="s">
        <v>678</v>
      </c>
      <c r="B544" t="s">
        <v>2669</v>
      </c>
      <c r="C544">
        <v>3</v>
      </c>
      <c r="D544" t="s">
        <v>3187</v>
      </c>
      <c r="E544" t="s">
        <v>3188</v>
      </c>
      <c r="F544" t="s">
        <v>3192</v>
      </c>
      <c r="G544" t="s">
        <v>3501</v>
      </c>
      <c r="H544" t="s">
        <v>4002</v>
      </c>
      <c r="I544">
        <v>12900</v>
      </c>
      <c r="J544">
        <v>0</v>
      </c>
      <c r="K544">
        <v>400</v>
      </c>
      <c r="L544">
        <v>50</v>
      </c>
      <c r="M544">
        <v>2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 t="s">
        <v>4631</v>
      </c>
      <c r="AC544" t="s">
        <v>4328</v>
      </c>
      <c r="AD544" t="s">
        <v>4809</v>
      </c>
      <c r="AE544" t="s">
        <v>4</v>
      </c>
      <c r="AF544" t="s">
        <v>1</v>
      </c>
      <c r="AG544" t="s">
        <v>1</v>
      </c>
      <c r="AH544" t="s">
        <v>5583</v>
      </c>
      <c r="AI544" t="s">
        <v>3501</v>
      </c>
      <c r="AJ544" t="s">
        <v>1</v>
      </c>
      <c r="AK544">
        <v>9331130934</v>
      </c>
      <c r="AL544" t="s">
        <v>1</v>
      </c>
      <c r="AM544" t="s">
        <v>1</v>
      </c>
      <c r="AN544" t="s">
        <v>1</v>
      </c>
      <c r="AO544" t="s">
        <v>5583</v>
      </c>
      <c r="AP544" t="s">
        <v>1</v>
      </c>
      <c r="AQ544" t="s">
        <v>2</v>
      </c>
      <c r="AR544" t="s">
        <v>1</v>
      </c>
      <c r="AS544" t="s">
        <v>1</v>
      </c>
      <c r="AT544" t="s">
        <v>1</v>
      </c>
      <c r="AU544" t="s">
        <v>1</v>
      </c>
      <c r="AV544" t="s">
        <v>1</v>
      </c>
      <c r="AW544" t="s">
        <v>11</v>
      </c>
      <c r="AX544">
        <f>Tabla1[[#This Row],[precio del paquete]]-Tabla1[[#This Row],[Saldo_Deudor]]</f>
        <v>12400</v>
      </c>
      <c r="AY544">
        <v>500</v>
      </c>
      <c r="AZ544">
        <v>0</v>
      </c>
      <c r="BA544">
        <v>0</v>
      </c>
      <c r="BB544" s="20">
        <v>0</v>
      </c>
      <c r="BC544" t="s">
        <v>3964</v>
      </c>
      <c r="BD544" t="s">
        <v>6065</v>
      </c>
      <c r="BE544" t="s">
        <v>3</v>
      </c>
      <c r="BF544" t="s">
        <v>3</v>
      </c>
      <c r="BG544" t="s">
        <v>3</v>
      </c>
      <c r="BH544" t="s">
        <v>3</v>
      </c>
      <c r="BI544" t="s">
        <v>3</v>
      </c>
      <c r="BJ544" s="18" t="s">
        <v>6139</v>
      </c>
      <c r="BK544" t="s">
        <v>3</v>
      </c>
      <c r="BL544" t="s">
        <v>132</v>
      </c>
      <c r="BM544" t="s">
        <v>1</v>
      </c>
      <c r="BN544">
        <f>Tabla1[[#This Row],[precio del paquete]]</f>
        <v>12900</v>
      </c>
      <c r="BO544" t="s">
        <v>1</v>
      </c>
      <c r="BP544" t="s">
        <v>1</v>
      </c>
      <c r="BQ544" t="s">
        <v>1</v>
      </c>
      <c r="BR544" t="s">
        <v>1</v>
      </c>
      <c r="BS544" t="s">
        <v>1</v>
      </c>
      <c r="BT544" t="s">
        <v>1</v>
      </c>
      <c r="BU544" t="s">
        <v>1</v>
      </c>
      <c r="BV544" t="s">
        <v>1</v>
      </c>
      <c r="BW544" t="s">
        <v>0</v>
      </c>
      <c r="BX544" t="s">
        <v>1</v>
      </c>
      <c r="BY544" t="s">
        <v>1</v>
      </c>
      <c r="BZ544" t="s">
        <v>1</v>
      </c>
      <c r="CA544" t="s">
        <v>1</v>
      </c>
      <c r="CB544" t="s">
        <v>1</v>
      </c>
      <c r="CD544" t="str" cm="1">
        <f t="array" aca="1" ref="CD544" ca="1">eConcatenar(A544:CB544,"|")</f>
        <v>yiVKQM5wsh2YcEO2|PAR2018-2734|3|ECONOLINE|TABASCO|PARAISO|RANCHERIA AQUILES SERDAN|2018-04-12|12900|0|400|50|2|0|0|0|0|0|0|0|0|0|0|0|0|0|0|ZAPATA|CUPIL|JULIO|SOLTERO|X|X|CARRETERA PARAISO - JALAPITA|RANCHERIA AQUILES SERDAN|X|9331130934|X|X|X|CARRETERA PARAISO - JALAPITA|X|LUNES|X|X|X|X|X|DOMICILIO |12400|500|0|0|0|2021-03-12|2021-03-19|x|x|x|x|x|QWZGYT4O9KVTQO|x|HOMBRE|X|12900|X|X|X|X|X|X|X|X|CARDENAS|X|X|X|X|X</v>
      </c>
    </row>
    <row r="545" spans="1:82" x14ac:dyDescent="0.25">
      <c r="A545" t="s">
        <v>679</v>
      </c>
      <c r="B545" t="s">
        <v>2670</v>
      </c>
      <c r="C545">
        <v>3</v>
      </c>
      <c r="D545" t="s">
        <v>3187</v>
      </c>
      <c r="E545" t="s">
        <v>3188</v>
      </c>
      <c r="F545" t="s">
        <v>3192</v>
      </c>
      <c r="G545" t="s">
        <v>3501</v>
      </c>
      <c r="H545" t="s">
        <v>3879</v>
      </c>
      <c r="I545">
        <v>12900</v>
      </c>
      <c r="J545">
        <v>0</v>
      </c>
      <c r="K545">
        <v>200</v>
      </c>
      <c r="L545">
        <v>50</v>
      </c>
      <c r="M545">
        <v>1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 t="s">
        <v>4318</v>
      </c>
      <c r="AC545" t="s">
        <v>4212</v>
      </c>
      <c r="AD545" t="s">
        <v>4810</v>
      </c>
      <c r="AE545" t="s">
        <v>4</v>
      </c>
      <c r="AF545" t="s">
        <v>1</v>
      </c>
      <c r="AG545" t="s">
        <v>1</v>
      </c>
      <c r="AH545" t="s">
        <v>5584</v>
      </c>
      <c r="AI545" t="s">
        <v>3501</v>
      </c>
      <c r="AJ545" t="s">
        <v>1</v>
      </c>
      <c r="AK545">
        <v>9331292590</v>
      </c>
      <c r="AL545" t="s">
        <v>1</v>
      </c>
      <c r="AM545" t="s">
        <v>1</v>
      </c>
      <c r="AN545" t="s">
        <v>1</v>
      </c>
      <c r="AO545" t="s">
        <v>5584</v>
      </c>
      <c r="AP545" t="s">
        <v>1</v>
      </c>
      <c r="AQ545" t="s">
        <v>2</v>
      </c>
      <c r="AR545" t="s">
        <v>1</v>
      </c>
      <c r="AS545" t="s">
        <v>1</v>
      </c>
      <c r="AT545" t="s">
        <v>1</v>
      </c>
      <c r="AU545" t="s">
        <v>1</v>
      </c>
      <c r="AV545" t="s">
        <v>1</v>
      </c>
      <c r="AW545" t="s">
        <v>11</v>
      </c>
      <c r="AX545">
        <f>Tabla1[[#This Row],[precio del paquete]]-Tabla1[[#This Row],[Saldo_Deudor]]</f>
        <v>12700</v>
      </c>
      <c r="AY545">
        <v>200</v>
      </c>
      <c r="AZ545">
        <v>0</v>
      </c>
      <c r="BA545">
        <v>0</v>
      </c>
      <c r="BB545" s="20">
        <v>0</v>
      </c>
      <c r="BC545" t="s">
        <v>5975</v>
      </c>
      <c r="BD545" t="s">
        <v>6011</v>
      </c>
      <c r="BE545" t="s">
        <v>3</v>
      </c>
      <c r="BF545" t="s">
        <v>3</v>
      </c>
      <c r="BG545" t="s">
        <v>3</v>
      </c>
      <c r="BH545" t="s">
        <v>3</v>
      </c>
      <c r="BI545" t="s">
        <v>3</v>
      </c>
      <c r="BJ545" s="19" t="s">
        <v>6139</v>
      </c>
      <c r="BK545" t="s">
        <v>3</v>
      </c>
      <c r="BL545" t="s">
        <v>132</v>
      </c>
      <c r="BM545" t="s">
        <v>1</v>
      </c>
      <c r="BN545">
        <f>Tabla1[[#This Row],[precio del paquete]]</f>
        <v>12900</v>
      </c>
      <c r="BO545" t="s">
        <v>1</v>
      </c>
      <c r="BP545" t="s">
        <v>1</v>
      </c>
      <c r="BQ545" t="s">
        <v>1</v>
      </c>
      <c r="BR545" t="s">
        <v>1</v>
      </c>
      <c r="BS545" t="s">
        <v>1</v>
      </c>
      <c r="BT545" t="s">
        <v>1</v>
      </c>
      <c r="BU545" t="s">
        <v>1</v>
      </c>
      <c r="BV545" t="s">
        <v>1</v>
      </c>
      <c r="BW545" t="s">
        <v>0</v>
      </c>
      <c r="BX545" t="s">
        <v>1</v>
      </c>
      <c r="BY545" t="s">
        <v>1</v>
      </c>
      <c r="BZ545" t="s">
        <v>1</v>
      </c>
      <c r="CA545" t="s">
        <v>1</v>
      </c>
      <c r="CB545" t="s">
        <v>1</v>
      </c>
      <c r="CD545" t="str" cm="1">
        <f t="array" aca="1" ref="CD545" ca="1">eConcatenar(A545:CB545,"|")</f>
        <v>ECwbxxfbYpsGdCvj|PAR2019-2763|3|ECONOLINE|TABASCO|PARAISO|RANCHERIA AQUILES SERDAN|2019-09-25|12900|0|200|50|1|0|0|0|0|0|0|0|0|0|0|0|0|0|0|GALMICHE|RAMIREZ|FATIMA DEL CARMEN|SOLTERO|X|X|ENTRADA POLLO AMY|RANCHERIA AQUILES SERDAN|X|9331292590|X|X|X|ENTRADA POLLO AMY|X|LUNES|X|X|X|X|X|DOMICILIO |12700|200|0|0|0|2022-11-21|2022-11-28|x|x|x|x|x|QWZGYT4O9KVTQO|x|HOMBRE|X|12900|X|X|X|X|X|X|X|X|CARDENAS|X|X|X|X|X</v>
      </c>
    </row>
    <row r="546" spans="1:82" x14ac:dyDescent="0.25">
      <c r="A546" t="s">
        <v>680</v>
      </c>
      <c r="B546" t="s">
        <v>2671</v>
      </c>
      <c r="C546">
        <v>3</v>
      </c>
      <c r="D546" t="s">
        <v>3183</v>
      </c>
      <c r="E546" t="s">
        <v>3188</v>
      </c>
      <c r="F546" t="s">
        <v>3189</v>
      </c>
      <c r="G546" t="s">
        <v>3502</v>
      </c>
      <c r="H546" t="s">
        <v>3998</v>
      </c>
      <c r="I546">
        <v>14800</v>
      </c>
      <c r="J546">
        <v>0</v>
      </c>
      <c r="K546">
        <v>200</v>
      </c>
      <c r="L546">
        <v>50</v>
      </c>
      <c r="M546">
        <v>1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 t="s">
        <v>4372</v>
      </c>
      <c r="AC546" t="s">
        <v>4283</v>
      </c>
      <c r="AD546" t="s">
        <v>4348</v>
      </c>
      <c r="AE546" t="s">
        <v>4</v>
      </c>
      <c r="AF546" t="s">
        <v>1</v>
      </c>
      <c r="AG546" t="s">
        <v>1</v>
      </c>
      <c r="AH546" t="s">
        <v>5585</v>
      </c>
      <c r="AI546" t="s">
        <v>3502</v>
      </c>
      <c r="AJ546" t="s">
        <v>1</v>
      </c>
      <c r="AK546">
        <v>9332074236</v>
      </c>
      <c r="AL546" t="s">
        <v>1</v>
      </c>
      <c r="AM546" t="s">
        <v>1</v>
      </c>
      <c r="AN546" t="s">
        <v>1</v>
      </c>
      <c r="AO546" t="s">
        <v>5585</v>
      </c>
      <c r="AP546" t="s">
        <v>1</v>
      </c>
      <c r="AQ546" t="s">
        <v>2</v>
      </c>
      <c r="AR546" t="s">
        <v>1</v>
      </c>
      <c r="AS546" t="s">
        <v>1</v>
      </c>
      <c r="AT546" t="s">
        <v>1</v>
      </c>
      <c r="AU546" t="s">
        <v>1</v>
      </c>
      <c r="AV546" t="s">
        <v>1</v>
      </c>
      <c r="AW546" t="s">
        <v>11</v>
      </c>
      <c r="AX546">
        <f>Tabla1[[#This Row],[precio del paquete]]-Tabla1[[#This Row],[Saldo_Deudor]]</f>
        <v>5700</v>
      </c>
      <c r="AY546">
        <v>9100</v>
      </c>
      <c r="AZ546">
        <v>0</v>
      </c>
      <c r="BA546">
        <v>0</v>
      </c>
      <c r="BB546" s="20">
        <v>0</v>
      </c>
      <c r="BC546" t="s">
        <v>5974</v>
      </c>
      <c r="BD546" t="s">
        <v>6064</v>
      </c>
      <c r="BE546" t="s">
        <v>3</v>
      </c>
      <c r="BF546" t="s">
        <v>3</v>
      </c>
      <c r="BG546" t="s">
        <v>3</v>
      </c>
      <c r="BH546" t="s">
        <v>3</v>
      </c>
      <c r="BI546" t="s">
        <v>3</v>
      </c>
      <c r="BJ546" s="18" t="s">
        <v>6139</v>
      </c>
      <c r="BK546" t="s">
        <v>3</v>
      </c>
      <c r="BL546" t="s">
        <v>132</v>
      </c>
      <c r="BM546" t="s">
        <v>1</v>
      </c>
      <c r="BN546">
        <f>Tabla1[[#This Row],[precio del paquete]]</f>
        <v>14800</v>
      </c>
      <c r="BO546" t="s">
        <v>1</v>
      </c>
      <c r="BP546" t="s">
        <v>1</v>
      </c>
      <c r="BQ546" t="s">
        <v>1</v>
      </c>
      <c r="BR546" t="s">
        <v>1</v>
      </c>
      <c r="BS546" t="s">
        <v>1</v>
      </c>
      <c r="BT546" t="s">
        <v>1</v>
      </c>
      <c r="BU546" t="s">
        <v>1</v>
      </c>
      <c r="BV546" t="s">
        <v>1</v>
      </c>
      <c r="BW546" t="s">
        <v>0</v>
      </c>
      <c r="BX546" t="s">
        <v>1</v>
      </c>
      <c r="BY546" t="s">
        <v>1</v>
      </c>
      <c r="BZ546" t="s">
        <v>1</v>
      </c>
      <c r="CA546" t="s">
        <v>1</v>
      </c>
      <c r="CB546" t="s">
        <v>1</v>
      </c>
      <c r="CD546" t="str" cm="1">
        <f t="array" aca="1" ref="CD546" ca="1">eConcatenar(A546:CB546,"|")</f>
        <v>KsDBbtZ0RDIM61Yl|COM2021-0396|3|MEMORIAL|TABASCO|COMALCALCO|RANCHERIA ARROLLO HONDO |2021-09-02|14800|0|200|50|1|0|0|0|0|0|0|0|0|0|0|0|0|0|0|PERALTA|CORDOVA|SALVADOR|SOLTERO|X|X|CARRETERA A CARLOS GREEN |RANCHERIA ARROLLO HONDO |X|9332074236|X|X|X|CARRETERA A CARLOS GREEN |X|LUNES|X|X|X|X|X|DOMICILIO |5700|9100|0|0|0|2022-03-02|2022-03-09|x|x|x|x|x|QWZGYT4O9KVTQO|x|HOMBRE|X|14800|X|X|X|X|X|X|X|X|CARDENAS|X|X|X|X|X</v>
      </c>
    </row>
    <row r="547" spans="1:82" x14ac:dyDescent="0.25">
      <c r="A547" t="s">
        <v>681</v>
      </c>
      <c r="B547" t="s">
        <v>2672</v>
      </c>
      <c r="C547">
        <v>3</v>
      </c>
      <c r="D547" t="s">
        <v>3183</v>
      </c>
      <c r="E547" t="s">
        <v>12</v>
      </c>
      <c r="F547" t="s">
        <v>3189</v>
      </c>
      <c r="G547" t="s">
        <v>3503</v>
      </c>
      <c r="H547" t="s">
        <v>3925</v>
      </c>
      <c r="I547">
        <v>14800</v>
      </c>
      <c r="J547">
        <v>0</v>
      </c>
      <c r="K547">
        <v>200</v>
      </c>
      <c r="L547">
        <v>50</v>
      </c>
      <c r="M547">
        <v>2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 t="s">
        <v>4262</v>
      </c>
      <c r="AC547" t="s">
        <v>4283</v>
      </c>
      <c r="AD547" t="s">
        <v>4740</v>
      </c>
      <c r="AE547" t="s">
        <v>4</v>
      </c>
      <c r="AF547" t="s">
        <v>1</v>
      </c>
      <c r="AG547" t="s">
        <v>1</v>
      </c>
      <c r="AH547" t="s">
        <v>5586</v>
      </c>
      <c r="AI547" t="s">
        <v>3503</v>
      </c>
      <c r="AJ547" t="s">
        <v>1</v>
      </c>
      <c r="AK547">
        <v>9331681189</v>
      </c>
      <c r="AL547" t="s">
        <v>1</v>
      </c>
      <c r="AM547" t="s">
        <v>1</v>
      </c>
      <c r="AN547" t="s">
        <v>1</v>
      </c>
      <c r="AO547" t="s">
        <v>5586</v>
      </c>
      <c r="AP547" t="s">
        <v>1</v>
      </c>
      <c r="AQ547" t="s">
        <v>2</v>
      </c>
      <c r="AR547" t="s">
        <v>1</v>
      </c>
      <c r="AS547" t="s">
        <v>1</v>
      </c>
      <c r="AT547" t="s">
        <v>1</v>
      </c>
      <c r="AU547" t="s">
        <v>1</v>
      </c>
      <c r="AV547" t="s">
        <v>1</v>
      </c>
      <c r="AW547" t="s">
        <v>11</v>
      </c>
      <c r="AX547">
        <f>Tabla1[[#This Row],[precio del paquete]]-Tabla1[[#This Row],[Saldo_Deudor]]</f>
        <v>3200</v>
      </c>
      <c r="AY547">
        <v>11600</v>
      </c>
      <c r="AZ547">
        <v>0</v>
      </c>
      <c r="BA547">
        <v>0</v>
      </c>
      <c r="BB547" s="20">
        <v>0</v>
      </c>
      <c r="BC547" t="s">
        <v>5961</v>
      </c>
      <c r="BD547" t="s">
        <v>4162</v>
      </c>
      <c r="BE547" t="s">
        <v>3</v>
      </c>
      <c r="BF547" t="s">
        <v>3</v>
      </c>
      <c r="BG547" t="s">
        <v>3</v>
      </c>
      <c r="BH547" t="s">
        <v>3</v>
      </c>
      <c r="BI547" t="s">
        <v>3</v>
      </c>
      <c r="BJ547" s="19" t="s">
        <v>6134</v>
      </c>
      <c r="BK547" t="s">
        <v>3</v>
      </c>
      <c r="BL547" t="s">
        <v>132</v>
      </c>
      <c r="BM547" t="s">
        <v>1</v>
      </c>
      <c r="BN547">
        <f>Tabla1[[#This Row],[precio del paquete]]</f>
        <v>14800</v>
      </c>
      <c r="BO547" t="s">
        <v>1</v>
      </c>
      <c r="BP547" t="s">
        <v>1</v>
      </c>
      <c r="BQ547" t="s">
        <v>1</v>
      </c>
      <c r="BR547" t="s">
        <v>1</v>
      </c>
      <c r="BS547" t="s">
        <v>1</v>
      </c>
      <c r="BT547" t="s">
        <v>1</v>
      </c>
      <c r="BU547" t="s">
        <v>1</v>
      </c>
      <c r="BV547" t="s">
        <v>1</v>
      </c>
      <c r="BW547" t="s">
        <v>0</v>
      </c>
      <c r="BX547" t="s">
        <v>1</v>
      </c>
      <c r="BY547" t="s">
        <v>1</v>
      </c>
      <c r="BZ547" t="s">
        <v>1</v>
      </c>
      <c r="CA547" t="s">
        <v>1</v>
      </c>
      <c r="CB547" t="s">
        <v>1</v>
      </c>
      <c r="CD547" t="str" cm="1">
        <f t="array" aca="1" ref="CD547" ca="1">eConcatenar(A547:CB547,"|")</f>
        <v>IAth00tsufnQw9T4|COM2021-2994|3|MEMORIAL|TABASCO |COMALCALCO|RANCHERIA ARROLLO HONDO 4|2021-09-28|14800|0|200|50|2|0|0|0|0|0|0|0|0|0|0|0|0|0|0|OLAN|CORDOVA|CECILIA|SOLTERO|X|X|CARRETERA A CARLOS GREEN SIN NUMERO |RANCHERIA ARROLLO HONDO 4|X|9331681189|X|X|X|CARRETERA A CARLOS GREEN SIN NUMERO |X|LUNES|X|X|X|X|X|DOMICILIO |3200|11600|0|0|0|2022-01-13|2022-01-20|x|x|x|x|x|QWZGYSX69KVTQO|x|HOMBRE|X|14800|X|X|X|X|X|X|X|X|CARDENAS|X|X|X|X|X</v>
      </c>
    </row>
    <row r="548" spans="1:82" x14ac:dyDescent="0.25">
      <c r="A548" t="s">
        <v>682</v>
      </c>
      <c r="B548" t="s">
        <v>2673</v>
      </c>
      <c r="C548">
        <v>3</v>
      </c>
      <c r="D548" t="s">
        <v>3183</v>
      </c>
      <c r="E548" t="s">
        <v>3188</v>
      </c>
      <c r="F548" t="s">
        <v>3189</v>
      </c>
      <c r="G548" t="s">
        <v>3504</v>
      </c>
      <c r="H548" t="s">
        <v>3925</v>
      </c>
      <c r="I548">
        <v>14800</v>
      </c>
      <c r="J548">
        <v>0</v>
      </c>
      <c r="K548">
        <v>50</v>
      </c>
      <c r="L548">
        <v>50</v>
      </c>
      <c r="M548">
        <v>1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 t="s">
        <v>4283</v>
      </c>
      <c r="AC548" t="s">
        <v>4221</v>
      </c>
      <c r="AD548" t="s">
        <v>4811</v>
      </c>
      <c r="AE548" t="s">
        <v>4</v>
      </c>
      <c r="AF548" t="s">
        <v>1</v>
      </c>
      <c r="AG548" t="s">
        <v>1</v>
      </c>
      <c r="AH548" t="s">
        <v>5587</v>
      </c>
      <c r="AI548" t="s">
        <v>3504</v>
      </c>
      <c r="AJ548" t="s">
        <v>1</v>
      </c>
      <c r="AK548">
        <v>9331478823</v>
      </c>
      <c r="AL548" t="s">
        <v>1</v>
      </c>
      <c r="AM548" t="s">
        <v>1</v>
      </c>
      <c r="AN548" t="s">
        <v>1</v>
      </c>
      <c r="AO548" t="s">
        <v>5587</v>
      </c>
      <c r="AP548" t="s">
        <v>1</v>
      </c>
      <c r="AQ548" t="s">
        <v>2</v>
      </c>
      <c r="AR548" t="s">
        <v>1</v>
      </c>
      <c r="AS548" t="s">
        <v>1</v>
      </c>
      <c r="AT548" t="s">
        <v>1</v>
      </c>
      <c r="AU548" t="s">
        <v>1</v>
      </c>
      <c r="AV548" t="s">
        <v>1</v>
      </c>
      <c r="AW548" t="s">
        <v>11</v>
      </c>
      <c r="AX548">
        <f>Tabla1[[#This Row],[precio del paquete]]-Tabla1[[#This Row],[Saldo_Deudor]]</f>
        <v>650</v>
      </c>
      <c r="AY548">
        <v>14150</v>
      </c>
      <c r="AZ548">
        <v>0</v>
      </c>
      <c r="BA548">
        <v>0</v>
      </c>
      <c r="BB548" s="20">
        <v>0</v>
      </c>
      <c r="BC548" t="s">
        <v>5998</v>
      </c>
      <c r="BD548" t="s">
        <v>6023</v>
      </c>
      <c r="BE548" t="s">
        <v>3</v>
      </c>
      <c r="BF548" t="s">
        <v>3</v>
      </c>
      <c r="BG548" t="s">
        <v>3</v>
      </c>
      <c r="BH548" t="s">
        <v>3</v>
      </c>
      <c r="BI548" t="s">
        <v>3</v>
      </c>
      <c r="BJ548" s="18" t="s">
        <v>6134</v>
      </c>
      <c r="BK548" t="s">
        <v>3</v>
      </c>
      <c r="BL548" t="s">
        <v>132</v>
      </c>
      <c r="BM548" t="s">
        <v>1</v>
      </c>
      <c r="BN548">
        <f>Tabla1[[#This Row],[precio del paquete]]</f>
        <v>14800</v>
      </c>
      <c r="BO548" t="s">
        <v>1</v>
      </c>
      <c r="BP548" t="s">
        <v>1</v>
      </c>
      <c r="BQ548" t="s">
        <v>1</v>
      </c>
      <c r="BR548" t="s">
        <v>1</v>
      </c>
      <c r="BS548" t="s">
        <v>1</v>
      </c>
      <c r="BT548" t="s">
        <v>1</v>
      </c>
      <c r="BU548" t="s">
        <v>1</v>
      </c>
      <c r="BV548" t="s">
        <v>1</v>
      </c>
      <c r="BW548" t="s">
        <v>0</v>
      </c>
      <c r="BX548" t="s">
        <v>1</v>
      </c>
      <c r="BY548" t="s">
        <v>1</v>
      </c>
      <c r="BZ548" t="s">
        <v>1</v>
      </c>
      <c r="CA548" t="s">
        <v>1</v>
      </c>
      <c r="CB548" t="s">
        <v>1</v>
      </c>
      <c r="CD548" t="str" cm="1">
        <f t="array" aca="1" ref="CD548" ca="1">eConcatenar(A548:CB548,"|")</f>
        <v>WfnOBRotJbk7SmXf|COM2021-2993|3|MEMORIAL|TABASCO|COMALCALCO|RANCHERIA ARROYO HONDO PRIMERA SECCION|2021-09-28|14800|0|50|50|1|0|0|0|0|0|0|0|0|0|0|0|0|0|0|CORDOVA|GONZALEZ|JOSE ARMANDO|SOLTERO|X|X|CARRETERA PRINCIPAL A CARLOS GREEN|RANCHERIA ARROYO HONDO PRIMERA SECCION|X|9331478823|X|X|X|CARRETERA PRINCIPAL A CARLOS GREEN|X|LUNES|X|X|X|X|X|DOMICILIO |650|14150|0|0|0|2022-02-12|2022-02-19|x|x|x|x|x|QWZGYSX69KVTQO|x|HOMBRE|X|14800|X|X|X|X|X|X|X|X|CARDENAS|X|X|X|X|X</v>
      </c>
    </row>
    <row r="549" spans="1:82" x14ac:dyDescent="0.25">
      <c r="A549" t="s">
        <v>683</v>
      </c>
      <c r="B549" t="s">
        <v>2674</v>
      </c>
      <c r="C549">
        <v>3</v>
      </c>
      <c r="D549" t="s">
        <v>3183</v>
      </c>
      <c r="E549" t="s">
        <v>3188</v>
      </c>
      <c r="F549" t="s">
        <v>0</v>
      </c>
      <c r="G549" t="s">
        <v>3505</v>
      </c>
      <c r="H549" t="s">
        <v>4003</v>
      </c>
      <c r="I549">
        <v>14200</v>
      </c>
      <c r="J549">
        <v>0</v>
      </c>
      <c r="K549">
        <v>200</v>
      </c>
      <c r="L549">
        <v>50</v>
      </c>
      <c r="M549">
        <v>1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 t="s">
        <v>4408</v>
      </c>
      <c r="AC549" t="s">
        <v>4812</v>
      </c>
      <c r="AD549" t="s">
        <v>4813</v>
      </c>
      <c r="AE549" t="s">
        <v>4</v>
      </c>
      <c r="AF549" t="s">
        <v>1</v>
      </c>
      <c r="AG549" t="s">
        <v>1</v>
      </c>
      <c r="AH549" t="s">
        <v>5588</v>
      </c>
      <c r="AI549" t="s">
        <v>3505</v>
      </c>
      <c r="AJ549" t="s">
        <v>1</v>
      </c>
      <c r="AK549">
        <v>9371099383</v>
      </c>
      <c r="AL549" t="s">
        <v>1</v>
      </c>
      <c r="AM549" t="s">
        <v>1</v>
      </c>
      <c r="AN549" t="s">
        <v>1</v>
      </c>
      <c r="AO549" t="s">
        <v>5588</v>
      </c>
      <c r="AP549" t="s">
        <v>1</v>
      </c>
      <c r="AQ549" t="s">
        <v>2</v>
      </c>
      <c r="AR549" t="s">
        <v>1</v>
      </c>
      <c r="AS549" t="s">
        <v>1</v>
      </c>
      <c r="AT549" t="s">
        <v>1</v>
      </c>
      <c r="AU549" t="s">
        <v>1</v>
      </c>
      <c r="AV549" t="s">
        <v>1</v>
      </c>
      <c r="AW549" t="s">
        <v>11</v>
      </c>
      <c r="AX549">
        <f>Tabla1[[#This Row],[precio del paquete]]-Tabla1[[#This Row],[Saldo_Deudor]]</f>
        <v>0</v>
      </c>
      <c r="AY549">
        <v>14200</v>
      </c>
      <c r="AZ549">
        <v>0</v>
      </c>
      <c r="BA549">
        <v>0</v>
      </c>
      <c r="BB549" s="20">
        <v>0</v>
      </c>
      <c r="BC549" t="s">
        <v>5999</v>
      </c>
      <c r="BD549" t="s">
        <v>4066</v>
      </c>
      <c r="BE549" t="s">
        <v>3</v>
      </c>
      <c r="BF549" t="s">
        <v>3</v>
      </c>
      <c r="BG549" t="s">
        <v>3</v>
      </c>
      <c r="BH549" t="s">
        <v>3</v>
      </c>
      <c r="BI549" t="s">
        <v>3</v>
      </c>
      <c r="BJ549" s="19" t="s">
        <v>6134</v>
      </c>
      <c r="BK549" t="s">
        <v>3</v>
      </c>
      <c r="BL549" t="s">
        <v>132</v>
      </c>
      <c r="BM549" t="s">
        <v>1</v>
      </c>
      <c r="BN549">
        <f>Tabla1[[#This Row],[precio del paquete]]</f>
        <v>14200</v>
      </c>
      <c r="BO549" t="s">
        <v>1</v>
      </c>
      <c r="BP549" t="s">
        <v>1</v>
      </c>
      <c r="BQ549" t="s">
        <v>1</v>
      </c>
      <c r="BR549" t="s">
        <v>1</v>
      </c>
      <c r="BS549" t="s">
        <v>1</v>
      </c>
      <c r="BT549" t="s">
        <v>1</v>
      </c>
      <c r="BU549" t="s">
        <v>1</v>
      </c>
      <c r="BV549" t="s">
        <v>1</v>
      </c>
      <c r="BW549" t="s">
        <v>0</v>
      </c>
      <c r="BX549" t="s">
        <v>1</v>
      </c>
      <c r="BY549" t="s">
        <v>1</v>
      </c>
      <c r="BZ549" t="s">
        <v>1</v>
      </c>
      <c r="CA549" t="s">
        <v>1</v>
      </c>
      <c r="CB549" t="s">
        <v>1</v>
      </c>
      <c r="CD549" t="str" cm="1">
        <f t="array" aca="1" ref="CD549" ca="1">eConcatenar(A549:CB549,"|")</f>
        <v>yylqLeeCuGWNyBfI|CAR2021-1040|3|MEMORIAL|TABASCO|CARDENAS|RANCHERIA CALZADA PRIMERA SECCION |2021-03-20|14200|0|200|50|1|0|0|0|0|0|0|0|0|0|0|0|0|0|0|MAY|CORONEL|JESUS|SOLTERO|X|X|AVENIDA DEL RETEN NUMERO 202 |RANCHERIA CALZADA PRIMERA SECCION |X|9371099383|X|X|X|AVENIDA DEL RETEN NUMERO 202 |X|LUNES|X|X|X|X|X|DOMICILIO |0|14200|0|0|0|2021-01-05|2021-01-12|x|x|x|x|x|QWZGYSX69KVTQO|x|HOMBRE|X|14200|X|X|X|X|X|X|X|X|CARDENAS|X|X|X|X|X</v>
      </c>
    </row>
    <row r="550" spans="1:82" x14ac:dyDescent="0.25">
      <c r="A550" t="s">
        <v>684</v>
      </c>
      <c r="B550" t="s">
        <v>2675</v>
      </c>
      <c r="C550">
        <v>3</v>
      </c>
      <c r="D550" t="s">
        <v>3185</v>
      </c>
      <c r="E550" t="s">
        <v>3188</v>
      </c>
      <c r="F550" t="s">
        <v>3189</v>
      </c>
      <c r="G550" t="s">
        <v>3506</v>
      </c>
      <c r="H550" t="s">
        <v>4004</v>
      </c>
      <c r="I550">
        <v>12900</v>
      </c>
      <c r="J550">
        <v>0</v>
      </c>
      <c r="K550">
        <v>200</v>
      </c>
      <c r="L550">
        <v>50</v>
      </c>
      <c r="M550">
        <v>1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 t="s">
        <v>4246</v>
      </c>
      <c r="AC550" t="s">
        <v>4450</v>
      </c>
      <c r="AD550" t="s">
        <v>4814</v>
      </c>
      <c r="AE550" t="s">
        <v>4</v>
      </c>
      <c r="AF550" t="s">
        <v>1</v>
      </c>
      <c r="AG550" t="s">
        <v>1</v>
      </c>
      <c r="AH550" t="s">
        <v>5589</v>
      </c>
      <c r="AI550" t="s">
        <v>3506</v>
      </c>
      <c r="AJ550" t="s">
        <v>1</v>
      </c>
      <c r="AK550">
        <v>9332087717</v>
      </c>
      <c r="AL550" t="s">
        <v>1</v>
      </c>
      <c r="AM550" t="s">
        <v>1</v>
      </c>
      <c r="AN550" t="s">
        <v>1</v>
      </c>
      <c r="AO550" t="s">
        <v>5589</v>
      </c>
      <c r="AP550" t="s">
        <v>1</v>
      </c>
      <c r="AQ550" t="s">
        <v>2</v>
      </c>
      <c r="AR550" t="s">
        <v>1</v>
      </c>
      <c r="AS550" t="s">
        <v>1</v>
      </c>
      <c r="AT550" t="s">
        <v>1</v>
      </c>
      <c r="AU550" t="s">
        <v>1</v>
      </c>
      <c r="AV550" t="s">
        <v>1</v>
      </c>
      <c r="AW550" t="s">
        <v>11</v>
      </c>
      <c r="AX550">
        <f>Tabla1[[#This Row],[precio del paquete]]-Tabla1[[#This Row],[Saldo_Deudor]]</f>
        <v>4700</v>
      </c>
      <c r="AY550">
        <v>8200</v>
      </c>
      <c r="AZ550">
        <v>0</v>
      </c>
      <c r="BA550">
        <v>0</v>
      </c>
      <c r="BB550" s="20">
        <v>0</v>
      </c>
      <c r="BC550" t="s">
        <v>4166</v>
      </c>
      <c r="BD550" t="s">
        <v>6035</v>
      </c>
      <c r="BE550" t="s">
        <v>3</v>
      </c>
      <c r="BF550" t="s">
        <v>3</v>
      </c>
      <c r="BG550" t="s">
        <v>3</v>
      </c>
      <c r="BH550" t="s">
        <v>3</v>
      </c>
      <c r="BI550" t="s">
        <v>3</v>
      </c>
      <c r="BJ550" s="18" t="s">
        <v>6136</v>
      </c>
      <c r="BK550" t="s">
        <v>3</v>
      </c>
      <c r="BL550" t="s">
        <v>132</v>
      </c>
      <c r="BM550" t="s">
        <v>1</v>
      </c>
      <c r="BN550">
        <f>Tabla1[[#This Row],[precio del paquete]]</f>
        <v>12900</v>
      </c>
      <c r="BO550" t="s">
        <v>1</v>
      </c>
      <c r="BP550" t="s">
        <v>1</v>
      </c>
      <c r="BQ550" t="s">
        <v>1</v>
      </c>
      <c r="BR550" t="s">
        <v>1</v>
      </c>
      <c r="BS550" t="s">
        <v>1</v>
      </c>
      <c r="BT550" t="s">
        <v>1</v>
      </c>
      <c r="BU550" t="s">
        <v>1</v>
      </c>
      <c r="BV550" t="s">
        <v>1</v>
      </c>
      <c r="BW550" t="s">
        <v>0</v>
      </c>
      <c r="BX550" t="s">
        <v>1</v>
      </c>
      <c r="BY550" t="s">
        <v>1</v>
      </c>
      <c r="BZ550" t="s">
        <v>1</v>
      </c>
      <c r="CA550" t="s">
        <v>1</v>
      </c>
      <c r="CB550" t="s">
        <v>1</v>
      </c>
      <c r="CD550" t="str" cm="1">
        <f t="array" aca="1" ref="CD550" ca="1">eConcatenar(A550:CB550,"|")</f>
        <v>kHUauCtCc67PHX4C|COM2020-3558|3|IMPERIAL DE LUJO|TABASCO|COMALCALCO|RANCHERIA CUCUXAPA|2020-03-12|12900|0|200|50|1|0|0|0|0|0|0|0|0|0|0|0|0|0|0|JIMENEZ|RICARDEZ|LUCRA|SOLTERO|X|X|ENTRADA LOS RICARDEZ|RANCHERIA CUCUXAPA|X|9332087717|X|X|X|ENTRADA LOS RICARDEZ|X|LUNES|X|X|X|X|X|DOMICILIO |4700|8200|0|0|0|2022-04-02|2022-04-09|x|x|x|x|x|QWZBUES49KVTQO|x|HOMBRE|X|12900|X|X|X|X|X|X|X|X|CARDENAS|X|X|X|X|X</v>
      </c>
    </row>
    <row r="551" spans="1:82" x14ac:dyDescent="0.25">
      <c r="A551" t="s">
        <v>685</v>
      </c>
      <c r="B551" t="s">
        <v>2676</v>
      </c>
      <c r="C551">
        <v>3</v>
      </c>
      <c r="D551" t="s">
        <v>3183</v>
      </c>
      <c r="E551" t="s">
        <v>3188</v>
      </c>
      <c r="F551" t="s">
        <v>3192</v>
      </c>
      <c r="G551" t="s">
        <v>3507</v>
      </c>
      <c r="H551" t="s">
        <v>4005</v>
      </c>
      <c r="I551">
        <v>14800</v>
      </c>
      <c r="J551">
        <v>0</v>
      </c>
      <c r="K551">
        <v>1000</v>
      </c>
      <c r="L551">
        <v>50</v>
      </c>
      <c r="M551">
        <v>1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 t="s">
        <v>4186</v>
      </c>
      <c r="AC551" t="s">
        <v>8</v>
      </c>
      <c r="AD551" t="s">
        <v>4815</v>
      </c>
      <c r="AE551" t="s">
        <v>4</v>
      </c>
      <c r="AF551" t="s">
        <v>1</v>
      </c>
      <c r="AG551" t="s">
        <v>1</v>
      </c>
      <c r="AH551" t="s">
        <v>5590</v>
      </c>
      <c r="AI551" t="s">
        <v>3507</v>
      </c>
      <c r="AJ551" t="s">
        <v>1</v>
      </c>
      <c r="AK551">
        <v>9331540437</v>
      </c>
      <c r="AL551" t="s">
        <v>1</v>
      </c>
      <c r="AM551" t="s">
        <v>1</v>
      </c>
      <c r="AN551" t="s">
        <v>1</v>
      </c>
      <c r="AO551" t="s">
        <v>5590</v>
      </c>
      <c r="AP551" t="s">
        <v>1</v>
      </c>
      <c r="AQ551" t="s">
        <v>2</v>
      </c>
      <c r="AR551" t="s">
        <v>1</v>
      </c>
      <c r="AS551" t="s">
        <v>1</v>
      </c>
      <c r="AT551" t="s">
        <v>1</v>
      </c>
      <c r="AU551" t="s">
        <v>1</v>
      </c>
      <c r="AV551" t="s">
        <v>1</v>
      </c>
      <c r="AW551" t="s">
        <v>11</v>
      </c>
      <c r="AX551">
        <f>Tabla1[[#This Row],[precio del paquete]]-Tabla1[[#This Row],[Saldo_Deudor]]</f>
        <v>1500</v>
      </c>
      <c r="AY551">
        <v>13300</v>
      </c>
      <c r="AZ551">
        <v>0</v>
      </c>
      <c r="BA551">
        <v>0</v>
      </c>
      <c r="BB551" s="20">
        <v>0</v>
      </c>
      <c r="BC551" t="s">
        <v>3768</v>
      </c>
      <c r="BD551" t="s">
        <v>3769</v>
      </c>
      <c r="BE551" t="s">
        <v>3</v>
      </c>
      <c r="BF551" t="s">
        <v>3</v>
      </c>
      <c r="BG551" t="s">
        <v>3</v>
      </c>
      <c r="BH551" t="s">
        <v>3</v>
      </c>
      <c r="BI551" t="s">
        <v>3</v>
      </c>
      <c r="BJ551" s="19" t="s">
        <v>6148</v>
      </c>
      <c r="BK551" t="s">
        <v>3</v>
      </c>
      <c r="BL551" t="s">
        <v>132</v>
      </c>
      <c r="BM551" t="s">
        <v>1</v>
      </c>
      <c r="BN551">
        <f>Tabla1[[#This Row],[precio del paquete]]</f>
        <v>14800</v>
      </c>
      <c r="BO551" t="s">
        <v>1</v>
      </c>
      <c r="BP551" t="s">
        <v>1</v>
      </c>
      <c r="BQ551" t="s">
        <v>1</v>
      </c>
      <c r="BR551" t="s">
        <v>1</v>
      </c>
      <c r="BS551" t="s">
        <v>1</v>
      </c>
      <c r="BT551" t="s">
        <v>1</v>
      </c>
      <c r="BU551" t="s">
        <v>1</v>
      </c>
      <c r="BV551" t="s">
        <v>1</v>
      </c>
      <c r="BW551" t="s">
        <v>0</v>
      </c>
      <c r="BX551" t="s">
        <v>1</v>
      </c>
      <c r="BY551" t="s">
        <v>1</v>
      </c>
      <c r="BZ551" t="s">
        <v>1</v>
      </c>
      <c r="CA551" t="s">
        <v>1</v>
      </c>
      <c r="CB551" t="s">
        <v>1</v>
      </c>
      <c r="CD551" t="str" cm="1">
        <f t="array" aca="1" ref="CD551" ca="1">eConcatenar(A551:CB551,"|")</f>
        <v>RO6LF8J0EYrWs9Q7|PAR2022-0148|3|MEMORIAL|TABASCO|PARAISO|RANCHERIA EL ESCRIBANO|2022-12-01|14800|0|1000|50|1|0|0|0|0|0|0|0|0|0|0|0|0|0|0|GARCIA|GOMEZ|EFREN|SOLTERO|X|X|CARRETERA A LAS FLORES SIN NUMERO|RANCHERIA EL ESCRIBANO|X|9331540437|X|X|X|CARRETERA A LAS FLORES SIN NUMERO|X|LUNES|X|X|X|X|X|DOMICILIO |1500|13300|0|0|0|2022-01-22|2022-01-29|x|x|x|x|x|PIZ5DTWQQTZRNTG|x|HOMBRE|X|14800|X|X|X|X|X|X|X|X|CARDENAS|X|X|X|X|X</v>
      </c>
    </row>
    <row r="552" spans="1:82" x14ac:dyDescent="0.25">
      <c r="A552" t="s">
        <v>686</v>
      </c>
      <c r="B552" t="s">
        <v>2677</v>
      </c>
      <c r="C552">
        <v>3</v>
      </c>
      <c r="D552" t="s">
        <v>3187</v>
      </c>
      <c r="E552" t="s">
        <v>3188</v>
      </c>
      <c r="F552" t="s">
        <v>3192</v>
      </c>
      <c r="G552" t="s">
        <v>3507</v>
      </c>
      <c r="H552" t="s">
        <v>4006</v>
      </c>
      <c r="I552">
        <v>12900</v>
      </c>
      <c r="J552">
        <v>0</v>
      </c>
      <c r="K552">
        <v>100</v>
      </c>
      <c r="L552">
        <v>50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 t="s">
        <v>4186</v>
      </c>
      <c r="AC552" t="s">
        <v>4186</v>
      </c>
      <c r="AD552" t="s">
        <v>4816</v>
      </c>
      <c r="AE552" t="s">
        <v>4</v>
      </c>
      <c r="AF552" t="s">
        <v>1</v>
      </c>
      <c r="AG552" t="s">
        <v>1</v>
      </c>
      <c r="AH552" t="s">
        <v>5591</v>
      </c>
      <c r="AI552" t="s">
        <v>3507</v>
      </c>
      <c r="AJ552" t="s">
        <v>1</v>
      </c>
      <c r="AK552">
        <v>993167171</v>
      </c>
      <c r="AL552" t="s">
        <v>1</v>
      </c>
      <c r="AM552" t="s">
        <v>1</v>
      </c>
      <c r="AN552" t="s">
        <v>1</v>
      </c>
      <c r="AO552" t="s">
        <v>5591</v>
      </c>
      <c r="AP552" t="s">
        <v>1</v>
      </c>
      <c r="AQ552" t="s">
        <v>2</v>
      </c>
      <c r="AR552" t="s">
        <v>1</v>
      </c>
      <c r="AS552" t="s">
        <v>1</v>
      </c>
      <c r="AT552" t="s">
        <v>1</v>
      </c>
      <c r="AU552" t="s">
        <v>1</v>
      </c>
      <c r="AV552" t="s">
        <v>1</v>
      </c>
      <c r="AW552" t="s">
        <v>11</v>
      </c>
      <c r="AX552">
        <f>Tabla1[[#This Row],[precio del paquete]]-Tabla1[[#This Row],[Saldo_Deudor]]</f>
        <v>0</v>
      </c>
      <c r="AY552">
        <v>12900</v>
      </c>
      <c r="AZ552">
        <v>0</v>
      </c>
      <c r="BA552">
        <v>0</v>
      </c>
      <c r="BB552" s="20">
        <v>0</v>
      </c>
      <c r="BC552" t="s">
        <v>3768</v>
      </c>
      <c r="BD552" t="s">
        <v>3769</v>
      </c>
      <c r="BE552" t="s">
        <v>3</v>
      </c>
      <c r="BF552" t="s">
        <v>3</v>
      </c>
      <c r="BG552" t="s">
        <v>3</v>
      </c>
      <c r="BH552" t="s">
        <v>3</v>
      </c>
      <c r="BI552" t="s">
        <v>3</v>
      </c>
      <c r="BJ552" s="18" t="s">
        <v>6142</v>
      </c>
      <c r="BK552" t="s">
        <v>3</v>
      </c>
      <c r="BL552" t="s">
        <v>132</v>
      </c>
      <c r="BM552" t="s">
        <v>1</v>
      </c>
      <c r="BN552">
        <f>Tabla1[[#This Row],[precio del paquete]]</f>
        <v>12900</v>
      </c>
      <c r="BO552" t="s">
        <v>1</v>
      </c>
      <c r="BP552" t="s">
        <v>1</v>
      </c>
      <c r="BQ552" t="s">
        <v>1</v>
      </c>
      <c r="BR552" t="s">
        <v>1</v>
      </c>
      <c r="BS552" t="s">
        <v>1</v>
      </c>
      <c r="BT552" t="s">
        <v>1</v>
      </c>
      <c r="BU552" t="s">
        <v>1</v>
      </c>
      <c r="BV552" t="s">
        <v>1</v>
      </c>
      <c r="BW552" t="s">
        <v>0</v>
      </c>
      <c r="BX552" t="s">
        <v>1</v>
      </c>
      <c r="BY552" t="s">
        <v>1</v>
      </c>
      <c r="BZ552" t="s">
        <v>1</v>
      </c>
      <c r="CA552" t="s">
        <v>1</v>
      </c>
      <c r="CB552" t="s">
        <v>1</v>
      </c>
      <c r="CD552" t="str" cm="1">
        <f t="array" aca="1" ref="CD552" ca="1">eConcatenar(A552:CB552,"|")</f>
        <v>xDbv3QBmu1ejvUxI|PAR2019-2841|3|ECONOLINE|TABASCO|PARAISO|RANCHERIA EL ESCRIBANO|2019-10-15|12900|0|100|50|0|0|0|0|0|0|0|0|0|0|0|0|0|0|0|GARCIA|GARCIA|LENIS|SOLTERO|X|X|ENTRADA LOS GARCIAS|RANCHERIA EL ESCRIBANO|X|993167171|X|X|X|ENTRADA LOS GARCIAS|X|LUNES|X|X|X|X|X|DOMICILIO |0|12900|0|0|0|2022-01-22|2022-01-29|x|x|x|x|x|UOV7KOSR3LUDMNX|x|HOMBRE|X|12900|X|X|X|X|X|X|X|X|CARDENAS|X|X|X|X|X</v>
      </c>
    </row>
    <row r="553" spans="1:82" x14ac:dyDescent="0.25">
      <c r="A553" t="s">
        <v>687</v>
      </c>
      <c r="B553" t="s">
        <v>2678</v>
      </c>
      <c r="C553">
        <v>3</v>
      </c>
      <c r="D553" t="s">
        <v>3183</v>
      </c>
      <c r="E553" t="s">
        <v>3188</v>
      </c>
      <c r="F553" t="s">
        <v>3192</v>
      </c>
      <c r="G553" t="s">
        <v>3508</v>
      </c>
      <c r="H553" t="s">
        <v>4007</v>
      </c>
      <c r="I553">
        <v>14800</v>
      </c>
      <c r="J553">
        <v>0</v>
      </c>
      <c r="K553">
        <v>200</v>
      </c>
      <c r="L553">
        <v>50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 t="s">
        <v>4184</v>
      </c>
      <c r="AC553" t="s">
        <v>4184</v>
      </c>
      <c r="AD553" t="s">
        <v>4817</v>
      </c>
      <c r="AE553" t="s">
        <v>4</v>
      </c>
      <c r="AF553" t="s">
        <v>1</v>
      </c>
      <c r="AG553" t="s">
        <v>1</v>
      </c>
      <c r="AH553" t="s">
        <v>5592</v>
      </c>
      <c r="AI553" t="s">
        <v>3508</v>
      </c>
      <c r="AJ553" t="s">
        <v>1</v>
      </c>
      <c r="AK553">
        <v>9371167264</v>
      </c>
      <c r="AL553" t="s">
        <v>1</v>
      </c>
      <c r="AM553" t="s">
        <v>1</v>
      </c>
      <c r="AN553" t="s">
        <v>1</v>
      </c>
      <c r="AO553" t="s">
        <v>5592</v>
      </c>
      <c r="AP553" t="s">
        <v>1</v>
      </c>
      <c r="AQ553" t="s">
        <v>2</v>
      </c>
      <c r="AR553" t="s">
        <v>1</v>
      </c>
      <c r="AS553" t="s">
        <v>1</v>
      </c>
      <c r="AT553" t="s">
        <v>1</v>
      </c>
      <c r="AU553" t="s">
        <v>1</v>
      </c>
      <c r="AV553" t="s">
        <v>1</v>
      </c>
      <c r="AW553" t="s">
        <v>11</v>
      </c>
      <c r="AX553">
        <f>Tabla1[[#This Row],[precio del paquete]]-Tabla1[[#This Row],[Saldo_Deudor]]</f>
        <v>2400</v>
      </c>
      <c r="AY553">
        <v>12400</v>
      </c>
      <c r="AZ553">
        <v>0</v>
      </c>
      <c r="BA553">
        <v>0</v>
      </c>
      <c r="BB553" s="20">
        <v>0</v>
      </c>
      <c r="BC553" t="s">
        <v>3965</v>
      </c>
      <c r="BD553" t="s">
        <v>4085</v>
      </c>
      <c r="BE553" t="s">
        <v>3</v>
      </c>
      <c r="BF553" t="s">
        <v>3</v>
      </c>
      <c r="BG553" t="s">
        <v>3</v>
      </c>
      <c r="BH553" t="s">
        <v>3</v>
      </c>
      <c r="BI553" t="s">
        <v>3</v>
      </c>
      <c r="BJ553" s="19" t="s">
        <v>6142</v>
      </c>
      <c r="BK553" t="s">
        <v>3</v>
      </c>
      <c r="BL553" t="s">
        <v>132</v>
      </c>
      <c r="BM553" t="s">
        <v>1</v>
      </c>
      <c r="BN553">
        <f>Tabla1[[#This Row],[precio del paquete]]</f>
        <v>14800</v>
      </c>
      <c r="BO553" t="s">
        <v>1</v>
      </c>
      <c r="BP553" t="s">
        <v>1</v>
      </c>
      <c r="BQ553" t="s">
        <v>1</v>
      </c>
      <c r="BR553" t="s">
        <v>1</v>
      </c>
      <c r="BS553" t="s">
        <v>1</v>
      </c>
      <c r="BT553" t="s">
        <v>1</v>
      </c>
      <c r="BU553" t="s">
        <v>1</v>
      </c>
      <c r="BV553" t="s">
        <v>1</v>
      </c>
      <c r="BW553" t="s">
        <v>0</v>
      </c>
      <c r="BX553" t="s">
        <v>1</v>
      </c>
      <c r="BY553" t="s">
        <v>1</v>
      </c>
      <c r="BZ553" t="s">
        <v>1</v>
      </c>
      <c r="CA553" t="s">
        <v>1</v>
      </c>
      <c r="CB553" t="s">
        <v>1</v>
      </c>
      <c r="CD553" t="str" cm="1">
        <f t="array" aca="1" ref="CD553" ca="1">eConcatenar(A553:CB553,"|")</f>
        <v>LIQhwrdjiSOho4i7|PAR2021-2702|3|MEMORIAL|TABASCO|PARAISO|RANCHERIA FRANCISCO I MADERO SEGUNDA SECCION |2021-08-16|14800|0|200|50|0|0|0|0|0|0|0|0|0|0|0|0|0|0|0|PEREZ|PEREZ|ELRONAY|SOLTERO|X|X|CARRETERA VECINAL PARAISO COMALCALCO|RANCHERIA FRANCISCO I MADERO SEGUNDA SECCION |X|9371167264|X|X|X|CARRETERA VECINAL PARAISO COMALCALCO|X|LUNES|X|X|X|X|X|DOMICILIO |2400|12400|0|0|0|2022-01-19|2022-01-26|x|x|x|x|x|UOV7KOSR3LUDMNX|x|HOMBRE|X|14800|X|X|X|X|X|X|X|X|CARDENAS|X|X|X|X|X</v>
      </c>
    </row>
    <row r="554" spans="1:82" x14ac:dyDescent="0.25">
      <c r="A554" t="s">
        <v>688</v>
      </c>
      <c r="B554" t="s">
        <v>2679</v>
      </c>
      <c r="C554">
        <v>3</v>
      </c>
      <c r="D554" t="s">
        <v>3183</v>
      </c>
      <c r="E554" t="s">
        <v>12</v>
      </c>
      <c r="F554" t="s">
        <v>3189</v>
      </c>
      <c r="G554" t="s">
        <v>3509</v>
      </c>
      <c r="H554" t="s">
        <v>3755</v>
      </c>
      <c r="I554">
        <v>14800</v>
      </c>
      <c r="J554">
        <v>0</v>
      </c>
      <c r="K554">
        <v>100</v>
      </c>
      <c r="L554">
        <v>50</v>
      </c>
      <c r="M554">
        <v>2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 t="s">
        <v>4264</v>
      </c>
      <c r="AC554" t="s">
        <v>4283</v>
      </c>
      <c r="AD554" t="s">
        <v>4818</v>
      </c>
      <c r="AE554" t="s">
        <v>4</v>
      </c>
      <c r="AF554" t="s">
        <v>1</v>
      </c>
      <c r="AG554" t="s">
        <v>1</v>
      </c>
      <c r="AH554" t="s">
        <v>5593</v>
      </c>
      <c r="AI554" t="s">
        <v>3509</v>
      </c>
      <c r="AJ554" t="s">
        <v>1</v>
      </c>
      <c r="AK554">
        <v>9331224657</v>
      </c>
      <c r="AL554" t="s">
        <v>1</v>
      </c>
      <c r="AM554" t="s">
        <v>1</v>
      </c>
      <c r="AN554" t="s">
        <v>1</v>
      </c>
      <c r="AO554" t="s">
        <v>5593</v>
      </c>
      <c r="AP554" t="s">
        <v>1</v>
      </c>
      <c r="AQ554" t="s">
        <v>2</v>
      </c>
      <c r="AR554" t="s">
        <v>1</v>
      </c>
      <c r="AS554" t="s">
        <v>1</v>
      </c>
      <c r="AT554" t="s">
        <v>1</v>
      </c>
      <c r="AU554" t="s">
        <v>1</v>
      </c>
      <c r="AV554" t="s">
        <v>1</v>
      </c>
      <c r="AW554" t="s">
        <v>11</v>
      </c>
      <c r="AX554">
        <f>Tabla1[[#This Row],[precio del paquete]]-Tabla1[[#This Row],[Saldo_Deudor]]</f>
        <v>1600</v>
      </c>
      <c r="AY554">
        <v>13200</v>
      </c>
      <c r="AZ554">
        <v>0</v>
      </c>
      <c r="BA554">
        <v>0</v>
      </c>
      <c r="BB554" s="20">
        <v>0</v>
      </c>
      <c r="BC554" t="s">
        <v>4005</v>
      </c>
      <c r="BD554" t="s">
        <v>6056</v>
      </c>
      <c r="BE554" t="s">
        <v>3</v>
      </c>
      <c r="BF554" t="s">
        <v>3</v>
      </c>
      <c r="BG554" t="s">
        <v>3</v>
      </c>
      <c r="BH554" t="s">
        <v>3</v>
      </c>
      <c r="BI554" t="s">
        <v>3</v>
      </c>
      <c r="BJ554" s="18" t="s">
        <v>6141</v>
      </c>
      <c r="BK554" t="s">
        <v>3</v>
      </c>
      <c r="BL554" t="s">
        <v>132</v>
      </c>
      <c r="BM554" t="s">
        <v>1</v>
      </c>
      <c r="BN554">
        <f>Tabla1[[#This Row],[precio del paquete]]</f>
        <v>14800</v>
      </c>
      <c r="BO554" t="s">
        <v>1</v>
      </c>
      <c r="BP554" t="s">
        <v>1</v>
      </c>
      <c r="BQ554" t="s">
        <v>1</v>
      </c>
      <c r="BR554" t="s">
        <v>1</v>
      </c>
      <c r="BS554" t="s">
        <v>1</v>
      </c>
      <c r="BT554" t="s">
        <v>1</v>
      </c>
      <c r="BU554" t="s">
        <v>1</v>
      </c>
      <c r="BV554" t="s">
        <v>1</v>
      </c>
      <c r="BW554" t="s">
        <v>0</v>
      </c>
      <c r="BX554" t="s">
        <v>1</v>
      </c>
      <c r="BY554" t="s">
        <v>1</v>
      </c>
      <c r="BZ554" t="s">
        <v>1</v>
      </c>
      <c r="CA554" t="s">
        <v>1</v>
      </c>
      <c r="CB554" t="s">
        <v>1</v>
      </c>
      <c r="CD554" t="str" cm="1">
        <f t="array" aca="1" ref="CD554" ca="1">eConcatenar(A554:CB554,"|")</f>
        <v>PjMBOoRv5EDeZHa6|COM2021-3107|3|MEMORIAL|TABASCO |COMALCALCO|RANCHERIA FRANCISCO Y MADERO|2021-01-10|14800|0|100|50|2|0|0|0|0|0|0|0|0|0|0|0|0|0|0|AREVALO|CORDOVA|ANAMIN|SOLTERO|X|X|CARRETERA AL ESTADIO |RANCHERIA FRANCISCO Y MADERO|X|9331224657|X|X|X|CARRETERA AL ESTADIO |X|LUNES|X|X|X|X|X|DOMICILIO |1600|13200|0|0|0|2022-12-01|2022-12-08|x|x|x|x|x|QWZGYZFM9KVTQO|x|HOMBRE|X|14800|X|X|X|X|X|X|X|X|CARDENAS|X|X|X|X|X</v>
      </c>
    </row>
    <row r="555" spans="1:82" x14ac:dyDescent="0.25">
      <c r="A555" t="s">
        <v>689</v>
      </c>
      <c r="B555" t="s">
        <v>2680</v>
      </c>
      <c r="C555">
        <v>3</v>
      </c>
      <c r="D555" t="s">
        <v>3183</v>
      </c>
      <c r="E555" t="s">
        <v>12</v>
      </c>
      <c r="F555" t="s">
        <v>3189</v>
      </c>
      <c r="G555" t="s">
        <v>3510</v>
      </c>
      <c r="H555" t="s">
        <v>4008</v>
      </c>
      <c r="I555">
        <v>14800</v>
      </c>
      <c r="J555">
        <v>0</v>
      </c>
      <c r="K555">
        <v>200</v>
      </c>
      <c r="L555">
        <v>50</v>
      </c>
      <c r="M555">
        <v>2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 t="s">
        <v>4819</v>
      </c>
      <c r="AC555" t="s">
        <v>4264</v>
      </c>
      <c r="AD555" t="s">
        <v>4326</v>
      </c>
      <c r="AE555" t="s">
        <v>4</v>
      </c>
      <c r="AF555" t="s">
        <v>1</v>
      </c>
      <c r="AG555" t="s">
        <v>1</v>
      </c>
      <c r="AH555" t="s">
        <v>5594</v>
      </c>
      <c r="AI555" t="s">
        <v>3510</v>
      </c>
      <c r="AJ555" t="s">
        <v>1</v>
      </c>
      <c r="AK555">
        <v>9331013209</v>
      </c>
      <c r="AL555" t="s">
        <v>1</v>
      </c>
      <c r="AM555" t="s">
        <v>1</v>
      </c>
      <c r="AN555" t="s">
        <v>1</v>
      </c>
      <c r="AO555" t="s">
        <v>5594</v>
      </c>
      <c r="AP555" t="s">
        <v>1</v>
      </c>
      <c r="AQ555" t="s">
        <v>2</v>
      </c>
      <c r="AR555" t="s">
        <v>1</v>
      </c>
      <c r="AS555" t="s">
        <v>1</v>
      </c>
      <c r="AT555" t="s">
        <v>1</v>
      </c>
      <c r="AU555" t="s">
        <v>1</v>
      </c>
      <c r="AV555" t="s">
        <v>1</v>
      </c>
      <c r="AW555" t="s">
        <v>11</v>
      </c>
      <c r="AX555">
        <f>Tabla1[[#This Row],[precio del paquete]]-Tabla1[[#This Row],[Saldo_Deudor]]</f>
        <v>12400</v>
      </c>
      <c r="AY555">
        <v>2400</v>
      </c>
      <c r="AZ555">
        <v>0</v>
      </c>
      <c r="BA555">
        <v>0</v>
      </c>
      <c r="BB555" s="20">
        <v>0</v>
      </c>
      <c r="BC555" t="s">
        <v>4005</v>
      </c>
      <c r="BD555" t="s">
        <v>6056</v>
      </c>
      <c r="BE555" t="s">
        <v>3</v>
      </c>
      <c r="BF555" t="s">
        <v>3</v>
      </c>
      <c r="BG555" t="s">
        <v>3</v>
      </c>
      <c r="BH555" t="s">
        <v>3</v>
      </c>
      <c r="BI555" t="s">
        <v>3</v>
      </c>
      <c r="BJ555" s="19" t="s">
        <v>6134</v>
      </c>
      <c r="BK555" t="s">
        <v>3</v>
      </c>
      <c r="BL555" t="s">
        <v>132</v>
      </c>
      <c r="BM555" t="s">
        <v>1</v>
      </c>
      <c r="BN555">
        <f>Tabla1[[#This Row],[precio del paquete]]</f>
        <v>14800</v>
      </c>
      <c r="BO555" t="s">
        <v>1</v>
      </c>
      <c r="BP555" t="s">
        <v>1</v>
      </c>
      <c r="BQ555" t="s">
        <v>1</v>
      </c>
      <c r="BR555" t="s">
        <v>1</v>
      </c>
      <c r="BS555" t="s">
        <v>1</v>
      </c>
      <c r="BT555" t="s">
        <v>1</v>
      </c>
      <c r="BU555" t="s">
        <v>1</v>
      </c>
      <c r="BV555" t="s">
        <v>1</v>
      </c>
      <c r="BW555" t="s">
        <v>0</v>
      </c>
      <c r="BX555" t="s">
        <v>1</v>
      </c>
      <c r="BY555" t="s">
        <v>1</v>
      </c>
      <c r="BZ555" t="s">
        <v>1</v>
      </c>
      <c r="CA555" t="s">
        <v>1</v>
      </c>
      <c r="CB555" t="s">
        <v>1</v>
      </c>
      <c r="CD555" t="str" cm="1">
        <f t="array" aca="1" ref="CD555" ca="1">eConcatenar(A555:CB555,"|")</f>
        <v>fYmOo82yXAy5MyZo|COM2021-3315|3|MEMORIAL|TABASCO |COMALCALCO|RANCHERIA GUAYO TERCERA|2021-10-18|14800|0|200|50|2|0|0|0|0|0|0|0|0|0|0|0|0|0|0|LEIVA|AREVALO|ANTONIO|SOLTERO|X|X|CARRETERA LAZARO CARDENAS SEGUNDA |RANCHERIA GUAYO TERCERA|X|9331013209|X|X|X|CARRETERA LAZARO CARDENAS SEGUNDA |X|LUNES|X|X|X|X|X|DOMICILIO |12400|2400|0|0|0|2022-12-01|2022-12-08|x|x|x|x|x|QWZGYSX69KVTQO|x|HOMBRE|X|14800|X|X|X|X|X|X|X|X|CARDENAS|X|X|X|X|X</v>
      </c>
    </row>
    <row r="556" spans="1:82" x14ac:dyDescent="0.25">
      <c r="A556" t="s">
        <v>690</v>
      </c>
      <c r="B556" t="s">
        <v>2681</v>
      </c>
      <c r="C556">
        <v>3</v>
      </c>
      <c r="D556" t="s">
        <v>3183</v>
      </c>
      <c r="E556" t="s">
        <v>3188</v>
      </c>
      <c r="F556" t="s">
        <v>0</v>
      </c>
      <c r="G556" t="s">
        <v>3511</v>
      </c>
      <c r="H556" t="s">
        <v>3800</v>
      </c>
      <c r="I556">
        <v>14800</v>
      </c>
      <c r="J556">
        <v>0</v>
      </c>
      <c r="K556">
        <v>500</v>
      </c>
      <c r="L556">
        <v>50</v>
      </c>
      <c r="M556">
        <v>2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 t="s">
        <v>4201</v>
      </c>
      <c r="AC556" t="s">
        <v>4305</v>
      </c>
      <c r="AD556" t="s">
        <v>4820</v>
      </c>
      <c r="AE556" t="s">
        <v>4</v>
      </c>
      <c r="AF556" t="s">
        <v>1</v>
      </c>
      <c r="AG556" t="s">
        <v>1</v>
      </c>
      <c r="AH556" t="s">
        <v>5595</v>
      </c>
      <c r="AI556" t="s">
        <v>3511</v>
      </c>
      <c r="AJ556" t="s">
        <v>1</v>
      </c>
      <c r="AK556">
        <v>9333293604</v>
      </c>
      <c r="AL556" t="s">
        <v>1</v>
      </c>
      <c r="AM556" t="s">
        <v>1</v>
      </c>
      <c r="AN556" t="s">
        <v>1</v>
      </c>
      <c r="AO556" t="s">
        <v>5595</v>
      </c>
      <c r="AP556" t="s">
        <v>1</v>
      </c>
      <c r="AQ556" t="s">
        <v>2</v>
      </c>
      <c r="AR556" t="s">
        <v>1</v>
      </c>
      <c r="AS556" t="s">
        <v>1</v>
      </c>
      <c r="AT556" t="s">
        <v>1</v>
      </c>
      <c r="AU556" t="s">
        <v>1</v>
      </c>
      <c r="AV556" t="s">
        <v>1</v>
      </c>
      <c r="AW556" t="s">
        <v>11</v>
      </c>
      <c r="AX556">
        <f>Tabla1[[#This Row],[precio del paquete]]-Tabla1[[#This Row],[Saldo_Deudor]]</f>
        <v>500</v>
      </c>
      <c r="AY556">
        <v>14300</v>
      </c>
      <c r="AZ556">
        <v>0</v>
      </c>
      <c r="BA556">
        <v>0</v>
      </c>
      <c r="BB556" s="20">
        <v>0</v>
      </c>
      <c r="BC556" t="s">
        <v>6000</v>
      </c>
      <c r="BD556" t="s">
        <v>6092</v>
      </c>
      <c r="BE556" t="s">
        <v>3</v>
      </c>
      <c r="BF556" t="s">
        <v>3</v>
      </c>
      <c r="BG556" t="s">
        <v>3</v>
      </c>
      <c r="BH556" t="s">
        <v>3</v>
      </c>
      <c r="BI556" t="s">
        <v>3</v>
      </c>
      <c r="BJ556" s="18" t="s">
        <v>6134</v>
      </c>
      <c r="BK556" t="s">
        <v>3</v>
      </c>
      <c r="BL556" t="s">
        <v>132</v>
      </c>
      <c r="BM556" t="s">
        <v>1</v>
      </c>
      <c r="BN556">
        <f>Tabla1[[#This Row],[precio del paquete]]</f>
        <v>14800</v>
      </c>
      <c r="BO556" t="s">
        <v>1</v>
      </c>
      <c r="BP556" t="s">
        <v>1</v>
      </c>
      <c r="BQ556" t="s">
        <v>1</v>
      </c>
      <c r="BR556" t="s">
        <v>1</v>
      </c>
      <c r="BS556" t="s">
        <v>1</v>
      </c>
      <c r="BT556" t="s">
        <v>1</v>
      </c>
      <c r="BU556" t="s">
        <v>1</v>
      </c>
      <c r="BV556" t="s">
        <v>1</v>
      </c>
      <c r="BW556" t="s">
        <v>0</v>
      </c>
      <c r="BX556" t="s">
        <v>1</v>
      </c>
      <c r="BY556" t="s">
        <v>1</v>
      </c>
      <c r="BZ556" t="s">
        <v>1</v>
      </c>
      <c r="CA556" t="s">
        <v>1</v>
      </c>
      <c r="CB556" t="s">
        <v>1</v>
      </c>
      <c r="CD556" t="str" cm="1">
        <f t="array" aca="1" ref="CD556" ca="1">eConcatenar(A556:CB556,"|")</f>
        <v>0TuDzoQ8Ut32p678|CAR2021-1485|3|MEMORIAL|TABASCO|CARDENAS|RANCHERIA HIDALGO PRIMERA SECCION |2021-03-23|14800|0|500|50|2|0|0|0|0|0|0|0|0|0|0|0|0|0|0|HERNANDEZ|SANCHEZ|GERARDO|SOLTERO|X|X|CARRETERA CARDERNAS COMALCALCO KILOMETRO 5 1/2|RANCHERIA HIDALGO PRIMERA SECCION |X|9333293604|X|X|X|CARRETERA CARDERNAS COMALCALCO KILOMETRO 5 1/2|X|LUNES|X|X|X|X|X|DOMICILIO |500|14300|0|0|0|2021-04-23|2021-04-30|x|x|x|x|x|QWZGYSX69KVTQO|x|HOMBRE|X|14800|X|X|X|X|X|X|X|X|CARDENAS|X|X|X|X|X</v>
      </c>
    </row>
    <row r="557" spans="1:82" x14ac:dyDescent="0.25">
      <c r="A557" t="s">
        <v>691</v>
      </c>
      <c r="B557" t="s">
        <v>2682</v>
      </c>
      <c r="C557">
        <v>3</v>
      </c>
      <c r="D557" t="s">
        <v>3187</v>
      </c>
      <c r="E557" t="s">
        <v>3188</v>
      </c>
      <c r="F557" t="s">
        <v>3191</v>
      </c>
      <c r="G557" t="s">
        <v>3512</v>
      </c>
      <c r="H557" t="s">
        <v>4009</v>
      </c>
      <c r="I557">
        <v>12900</v>
      </c>
      <c r="J557">
        <v>0</v>
      </c>
      <c r="K557">
        <v>200</v>
      </c>
      <c r="L557">
        <v>50</v>
      </c>
      <c r="M557">
        <v>1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 t="s">
        <v>4207</v>
      </c>
      <c r="AC557" t="s">
        <v>4206</v>
      </c>
      <c r="AD557" t="s">
        <v>4821</v>
      </c>
      <c r="AE557" t="s">
        <v>4</v>
      </c>
      <c r="AF557" t="s">
        <v>1</v>
      </c>
      <c r="AG557" t="s">
        <v>1</v>
      </c>
      <c r="AH557" t="s">
        <v>5596</v>
      </c>
      <c r="AI557" t="s">
        <v>3512</v>
      </c>
      <c r="AJ557" t="s">
        <v>1</v>
      </c>
      <c r="AK557" t="s">
        <v>1</v>
      </c>
      <c r="AL557" t="s">
        <v>1</v>
      </c>
      <c r="AM557" t="s">
        <v>1</v>
      </c>
      <c r="AN557" t="s">
        <v>1</v>
      </c>
      <c r="AO557" t="s">
        <v>5596</v>
      </c>
      <c r="AP557" t="s">
        <v>1</v>
      </c>
      <c r="AQ557" t="s">
        <v>2</v>
      </c>
      <c r="AR557" t="s">
        <v>1</v>
      </c>
      <c r="AS557" t="s">
        <v>1</v>
      </c>
      <c r="AT557" t="s">
        <v>1</v>
      </c>
      <c r="AU557" t="s">
        <v>1</v>
      </c>
      <c r="AV557" t="s">
        <v>1</v>
      </c>
      <c r="AW557" t="s">
        <v>11</v>
      </c>
      <c r="AX557">
        <f>Tabla1[[#This Row],[precio del paquete]]-Tabla1[[#This Row],[Saldo_Deudor]]</f>
        <v>5400</v>
      </c>
      <c r="AY557">
        <v>7500</v>
      </c>
      <c r="AZ557">
        <v>0</v>
      </c>
      <c r="BA557">
        <v>0</v>
      </c>
      <c r="BB557" s="20">
        <v>0</v>
      </c>
      <c r="BC557" t="s">
        <v>4141</v>
      </c>
      <c r="BD557" t="s">
        <v>5960</v>
      </c>
      <c r="BE557" t="s">
        <v>3</v>
      </c>
      <c r="BF557" t="s">
        <v>3</v>
      </c>
      <c r="BG557" t="s">
        <v>3</v>
      </c>
      <c r="BH557" t="s">
        <v>3</v>
      </c>
      <c r="BI557" t="s">
        <v>3</v>
      </c>
      <c r="BJ557" s="19" t="s">
        <v>6126</v>
      </c>
      <c r="BK557" t="s">
        <v>3</v>
      </c>
      <c r="BL557" t="s">
        <v>132</v>
      </c>
      <c r="BM557" t="s">
        <v>1</v>
      </c>
      <c r="BN557">
        <f>Tabla1[[#This Row],[precio del paquete]]</f>
        <v>12900</v>
      </c>
      <c r="BO557" t="s">
        <v>1</v>
      </c>
      <c r="BP557" t="s">
        <v>1</v>
      </c>
      <c r="BQ557" t="s">
        <v>1</v>
      </c>
      <c r="BR557" t="s">
        <v>1</v>
      </c>
      <c r="BS557" t="s">
        <v>1</v>
      </c>
      <c r="BT557" t="s">
        <v>1</v>
      </c>
      <c r="BU557" t="s">
        <v>1</v>
      </c>
      <c r="BV557" t="s">
        <v>1</v>
      </c>
      <c r="BW557" t="s">
        <v>0</v>
      </c>
      <c r="BX557" t="s">
        <v>1</v>
      </c>
      <c r="BY557" t="s">
        <v>1</v>
      </c>
      <c r="BZ557" t="s">
        <v>1</v>
      </c>
      <c r="CA557" t="s">
        <v>1</v>
      </c>
      <c r="CB557" t="s">
        <v>1</v>
      </c>
      <c r="CD557" t="str" cm="1">
        <f t="array" aca="1" ref="CD557" ca="1">eConcatenar(A557:CB557,"|")</f>
        <v>LXbJ8LcbAYsO6xtE|CAR2020-0618|3|ECONOLINE|TABASCO|CUNDUACAN|RANCHERIA HIDALGO SEGUNDA SECCION|2020-02-20|12900|0|200|50|1|0|0|0|0|0|0|0|0|0|0|0|0|0|0|VICENTE|MARTINEZ|LEOVINO|SOLTERO|X|X|CASA COLOR AMARILLO|RANCHERIA HIDALGO SEGUNDA SECCION|X|X|X|X|X|CASA COLOR AMARILLO|X|LUNES|X|X|X|X|X|DOMICILIO |5400|7500|0|0|0|2022-01-24|2022-01-31|x|x|x|x|x|QWZBUBTG9KVTQO|x|HOMBRE|X|12900|X|X|X|X|X|X|X|X|CARDENAS|X|X|X|X|X</v>
      </c>
    </row>
    <row r="558" spans="1:82" x14ac:dyDescent="0.25">
      <c r="A558" t="s">
        <v>692</v>
      </c>
      <c r="B558" t="s">
        <v>2683</v>
      </c>
      <c r="C558">
        <v>3</v>
      </c>
      <c r="D558" t="s">
        <v>3183</v>
      </c>
      <c r="E558" t="s">
        <v>3188</v>
      </c>
      <c r="F558" t="s">
        <v>0</v>
      </c>
      <c r="G558" t="s">
        <v>3513</v>
      </c>
      <c r="H558" t="s">
        <v>3838</v>
      </c>
      <c r="I558">
        <v>14800</v>
      </c>
      <c r="J558">
        <v>0</v>
      </c>
      <c r="K558">
        <v>200</v>
      </c>
      <c r="L558">
        <v>50</v>
      </c>
      <c r="M558">
        <v>2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 t="s">
        <v>4822</v>
      </c>
      <c r="AC558" t="s">
        <v>4425</v>
      </c>
      <c r="AD558" t="s">
        <v>4355</v>
      </c>
      <c r="AE558" t="s">
        <v>4</v>
      </c>
      <c r="AF558" t="s">
        <v>1</v>
      </c>
      <c r="AG558" t="s">
        <v>1</v>
      </c>
      <c r="AH558" t="s">
        <v>5597</v>
      </c>
      <c r="AI558" t="s">
        <v>3513</v>
      </c>
      <c r="AJ558" t="s">
        <v>1</v>
      </c>
      <c r="AK558">
        <v>9141133458</v>
      </c>
      <c r="AL558" t="s">
        <v>1</v>
      </c>
      <c r="AM558" t="s">
        <v>1</v>
      </c>
      <c r="AN558" t="s">
        <v>1</v>
      </c>
      <c r="AO558" t="s">
        <v>5597</v>
      </c>
      <c r="AP558" t="s">
        <v>1</v>
      </c>
      <c r="AQ558" t="s">
        <v>2</v>
      </c>
      <c r="AR558" t="s">
        <v>1</v>
      </c>
      <c r="AS558" t="s">
        <v>1</v>
      </c>
      <c r="AT558" t="s">
        <v>1</v>
      </c>
      <c r="AU558" t="s">
        <v>1</v>
      </c>
      <c r="AV558" t="s">
        <v>1</v>
      </c>
      <c r="AW558" t="s">
        <v>11</v>
      </c>
      <c r="AX558">
        <f>Tabla1[[#This Row],[precio del paquete]]-Tabla1[[#This Row],[Saldo_Deudor]]</f>
        <v>3900</v>
      </c>
      <c r="AY558">
        <v>10900</v>
      </c>
      <c r="AZ558">
        <v>0</v>
      </c>
      <c r="BA558">
        <v>0</v>
      </c>
      <c r="BB558" s="20">
        <v>0</v>
      </c>
      <c r="BC558" t="s">
        <v>5974</v>
      </c>
      <c r="BD558" t="s">
        <v>6064</v>
      </c>
      <c r="BE558" t="s">
        <v>3</v>
      </c>
      <c r="BF558" t="s">
        <v>3</v>
      </c>
      <c r="BG558" t="s">
        <v>3</v>
      </c>
      <c r="BH558" t="s">
        <v>3</v>
      </c>
      <c r="BI558" t="s">
        <v>3</v>
      </c>
      <c r="BJ558" s="18" t="s">
        <v>6151</v>
      </c>
      <c r="BK558" t="s">
        <v>3</v>
      </c>
      <c r="BL558" t="s">
        <v>132</v>
      </c>
      <c r="BM558" t="s">
        <v>1</v>
      </c>
      <c r="BN558">
        <f>Tabla1[[#This Row],[precio del paquete]]</f>
        <v>14800</v>
      </c>
      <c r="BO558" t="s">
        <v>1</v>
      </c>
      <c r="BP558" t="s">
        <v>1</v>
      </c>
      <c r="BQ558" t="s">
        <v>1</v>
      </c>
      <c r="BR558" t="s">
        <v>1</v>
      </c>
      <c r="BS558" t="s">
        <v>1</v>
      </c>
      <c r="BT558" t="s">
        <v>1</v>
      </c>
      <c r="BU558" t="s">
        <v>1</v>
      </c>
      <c r="BV558" t="s">
        <v>1</v>
      </c>
      <c r="BW558" t="s">
        <v>0</v>
      </c>
      <c r="BX558" t="s">
        <v>1</v>
      </c>
      <c r="BY558" t="s">
        <v>1</v>
      </c>
      <c r="BZ558" t="s">
        <v>1</v>
      </c>
      <c r="CA558" t="s">
        <v>1</v>
      </c>
      <c r="CB558" t="s">
        <v>1</v>
      </c>
      <c r="CD558" t="str" cm="1">
        <f t="array" aca="1" ref="CD558" ca="1">eConcatenar(A558:CB558,"|")</f>
        <v>rJ5dEQlQLHW2iIwT|CAR2021-1361|3|MEMORIAL|TABASCO|CARDENAS|RANCHERIA HUAPACAL PRIMERA SECCION|2021-04-19|14800|0|200|50|2|0|0|0|0|0|0|0|0|0|0|0|0|0|0|ARELLANO|ESCALANTE|MARIBEL|SOLTERO|X|X|CALLE HUAPACAL PRIMERA SECCION |RANCHERIA HUAPACAL PRIMERA SECCION|X|9141133458|X|X|X|CALLE HUAPACAL PRIMERA SECCION |X|LUNES|X|X|X|X|X|DOMICILIO |3900|10900|0|0|0|2022-03-02|2022-03-09|x|x|x|x|x|3O8PTA2AZPGA3HB|x|HOMBRE|X|14800|X|X|X|X|X|X|X|X|CARDENAS|X|X|X|X|X</v>
      </c>
    </row>
    <row r="559" spans="1:82" x14ac:dyDescent="0.25">
      <c r="A559" t="s">
        <v>693</v>
      </c>
      <c r="B559" t="s">
        <v>2684</v>
      </c>
      <c r="C559">
        <v>3</v>
      </c>
      <c r="D559" t="s">
        <v>3183</v>
      </c>
      <c r="E559" t="s">
        <v>3188</v>
      </c>
      <c r="F559" t="s">
        <v>0</v>
      </c>
      <c r="G559" t="s">
        <v>3513</v>
      </c>
      <c r="H559" t="s">
        <v>3884</v>
      </c>
      <c r="I559">
        <v>14800</v>
      </c>
      <c r="J559">
        <v>0</v>
      </c>
      <c r="K559">
        <v>100</v>
      </c>
      <c r="L559">
        <v>50</v>
      </c>
      <c r="M559">
        <v>1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 t="s">
        <v>4212</v>
      </c>
      <c r="AC559" t="s">
        <v>4186</v>
      </c>
      <c r="AD559" t="s">
        <v>4684</v>
      </c>
      <c r="AE559" t="s">
        <v>4</v>
      </c>
      <c r="AF559" t="s">
        <v>1</v>
      </c>
      <c r="AG559" t="s">
        <v>1</v>
      </c>
      <c r="AH559" t="s">
        <v>5598</v>
      </c>
      <c r="AI559" t="s">
        <v>3513</v>
      </c>
      <c r="AJ559" t="s">
        <v>1</v>
      </c>
      <c r="AK559">
        <v>9141130947</v>
      </c>
      <c r="AL559" t="s">
        <v>1</v>
      </c>
      <c r="AM559" t="s">
        <v>1</v>
      </c>
      <c r="AN559" t="s">
        <v>1</v>
      </c>
      <c r="AO559" t="s">
        <v>5598</v>
      </c>
      <c r="AP559" t="s">
        <v>1</v>
      </c>
      <c r="AQ559" t="s">
        <v>2</v>
      </c>
      <c r="AR559" t="s">
        <v>1</v>
      </c>
      <c r="AS559" t="s">
        <v>1</v>
      </c>
      <c r="AT559" t="s">
        <v>1</v>
      </c>
      <c r="AU559" t="s">
        <v>1</v>
      </c>
      <c r="AV559" t="s">
        <v>1</v>
      </c>
      <c r="AW559" t="s">
        <v>11</v>
      </c>
      <c r="AX559">
        <f>Tabla1[[#This Row],[precio del paquete]]-Tabla1[[#This Row],[Saldo_Deudor]]</f>
        <v>2700</v>
      </c>
      <c r="AY559">
        <v>12100</v>
      </c>
      <c r="AZ559">
        <v>0</v>
      </c>
      <c r="BA559">
        <v>0</v>
      </c>
      <c r="BB559" s="20">
        <v>0</v>
      </c>
      <c r="BC559" t="s">
        <v>5963</v>
      </c>
      <c r="BD559" t="s">
        <v>6044</v>
      </c>
      <c r="BE559" t="s">
        <v>3</v>
      </c>
      <c r="BF559" t="s">
        <v>3</v>
      </c>
      <c r="BG559" t="s">
        <v>3</v>
      </c>
      <c r="BH559" t="s">
        <v>3</v>
      </c>
      <c r="BI559" t="s">
        <v>3</v>
      </c>
      <c r="BJ559" s="19" t="s">
        <v>6150</v>
      </c>
      <c r="BK559" t="s">
        <v>3</v>
      </c>
      <c r="BL559" t="s">
        <v>132</v>
      </c>
      <c r="BM559" t="s">
        <v>1</v>
      </c>
      <c r="BN559">
        <f>Tabla1[[#This Row],[precio del paquete]]</f>
        <v>14800</v>
      </c>
      <c r="BO559" t="s">
        <v>1</v>
      </c>
      <c r="BP559" t="s">
        <v>1</v>
      </c>
      <c r="BQ559" t="s">
        <v>1</v>
      </c>
      <c r="BR559" t="s">
        <v>1</v>
      </c>
      <c r="BS559" t="s">
        <v>1</v>
      </c>
      <c r="BT559" t="s">
        <v>1</v>
      </c>
      <c r="BU559" t="s">
        <v>1</v>
      </c>
      <c r="BV559" t="s">
        <v>1</v>
      </c>
      <c r="BW559" t="s">
        <v>0</v>
      </c>
      <c r="BX559" t="s">
        <v>1</v>
      </c>
      <c r="BY559" t="s">
        <v>1</v>
      </c>
      <c r="BZ559" t="s">
        <v>1</v>
      </c>
      <c r="CA559" t="s">
        <v>1</v>
      </c>
      <c r="CB559" t="s">
        <v>1</v>
      </c>
      <c r="CD559" t="str" cm="1">
        <f t="array" aca="1" ref="CD559" ca="1">eConcatenar(A559:CB559,"|")</f>
        <v>KVOcDUGqmYuqYMrO|CAR2021-1940|3|MEMORIAL|TABASCO|CARDENAS|RANCHERIA HUAPACAL PRIMERA SECCION|2021-08-06|14800|0|100|50|1|0|0|0|0|0|0|0|0|0|0|0|0|0|0|RAMIREZ|GARCIA|JOSE MARIA|SOLTERO|X|X|CARRETERA AL CARMEN|RANCHERIA HUAPACAL PRIMERA SECCION|X|9141130947|X|X|X|CARRETERA AL CARMEN|X|LUNES|X|X|X|X|X|DOMICILIO |2700|12100|0|0|0|2022-02-02|2022-02-09|x|x|x|x|x|AARMQKP7RFVCNAK|x|HOMBRE|X|14800|X|X|X|X|X|X|X|X|CARDENAS|X|X|X|X|X</v>
      </c>
    </row>
    <row r="560" spans="1:82" x14ac:dyDescent="0.25">
      <c r="A560" t="s">
        <v>694</v>
      </c>
      <c r="B560" t="s">
        <v>2685</v>
      </c>
      <c r="C560">
        <v>3</v>
      </c>
      <c r="D560" t="s">
        <v>3183</v>
      </c>
      <c r="E560" t="s">
        <v>3188</v>
      </c>
      <c r="F560" t="s">
        <v>0</v>
      </c>
      <c r="G560" t="s">
        <v>3514</v>
      </c>
      <c r="H560" t="s">
        <v>3972</v>
      </c>
      <c r="I560">
        <v>14800</v>
      </c>
      <c r="J560">
        <v>0</v>
      </c>
      <c r="K560">
        <v>200</v>
      </c>
      <c r="L560">
        <v>50</v>
      </c>
      <c r="M560">
        <v>1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 t="s">
        <v>4221</v>
      </c>
      <c r="AC560" t="s">
        <v>4360</v>
      </c>
      <c r="AD560" t="s">
        <v>4321</v>
      </c>
      <c r="AE560" t="s">
        <v>4</v>
      </c>
      <c r="AF560" t="s">
        <v>1</v>
      </c>
      <c r="AG560" t="s">
        <v>1</v>
      </c>
      <c r="AH560" t="s">
        <v>5582</v>
      </c>
      <c r="AI560" t="s">
        <v>3514</v>
      </c>
      <c r="AJ560" t="s">
        <v>1</v>
      </c>
      <c r="AK560">
        <v>9141139500</v>
      </c>
      <c r="AL560" t="s">
        <v>1</v>
      </c>
      <c r="AM560" t="s">
        <v>1</v>
      </c>
      <c r="AN560" t="s">
        <v>1</v>
      </c>
      <c r="AO560" t="s">
        <v>5582</v>
      </c>
      <c r="AP560" t="s">
        <v>1</v>
      </c>
      <c r="AQ560" t="s">
        <v>2</v>
      </c>
      <c r="AR560" t="s">
        <v>1</v>
      </c>
      <c r="AS560" t="s">
        <v>1</v>
      </c>
      <c r="AT560" t="s">
        <v>1</v>
      </c>
      <c r="AU560" t="s">
        <v>1</v>
      </c>
      <c r="AV560" t="s">
        <v>1</v>
      </c>
      <c r="AW560" t="s">
        <v>11</v>
      </c>
      <c r="AX560">
        <f>Tabla1[[#This Row],[precio del paquete]]-Tabla1[[#This Row],[Saldo_Deudor]]</f>
        <v>800</v>
      </c>
      <c r="AY560">
        <v>14000</v>
      </c>
      <c r="AZ560">
        <v>0</v>
      </c>
      <c r="BA560">
        <v>0</v>
      </c>
      <c r="BB560" s="20">
        <v>0</v>
      </c>
      <c r="BC560" t="s">
        <v>3972</v>
      </c>
      <c r="BD560" t="s">
        <v>3994</v>
      </c>
      <c r="BE560" t="s">
        <v>3</v>
      </c>
      <c r="BF560" t="s">
        <v>3</v>
      </c>
      <c r="BG560" t="s">
        <v>3</v>
      </c>
      <c r="BH560" t="s">
        <v>3</v>
      </c>
      <c r="BI560" t="s">
        <v>3</v>
      </c>
      <c r="BJ560" s="18" t="s">
        <v>6150</v>
      </c>
      <c r="BK560" t="s">
        <v>3</v>
      </c>
      <c r="BL560" t="s">
        <v>132</v>
      </c>
      <c r="BM560" t="s">
        <v>1</v>
      </c>
      <c r="BN560">
        <f>Tabla1[[#This Row],[precio del paquete]]</f>
        <v>14800</v>
      </c>
      <c r="BO560" t="s">
        <v>1</v>
      </c>
      <c r="BP560" t="s">
        <v>1</v>
      </c>
      <c r="BQ560" t="s">
        <v>1</v>
      </c>
      <c r="BR560" t="s">
        <v>1</v>
      </c>
      <c r="BS560" t="s">
        <v>1</v>
      </c>
      <c r="BT560" t="s">
        <v>1</v>
      </c>
      <c r="BU560" t="s">
        <v>1</v>
      </c>
      <c r="BV560" t="s">
        <v>1</v>
      </c>
      <c r="BW560" t="s">
        <v>0</v>
      </c>
      <c r="BX560" t="s">
        <v>1</v>
      </c>
      <c r="BY560" t="s">
        <v>1</v>
      </c>
      <c r="BZ560" t="s">
        <v>1</v>
      </c>
      <c r="CA560" t="s">
        <v>1</v>
      </c>
      <c r="CB560" t="s">
        <v>1</v>
      </c>
      <c r="CD560" t="str" cm="1">
        <f t="array" aca="1" ref="CD560" ca="1">eConcatenar(A560:CB560,"|")</f>
        <v>IV1rYejqgTZKG7ei|PAR2021-7490|3|MEMORIAL|TABASCO|CARDENAS|RANCHERIA HUAPACAL SEGUNDA SECCION|2021-09-12|14800|0|200|50|1|0|0|0|0|0|0|0|0|0|0|0|0|0|0|GONZALEZ|TORRES|PABLO|SOLTERO|X|X|CALLE DEL CENTRO DE SALUD|RANCHERIA HUAPACAL SEGUNDA SECCION|X|9141139500|X|X|X|CALLE DEL CENTRO DE SALUD|X|LUNES|X|X|X|X|X|DOMICILIO |800|14000|0|0|0|2021-09-12|2021-09-19|x|x|x|x|x|AARMQKP7RFVCNAK|x|HOMBRE|X|14800|X|X|X|X|X|X|X|X|CARDENAS|X|X|X|X|X</v>
      </c>
    </row>
    <row r="561" spans="1:82" x14ac:dyDescent="0.25">
      <c r="A561" t="s">
        <v>695</v>
      </c>
      <c r="B561" t="s">
        <v>2686</v>
      </c>
      <c r="C561">
        <v>3</v>
      </c>
      <c r="D561" t="s">
        <v>3183</v>
      </c>
      <c r="E561" t="s">
        <v>3188</v>
      </c>
      <c r="F561" t="s">
        <v>3192</v>
      </c>
      <c r="G561" t="s">
        <v>3515</v>
      </c>
      <c r="H561" t="s">
        <v>3860</v>
      </c>
      <c r="I561">
        <v>14800</v>
      </c>
      <c r="J561">
        <v>0</v>
      </c>
      <c r="K561">
        <v>50</v>
      </c>
      <c r="L561">
        <v>50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 t="s">
        <v>4184</v>
      </c>
      <c r="AC561" t="s">
        <v>4823</v>
      </c>
      <c r="AD561" t="s">
        <v>4824</v>
      </c>
      <c r="AE561" t="s">
        <v>4</v>
      </c>
      <c r="AF561" t="s">
        <v>1</v>
      </c>
      <c r="AG561" t="s">
        <v>1</v>
      </c>
      <c r="AH561" t="s">
        <v>5599</v>
      </c>
      <c r="AI561" t="s">
        <v>3515</v>
      </c>
      <c r="AJ561" t="s">
        <v>1</v>
      </c>
      <c r="AK561">
        <v>9141194267</v>
      </c>
      <c r="AL561" t="s">
        <v>1</v>
      </c>
      <c r="AM561" t="s">
        <v>1</v>
      </c>
      <c r="AN561" t="s">
        <v>1</v>
      </c>
      <c r="AO561" t="s">
        <v>5599</v>
      </c>
      <c r="AP561" t="s">
        <v>1</v>
      </c>
      <c r="AQ561" t="s">
        <v>2</v>
      </c>
      <c r="AR561" t="s">
        <v>1</v>
      </c>
      <c r="AS561" t="s">
        <v>1</v>
      </c>
      <c r="AT561" t="s">
        <v>1</v>
      </c>
      <c r="AU561" t="s">
        <v>1</v>
      </c>
      <c r="AV561" t="s">
        <v>1</v>
      </c>
      <c r="AW561" t="s">
        <v>11</v>
      </c>
      <c r="AX561">
        <f>Tabla1[[#This Row],[precio del paquete]]-Tabla1[[#This Row],[Saldo_Deudor]]</f>
        <v>650</v>
      </c>
      <c r="AY561">
        <v>14150</v>
      </c>
      <c r="AZ561">
        <v>0</v>
      </c>
      <c r="BA561">
        <v>0</v>
      </c>
      <c r="BB561" s="20">
        <v>0</v>
      </c>
      <c r="BC561" t="s">
        <v>5962</v>
      </c>
      <c r="BD561" t="s">
        <v>6038</v>
      </c>
      <c r="BE561" t="s">
        <v>3</v>
      </c>
      <c r="BF561" t="s">
        <v>3</v>
      </c>
      <c r="BG561" t="s">
        <v>3</v>
      </c>
      <c r="BH561" t="s">
        <v>3</v>
      </c>
      <c r="BI561" t="s">
        <v>3</v>
      </c>
      <c r="BJ561" s="19" t="s">
        <v>6141</v>
      </c>
      <c r="BK561" t="s">
        <v>3</v>
      </c>
      <c r="BL561" t="s">
        <v>132</v>
      </c>
      <c r="BM561" t="s">
        <v>1</v>
      </c>
      <c r="BN561">
        <f>Tabla1[[#This Row],[precio del paquete]]</f>
        <v>14800</v>
      </c>
      <c r="BO561" t="s">
        <v>1</v>
      </c>
      <c r="BP561" t="s">
        <v>1</v>
      </c>
      <c r="BQ561" t="s">
        <v>1</v>
      </c>
      <c r="BR561" t="s">
        <v>1</v>
      </c>
      <c r="BS561" t="s">
        <v>1</v>
      </c>
      <c r="BT561" t="s">
        <v>1</v>
      </c>
      <c r="BU561" t="s">
        <v>1</v>
      </c>
      <c r="BV561" t="s">
        <v>1</v>
      </c>
      <c r="BW561" t="s">
        <v>0</v>
      </c>
      <c r="BX561" t="s">
        <v>1</v>
      </c>
      <c r="BY561" t="s">
        <v>1</v>
      </c>
      <c r="BZ561" t="s">
        <v>1</v>
      </c>
      <c r="CA561" t="s">
        <v>1</v>
      </c>
      <c r="CB561" t="s">
        <v>1</v>
      </c>
      <c r="CD561" t="str" cm="1">
        <f t="array" aca="1" ref="CD561" ca="1">eConcatenar(A561:CB561,"|")</f>
        <v>vmhJ3pUqSWia6TcK|CAR2021-7487|3|MEMORIAL|TABASCO|PARAISO|RANCHERIA HUAPACAL SEGUNDA SECCION |2021-07-12|14800|0|50|50|0|0|0|0|0|0|0|0|0|0|0|0|0|0|0|PEREZ|VASCONCELOS|MARTHA|SOLTERO|X|X|CARRETERA A LOS CERROS |RANCHERIA HUAPACAL SEGUNDA SECCION |X|9141194267|X|X|X|CARRETERA A LOS CERROS |X|LUNES|X|X|X|X|X|DOMICILIO |650|14150|0|0|0|2022-01-27|2022-02-03|x|x|x|x|x|QWZGYZFM9KVTQO|x|HOMBRE|X|14800|X|X|X|X|X|X|X|X|CARDENAS|X|X|X|X|X</v>
      </c>
    </row>
    <row r="562" spans="1:82" x14ac:dyDescent="0.25">
      <c r="A562" t="s">
        <v>696</v>
      </c>
      <c r="B562" t="s">
        <v>2687</v>
      </c>
      <c r="C562">
        <v>3</v>
      </c>
      <c r="D562" t="s">
        <v>3187</v>
      </c>
      <c r="E562" t="s">
        <v>3188</v>
      </c>
      <c r="F562" t="s">
        <v>3192</v>
      </c>
      <c r="G562" t="s">
        <v>3516</v>
      </c>
      <c r="H562" t="s">
        <v>4010</v>
      </c>
      <c r="I562">
        <v>12900</v>
      </c>
      <c r="J562">
        <v>0</v>
      </c>
      <c r="K562">
        <v>200</v>
      </c>
      <c r="L562">
        <v>50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 t="s">
        <v>4494</v>
      </c>
      <c r="AC562" t="s">
        <v>4247</v>
      </c>
      <c r="AD562" t="s">
        <v>4306</v>
      </c>
      <c r="AE562" t="s">
        <v>4</v>
      </c>
      <c r="AF562" t="s">
        <v>1</v>
      </c>
      <c r="AG562" t="s">
        <v>1</v>
      </c>
      <c r="AH562" t="s">
        <v>5600</v>
      </c>
      <c r="AI562" t="s">
        <v>3516</v>
      </c>
      <c r="AJ562" t="s">
        <v>1</v>
      </c>
      <c r="AK562">
        <v>9332093260</v>
      </c>
      <c r="AL562" t="s">
        <v>1</v>
      </c>
      <c r="AM562" t="s">
        <v>1</v>
      </c>
      <c r="AN562" t="s">
        <v>1</v>
      </c>
      <c r="AO562" t="s">
        <v>5600</v>
      </c>
      <c r="AP562" t="s">
        <v>1</v>
      </c>
      <c r="AQ562" t="s">
        <v>2</v>
      </c>
      <c r="AR562" t="s">
        <v>1</v>
      </c>
      <c r="AS562" t="s">
        <v>1</v>
      </c>
      <c r="AT562" t="s">
        <v>1</v>
      </c>
      <c r="AU562" t="s">
        <v>1</v>
      </c>
      <c r="AV562" t="s">
        <v>1</v>
      </c>
      <c r="AW562" t="s">
        <v>11</v>
      </c>
      <c r="AX562">
        <f>Tabla1[[#This Row],[precio del paquete]]-Tabla1[[#This Row],[Saldo_Deudor]]</f>
        <v>6300</v>
      </c>
      <c r="AY562">
        <v>6600</v>
      </c>
      <c r="AZ562">
        <v>0</v>
      </c>
      <c r="BA562">
        <v>0</v>
      </c>
      <c r="BB562" s="20">
        <v>0</v>
      </c>
      <c r="BC562" t="s">
        <v>4005</v>
      </c>
      <c r="BD562" t="s">
        <v>6056</v>
      </c>
      <c r="BE562" t="s">
        <v>3</v>
      </c>
      <c r="BF562" t="s">
        <v>3</v>
      </c>
      <c r="BG562" t="s">
        <v>3</v>
      </c>
      <c r="BH562" t="s">
        <v>3</v>
      </c>
      <c r="BI562" t="s">
        <v>3</v>
      </c>
      <c r="BJ562" s="18" t="s">
        <v>6141</v>
      </c>
      <c r="BK562" t="s">
        <v>3</v>
      </c>
      <c r="BL562" t="s">
        <v>132</v>
      </c>
      <c r="BM562" t="s">
        <v>1</v>
      </c>
      <c r="BN562">
        <f>Tabla1[[#This Row],[precio del paquete]]</f>
        <v>12900</v>
      </c>
      <c r="BO562" t="s">
        <v>1</v>
      </c>
      <c r="BP562" t="s">
        <v>1</v>
      </c>
      <c r="BQ562" t="s">
        <v>1</v>
      </c>
      <c r="BR562" t="s">
        <v>1</v>
      </c>
      <c r="BS562" t="s">
        <v>1</v>
      </c>
      <c r="BT562" t="s">
        <v>1</v>
      </c>
      <c r="BU562" t="s">
        <v>1</v>
      </c>
      <c r="BV562" t="s">
        <v>1</v>
      </c>
      <c r="BW562" t="s">
        <v>0</v>
      </c>
      <c r="BX562" t="s">
        <v>1</v>
      </c>
      <c r="BY562" t="s">
        <v>1</v>
      </c>
      <c r="BZ562" t="s">
        <v>1</v>
      </c>
      <c r="CA562" t="s">
        <v>1</v>
      </c>
      <c r="CB562" t="s">
        <v>1</v>
      </c>
      <c r="CD562" t="str" cm="1">
        <f t="array" aca="1" ref="CD562" ca="1">eConcatenar(A562:CB562,"|")</f>
        <v>IZ1dH11qHBTxY7fv|PAR2019-3281|3|ECONOLINE|TABASCO|PARAISO|RANCHERIA INDEPENDENCIA PRIMERA|2019-12-13|12900|0|200|50|0|0|0|0|0|0|0|0|0|0|0|0|0|0|0|DIAZ|MENDEZ|GUADALUPE|SOLTERO|X|X|ENTRADA LOS PINOS|RANCHERIA INDEPENDENCIA PRIMERA|X|9332093260|X|X|X|ENTRADA LOS PINOS|X|LUNES|X|X|X|X|X|DOMICILIO |6300|6600|0|0|0|2022-12-01|2022-12-08|x|x|x|x|x|QWZGYZFM9KVTQO|x|HOMBRE|X|12900|X|X|X|X|X|X|X|X|CARDENAS|X|X|X|X|X</v>
      </c>
    </row>
    <row r="563" spans="1:82" x14ac:dyDescent="0.25">
      <c r="A563" t="s">
        <v>697</v>
      </c>
      <c r="B563" t="s">
        <v>2688</v>
      </c>
      <c r="C563">
        <v>3</v>
      </c>
      <c r="D563" t="s">
        <v>3185</v>
      </c>
      <c r="E563" t="s">
        <v>3188</v>
      </c>
      <c r="F563" t="s">
        <v>3189</v>
      </c>
      <c r="G563" t="s">
        <v>3517</v>
      </c>
      <c r="H563" t="s">
        <v>3870</v>
      </c>
      <c r="I563">
        <v>12900</v>
      </c>
      <c r="J563">
        <v>0</v>
      </c>
      <c r="K563">
        <v>200</v>
      </c>
      <c r="L563">
        <v>50</v>
      </c>
      <c r="M563">
        <v>1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 t="s">
        <v>4494</v>
      </c>
      <c r="AC563" t="s">
        <v>4188</v>
      </c>
      <c r="AD563" t="s">
        <v>4825</v>
      </c>
      <c r="AE563" t="s">
        <v>4</v>
      </c>
      <c r="AF563" t="s">
        <v>1</v>
      </c>
      <c r="AG563" t="s">
        <v>1</v>
      </c>
      <c r="AH563" t="s">
        <v>5601</v>
      </c>
      <c r="AI563" t="s">
        <v>3517</v>
      </c>
      <c r="AJ563" t="s">
        <v>1</v>
      </c>
      <c r="AK563">
        <v>93320174995</v>
      </c>
      <c r="AL563" t="s">
        <v>1</v>
      </c>
      <c r="AM563" t="s">
        <v>1</v>
      </c>
      <c r="AN563" t="s">
        <v>1</v>
      </c>
      <c r="AO563" t="s">
        <v>5601</v>
      </c>
      <c r="AP563" t="s">
        <v>1</v>
      </c>
      <c r="AQ563" t="s">
        <v>2</v>
      </c>
      <c r="AR563" t="s">
        <v>1</v>
      </c>
      <c r="AS563" t="s">
        <v>1</v>
      </c>
      <c r="AT563" t="s">
        <v>1</v>
      </c>
      <c r="AU563" t="s">
        <v>1</v>
      </c>
      <c r="AV563" t="s">
        <v>1</v>
      </c>
      <c r="AW563" t="s">
        <v>11</v>
      </c>
      <c r="AX563">
        <f>Tabla1[[#This Row],[precio del paquete]]-Tabla1[[#This Row],[Saldo_Deudor]]</f>
        <v>4600</v>
      </c>
      <c r="AY563">
        <v>8300</v>
      </c>
      <c r="AZ563">
        <v>0</v>
      </c>
      <c r="BA563">
        <v>0</v>
      </c>
      <c r="BB563" s="20">
        <v>0</v>
      </c>
      <c r="BC563" t="s">
        <v>4166</v>
      </c>
      <c r="BD563" t="s">
        <v>6035</v>
      </c>
      <c r="BE563" t="s">
        <v>3</v>
      </c>
      <c r="BF563" t="s">
        <v>3</v>
      </c>
      <c r="BG563" t="s">
        <v>3</v>
      </c>
      <c r="BH563" t="s">
        <v>3</v>
      </c>
      <c r="BI563" t="s">
        <v>3</v>
      </c>
      <c r="BJ563" s="19" t="s">
        <v>6152</v>
      </c>
      <c r="BK563" t="s">
        <v>3</v>
      </c>
      <c r="BL563" t="s">
        <v>132</v>
      </c>
      <c r="BM563" t="s">
        <v>1</v>
      </c>
      <c r="BN563">
        <f>Tabla1[[#This Row],[precio del paquete]]</f>
        <v>12900</v>
      </c>
      <c r="BO563" t="s">
        <v>1</v>
      </c>
      <c r="BP563" t="s">
        <v>1</v>
      </c>
      <c r="BQ563" t="s">
        <v>1</v>
      </c>
      <c r="BR563" t="s">
        <v>1</v>
      </c>
      <c r="BS563" t="s">
        <v>1</v>
      </c>
      <c r="BT563" t="s">
        <v>1</v>
      </c>
      <c r="BU563" t="s">
        <v>1</v>
      </c>
      <c r="BV563" t="s">
        <v>1</v>
      </c>
      <c r="BW563" t="s">
        <v>0</v>
      </c>
      <c r="BX563" t="s">
        <v>1</v>
      </c>
      <c r="BY563" t="s">
        <v>1</v>
      </c>
      <c r="BZ563" t="s">
        <v>1</v>
      </c>
      <c r="CA563" t="s">
        <v>1</v>
      </c>
      <c r="CB563" t="s">
        <v>1</v>
      </c>
      <c r="CD563" t="str" cm="1">
        <f t="array" aca="1" ref="CD563" ca="1">eConcatenar(A563:CB563,"|")</f>
        <v>2C91gX4j6bju7IhF|COM2021-0783|3|IMPERIAL DE LUJO|TABASCO|COMALCALCO|RANCHERIA INDEPENDENCIA SEGUNDA SECCION|2021-01-03|12900|0|200|50|1|0|0|0|0|0|0|0|0|0|0|0|0|0|0|DIAZ|ARIAS|DELFINO|SOLTERO|X|X|CARRETERA A NICOLAS BRAVO CHICHICAPA SIN NUMERO|RANCHERIA INDEPENDENCIA SEGUNDA SECCION|X|93320174995|X|X|X|CARRETERA A NICOLAS BRAVO CHICHICAPA SIN NUMERO|X|LUNES|X|X|X|X|X|DOMICILIO |4600|8300|0|0|0|2022-04-02|2022-04-09|x|x|x|x|x|ZGSYJGLZUXA73WJ|x|HOMBRE|X|12900|X|X|X|X|X|X|X|X|CARDENAS|X|X|X|X|X</v>
      </c>
    </row>
    <row r="564" spans="1:82" x14ac:dyDescent="0.25">
      <c r="A564" t="s">
        <v>698</v>
      </c>
      <c r="B564" t="s">
        <v>2689</v>
      </c>
      <c r="C564">
        <v>3</v>
      </c>
      <c r="D564" t="s">
        <v>3187</v>
      </c>
      <c r="E564" t="s">
        <v>3188</v>
      </c>
      <c r="F564" t="s">
        <v>3189</v>
      </c>
      <c r="G564" t="s">
        <v>3517</v>
      </c>
      <c r="H564" t="s">
        <v>3931</v>
      </c>
      <c r="I564">
        <v>12900</v>
      </c>
      <c r="J564">
        <v>0</v>
      </c>
      <c r="K564">
        <v>200</v>
      </c>
      <c r="L564">
        <v>50</v>
      </c>
      <c r="M564">
        <v>1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 t="s">
        <v>4246</v>
      </c>
      <c r="AC564" t="s">
        <v>4221</v>
      </c>
      <c r="AD564" t="s">
        <v>4554</v>
      </c>
      <c r="AE564" t="s">
        <v>4</v>
      </c>
      <c r="AF564" t="s">
        <v>1</v>
      </c>
      <c r="AG564" t="s">
        <v>1</v>
      </c>
      <c r="AH564" t="s">
        <v>5602</v>
      </c>
      <c r="AI564" t="s">
        <v>3517</v>
      </c>
      <c r="AJ564" t="s">
        <v>1</v>
      </c>
      <c r="AK564">
        <v>9331672043</v>
      </c>
      <c r="AL564" t="s">
        <v>1</v>
      </c>
      <c r="AM564" t="s">
        <v>1</v>
      </c>
      <c r="AN564" t="s">
        <v>1</v>
      </c>
      <c r="AO564" t="s">
        <v>5602</v>
      </c>
      <c r="AP564" t="s">
        <v>1</v>
      </c>
      <c r="AQ564" t="s">
        <v>2</v>
      </c>
      <c r="AR564" t="s">
        <v>1</v>
      </c>
      <c r="AS564" t="s">
        <v>1</v>
      </c>
      <c r="AT564" t="s">
        <v>1</v>
      </c>
      <c r="AU564" t="s">
        <v>1</v>
      </c>
      <c r="AV564" t="s">
        <v>1</v>
      </c>
      <c r="AW564" t="s">
        <v>11</v>
      </c>
      <c r="AX564">
        <f>Tabla1[[#This Row],[precio del paquete]]-Tabla1[[#This Row],[Saldo_Deudor]]</f>
        <v>12100</v>
      </c>
      <c r="AY564">
        <v>800</v>
      </c>
      <c r="AZ564">
        <v>0</v>
      </c>
      <c r="BA564">
        <v>0</v>
      </c>
      <c r="BB564" s="20">
        <v>0</v>
      </c>
      <c r="BC564" t="s">
        <v>4166</v>
      </c>
      <c r="BD564" t="s">
        <v>6035</v>
      </c>
      <c r="BE564" t="s">
        <v>3</v>
      </c>
      <c r="BF564" t="s">
        <v>3</v>
      </c>
      <c r="BG564" t="s">
        <v>3</v>
      </c>
      <c r="BH564" t="s">
        <v>3</v>
      </c>
      <c r="BI564" t="s">
        <v>3</v>
      </c>
      <c r="BJ564" s="18" t="s">
        <v>6148</v>
      </c>
      <c r="BK564" t="s">
        <v>3</v>
      </c>
      <c r="BL564" t="s">
        <v>132</v>
      </c>
      <c r="BM564" t="s">
        <v>1</v>
      </c>
      <c r="BN564">
        <f>Tabla1[[#This Row],[precio del paquete]]</f>
        <v>12900</v>
      </c>
      <c r="BO564" t="s">
        <v>1</v>
      </c>
      <c r="BP564" t="s">
        <v>1</v>
      </c>
      <c r="BQ564" t="s">
        <v>1</v>
      </c>
      <c r="BR564" t="s">
        <v>1</v>
      </c>
      <c r="BS564" t="s">
        <v>1</v>
      </c>
      <c r="BT564" t="s">
        <v>1</v>
      </c>
      <c r="BU564" t="s">
        <v>1</v>
      </c>
      <c r="BV564" t="s">
        <v>1</v>
      </c>
      <c r="BW564" t="s">
        <v>0</v>
      </c>
      <c r="BX564" t="s">
        <v>1</v>
      </c>
      <c r="BY564" t="s">
        <v>1</v>
      </c>
      <c r="BZ564" t="s">
        <v>1</v>
      </c>
      <c r="CA564" t="s">
        <v>1</v>
      </c>
      <c r="CB564" t="s">
        <v>1</v>
      </c>
      <c r="CD564" t="str" cm="1">
        <f t="array" aca="1" ref="CD564" ca="1">eConcatenar(A564:CB564,"|")</f>
        <v>1aDj25kdT0IPK98k|COM2018-2844|3|ECONOLINE|TABASCO|COMALCALCO|RANCHERIA INDEPENDENCIA SEGUNDA SECCION|2018-12-24|12900|0|200|50|1|0|0|0|0|0|0|0|0|0|0|0|0|0|0|JIMENEZ|GONZALEZ|MIGUEL|SOLTERO|X|X|ENTRADA ISLA ISABEL|RANCHERIA INDEPENDENCIA SEGUNDA SECCION|X|9331672043|X|X|X|ENTRADA ISLA ISABEL|X|LUNES|X|X|X|X|X|DOMICILIO |12100|800|0|0|0|2022-04-02|2022-04-09|x|x|x|x|x|PIZ5DTWQQTZRNTG|x|HOMBRE|X|12900|X|X|X|X|X|X|X|X|CARDENAS|X|X|X|X|X</v>
      </c>
    </row>
    <row r="565" spans="1:82" x14ac:dyDescent="0.25">
      <c r="A565" t="s">
        <v>699</v>
      </c>
      <c r="B565" t="s">
        <v>2690</v>
      </c>
      <c r="C565">
        <v>3</v>
      </c>
      <c r="D565" t="s">
        <v>3183</v>
      </c>
      <c r="E565" t="s">
        <v>3188</v>
      </c>
      <c r="F565" t="s">
        <v>3194</v>
      </c>
      <c r="G565" t="s">
        <v>3518</v>
      </c>
      <c r="H565" t="s">
        <v>3864</v>
      </c>
      <c r="I565">
        <v>14800</v>
      </c>
      <c r="J565">
        <v>0</v>
      </c>
      <c r="K565">
        <v>200</v>
      </c>
      <c r="L565">
        <v>50</v>
      </c>
      <c r="M565">
        <v>1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 t="s">
        <v>4305</v>
      </c>
      <c r="AC565" t="s">
        <v>7</v>
      </c>
      <c r="AD565" t="s">
        <v>4826</v>
      </c>
      <c r="AE565" t="s">
        <v>4</v>
      </c>
      <c r="AF565" t="s">
        <v>1</v>
      </c>
      <c r="AG565" t="s">
        <v>1</v>
      </c>
      <c r="AH565" t="s">
        <v>5603</v>
      </c>
      <c r="AI565" t="s">
        <v>3518</v>
      </c>
      <c r="AJ565" t="s">
        <v>1</v>
      </c>
      <c r="AK565">
        <v>9334051537</v>
      </c>
      <c r="AL565" t="s">
        <v>1</v>
      </c>
      <c r="AM565" t="s">
        <v>1</v>
      </c>
      <c r="AN565" t="s">
        <v>1</v>
      </c>
      <c r="AO565" t="s">
        <v>5603</v>
      </c>
      <c r="AP565" t="s">
        <v>1</v>
      </c>
      <c r="AQ565" t="s">
        <v>2</v>
      </c>
      <c r="AR565" t="s">
        <v>1</v>
      </c>
      <c r="AS565" t="s">
        <v>1</v>
      </c>
      <c r="AT565" t="s">
        <v>1</v>
      </c>
      <c r="AU565" t="s">
        <v>1</v>
      </c>
      <c r="AV565" t="s">
        <v>1</v>
      </c>
      <c r="AW565" t="s">
        <v>11</v>
      </c>
      <c r="AX565">
        <f>Tabla1[[#This Row],[precio del paquete]]-Tabla1[[#This Row],[Saldo_Deudor]]</f>
        <v>1000</v>
      </c>
      <c r="AY565">
        <v>13800</v>
      </c>
      <c r="AZ565">
        <v>0</v>
      </c>
      <c r="BA565">
        <v>0</v>
      </c>
      <c r="BB565" s="20">
        <v>0</v>
      </c>
      <c r="BC565" t="s">
        <v>3983</v>
      </c>
      <c r="BD565" t="s">
        <v>6048</v>
      </c>
      <c r="BE565" t="s">
        <v>3</v>
      </c>
      <c r="BF565" t="s">
        <v>3</v>
      </c>
      <c r="BG565" t="s">
        <v>3</v>
      </c>
      <c r="BH565" t="s">
        <v>3</v>
      </c>
      <c r="BI565" t="s">
        <v>3</v>
      </c>
      <c r="BJ565" s="19" t="s">
        <v>6148</v>
      </c>
      <c r="BK565" t="s">
        <v>3</v>
      </c>
      <c r="BL565" t="s">
        <v>132</v>
      </c>
      <c r="BM565" t="s">
        <v>1</v>
      </c>
      <c r="BN565">
        <f>Tabla1[[#This Row],[precio del paquete]]</f>
        <v>14800</v>
      </c>
      <c r="BO565" t="s">
        <v>1</v>
      </c>
      <c r="BP565" t="s">
        <v>1</v>
      </c>
      <c r="BQ565" t="s">
        <v>1</v>
      </c>
      <c r="BR565" t="s">
        <v>1</v>
      </c>
      <c r="BS565" t="s">
        <v>1</v>
      </c>
      <c r="BT565" t="s">
        <v>1</v>
      </c>
      <c r="BU565" t="s">
        <v>1</v>
      </c>
      <c r="BV565" t="s">
        <v>1</v>
      </c>
      <c r="BW565" t="s">
        <v>0</v>
      </c>
      <c r="BX565" t="s">
        <v>1</v>
      </c>
      <c r="BY565" t="s">
        <v>1</v>
      </c>
      <c r="BZ565" t="s">
        <v>1</v>
      </c>
      <c r="CA565" t="s">
        <v>1</v>
      </c>
      <c r="CB565" t="s">
        <v>1</v>
      </c>
      <c r="CD565" t="str" cm="1">
        <f t="array" aca="1" ref="CD565" ca="1">eConcatenar(A565:CB565,"|")</f>
        <v>Cwp8rdqC3JepK0k2|CAR2021-3374|3|MEMORIAL|TABASCO|CENTLA|RANCHERIA JALAPITA|2021-10-25|14800|0|200|50|1|0|0|0|0|0|0|0|0|0|0|0|0|0|0|SANCHEZ|LOPEZ|DARVYN|SOLTERO|X|X|CALLE EL MORRAL|RANCHERIA JALAPITA|X|9334051537|X|X|X|CALLE EL MORRAL|X|LUNES|X|X|X|X|X|DOMICILIO |1000|13800|0|0|0|2022-07-01|2022-07-08|x|x|x|x|x|PIZ5DTWQQTZRNTG|x|HOMBRE|X|14800|X|X|X|X|X|X|X|X|CARDENAS|X|X|X|X|X</v>
      </c>
    </row>
    <row r="566" spans="1:82" x14ac:dyDescent="0.25">
      <c r="A566" t="s">
        <v>700</v>
      </c>
      <c r="B566" t="s">
        <v>2691</v>
      </c>
      <c r="C566">
        <v>3</v>
      </c>
      <c r="D566" t="s">
        <v>3184</v>
      </c>
      <c r="E566" t="s">
        <v>3188</v>
      </c>
      <c r="F566" t="s">
        <v>3194</v>
      </c>
      <c r="G566" t="s">
        <v>3518</v>
      </c>
      <c r="H566" t="s">
        <v>3894</v>
      </c>
      <c r="I566">
        <v>24500</v>
      </c>
      <c r="J566">
        <v>0</v>
      </c>
      <c r="K566">
        <v>200</v>
      </c>
      <c r="L566">
        <v>50</v>
      </c>
      <c r="M566">
        <v>1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 t="s">
        <v>4328</v>
      </c>
      <c r="AC566" t="s">
        <v>4217</v>
      </c>
      <c r="AD566" t="s">
        <v>4827</v>
      </c>
      <c r="AE566" t="s">
        <v>4</v>
      </c>
      <c r="AF566" t="s">
        <v>1</v>
      </c>
      <c r="AG566" t="s">
        <v>1</v>
      </c>
      <c r="AH566" t="s">
        <v>3237</v>
      </c>
      <c r="AI566" t="s">
        <v>3518</v>
      </c>
      <c r="AJ566" t="s">
        <v>1</v>
      </c>
      <c r="AK566">
        <v>9331596084</v>
      </c>
      <c r="AL566" t="s">
        <v>1</v>
      </c>
      <c r="AM566" t="s">
        <v>1</v>
      </c>
      <c r="AN566" t="s">
        <v>1</v>
      </c>
      <c r="AO566" t="s">
        <v>3237</v>
      </c>
      <c r="AP566" t="s">
        <v>1</v>
      </c>
      <c r="AQ566" t="s">
        <v>2</v>
      </c>
      <c r="AR566" t="s">
        <v>1</v>
      </c>
      <c r="AS566" t="s">
        <v>1</v>
      </c>
      <c r="AT566" t="s">
        <v>1</v>
      </c>
      <c r="AU566" t="s">
        <v>1</v>
      </c>
      <c r="AV566" t="s">
        <v>1</v>
      </c>
      <c r="AW566" t="s">
        <v>11</v>
      </c>
      <c r="AX566">
        <f>Tabla1[[#This Row],[precio del paquete]]-Tabla1[[#This Row],[Saldo_Deudor]]</f>
        <v>1000</v>
      </c>
      <c r="AY566">
        <v>23500</v>
      </c>
      <c r="AZ566">
        <v>0</v>
      </c>
      <c r="BA566">
        <v>0</v>
      </c>
      <c r="BB566" s="20">
        <v>0</v>
      </c>
      <c r="BC566" t="s">
        <v>3894</v>
      </c>
      <c r="BD566" t="s">
        <v>3836</v>
      </c>
      <c r="BE566" t="s">
        <v>3</v>
      </c>
      <c r="BF566" t="s">
        <v>3</v>
      </c>
      <c r="BG566" t="s">
        <v>3</v>
      </c>
      <c r="BH566" t="s">
        <v>3</v>
      </c>
      <c r="BI566" t="s">
        <v>3</v>
      </c>
      <c r="BJ566" s="18" t="s">
        <v>6139</v>
      </c>
      <c r="BK566" t="s">
        <v>3</v>
      </c>
      <c r="BL566" t="s">
        <v>132</v>
      </c>
      <c r="BM566" t="s">
        <v>1</v>
      </c>
      <c r="BN566">
        <f>Tabla1[[#This Row],[precio del paquete]]</f>
        <v>24500</v>
      </c>
      <c r="BO566" t="s">
        <v>1</v>
      </c>
      <c r="BP566" t="s">
        <v>1</v>
      </c>
      <c r="BQ566" t="s">
        <v>1</v>
      </c>
      <c r="BR566" t="s">
        <v>1</v>
      </c>
      <c r="BS566" t="s">
        <v>1</v>
      </c>
      <c r="BT566" t="s">
        <v>1</v>
      </c>
      <c r="BU566" t="s">
        <v>1</v>
      </c>
      <c r="BV566" t="s">
        <v>1</v>
      </c>
      <c r="BW566" t="s">
        <v>0</v>
      </c>
      <c r="BX566" t="s">
        <v>1</v>
      </c>
      <c r="BY566" t="s">
        <v>1</v>
      </c>
      <c r="BZ566" t="s">
        <v>1</v>
      </c>
      <c r="CA566" t="s">
        <v>1</v>
      </c>
      <c r="CB566" t="s">
        <v>1</v>
      </c>
      <c r="CD566" t="str" cm="1">
        <f t="array" aca="1" ref="CD566" ca="1">eConcatenar(A566:CB566,"|")</f>
        <v>Fdya6pz0hnJiBRnj|PAR2021-3744|3|DIGNITY|TABASCO|CENTLA|RANCHERIA JALAPITA|2021-11-20|24500|0|200|50|1|0|0|0|0|0|0|0|0|0|0|0|0|0|0|CUPIL|RODRIGUEZ|DEYSI KARINA|SOLTERO|X|X|CARRETERA PRINCIPAL SIN NUMERO|RANCHERIA JALAPITA|X|9331596084|X|X|X|CARRETERA PRINCIPAL SIN NUMERO|X|LUNES|X|X|X|X|X|DOMICILIO |1000|23500|0|0|0|2021-11-20|2021-11-27|x|x|x|x|x|QWZGYT4O9KVTQO|x|HOMBRE|X|24500|X|X|X|X|X|X|X|X|CARDENAS|X|X|X|X|X</v>
      </c>
    </row>
    <row r="567" spans="1:82" x14ac:dyDescent="0.25">
      <c r="A567" t="s">
        <v>701</v>
      </c>
      <c r="B567" t="s">
        <v>2692</v>
      </c>
      <c r="C567">
        <v>3</v>
      </c>
      <c r="D567" t="s">
        <v>3187</v>
      </c>
      <c r="E567" t="s">
        <v>3188</v>
      </c>
      <c r="F567" t="s">
        <v>3192</v>
      </c>
      <c r="G567" t="s">
        <v>3518</v>
      </c>
      <c r="H567" t="s">
        <v>4011</v>
      </c>
      <c r="I567">
        <v>12900</v>
      </c>
      <c r="J567">
        <v>0</v>
      </c>
      <c r="K567">
        <v>500</v>
      </c>
      <c r="L567">
        <v>50</v>
      </c>
      <c r="M567">
        <v>2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 t="s">
        <v>7</v>
      </c>
      <c r="AC567" t="s">
        <v>4408</v>
      </c>
      <c r="AD567" t="s">
        <v>4828</v>
      </c>
      <c r="AE567" t="s">
        <v>4</v>
      </c>
      <c r="AF567" t="s">
        <v>1</v>
      </c>
      <c r="AG567" t="s">
        <v>1</v>
      </c>
      <c r="AH567" t="s">
        <v>5604</v>
      </c>
      <c r="AI567" t="s">
        <v>3518</v>
      </c>
      <c r="AJ567" t="s">
        <v>1</v>
      </c>
      <c r="AK567">
        <v>9371081539</v>
      </c>
      <c r="AL567" t="s">
        <v>1</v>
      </c>
      <c r="AM567" t="s">
        <v>1</v>
      </c>
      <c r="AN567" t="s">
        <v>1</v>
      </c>
      <c r="AO567" t="s">
        <v>5604</v>
      </c>
      <c r="AP567" t="s">
        <v>1</v>
      </c>
      <c r="AQ567" t="s">
        <v>2</v>
      </c>
      <c r="AR567" t="s">
        <v>1</v>
      </c>
      <c r="AS567" t="s">
        <v>1</v>
      </c>
      <c r="AT567" t="s">
        <v>1</v>
      </c>
      <c r="AU567" t="s">
        <v>1</v>
      </c>
      <c r="AV567" t="s">
        <v>1</v>
      </c>
      <c r="AW567" t="s">
        <v>11</v>
      </c>
      <c r="AX567">
        <f>Tabla1[[#This Row],[precio del paquete]]-Tabla1[[#This Row],[Saldo_Deudor]]</f>
        <v>10100</v>
      </c>
      <c r="AY567">
        <v>2800</v>
      </c>
      <c r="AZ567">
        <v>0</v>
      </c>
      <c r="BA567">
        <v>0</v>
      </c>
      <c r="BB567" s="20">
        <v>0</v>
      </c>
      <c r="BC567" t="s">
        <v>3957</v>
      </c>
      <c r="BD567" t="s">
        <v>4137</v>
      </c>
      <c r="BE567" t="s">
        <v>3</v>
      </c>
      <c r="BF567" t="s">
        <v>3</v>
      </c>
      <c r="BG567" t="s">
        <v>3</v>
      </c>
      <c r="BH567" t="s">
        <v>3</v>
      </c>
      <c r="BI567" t="s">
        <v>3</v>
      </c>
      <c r="BJ567" s="19" t="s">
        <v>6139</v>
      </c>
      <c r="BK567" t="s">
        <v>3</v>
      </c>
      <c r="BL567" t="s">
        <v>132</v>
      </c>
      <c r="BM567" t="s">
        <v>1</v>
      </c>
      <c r="BN567">
        <f>Tabla1[[#This Row],[precio del paquete]]</f>
        <v>12900</v>
      </c>
      <c r="BO567" t="s">
        <v>1</v>
      </c>
      <c r="BP567" t="s">
        <v>1</v>
      </c>
      <c r="BQ567" t="s">
        <v>1</v>
      </c>
      <c r="BR567" t="s">
        <v>1</v>
      </c>
      <c r="BS567" t="s">
        <v>1</v>
      </c>
      <c r="BT567" t="s">
        <v>1</v>
      </c>
      <c r="BU567" t="s">
        <v>1</v>
      </c>
      <c r="BV567" t="s">
        <v>1</v>
      </c>
      <c r="BW567" t="s">
        <v>0</v>
      </c>
      <c r="BX567" t="s">
        <v>1</v>
      </c>
      <c r="BY567" t="s">
        <v>1</v>
      </c>
      <c r="BZ567" t="s">
        <v>1</v>
      </c>
      <c r="CA567" t="s">
        <v>1</v>
      </c>
      <c r="CB567" t="s">
        <v>1</v>
      </c>
      <c r="CD567" t="str" cm="1">
        <f t="array" aca="1" ref="CD567" ca="1">eConcatenar(A567:CB567,"|")</f>
        <v>aPgB1vQ2EE6sFIfO|PAR2019-1793|3|ECONOLINE|TABASCO|PARAISO|RANCHERIA JALAPITA|2019-12-07|12900|0|500|50|2|0|0|0|0|0|0|0|0|0|0|0|0|0|0|LOPEZ|MAY|REMIGIO|SOLTERO|X|X|CALLE EL AGUILA|RANCHERIA JALAPITA|X|9371081539|X|X|X|CALLE EL AGUILA|X|LUNES|X|X|X|X|X|DOMICILIO |10100|2800|0|0|0|2021-07-01|2021-07-08|x|x|x|x|x|QWZGYT4O9KVTQO|x|HOMBRE|X|12900|X|X|X|X|X|X|X|X|CARDENAS|X|X|X|X|X</v>
      </c>
    </row>
    <row r="568" spans="1:82" x14ac:dyDescent="0.25">
      <c r="A568" t="s">
        <v>702</v>
      </c>
      <c r="B568" t="s">
        <v>2693</v>
      </c>
      <c r="C568">
        <v>3</v>
      </c>
      <c r="D568" t="s">
        <v>3183</v>
      </c>
      <c r="E568" t="s">
        <v>3188</v>
      </c>
      <c r="F568" t="s">
        <v>3192</v>
      </c>
      <c r="G568" t="s">
        <v>3518</v>
      </c>
      <c r="H568" t="s">
        <v>3887</v>
      </c>
      <c r="I568">
        <v>14800</v>
      </c>
      <c r="J568">
        <v>0</v>
      </c>
      <c r="K568">
        <v>200</v>
      </c>
      <c r="L568">
        <v>50</v>
      </c>
      <c r="M568">
        <v>1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 t="s">
        <v>4283</v>
      </c>
      <c r="AC568" t="s">
        <v>4328</v>
      </c>
      <c r="AD568" t="s">
        <v>4693</v>
      </c>
      <c r="AE568" t="s">
        <v>4</v>
      </c>
      <c r="AF568" t="s">
        <v>1</v>
      </c>
      <c r="AG568" t="s">
        <v>1</v>
      </c>
      <c r="AH568" t="s">
        <v>5605</v>
      </c>
      <c r="AI568" t="s">
        <v>3518</v>
      </c>
      <c r="AJ568" t="s">
        <v>1</v>
      </c>
      <c r="AK568">
        <v>9331074263</v>
      </c>
      <c r="AL568" t="s">
        <v>1</v>
      </c>
      <c r="AM568" t="s">
        <v>1</v>
      </c>
      <c r="AN568" t="s">
        <v>1</v>
      </c>
      <c r="AO568" t="s">
        <v>5605</v>
      </c>
      <c r="AP568" t="s">
        <v>1</v>
      </c>
      <c r="AQ568" t="s">
        <v>2</v>
      </c>
      <c r="AR568" t="s">
        <v>1</v>
      </c>
      <c r="AS568" t="s">
        <v>1</v>
      </c>
      <c r="AT568" t="s">
        <v>1</v>
      </c>
      <c r="AU568" t="s">
        <v>1</v>
      </c>
      <c r="AV568" t="s">
        <v>1</v>
      </c>
      <c r="AW568" t="s">
        <v>11</v>
      </c>
      <c r="AX568">
        <f>Tabla1[[#This Row],[precio del paquete]]-Tabla1[[#This Row],[Saldo_Deudor]]</f>
        <v>1000</v>
      </c>
      <c r="AY568">
        <v>13800</v>
      </c>
      <c r="AZ568">
        <v>0</v>
      </c>
      <c r="BA568">
        <v>0</v>
      </c>
      <c r="BB568" s="20">
        <v>0</v>
      </c>
      <c r="BC568" t="s">
        <v>3858</v>
      </c>
      <c r="BD568" t="s">
        <v>3987</v>
      </c>
      <c r="BE568" t="s">
        <v>3</v>
      </c>
      <c r="BF568" t="s">
        <v>3</v>
      </c>
      <c r="BG568" t="s">
        <v>3</v>
      </c>
      <c r="BH568" t="s">
        <v>3</v>
      </c>
      <c r="BI568" t="s">
        <v>3</v>
      </c>
      <c r="BJ568" s="18" t="s">
        <v>6139</v>
      </c>
      <c r="BK568" t="s">
        <v>3</v>
      </c>
      <c r="BL568" t="s">
        <v>132</v>
      </c>
      <c r="BM568" t="s">
        <v>1</v>
      </c>
      <c r="BN568">
        <f>Tabla1[[#This Row],[precio del paquete]]</f>
        <v>14800</v>
      </c>
      <c r="BO568" t="s">
        <v>1</v>
      </c>
      <c r="BP568" t="s">
        <v>1</v>
      </c>
      <c r="BQ568" t="s">
        <v>1</v>
      </c>
      <c r="BR568" t="s">
        <v>1</v>
      </c>
      <c r="BS568" t="s">
        <v>1</v>
      </c>
      <c r="BT568" t="s">
        <v>1</v>
      </c>
      <c r="BU568" t="s">
        <v>1</v>
      </c>
      <c r="BV568" t="s">
        <v>1</v>
      </c>
      <c r="BW568" t="s">
        <v>0</v>
      </c>
      <c r="BX568" t="s">
        <v>1</v>
      </c>
      <c r="BY568" t="s">
        <v>1</v>
      </c>
      <c r="BZ568" t="s">
        <v>1</v>
      </c>
      <c r="CA568" t="s">
        <v>1</v>
      </c>
      <c r="CB568" t="s">
        <v>1</v>
      </c>
      <c r="CD568" t="str" cm="1">
        <f t="array" aca="1" ref="CD568" ca="1">eConcatenar(A568:CB568,"|")</f>
        <v>vlYmzcQ3GkX2LRtp|PAR2021-2906|3|MEMORIAL|TABASCO|PARAISO|RANCHERIA JALAPITA|2021-09-13|14800|0|200|50|1|0|0|0|0|0|0|0|0|0|0|0|0|0|0|CORDOVA|CUPIL|MARCOLFA|SOLTERO|X|X|CARRETERA A LA PLAYA EL MORRAL|RANCHERIA JALAPITA|X|9331074263|X|X|X|CARRETERA A LA PLAYA EL MORRAL|X|LUNES|X|X|X|X|X|DOMICILIO |1000|13800|0|0|0|2021-11-19|2021-11-26|x|x|x|x|x|QWZGYT4O9KVTQO|x|HOMBRE|X|14800|X|X|X|X|X|X|X|X|CARDENAS|X|X|X|X|X</v>
      </c>
    </row>
    <row r="569" spans="1:82" x14ac:dyDescent="0.25">
      <c r="A569" t="s">
        <v>703</v>
      </c>
      <c r="B569" t="s">
        <v>2694</v>
      </c>
      <c r="C569">
        <v>3</v>
      </c>
      <c r="D569" t="s">
        <v>3183</v>
      </c>
      <c r="E569" t="s">
        <v>3188</v>
      </c>
      <c r="F569" t="s">
        <v>3194</v>
      </c>
      <c r="G569" t="s">
        <v>3519</v>
      </c>
      <c r="H569" t="s">
        <v>3858</v>
      </c>
      <c r="I569">
        <v>14800</v>
      </c>
      <c r="J569">
        <v>0</v>
      </c>
      <c r="K569">
        <v>400</v>
      </c>
      <c r="L569">
        <v>50</v>
      </c>
      <c r="M569">
        <v>2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 t="s">
        <v>4305</v>
      </c>
      <c r="AC569" t="s">
        <v>4374</v>
      </c>
      <c r="AD569" t="s">
        <v>4333</v>
      </c>
      <c r="AE569" t="s">
        <v>4</v>
      </c>
      <c r="AF569" t="s">
        <v>1</v>
      </c>
      <c r="AG569" t="s">
        <v>1</v>
      </c>
      <c r="AH569" t="s">
        <v>5606</v>
      </c>
      <c r="AI569" t="s">
        <v>3519</v>
      </c>
      <c r="AJ569" t="s">
        <v>1</v>
      </c>
      <c r="AK569">
        <v>9331021127</v>
      </c>
      <c r="AL569" t="s">
        <v>1</v>
      </c>
      <c r="AM569" t="s">
        <v>1</v>
      </c>
      <c r="AN569" t="s">
        <v>1</v>
      </c>
      <c r="AO569" t="s">
        <v>5606</v>
      </c>
      <c r="AP569" t="s">
        <v>1</v>
      </c>
      <c r="AQ569" t="s">
        <v>2</v>
      </c>
      <c r="AR569" t="s">
        <v>1</v>
      </c>
      <c r="AS569" t="s">
        <v>1</v>
      </c>
      <c r="AT569" t="s">
        <v>1</v>
      </c>
      <c r="AU569" t="s">
        <v>1</v>
      </c>
      <c r="AV569" t="s">
        <v>1</v>
      </c>
      <c r="AW569" t="s">
        <v>11</v>
      </c>
      <c r="AX569">
        <f>Tabla1[[#This Row],[precio del paquete]]-Tabla1[[#This Row],[Saldo_Deudor]]</f>
        <v>450</v>
      </c>
      <c r="AY569">
        <v>14350</v>
      </c>
      <c r="AZ569">
        <v>0</v>
      </c>
      <c r="BA569">
        <v>0</v>
      </c>
      <c r="BB569" s="20">
        <v>0</v>
      </c>
      <c r="BC569" t="s">
        <v>3983</v>
      </c>
      <c r="BD569" t="s">
        <v>6048</v>
      </c>
      <c r="BE569" t="s">
        <v>3</v>
      </c>
      <c r="BF569" t="s">
        <v>3</v>
      </c>
      <c r="BG569" t="s">
        <v>3</v>
      </c>
      <c r="BH569" t="s">
        <v>3</v>
      </c>
      <c r="BI569" t="s">
        <v>3</v>
      </c>
      <c r="BJ569" s="19" t="s">
        <v>6139</v>
      </c>
      <c r="BK569" t="s">
        <v>3</v>
      </c>
      <c r="BL569" t="s">
        <v>132</v>
      </c>
      <c r="BM569" t="s">
        <v>1</v>
      </c>
      <c r="BN569">
        <f>Tabla1[[#This Row],[precio del paquete]]</f>
        <v>14800</v>
      </c>
      <c r="BO569" t="s">
        <v>1</v>
      </c>
      <c r="BP569" t="s">
        <v>1</v>
      </c>
      <c r="BQ569" t="s">
        <v>1</v>
      </c>
      <c r="BR569" t="s">
        <v>1</v>
      </c>
      <c r="BS569" t="s">
        <v>1</v>
      </c>
      <c r="BT569" t="s">
        <v>1</v>
      </c>
      <c r="BU569" t="s">
        <v>1</v>
      </c>
      <c r="BV569" t="s">
        <v>1</v>
      </c>
      <c r="BW569" t="s">
        <v>0</v>
      </c>
      <c r="BX569" t="s">
        <v>1</v>
      </c>
      <c r="BY569" t="s">
        <v>1</v>
      </c>
      <c r="BZ569" t="s">
        <v>1</v>
      </c>
      <c r="CA569" t="s">
        <v>1</v>
      </c>
      <c r="CB569" t="s">
        <v>1</v>
      </c>
      <c r="CD569" t="str" cm="1">
        <f t="array" aca="1" ref="CD569" ca="1">eConcatenar(A569:CB569,"|")</f>
        <v>2h9Uqy7U3Ww55Dkc|PAR2021-3735|3|MEMORIAL|TABASCO|CENTLA|RANCHERIA JALAPITA CENTLA|2021-11-19|14800|0|400|50|2|0|0|0|0|0|0|0|0|0|0|0|0|0|0|SANCHEZ|MAGAÃ‘A|ESPERANZA|SOLTERO|X|X|CALLE PRINCIPAL SIN NUMERO|RANCHERIA JALAPITA CENTLA|X|9331021127|X|X|X|CALLE PRINCIPAL SIN NUMERO|X|LUNES|X|X|X|X|X|DOMICILIO |450|14350|0|0|0|2022-07-01|2022-07-08|x|x|x|x|x|QWZGYT4O9KVTQO|x|HOMBRE|X|14800|X|X|X|X|X|X|X|X|CARDENAS|X|X|X|X|X</v>
      </c>
    </row>
    <row r="570" spans="1:82" x14ac:dyDescent="0.25">
      <c r="A570" t="s">
        <v>704</v>
      </c>
      <c r="B570" t="s">
        <v>2695</v>
      </c>
      <c r="C570">
        <v>3</v>
      </c>
      <c r="D570" t="s">
        <v>3187</v>
      </c>
      <c r="E570" t="s">
        <v>3188</v>
      </c>
      <c r="F570" t="s">
        <v>3194</v>
      </c>
      <c r="G570" t="s">
        <v>3519</v>
      </c>
      <c r="H570" t="s">
        <v>3875</v>
      </c>
      <c r="I570">
        <v>12900</v>
      </c>
      <c r="J570">
        <v>0</v>
      </c>
      <c r="K570">
        <v>400</v>
      </c>
      <c r="L570">
        <v>50</v>
      </c>
      <c r="M570">
        <v>2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 t="s">
        <v>4829</v>
      </c>
      <c r="AC570" t="s">
        <v>4305</v>
      </c>
      <c r="AD570" t="s">
        <v>4830</v>
      </c>
      <c r="AE570" t="s">
        <v>4</v>
      </c>
      <c r="AF570" t="s">
        <v>1</v>
      </c>
      <c r="AG570" t="s">
        <v>1</v>
      </c>
      <c r="AH570" t="s">
        <v>5607</v>
      </c>
      <c r="AI570" t="s">
        <v>3519</v>
      </c>
      <c r="AJ570" t="s">
        <v>1</v>
      </c>
      <c r="AK570" t="s">
        <v>1</v>
      </c>
      <c r="AL570" t="s">
        <v>1</v>
      </c>
      <c r="AM570" t="s">
        <v>1</v>
      </c>
      <c r="AN570" t="s">
        <v>1</v>
      </c>
      <c r="AO570" t="s">
        <v>5607</v>
      </c>
      <c r="AP570" t="s">
        <v>1</v>
      </c>
      <c r="AQ570" t="s">
        <v>2</v>
      </c>
      <c r="AR570" t="s">
        <v>1</v>
      </c>
      <c r="AS570" t="s">
        <v>1</v>
      </c>
      <c r="AT570" t="s">
        <v>1</v>
      </c>
      <c r="AU570" t="s">
        <v>1</v>
      </c>
      <c r="AV570" t="s">
        <v>1</v>
      </c>
      <c r="AW570" t="s">
        <v>11</v>
      </c>
      <c r="AX570">
        <f>Tabla1[[#This Row],[precio del paquete]]-Tabla1[[#This Row],[Saldo_Deudor]]</f>
        <v>9700</v>
      </c>
      <c r="AY570">
        <v>3200</v>
      </c>
      <c r="AZ570">
        <v>0</v>
      </c>
      <c r="BA570">
        <v>0</v>
      </c>
      <c r="BB570" s="20">
        <v>0</v>
      </c>
      <c r="BC570" t="s">
        <v>3983</v>
      </c>
      <c r="BD570" t="s">
        <v>6048</v>
      </c>
      <c r="BE570" t="s">
        <v>3</v>
      </c>
      <c r="BF570" t="s">
        <v>3</v>
      </c>
      <c r="BG570" t="s">
        <v>3</v>
      </c>
      <c r="BH570" t="s">
        <v>3</v>
      </c>
      <c r="BI570" t="s">
        <v>3</v>
      </c>
      <c r="BJ570" s="18" t="s">
        <v>6139</v>
      </c>
      <c r="BK570" t="s">
        <v>3</v>
      </c>
      <c r="BL570" t="s">
        <v>132</v>
      </c>
      <c r="BM570" t="s">
        <v>1</v>
      </c>
      <c r="BN570">
        <f>Tabla1[[#This Row],[precio del paquete]]</f>
        <v>12900</v>
      </c>
      <c r="BO570" t="s">
        <v>1</v>
      </c>
      <c r="BP570" t="s">
        <v>1</v>
      </c>
      <c r="BQ570" t="s">
        <v>1</v>
      </c>
      <c r="BR570" t="s">
        <v>1</v>
      </c>
      <c r="BS570" t="s">
        <v>1</v>
      </c>
      <c r="BT570" t="s">
        <v>1</v>
      </c>
      <c r="BU570" t="s">
        <v>1</v>
      </c>
      <c r="BV570" t="s">
        <v>1</v>
      </c>
      <c r="BW570" t="s">
        <v>0</v>
      </c>
      <c r="BX570" t="s">
        <v>1</v>
      </c>
      <c r="BY570" t="s">
        <v>1</v>
      </c>
      <c r="BZ570" t="s">
        <v>1</v>
      </c>
      <c r="CA570" t="s">
        <v>1</v>
      </c>
      <c r="CB570" t="s">
        <v>1</v>
      </c>
      <c r="CD570" t="str" cm="1">
        <f t="array" aca="1" ref="CD570" ca="1">eConcatenar(A570:CB570,"|")</f>
        <v>4nenrZjTo1RUgOAf|PAR2019-2927|3|ECONOLINE|TABASCO|CENTLA|RANCHERIA JALAPITA CENTLA|2019-02-10|12900|0|400|50|2|0|0|0|0|0|0|0|0|0|0|0|0|0|0|AQUINO|SANCHEZ|ELIA GUADALUPE|SOLTERO|X|X|CARRETERA A CENTLA|RANCHERIA JALAPITA CENTLA|X|X|X|X|X|CARRETERA A CENTLA|X|LUNES|X|X|X|X|X|DOMICILIO |9700|3200|0|0|0|2022-07-01|2022-07-08|x|x|x|x|x|QWZGYT4O9KVTQO|x|HOMBRE|X|12900|X|X|X|X|X|X|X|X|CARDENAS|X|X|X|X|X</v>
      </c>
    </row>
    <row r="571" spans="1:82" x14ac:dyDescent="0.25">
      <c r="A571" t="s">
        <v>705</v>
      </c>
      <c r="B571" t="s">
        <v>2696</v>
      </c>
      <c r="C571">
        <v>3</v>
      </c>
      <c r="D571" t="s">
        <v>3183</v>
      </c>
      <c r="E571" t="s">
        <v>3188</v>
      </c>
      <c r="F571" t="s">
        <v>3192</v>
      </c>
      <c r="G571" t="s">
        <v>3520</v>
      </c>
      <c r="H571" t="s">
        <v>3813</v>
      </c>
      <c r="I571">
        <v>14800</v>
      </c>
      <c r="J571">
        <v>0</v>
      </c>
      <c r="K571">
        <v>200</v>
      </c>
      <c r="L571">
        <v>50</v>
      </c>
      <c r="M571">
        <v>1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 t="s">
        <v>4381</v>
      </c>
      <c r="AC571" t="s">
        <v>4831</v>
      </c>
      <c r="AD571" t="s">
        <v>4832</v>
      </c>
      <c r="AE571" t="s">
        <v>4</v>
      </c>
      <c r="AF571" t="s">
        <v>1</v>
      </c>
      <c r="AG571" t="s">
        <v>1</v>
      </c>
      <c r="AH571" t="s">
        <v>5608</v>
      </c>
      <c r="AI571" t="s">
        <v>3520</v>
      </c>
      <c r="AJ571" t="s">
        <v>1</v>
      </c>
      <c r="AK571" t="s">
        <v>1</v>
      </c>
      <c r="AL571" t="s">
        <v>1</v>
      </c>
      <c r="AM571" t="s">
        <v>1</v>
      </c>
      <c r="AN571" t="s">
        <v>1</v>
      </c>
      <c r="AO571" t="s">
        <v>5608</v>
      </c>
      <c r="AP571" t="s">
        <v>1</v>
      </c>
      <c r="AQ571" t="s">
        <v>2</v>
      </c>
      <c r="AR571" t="s">
        <v>1</v>
      </c>
      <c r="AS571" t="s">
        <v>1</v>
      </c>
      <c r="AT571" t="s">
        <v>1</v>
      </c>
      <c r="AU571" t="s">
        <v>1</v>
      </c>
      <c r="AV571" t="s">
        <v>1</v>
      </c>
      <c r="AW571" t="s">
        <v>11</v>
      </c>
      <c r="AX571">
        <f>Tabla1[[#This Row],[precio del paquete]]-Tabla1[[#This Row],[Saldo_Deudor]]</f>
        <v>900</v>
      </c>
      <c r="AY571">
        <v>13900</v>
      </c>
      <c r="AZ571">
        <v>0</v>
      </c>
      <c r="BA571">
        <v>0</v>
      </c>
      <c r="BB571" s="20">
        <v>0</v>
      </c>
      <c r="BC571" t="s">
        <v>5975</v>
      </c>
      <c r="BD571" t="s">
        <v>6011</v>
      </c>
      <c r="BE571" t="s">
        <v>3</v>
      </c>
      <c r="BF571" t="s">
        <v>3</v>
      </c>
      <c r="BG571" t="s">
        <v>3</v>
      </c>
      <c r="BH571" t="s">
        <v>3</v>
      </c>
      <c r="BI571" t="s">
        <v>3</v>
      </c>
      <c r="BJ571" s="19" t="s">
        <v>6139</v>
      </c>
      <c r="BK571" t="s">
        <v>3</v>
      </c>
      <c r="BL571" t="s">
        <v>132</v>
      </c>
      <c r="BM571" t="s">
        <v>1</v>
      </c>
      <c r="BN571">
        <f>Tabla1[[#This Row],[precio del paquete]]</f>
        <v>14800</v>
      </c>
      <c r="BO571" t="s">
        <v>1</v>
      </c>
      <c r="BP571" t="s">
        <v>1</v>
      </c>
      <c r="BQ571" t="s">
        <v>1</v>
      </c>
      <c r="BR571" t="s">
        <v>1</v>
      </c>
      <c r="BS571" t="s">
        <v>1</v>
      </c>
      <c r="BT571" t="s">
        <v>1</v>
      </c>
      <c r="BU571" t="s">
        <v>1</v>
      </c>
      <c r="BV571" t="s">
        <v>1</v>
      </c>
      <c r="BW571" t="s">
        <v>0</v>
      </c>
      <c r="BX571" t="s">
        <v>1</v>
      </c>
      <c r="BY571" t="s">
        <v>1</v>
      </c>
      <c r="BZ571" t="s">
        <v>1</v>
      </c>
      <c r="CA571" t="s">
        <v>1</v>
      </c>
      <c r="CB571" t="s">
        <v>1</v>
      </c>
      <c r="CD571" t="str" cm="1">
        <f t="array" aca="1" ref="CD571" ca="1">eConcatenar(A571:CB571,"|")</f>
        <v>qQEe4Uj213XqeMeQ|PAR2021-3537|3|MEMORIAL|TABASCO|PARAISO|RANCHERIA JOSE MARIA MORELOS|2021-04-11|14800|0|200|50|1|0|0|0|0|0|0|0|0|0|0|0|0|0|0|DE DIOS|CUAL|CANDIDA|SOLTERO|X|X|EL BELLOTE CARRETERA A CHILTEPEC|RANCHERIA JOSE MARIA MORELOS|X|X|X|X|X|EL BELLOTE CARRETERA A CHILTEPEC|X|LUNES|X|X|X|X|X|DOMICILIO |900|13900|0|0|0|2022-11-21|2022-11-28|x|x|x|x|x|QWZGYT4O9KVTQO|x|HOMBRE|X|14800|X|X|X|X|X|X|X|X|CARDENAS|X|X|X|X|X</v>
      </c>
    </row>
    <row r="572" spans="1:82" x14ac:dyDescent="0.25">
      <c r="A572" t="s">
        <v>706</v>
      </c>
      <c r="B572" t="s">
        <v>2697</v>
      </c>
      <c r="C572">
        <v>3</v>
      </c>
      <c r="D572" t="s">
        <v>3187</v>
      </c>
      <c r="E572" t="s">
        <v>3188</v>
      </c>
      <c r="F572" t="s">
        <v>3192</v>
      </c>
      <c r="G572" t="s">
        <v>3521</v>
      </c>
      <c r="H572" t="s">
        <v>4012</v>
      </c>
      <c r="I572">
        <v>12900</v>
      </c>
      <c r="J572">
        <v>0</v>
      </c>
      <c r="K572">
        <v>500</v>
      </c>
      <c r="L572">
        <v>50</v>
      </c>
      <c r="M572">
        <v>2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 t="s">
        <v>4555</v>
      </c>
      <c r="AC572" t="s">
        <v>4344</v>
      </c>
      <c r="AD572" t="s">
        <v>4833</v>
      </c>
      <c r="AE572" t="s">
        <v>4</v>
      </c>
      <c r="AF572" t="s">
        <v>1</v>
      </c>
      <c r="AG572" t="s">
        <v>1</v>
      </c>
      <c r="AH572" t="s">
        <v>5609</v>
      </c>
      <c r="AI572" t="s">
        <v>3521</v>
      </c>
      <c r="AJ572" t="s">
        <v>1</v>
      </c>
      <c r="AK572">
        <v>9331564727</v>
      </c>
      <c r="AL572" t="s">
        <v>1</v>
      </c>
      <c r="AM572" t="s">
        <v>1</v>
      </c>
      <c r="AN572" t="s">
        <v>1</v>
      </c>
      <c r="AO572" t="s">
        <v>5609</v>
      </c>
      <c r="AP572" t="s">
        <v>1</v>
      </c>
      <c r="AQ572" t="s">
        <v>2</v>
      </c>
      <c r="AR572" t="s">
        <v>1</v>
      </c>
      <c r="AS572" t="s">
        <v>1</v>
      </c>
      <c r="AT572" t="s">
        <v>1</v>
      </c>
      <c r="AU572" t="s">
        <v>1</v>
      </c>
      <c r="AV572" t="s">
        <v>1</v>
      </c>
      <c r="AW572" t="s">
        <v>11</v>
      </c>
      <c r="AX572">
        <f>Tabla1[[#This Row],[precio del paquete]]-Tabla1[[#This Row],[Saldo_Deudor]]</f>
        <v>11900</v>
      </c>
      <c r="AY572">
        <v>1000</v>
      </c>
      <c r="AZ572">
        <v>0</v>
      </c>
      <c r="BA572">
        <v>0</v>
      </c>
      <c r="BB572" s="20">
        <v>0</v>
      </c>
      <c r="BC572" t="s">
        <v>3983</v>
      </c>
      <c r="BD572" t="s">
        <v>6048</v>
      </c>
      <c r="BE572" t="s">
        <v>3</v>
      </c>
      <c r="BF572" t="s">
        <v>3</v>
      </c>
      <c r="BG572" t="s">
        <v>3</v>
      </c>
      <c r="BH572" t="s">
        <v>3</v>
      </c>
      <c r="BI572" t="s">
        <v>3</v>
      </c>
      <c r="BJ572" s="18" t="s">
        <v>6139</v>
      </c>
      <c r="BK572" t="s">
        <v>3</v>
      </c>
      <c r="BL572" t="s">
        <v>132</v>
      </c>
      <c r="BM572" t="s">
        <v>1</v>
      </c>
      <c r="BN572">
        <f>Tabla1[[#This Row],[precio del paquete]]</f>
        <v>12900</v>
      </c>
      <c r="BO572" t="s">
        <v>1</v>
      </c>
      <c r="BP572" t="s">
        <v>1</v>
      </c>
      <c r="BQ572" t="s">
        <v>1</v>
      </c>
      <c r="BR572" t="s">
        <v>1</v>
      </c>
      <c r="BS572" t="s">
        <v>1</v>
      </c>
      <c r="BT572" t="s">
        <v>1</v>
      </c>
      <c r="BU572" t="s">
        <v>1</v>
      </c>
      <c r="BV572" t="s">
        <v>1</v>
      </c>
      <c r="BW572" t="s">
        <v>0</v>
      </c>
      <c r="BX572" t="s">
        <v>1</v>
      </c>
      <c r="BY572" t="s">
        <v>1</v>
      </c>
      <c r="BZ572" t="s">
        <v>1</v>
      </c>
      <c r="CA572" t="s">
        <v>1</v>
      </c>
      <c r="CB572" t="s">
        <v>1</v>
      </c>
      <c r="CD572" t="str" cm="1">
        <f t="array" aca="1" ref="CD572" ca="1">eConcatenar(A572:CB572,"|")</f>
        <v>SpuRzpvzR9OV40VN|PAR2019-2735|3|ECONOLINE|TABASCO|PARAISO|RANCHERIA JOSE MARIA MORELOS BELLOTE|2019-09-20|12900|0|500|50|2|0|0|0|0|0|0|0|0|0|0|0|0|0|0|WILSON||URBANO|SOLTERO|X|X|CARRETERA A CHILTEPEC|RANCHERIA JOSE MARIA MORELOS BELLOTE|X|9331564727|X|X|X|CARRETERA A CHILTEPEC|X|LUNES|X|X|X|X|X|DOMICILIO |11900|1000|0|0|0|2022-07-01|2022-07-08|x|x|x|x|x|QWZGYT4O9KVTQO|x|HOMBRE|X|12900|X|X|X|X|X|X|X|X|CARDENAS|X|X|X|X|X</v>
      </c>
    </row>
    <row r="573" spans="1:82" x14ac:dyDescent="0.25">
      <c r="A573" t="s">
        <v>707</v>
      </c>
      <c r="B573" t="s">
        <v>2698</v>
      </c>
      <c r="C573">
        <v>3</v>
      </c>
      <c r="D573" t="s">
        <v>3183</v>
      </c>
      <c r="E573" t="s">
        <v>3188</v>
      </c>
      <c r="F573" t="s">
        <v>3192</v>
      </c>
      <c r="G573" t="s">
        <v>3521</v>
      </c>
      <c r="H573" t="s">
        <v>3813</v>
      </c>
      <c r="I573">
        <v>14800</v>
      </c>
      <c r="J573">
        <v>0</v>
      </c>
      <c r="K573">
        <v>200</v>
      </c>
      <c r="L573">
        <v>50</v>
      </c>
      <c r="M573">
        <v>1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 t="s">
        <v>4642</v>
      </c>
      <c r="AC573" t="s">
        <v>4381</v>
      </c>
      <c r="AD573" t="s">
        <v>4834</v>
      </c>
      <c r="AE573" t="s">
        <v>4</v>
      </c>
      <c r="AF573" t="s">
        <v>1</v>
      </c>
      <c r="AG573" t="s">
        <v>1</v>
      </c>
      <c r="AH573" t="s">
        <v>5610</v>
      </c>
      <c r="AI573" t="s">
        <v>3521</v>
      </c>
      <c r="AJ573" t="s">
        <v>1</v>
      </c>
      <c r="AK573">
        <v>9334063471</v>
      </c>
      <c r="AL573" t="s">
        <v>1</v>
      </c>
      <c r="AM573" t="s">
        <v>1</v>
      </c>
      <c r="AN573" t="s">
        <v>1</v>
      </c>
      <c r="AO573" t="s">
        <v>5610</v>
      </c>
      <c r="AP573" t="s">
        <v>1</v>
      </c>
      <c r="AQ573" t="s">
        <v>2</v>
      </c>
      <c r="AR573" t="s">
        <v>1</v>
      </c>
      <c r="AS573" t="s">
        <v>1</v>
      </c>
      <c r="AT573" t="s">
        <v>1</v>
      </c>
      <c r="AU573" t="s">
        <v>1</v>
      </c>
      <c r="AV573" t="s">
        <v>1</v>
      </c>
      <c r="AW573" t="s">
        <v>11</v>
      </c>
      <c r="AX573">
        <f>Tabla1[[#This Row],[precio del paquete]]-Tabla1[[#This Row],[Saldo_Deudor]]</f>
        <v>14600</v>
      </c>
      <c r="AY573">
        <v>200</v>
      </c>
      <c r="AZ573">
        <v>0</v>
      </c>
      <c r="BA573">
        <v>0</v>
      </c>
      <c r="BB573" s="20">
        <v>0</v>
      </c>
      <c r="BC573" t="s">
        <v>4124</v>
      </c>
      <c r="BD573" t="s">
        <v>4103</v>
      </c>
      <c r="BE573" t="s">
        <v>3</v>
      </c>
      <c r="BF573" t="s">
        <v>3</v>
      </c>
      <c r="BG573" t="s">
        <v>3</v>
      </c>
      <c r="BH573" t="s">
        <v>3</v>
      </c>
      <c r="BI573" t="s">
        <v>3</v>
      </c>
      <c r="BJ573" s="19" t="s">
        <v>6139</v>
      </c>
      <c r="BK573" t="s">
        <v>3</v>
      </c>
      <c r="BL573" t="s">
        <v>132</v>
      </c>
      <c r="BM573" t="s">
        <v>1</v>
      </c>
      <c r="BN573">
        <f>Tabla1[[#This Row],[precio del paquete]]</f>
        <v>14800</v>
      </c>
      <c r="BO573" t="s">
        <v>1</v>
      </c>
      <c r="BP573" t="s">
        <v>1</v>
      </c>
      <c r="BQ573" t="s">
        <v>1</v>
      </c>
      <c r="BR573" t="s">
        <v>1</v>
      </c>
      <c r="BS573" t="s">
        <v>1</v>
      </c>
      <c r="BT573" t="s">
        <v>1</v>
      </c>
      <c r="BU573" t="s">
        <v>1</v>
      </c>
      <c r="BV573" t="s">
        <v>1</v>
      </c>
      <c r="BW573" t="s">
        <v>0</v>
      </c>
      <c r="BX573" t="s">
        <v>1</v>
      </c>
      <c r="BY573" t="s">
        <v>1</v>
      </c>
      <c r="BZ573" t="s">
        <v>1</v>
      </c>
      <c r="CA573" t="s">
        <v>1</v>
      </c>
      <c r="CB573" t="s">
        <v>1</v>
      </c>
      <c r="CD573" t="str" cm="1">
        <f t="array" aca="1" ref="CD573" ca="1">eConcatenar(A573:CB573,"|")</f>
        <v>c9kPkQTSuYrAkcQ3|PAR2021-3536|3|MEMORIAL|TABASCO|PARAISO|RANCHERIA JOSE MARIA MORELOS BELLOTE|2021-04-11|14800|0|200|50|1|0|0|0|0|0|0|0|0|0|0|0|0|0|0|CARRILLO|DE DIOS|RUBICELA|SOLTERO|X|X|CARRETERA PARAISO - CHILTEPEC|RANCHERIA JOSE MARIA MORELOS BELLOTE|X|9334063471|X|X|X|CARRETERA PARAISO - CHILTEPEC|X|LUNES|X|X|X|X|X|DOMICILIO |14600|200|0|0|0|2022-01-21|2022-01-28|x|x|x|x|x|QWZGYT4O9KVTQO|x|HOMBRE|X|14800|X|X|X|X|X|X|X|X|CARDENAS|X|X|X|X|X</v>
      </c>
    </row>
    <row r="574" spans="1:82" x14ac:dyDescent="0.25">
      <c r="A574" t="s">
        <v>708</v>
      </c>
      <c r="B574" t="s">
        <v>2699</v>
      </c>
      <c r="C574">
        <v>3</v>
      </c>
      <c r="D574" t="s">
        <v>3187</v>
      </c>
      <c r="E574" t="s">
        <v>3188</v>
      </c>
      <c r="F574" t="s">
        <v>3191</v>
      </c>
      <c r="G574" t="s">
        <v>3522</v>
      </c>
      <c r="H574" t="s">
        <v>4013</v>
      </c>
      <c r="I574">
        <v>12900</v>
      </c>
      <c r="J574">
        <v>0</v>
      </c>
      <c r="K574">
        <v>100</v>
      </c>
      <c r="L574">
        <v>50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 t="s">
        <v>4201</v>
      </c>
      <c r="AC574" t="s">
        <v>4835</v>
      </c>
      <c r="AD574" t="s">
        <v>4518</v>
      </c>
      <c r="AE574" t="s">
        <v>4</v>
      </c>
      <c r="AF574" t="s">
        <v>1</v>
      </c>
      <c r="AG574" t="s">
        <v>1</v>
      </c>
      <c r="AH574" t="s">
        <v>5196</v>
      </c>
      <c r="AI574" t="s">
        <v>3522</v>
      </c>
      <c r="AJ574" t="s">
        <v>1</v>
      </c>
      <c r="AK574" t="s">
        <v>1</v>
      </c>
      <c r="AL574" t="s">
        <v>1</v>
      </c>
      <c r="AM574" t="s">
        <v>1</v>
      </c>
      <c r="AN574" t="s">
        <v>1</v>
      </c>
      <c r="AO574" t="s">
        <v>5196</v>
      </c>
      <c r="AP574" t="s">
        <v>1</v>
      </c>
      <c r="AQ574" t="s">
        <v>2</v>
      </c>
      <c r="AR574" t="s">
        <v>1</v>
      </c>
      <c r="AS574" t="s">
        <v>1</v>
      </c>
      <c r="AT574" t="s">
        <v>1</v>
      </c>
      <c r="AU574" t="s">
        <v>1</v>
      </c>
      <c r="AV574" t="s">
        <v>1</v>
      </c>
      <c r="AW574" t="s">
        <v>11</v>
      </c>
      <c r="AX574">
        <f>Tabla1[[#This Row],[precio del paquete]]-Tabla1[[#This Row],[Saldo_Deudor]]</f>
        <v>7700</v>
      </c>
      <c r="AY574">
        <v>5200</v>
      </c>
      <c r="AZ574">
        <v>0</v>
      </c>
      <c r="BA574">
        <v>0</v>
      </c>
      <c r="BB574" s="20">
        <v>0</v>
      </c>
      <c r="BC574" t="s">
        <v>5967</v>
      </c>
      <c r="BD574" t="s">
        <v>6053</v>
      </c>
      <c r="BE574" t="s">
        <v>3</v>
      </c>
      <c r="BF574" t="s">
        <v>3</v>
      </c>
      <c r="BG574" t="s">
        <v>3</v>
      </c>
      <c r="BH574" t="s">
        <v>3</v>
      </c>
      <c r="BI574" t="s">
        <v>3</v>
      </c>
      <c r="BJ574" s="18" t="s">
        <v>6139</v>
      </c>
      <c r="BK574" t="s">
        <v>3</v>
      </c>
      <c r="BL574" t="s">
        <v>132</v>
      </c>
      <c r="BM574" t="s">
        <v>1</v>
      </c>
      <c r="BN574">
        <f>Tabla1[[#This Row],[precio del paquete]]</f>
        <v>12900</v>
      </c>
      <c r="BO574" t="s">
        <v>1</v>
      </c>
      <c r="BP574" t="s">
        <v>1</v>
      </c>
      <c r="BQ574" t="s">
        <v>1</v>
      </c>
      <c r="BR574" t="s">
        <v>1</v>
      </c>
      <c r="BS574" t="s">
        <v>1</v>
      </c>
      <c r="BT574" t="s">
        <v>1</v>
      </c>
      <c r="BU574" t="s">
        <v>1</v>
      </c>
      <c r="BV574" t="s">
        <v>1</v>
      </c>
      <c r="BW574" t="s">
        <v>0</v>
      </c>
      <c r="BX574" t="s">
        <v>1</v>
      </c>
      <c r="BY574" t="s">
        <v>1</v>
      </c>
      <c r="BZ574" t="s">
        <v>1</v>
      </c>
      <c r="CA574" t="s">
        <v>1</v>
      </c>
      <c r="CB574" t="s">
        <v>1</v>
      </c>
      <c r="CD574" t="str" cm="1">
        <f t="array" aca="1" ref="CD574" ca="1">eConcatenar(A574:CB574,"|")</f>
        <v>7F8rmEMm7pW3uckX|CAR2018-1680|3|ECONOLINE|TABASCO|CUNDUACAN|RANCHERIA LA PIEDRA CUARTA SECCION|2018-08-09|12900|0|100|50|0|0|0|0|0|0|0|0|0|0|0|0|0|0|0|HERNANDEZ|CORTAZAR|ALICIA|SOLTERO|X|X|CARRETERA PRINCIPAL|RANCHERIA LA PIEDRA CUARTA SECCION|X|X|X|X|X|CARRETERA PRINCIPAL|X|LUNES|X|X|X|X|X|DOMICILIO |7700|5200|0|0|0|2022-05-02|2022-05-09|x|x|x|x|x|QWZGYT4O9KVTQO|x|HOMBRE|X|12900|X|X|X|X|X|X|X|X|CARDENAS|X|X|X|X|X</v>
      </c>
    </row>
    <row r="575" spans="1:82" x14ac:dyDescent="0.25">
      <c r="A575" t="s">
        <v>709</v>
      </c>
      <c r="B575" t="s">
        <v>2700</v>
      </c>
      <c r="C575">
        <v>3</v>
      </c>
      <c r="D575" t="s">
        <v>3187</v>
      </c>
      <c r="E575" t="s">
        <v>3188</v>
      </c>
      <c r="F575" t="s">
        <v>3192</v>
      </c>
      <c r="G575" t="s">
        <v>3523</v>
      </c>
      <c r="H575" t="s">
        <v>3825</v>
      </c>
      <c r="I575">
        <v>14800</v>
      </c>
      <c r="J575">
        <v>0</v>
      </c>
      <c r="K575">
        <v>1000</v>
      </c>
      <c r="L575">
        <v>50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 t="s">
        <v>4184</v>
      </c>
      <c r="AC575" t="s">
        <v>4438</v>
      </c>
      <c r="AD575" t="s">
        <v>4448</v>
      </c>
      <c r="AE575" t="s">
        <v>4</v>
      </c>
      <c r="AF575" t="s">
        <v>1</v>
      </c>
      <c r="AG575" t="s">
        <v>1</v>
      </c>
      <c r="AH575" t="s">
        <v>5611</v>
      </c>
      <c r="AI575" t="s">
        <v>3523</v>
      </c>
      <c r="AJ575" t="s">
        <v>1</v>
      </c>
      <c r="AK575">
        <v>9331019456</v>
      </c>
      <c r="AL575" t="s">
        <v>1</v>
      </c>
      <c r="AM575" t="s">
        <v>1</v>
      </c>
      <c r="AN575" t="s">
        <v>1</v>
      </c>
      <c r="AO575" t="s">
        <v>5611</v>
      </c>
      <c r="AP575" t="s">
        <v>1</v>
      </c>
      <c r="AQ575" t="s">
        <v>2</v>
      </c>
      <c r="AR575" t="s">
        <v>1</v>
      </c>
      <c r="AS575" t="s">
        <v>1</v>
      </c>
      <c r="AT575" t="s">
        <v>1</v>
      </c>
      <c r="AU575" t="s">
        <v>1</v>
      </c>
      <c r="AV575" t="s">
        <v>1</v>
      </c>
      <c r="AW575" t="s">
        <v>11</v>
      </c>
      <c r="AX575">
        <f>Tabla1[[#This Row],[precio del paquete]]-Tabla1[[#This Row],[Saldo_Deudor]]</f>
        <v>1400</v>
      </c>
      <c r="AY575">
        <v>13400</v>
      </c>
      <c r="AZ575">
        <v>0</v>
      </c>
      <c r="BA575">
        <v>0</v>
      </c>
      <c r="BB575" s="20">
        <v>0</v>
      </c>
      <c r="BC575" t="s">
        <v>3768</v>
      </c>
      <c r="BD575" t="s">
        <v>3769</v>
      </c>
      <c r="BE575" t="s">
        <v>3</v>
      </c>
      <c r="BF575" t="s">
        <v>3</v>
      </c>
      <c r="BG575" t="s">
        <v>3</v>
      </c>
      <c r="BH575" t="s">
        <v>3</v>
      </c>
      <c r="BI575" t="s">
        <v>3</v>
      </c>
      <c r="BJ575" s="19" t="s">
        <v>6138</v>
      </c>
      <c r="BK575" t="s">
        <v>3</v>
      </c>
      <c r="BL575" t="s">
        <v>132</v>
      </c>
      <c r="BM575" t="s">
        <v>1</v>
      </c>
      <c r="BN575">
        <f>Tabla1[[#This Row],[precio del paquete]]</f>
        <v>14800</v>
      </c>
      <c r="BO575" t="s">
        <v>1</v>
      </c>
      <c r="BP575" t="s">
        <v>1</v>
      </c>
      <c r="BQ575" t="s">
        <v>1</v>
      </c>
      <c r="BR575" t="s">
        <v>1</v>
      </c>
      <c r="BS575" t="s">
        <v>1</v>
      </c>
      <c r="BT575" t="s">
        <v>1</v>
      </c>
      <c r="BU575" t="s">
        <v>1</v>
      </c>
      <c r="BV575" t="s">
        <v>1</v>
      </c>
      <c r="BW575" t="s">
        <v>0</v>
      </c>
      <c r="BX575" t="s">
        <v>1</v>
      </c>
      <c r="BY575" t="s">
        <v>1</v>
      </c>
      <c r="BZ575" t="s">
        <v>1</v>
      </c>
      <c r="CA575" t="s">
        <v>1</v>
      </c>
      <c r="CB575" t="s">
        <v>1</v>
      </c>
      <c r="CD575" t="str" cm="1">
        <f t="array" aca="1" ref="CD575" ca="1">eConcatenar(A575:CB575,"|")</f>
        <v>9GoIgkCxPoaT6LEZ|PAR2021-3975|3|ECONOLINE|TABASCO|PARAISO|RANCHERIA LAS FLORES|2021-12-14|14800|0|1000|50|0|0|0|0|0|0|0|0|0|0|0|0|0|0|0|PEREZ|PALMA|MARIA ELENA|SOLTERO|X|X|CARRETERA A LA BARRA|RANCHERIA LAS FLORES|X|9331019456|X|X|X|CARRETERA A LA BARRA|X|LUNES|X|X|X|X|X|DOMICILIO |1400|13400|0|0|0|2022-01-22|2022-01-29|x|x|x|x|x|W5OV8PESRAEJZYS|x|HOMBRE|X|14800|X|X|X|X|X|X|X|X|CARDENAS|X|X|X|X|X</v>
      </c>
    </row>
    <row r="576" spans="1:82" x14ac:dyDescent="0.25">
      <c r="A576" t="s">
        <v>710</v>
      </c>
      <c r="B576" t="s">
        <v>2701</v>
      </c>
      <c r="C576">
        <v>3</v>
      </c>
      <c r="D576" t="s">
        <v>3183</v>
      </c>
      <c r="E576" t="s">
        <v>3188</v>
      </c>
      <c r="F576" t="s">
        <v>3192</v>
      </c>
      <c r="G576" t="s">
        <v>3523</v>
      </c>
      <c r="H576" t="s">
        <v>3756</v>
      </c>
      <c r="I576">
        <v>14800</v>
      </c>
      <c r="J576">
        <v>0</v>
      </c>
      <c r="K576">
        <v>200</v>
      </c>
      <c r="L576">
        <v>50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 t="s">
        <v>7</v>
      </c>
      <c r="AC576" t="s">
        <v>4186</v>
      </c>
      <c r="AD576" t="s">
        <v>4836</v>
      </c>
      <c r="AE576" t="s">
        <v>4</v>
      </c>
      <c r="AF576" t="s">
        <v>1</v>
      </c>
      <c r="AG576" t="s">
        <v>1</v>
      </c>
      <c r="AH576" t="s">
        <v>5612</v>
      </c>
      <c r="AI576" t="s">
        <v>3523</v>
      </c>
      <c r="AJ576" t="s">
        <v>1</v>
      </c>
      <c r="AK576">
        <v>9331347909</v>
      </c>
      <c r="AL576" t="s">
        <v>1</v>
      </c>
      <c r="AM576" t="s">
        <v>1</v>
      </c>
      <c r="AN576" t="s">
        <v>1</v>
      </c>
      <c r="AO576" t="s">
        <v>5612</v>
      </c>
      <c r="AP576" t="s">
        <v>1</v>
      </c>
      <c r="AQ576" t="s">
        <v>2</v>
      </c>
      <c r="AR576" t="s">
        <v>1</v>
      </c>
      <c r="AS576" t="s">
        <v>1</v>
      </c>
      <c r="AT576" t="s">
        <v>1</v>
      </c>
      <c r="AU576" t="s">
        <v>1</v>
      </c>
      <c r="AV576" t="s">
        <v>1</v>
      </c>
      <c r="AW576" t="s">
        <v>11</v>
      </c>
      <c r="AX576">
        <f>Tabla1[[#This Row],[precio del paquete]]-Tabla1[[#This Row],[Saldo_Deudor]]</f>
        <v>400</v>
      </c>
      <c r="AY576">
        <v>14400</v>
      </c>
      <c r="AZ576">
        <v>0</v>
      </c>
      <c r="BA576">
        <v>0</v>
      </c>
      <c r="BB576" s="20">
        <v>0</v>
      </c>
      <c r="BC576" t="s">
        <v>3768</v>
      </c>
      <c r="BD576" t="s">
        <v>3769</v>
      </c>
      <c r="BE576" t="s">
        <v>3</v>
      </c>
      <c r="BF576" t="s">
        <v>3</v>
      </c>
      <c r="BG576" t="s">
        <v>3</v>
      </c>
      <c r="BH576" t="s">
        <v>3</v>
      </c>
      <c r="BI576" t="s">
        <v>3</v>
      </c>
      <c r="BJ576" s="18" t="s">
        <v>6142</v>
      </c>
      <c r="BK576" t="s">
        <v>3</v>
      </c>
      <c r="BL576" t="s">
        <v>132</v>
      </c>
      <c r="BM576" t="s">
        <v>1</v>
      </c>
      <c r="BN576">
        <f>Tabla1[[#This Row],[precio del paquete]]</f>
        <v>14800</v>
      </c>
      <c r="BO576" t="s">
        <v>1</v>
      </c>
      <c r="BP576" t="s">
        <v>1</v>
      </c>
      <c r="BQ576" t="s">
        <v>1</v>
      </c>
      <c r="BR576" t="s">
        <v>1</v>
      </c>
      <c r="BS576" t="s">
        <v>1</v>
      </c>
      <c r="BT576" t="s">
        <v>1</v>
      </c>
      <c r="BU576" t="s">
        <v>1</v>
      </c>
      <c r="BV576" t="s">
        <v>1</v>
      </c>
      <c r="BW576" t="s">
        <v>0</v>
      </c>
      <c r="BX576" t="s">
        <v>1</v>
      </c>
      <c r="BY576" t="s">
        <v>1</v>
      </c>
      <c r="BZ576" t="s">
        <v>1</v>
      </c>
      <c r="CA576" t="s">
        <v>1</v>
      </c>
      <c r="CB576" t="s">
        <v>1</v>
      </c>
      <c r="CD576" t="str" cm="1">
        <f t="array" aca="1" ref="CD576" ca="1">eConcatenar(A576:CB576,"|")</f>
        <v>6eYa93djGsl3ew3r|PAR2021-3983|3|MEMORIAL|TABASCO|PARAISO|RANCHERIA LAS FLORES|2021-12-17|14800|0|200|50|0|0|0|0|0|0|0|0|0|0|0|0|0|0|0|LOPEZ|GARCIA|JOSEFINA|SOLTERO|X|X|ENTRADA LOS DOMINGUEZ|RANCHERIA LAS FLORES|X|9331347909|X|X|X|ENTRADA LOS DOMINGUEZ|X|LUNES|X|X|X|X|X|DOMICILIO |400|14400|0|0|0|2022-01-22|2022-01-29|x|x|x|x|x|UOV7KOSR3LUDMNX|x|HOMBRE|X|14800|X|X|X|X|X|X|X|X|CARDENAS|X|X|X|X|X</v>
      </c>
    </row>
    <row r="577" spans="1:82" x14ac:dyDescent="0.25">
      <c r="A577" t="s">
        <v>711</v>
      </c>
      <c r="B577" t="s">
        <v>2702</v>
      </c>
      <c r="C577">
        <v>3</v>
      </c>
      <c r="D577" t="s">
        <v>3183</v>
      </c>
      <c r="E577" t="s">
        <v>3188</v>
      </c>
      <c r="F577" t="s">
        <v>3192</v>
      </c>
      <c r="G577" t="s">
        <v>3524</v>
      </c>
      <c r="H577" t="s">
        <v>3812</v>
      </c>
      <c r="I577">
        <v>14800</v>
      </c>
      <c r="J577">
        <v>0</v>
      </c>
      <c r="K577">
        <v>500</v>
      </c>
      <c r="L577">
        <v>50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 t="s">
        <v>4262</v>
      </c>
      <c r="AC577" t="s">
        <v>4217</v>
      </c>
      <c r="AD577" t="s">
        <v>4837</v>
      </c>
      <c r="AE577" t="s">
        <v>4</v>
      </c>
      <c r="AF577" t="s">
        <v>1</v>
      </c>
      <c r="AG577" t="s">
        <v>1</v>
      </c>
      <c r="AH577" t="s">
        <v>5611</v>
      </c>
      <c r="AI577" t="s">
        <v>3524</v>
      </c>
      <c r="AJ577" t="s">
        <v>1</v>
      </c>
      <c r="AK577">
        <v>9331333700</v>
      </c>
      <c r="AL577" t="s">
        <v>1</v>
      </c>
      <c r="AM577" t="s">
        <v>1</v>
      </c>
      <c r="AN577" t="s">
        <v>1</v>
      </c>
      <c r="AO577" t="s">
        <v>5611</v>
      </c>
      <c r="AP577" t="s">
        <v>1</v>
      </c>
      <c r="AQ577" t="s">
        <v>2</v>
      </c>
      <c r="AR577" t="s">
        <v>1</v>
      </c>
      <c r="AS577" t="s">
        <v>1</v>
      </c>
      <c r="AT577" t="s">
        <v>1</v>
      </c>
      <c r="AU577" t="s">
        <v>1</v>
      </c>
      <c r="AV577" t="s">
        <v>1</v>
      </c>
      <c r="AW577" t="s">
        <v>11</v>
      </c>
      <c r="AX577">
        <f>Tabla1[[#This Row],[precio del paquete]]-Tabla1[[#This Row],[Saldo_Deudor]]</f>
        <v>700</v>
      </c>
      <c r="AY577">
        <v>14100</v>
      </c>
      <c r="AZ577">
        <v>0</v>
      </c>
      <c r="BA577">
        <v>0</v>
      </c>
      <c r="BB577" s="20">
        <v>0</v>
      </c>
      <c r="BC577" t="s">
        <v>3768</v>
      </c>
      <c r="BD577" t="s">
        <v>3769</v>
      </c>
      <c r="BE577" t="s">
        <v>3</v>
      </c>
      <c r="BF577" t="s">
        <v>3</v>
      </c>
      <c r="BG577" t="s">
        <v>3</v>
      </c>
      <c r="BH577" t="s">
        <v>3</v>
      </c>
      <c r="BI577" t="s">
        <v>3</v>
      </c>
      <c r="BJ577" s="19" t="s">
        <v>6142</v>
      </c>
      <c r="BK577" t="s">
        <v>3</v>
      </c>
      <c r="BL577" t="s">
        <v>132</v>
      </c>
      <c r="BM577" t="s">
        <v>1</v>
      </c>
      <c r="BN577">
        <f>Tabla1[[#This Row],[precio del paquete]]</f>
        <v>14800</v>
      </c>
      <c r="BO577" t="s">
        <v>1</v>
      </c>
      <c r="BP577" t="s">
        <v>1</v>
      </c>
      <c r="BQ577" t="s">
        <v>1</v>
      </c>
      <c r="BR577" t="s">
        <v>1</v>
      </c>
      <c r="BS577" t="s">
        <v>1</v>
      </c>
      <c r="BT577" t="s">
        <v>1</v>
      </c>
      <c r="BU577" t="s">
        <v>1</v>
      </c>
      <c r="BV577" t="s">
        <v>1</v>
      </c>
      <c r="BW577" t="s">
        <v>0</v>
      </c>
      <c r="BX577" t="s">
        <v>1</v>
      </c>
      <c r="BY577" t="s">
        <v>1</v>
      </c>
      <c r="BZ577" t="s">
        <v>1</v>
      </c>
      <c r="CA577" t="s">
        <v>1</v>
      </c>
      <c r="CB577" t="s">
        <v>1</v>
      </c>
      <c r="CD577" t="str" cm="1">
        <f t="array" aca="1" ref="CD577" ca="1">eConcatenar(A577:CB577,"|")</f>
        <v>SuMuGxZzyXQwLvwo|PAR2022-0133|3|MEMORIAL|TABASCO|PARAISO|RANCHERIA LAS FLORES TERCERA SECCION |2022-10-01|14800|0|500|50|0|0|0|0|0|0|0|0|0|0|0|0|0|0|0|OLAN|RODRIGUEZ|ELIUD|SOLTERO|X|X|CARRETERA A LA BARRA|RANCHERIA LAS FLORES TERCERA SECCION |X|9331333700|X|X|X|CARRETERA A LA BARRA|X|LUNES|X|X|X|X|X|DOMICILIO |700|14100|0|0|0|2022-01-22|2022-01-29|x|x|x|x|x|UOV7KOSR3LUDMNX|x|HOMBRE|X|14800|X|X|X|X|X|X|X|X|CARDENAS|X|X|X|X|X</v>
      </c>
    </row>
    <row r="578" spans="1:82" x14ac:dyDescent="0.25">
      <c r="A578" t="s">
        <v>712</v>
      </c>
      <c r="B578" t="s">
        <v>2703</v>
      </c>
      <c r="C578">
        <v>3</v>
      </c>
      <c r="D578" t="s">
        <v>3183</v>
      </c>
      <c r="E578" t="s">
        <v>3188</v>
      </c>
      <c r="F578" t="s">
        <v>3189</v>
      </c>
      <c r="G578" t="s">
        <v>3525</v>
      </c>
      <c r="H578" t="s">
        <v>3761</v>
      </c>
      <c r="I578">
        <v>14800</v>
      </c>
      <c r="J578">
        <v>0</v>
      </c>
      <c r="K578">
        <v>100</v>
      </c>
      <c r="L578">
        <v>50</v>
      </c>
      <c r="M578">
        <v>1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 t="s">
        <v>4612</v>
      </c>
      <c r="AC578" t="s">
        <v>4838</v>
      </c>
      <c r="AD578" t="s">
        <v>4837</v>
      </c>
      <c r="AE578" t="s">
        <v>4</v>
      </c>
      <c r="AF578" t="s">
        <v>1</v>
      </c>
      <c r="AG578" t="s">
        <v>1</v>
      </c>
      <c r="AH578" t="s">
        <v>3525</v>
      </c>
      <c r="AI578" t="s">
        <v>3525</v>
      </c>
      <c r="AJ578" t="s">
        <v>1</v>
      </c>
      <c r="AK578">
        <v>9331554265</v>
      </c>
      <c r="AL578" t="s">
        <v>1</v>
      </c>
      <c r="AM578" t="s">
        <v>1</v>
      </c>
      <c r="AN578" t="s">
        <v>1</v>
      </c>
      <c r="AO578" t="s">
        <v>3525</v>
      </c>
      <c r="AP578" t="s">
        <v>1</v>
      </c>
      <c r="AQ578" t="s">
        <v>2</v>
      </c>
      <c r="AR578" t="s">
        <v>1</v>
      </c>
      <c r="AS578" t="s">
        <v>1</v>
      </c>
      <c r="AT578" t="s">
        <v>1</v>
      </c>
      <c r="AU578" t="s">
        <v>1</v>
      </c>
      <c r="AV578" t="s">
        <v>1</v>
      </c>
      <c r="AW578" t="s">
        <v>11</v>
      </c>
      <c r="AX578">
        <f>Tabla1[[#This Row],[precio del paquete]]-Tabla1[[#This Row],[Saldo_Deudor]]</f>
        <v>100</v>
      </c>
      <c r="AY578">
        <v>14700</v>
      </c>
      <c r="AZ578">
        <v>0</v>
      </c>
      <c r="BA578">
        <v>0</v>
      </c>
      <c r="BB578" s="20">
        <v>0</v>
      </c>
      <c r="BC578" t="s">
        <v>3858</v>
      </c>
      <c r="BD578" t="s">
        <v>3987</v>
      </c>
      <c r="BE578" t="s">
        <v>3</v>
      </c>
      <c r="BF578" t="s">
        <v>3</v>
      </c>
      <c r="BG578" t="s">
        <v>3</v>
      </c>
      <c r="BH578" t="s">
        <v>3</v>
      </c>
      <c r="BI578" t="s">
        <v>3</v>
      </c>
      <c r="BJ578" s="18" t="s">
        <v>6142</v>
      </c>
      <c r="BK578" t="s">
        <v>3</v>
      </c>
      <c r="BL578" t="s">
        <v>132</v>
      </c>
      <c r="BM578" t="s">
        <v>1</v>
      </c>
      <c r="BN578">
        <f>Tabla1[[#This Row],[precio del paquete]]</f>
        <v>14800</v>
      </c>
      <c r="BO578" t="s">
        <v>1</v>
      </c>
      <c r="BP578" t="s">
        <v>1</v>
      </c>
      <c r="BQ578" t="s">
        <v>1</v>
      </c>
      <c r="BR578" t="s">
        <v>1</v>
      </c>
      <c r="BS578" t="s">
        <v>1</v>
      </c>
      <c r="BT578" t="s">
        <v>1</v>
      </c>
      <c r="BU578" t="s">
        <v>1</v>
      </c>
      <c r="BV578" t="s">
        <v>1</v>
      </c>
      <c r="BW578" t="s">
        <v>0</v>
      </c>
      <c r="BX578" t="s">
        <v>1</v>
      </c>
      <c r="BY578" t="s">
        <v>1</v>
      </c>
      <c r="BZ578" t="s">
        <v>1</v>
      </c>
      <c r="CA578" t="s">
        <v>1</v>
      </c>
      <c r="CB578" t="s">
        <v>1</v>
      </c>
      <c r="CD578" t="str" cm="1">
        <f t="array" aca="1" ref="CD578" ca="1">eConcatenar(A578:CB578,"|")</f>
        <v>ESFjPwCiblTxHF0V|COM2021-3906|3|MEMORIAL|TABASCO|COMALCALCO|RANCHERIA LAZARO CARDENAS|2021-11-30|14800|0|100|50|1|0|0|0|0|0|0|0|0|0|0|0|0|0|0|CANDELERO|MERTINEZ|ELIUD|SOLTERO|X|X|RANCHERIA LAZARO CARDENAS|RANCHERIA LAZARO CARDENAS|X|9331554265|X|X|X|RANCHERIA LAZARO CARDENAS|X|LUNES|X|X|X|X|X|DOMICILIO |100|14700|0|0|0|2021-11-19|2021-11-26|x|x|x|x|x|UOV7KOSR3LUDMNX|x|HOMBRE|X|14800|X|X|X|X|X|X|X|X|CARDENAS|X|X|X|X|X</v>
      </c>
    </row>
    <row r="579" spans="1:82" x14ac:dyDescent="0.25">
      <c r="A579" t="s">
        <v>713</v>
      </c>
      <c r="B579" t="s">
        <v>2704</v>
      </c>
      <c r="C579">
        <v>3</v>
      </c>
      <c r="D579" t="s">
        <v>3183</v>
      </c>
      <c r="E579" t="s">
        <v>12</v>
      </c>
      <c r="F579" t="s">
        <v>3189</v>
      </c>
      <c r="G579" t="s">
        <v>3526</v>
      </c>
      <c r="H579" t="s">
        <v>3761</v>
      </c>
      <c r="I579">
        <v>14800</v>
      </c>
      <c r="J579">
        <v>0</v>
      </c>
      <c r="K579">
        <v>100</v>
      </c>
      <c r="L579">
        <v>50</v>
      </c>
      <c r="M579">
        <v>2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 t="s">
        <v>4186</v>
      </c>
      <c r="AC579" t="s">
        <v>4217</v>
      </c>
      <c r="AD579" t="s">
        <v>4256</v>
      </c>
      <c r="AE579" t="s">
        <v>4</v>
      </c>
      <c r="AF579" t="s">
        <v>1</v>
      </c>
      <c r="AG579" t="s">
        <v>1</v>
      </c>
      <c r="AH579" t="s">
        <v>5613</v>
      </c>
      <c r="AI579" t="s">
        <v>3526</v>
      </c>
      <c r="AJ579" t="s">
        <v>1</v>
      </c>
      <c r="AK579">
        <v>9331075978</v>
      </c>
      <c r="AL579" t="s">
        <v>1</v>
      </c>
      <c r="AM579" t="s">
        <v>1</v>
      </c>
      <c r="AN579" t="s">
        <v>1</v>
      </c>
      <c r="AO579" t="s">
        <v>5613</v>
      </c>
      <c r="AP579" t="s">
        <v>1</v>
      </c>
      <c r="AQ579" t="s">
        <v>2</v>
      </c>
      <c r="AR579" t="s">
        <v>1</v>
      </c>
      <c r="AS579" t="s">
        <v>1</v>
      </c>
      <c r="AT579" t="s">
        <v>1</v>
      </c>
      <c r="AU579" t="s">
        <v>1</v>
      </c>
      <c r="AV579" t="s">
        <v>1</v>
      </c>
      <c r="AW579" t="s">
        <v>11</v>
      </c>
      <c r="AX579">
        <f>Tabla1[[#This Row],[precio del paquete]]-Tabla1[[#This Row],[Saldo_Deudor]]</f>
        <v>100</v>
      </c>
      <c r="AY579">
        <v>14700</v>
      </c>
      <c r="AZ579">
        <v>0</v>
      </c>
      <c r="BA579">
        <v>0</v>
      </c>
      <c r="BB579" s="20">
        <v>0</v>
      </c>
      <c r="BC579" t="s">
        <v>3826</v>
      </c>
      <c r="BD579" t="s">
        <v>4101</v>
      </c>
      <c r="BE579" t="s">
        <v>3</v>
      </c>
      <c r="BF579" t="s">
        <v>3</v>
      </c>
      <c r="BG579" t="s">
        <v>3</v>
      </c>
      <c r="BH579" t="s">
        <v>3</v>
      </c>
      <c r="BI579" t="s">
        <v>3</v>
      </c>
      <c r="BJ579" s="19" t="s">
        <v>6134</v>
      </c>
      <c r="BK579" t="s">
        <v>3</v>
      </c>
      <c r="BL579" t="s">
        <v>132</v>
      </c>
      <c r="BM579" t="s">
        <v>1</v>
      </c>
      <c r="BN579">
        <f>Tabla1[[#This Row],[precio del paquete]]</f>
        <v>14800</v>
      </c>
      <c r="BO579" t="s">
        <v>1</v>
      </c>
      <c r="BP579" t="s">
        <v>1</v>
      </c>
      <c r="BQ579" t="s">
        <v>1</v>
      </c>
      <c r="BR579" t="s">
        <v>1</v>
      </c>
      <c r="BS579" t="s">
        <v>1</v>
      </c>
      <c r="BT579" t="s">
        <v>1</v>
      </c>
      <c r="BU579" t="s">
        <v>1</v>
      </c>
      <c r="BV579" t="s">
        <v>1</v>
      </c>
      <c r="BW579" t="s">
        <v>0</v>
      </c>
      <c r="BX579" t="s">
        <v>1</v>
      </c>
      <c r="BY579" t="s">
        <v>1</v>
      </c>
      <c r="BZ579" t="s">
        <v>1</v>
      </c>
      <c r="CA579" t="s">
        <v>1</v>
      </c>
      <c r="CB579" t="s">
        <v>1</v>
      </c>
      <c r="CD579" t="str" cm="1">
        <f t="array" aca="1" ref="CD579" ca="1">eConcatenar(A579:CB579,"|")</f>
        <v>yYSm1F1Wkx0Gj5UJ|COM2021-3907|3|MEMORIAL|TABASCO |COMALCALCO|RANCHERIA LAZARO CARDENAS  1 |2021-11-30|14800|0|100|50|2|0|0|0|0|0|0|0|0|0|0|0|0|0|0|GARCIA|RODRIGUEZ|IRMA|SOLTERO|X|X|CARRETERA ALA BARRA |RANCHERIA LAZARO CARDENAS  1 |X|9331075978|X|X|X|CARRETERA ALA BARRA |X|LUNES|X|X|X|X|X|DOMICILIO |100|14700|0|0|0|2021-11-29|2021-12-06|x|x|x|x|x|QWZGYSX69KVTQO|x|HOMBRE|X|14800|X|X|X|X|X|X|X|X|CARDENAS|X|X|X|X|X</v>
      </c>
    </row>
    <row r="580" spans="1:82" x14ac:dyDescent="0.25">
      <c r="A580" t="s">
        <v>714</v>
      </c>
      <c r="B580" t="s">
        <v>2705</v>
      </c>
      <c r="C580">
        <v>3</v>
      </c>
      <c r="D580" t="s">
        <v>3185</v>
      </c>
      <c r="E580" t="s">
        <v>12</v>
      </c>
      <c r="F580" t="s">
        <v>3189</v>
      </c>
      <c r="G580" t="s">
        <v>3527</v>
      </c>
      <c r="H580" t="s">
        <v>3861</v>
      </c>
      <c r="I580">
        <v>12900</v>
      </c>
      <c r="J580">
        <v>0</v>
      </c>
      <c r="K580">
        <v>300</v>
      </c>
      <c r="L580">
        <v>50</v>
      </c>
      <c r="M580">
        <v>2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 t="s">
        <v>4730</v>
      </c>
      <c r="AC580" t="s">
        <v>4626</v>
      </c>
      <c r="AD580" t="s">
        <v>4839</v>
      </c>
      <c r="AE580" t="s">
        <v>4</v>
      </c>
      <c r="AF580" t="s">
        <v>1</v>
      </c>
      <c r="AG580" t="s">
        <v>1</v>
      </c>
      <c r="AH580" t="s">
        <v>5614</v>
      </c>
      <c r="AI580" t="s">
        <v>3527</v>
      </c>
      <c r="AJ580" t="s">
        <v>1</v>
      </c>
      <c r="AK580">
        <v>9331689000</v>
      </c>
      <c r="AL580" t="s">
        <v>1</v>
      </c>
      <c r="AM580" t="s">
        <v>1</v>
      </c>
      <c r="AN580" t="s">
        <v>1</v>
      </c>
      <c r="AO580" t="s">
        <v>5614</v>
      </c>
      <c r="AP580" t="s">
        <v>1</v>
      </c>
      <c r="AQ580" t="s">
        <v>2</v>
      </c>
      <c r="AR580" t="s">
        <v>1</v>
      </c>
      <c r="AS580" t="s">
        <v>1</v>
      </c>
      <c r="AT580" t="s">
        <v>1</v>
      </c>
      <c r="AU580" t="s">
        <v>1</v>
      </c>
      <c r="AV580" t="s">
        <v>1</v>
      </c>
      <c r="AW580" t="s">
        <v>11</v>
      </c>
      <c r="AX580">
        <f>Tabla1[[#This Row],[precio del paquete]]-Tabla1[[#This Row],[Saldo_Deudor]]</f>
        <v>800</v>
      </c>
      <c r="AY580">
        <v>12100</v>
      </c>
      <c r="AZ580">
        <v>0</v>
      </c>
      <c r="BA580">
        <v>0</v>
      </c>
      <c r="BB580" s="20">
        <v>0</v>
      </c>
      <c r="BC580" t="s">
        <v>5961</v>
      </c>
      <c r="BD580" t="s">
        <v>4162</v>
      </c>
      <c r="BE580" t="s">
        <v>3</v>
      </c>
      <c r="BF580" t="s">
        <v>3</v>
      </c>
      <c r="BG580" t="s">
        <v>3</v>
      </c>
      <c r="BH580" t="s">
        <v>3</v>
      </c>
      <c r="BI580" t="s">
        <v>3</v>
      </c>
      <c r="BJ580" s="18" t="s">
        <v>6134</v>
      </c>
      <c r="BK580" t="s">
        <v>3</v>
      </c>
      <c r="BL580" t="s">
        <v>132</v>
      </c>
      <c r="BM580" t="s">
        <v>1</v>
      </c>
      <c r="BN580">
        <f>Tabla1[[#This Row],[precio del paquete]]</f>
        <v>12900</v>
      </c>
      <c r="BO580" t="s">
        <v>1</v>
      </c>
      <c r="BP580" t="s">
        <v>1</v>
      </c>
      <c r="BQ580" t="s">
        <v>1</v>
      </c>
      <c r="BR580" t="s">
        <v>1</v>
      </c>
      <c r="BS580" t="s">
        <v>1</v>
      </c>
      <c r="BT580" t="s">
        <v>1</v>
      </c>
      <c r="BU580" t="s">
        <v>1</v>
      </c>
      <c r="BV580" t="s">
        <v>1</v>
      </c>
      <c r="BW580" t="s">
        <v>0</v>
      </c>
      <c r="BX580" t="s">
        <v>1</v>
      </c>
      <c r="BY580" t="s">
        <v>1</v>
      </c>
      <c r="BZ580" t="s">
        <v>1</v>
      </c>
      <c r="CA580" t="s">
        <v>1</v>
      </c>
      <c r="CB580" t="s">
        <v>1</v>
      </c>
      <c r="CD580" t="str" cm="1">
        <f t="array" aca="1" ref="CD580" ca="1">eConcatenar(A580:CB580,"|")</f>
        <v>ByiyGTtG3b1nFaYL|COM2021-7299|3|IMPERIAL DE LUJO|TABASCO |COMALCALCO|RANCHERIA LAZARO CARDENAS 1|2021-02-12|12900|0|300|50|2|0|0|0|0|0|0|0|0|0|0|0|0|0|0|OSORIO|MONTIEL|BRAULIO|SOLTERO|X|X|CARRETERA A LA BARRA |RANCHERIA LAZARO CARDENAS 1|X|9331689000|X|X|X|CARRETERA A LA BARRA |X|LUNES|X|X|X|X|X|DOMICILIO |800|12100|0|0|0|2022-01-13|2022-01-20|x|x|x|x|x|QWZGYSX69KVTQO|x|HOMBRE|X|12900|X|X|X|X|X|X|X|X|CARDENAS|X|X|X|X|X</v>
      </c>
    </row>
    <row r="581" spans="1:82" x14ac:dyDescent="0.25">
      <c r="A581" t="s">
        <v>715</v>
      </c>
      <c r="B581" t="s">
        <v>2706</v>
      </c>
      <c r="C581">
        <v>3</v>
      </c>
      <c r="D581" t="s">
        <v>3183</v>
      </c>
      <c r="E581" t="s">
        <v>3188</v>
      </c>
      <c r="F581" t="s">
        <v>3192</v>
      </c>
      <c r="G581" t="s">
        <v>3528</v>
      </c>
      <c r="H581" t="s">
        <v>3930</v>
      </c>
      <c r="I581">
        <v>14800</v>
      </c>
      <c r="J581">
        <v>0</v>
      </c>
      <c r="K581">
        <v>100</v>
      </c>
      <c r="L581">
        <v>50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 t="s">
        <v>4224</v>
      </c>
      <c r="AC581" t="s">
        <v>4283</v>
      </c>
      <c r="AD581" t="s">
        <v>4840</v>
      </c>
      <c r="AE581" t="s">
        <v>4</v>
      </c>
      <c r="AF581" t="s">
        <v>1</v>
      </c>
      <c r="AG581" t="s">
        <v>1</v>
      </c>
      <c r="AH581" t="s">
        <v>5615</v>
      </c>
      <c r="AI581" t="s">
        <v>3528</v>
      </c>
      <c r="AJ581" t="s">
        <v>1</v>
      </c>
      <c r="AK581" t="s">
        <v>1</v>
      </c>
      <c r="AL581" t="s">
        <v>1</v>
      </c>
      <c r="AM581" t="s">
        <v>1</v>
      </c>
      <c r="AN581" t="s">
        <v>1</v>
      </c>
      <c r="AO581" t="s">
        <v>5615</v>
      </c>
      <c r="AP581" t="s">
        <v>1</v>
      </c>
      <c r="AQ581" t="s">
        <v>2</v>
      </c>
      <c r="AR581" t="s">
        <v>1</v>
      </c>
      <c r="AS581" t="s">
        <v>1</v>
      </c>
      <c r="AT581" t="s">
        <v>1</v>
      </c>
      <c r="AU581" t="s">
        <v>1</v>
      </c>
      <c r="AV581" t="s">
        <v>1</v>
      </c>
      <c r="AW581" t="s">
        <v>11</v>
      </c>
      <c r="AX581">
        <f>Tabla1[[#This Row],[precio del paquete]]-Tabla1[[#This Row],[Saldo_Deudor]]</f>
        <v>300</v>
      </c>
      <c r="AY581">
        <v>14500</v>
      </c>
      <c r="AZ581">
        <v>0</v>
      </c>
      <c r="BA581">
        <v>0</v>
      </c>
      <c r="BB581" s="20">
        <v>0</v>
      </c>
      <c r="BC581" t="s">
        <v>4162</v>
      </c>
      <c r="BD581" t="s">
        <v>5962</v>
      </c>
      <c r="BE581" t="s">
        <v>3</v>
      </c>
      <c r="BF581" t="s">
        <v>3</v>
      </c>
      <c r="BG581" t="s">
        <v>3</v>
      </c>
      <c r="BH581" t="s">
        <v>3</v>
      </c>
      <c r="BI581" t="s">
        <v>3</v>
      </c>
      <c r="BJ581" s="19" t="s">
        <v>6134</v>
      </c>
      <c r="BK581" t="s">
        <v>3</v>
      </c>
      <c r="BL581" t="s">
        <v>132</v>
      </c>
      <c r="BM581" t="s">
        <v>1</v>
      </c>
      <c r="BN581">
        <f>Tabla1[[#This Row],[precio del paquete]]</f>
        <v>14800</v>
      </c>
      <c r="BO581" t="s">
        <v>1</v>
      </c>
      <c r="BP581" t="s">
        <v>1</v>
      </c>
      <c r="BQ581" t="s">
        <v>1</v>
      </c>
      <c r="BR581" t="s">
        <v>1</v>
      </c>
      <c r="BS581" t="s">
        <v>1</v>
      </c>
      <c r="BT581" t="s">
        <v>1</v>
      </c>
      <c r="BU581" t="s">
        <v>1</v>
      </c>
      <c r="BV581" t="s">
        <v>1</v>
      </c>
      <c r="BW581" t="s">
        <v>0</v>
      </c>
      <c r="BX581" t="s">
        <v>1</v>
      </c>
      <c r="BY581" t="s">
        <v>1</v>
      </c>
      <c r="BZ581" t="s">
        <v>1</v>
      </c>
      <c r="CA581" t="s">
        <v>1</v>
      </c>
      <c r="CB581" t="s">
        <v>1</v>
      </c>
      <c r="CD581" t="str" cm="1">
        <f t="array" aca="1" ref="CD581" ca="1">eConcatenar(A581:CB581,"|")</f>
        <v>8olklqk7cx3Hfq9N|PAR2021-4102|3|MEMORIAL|TABASCO|PARAISO|RANCHERIA LIBERTAD PRIMERA|2021-12-28|14800|0|100|50|0|0|0|0|0|0|0|0|0|0|0|0|0|0|0|DOMINGUEZ|CORDOVA|BENITA VENESIA|SOLTERO|X|X|CARRETERA PALMAHUACA|RANCHERIA LIBERTAD PRIMERA|X|X|X|X|X|CARRETERA PALMAHUACA|X|LUNES|X|X|X|X|X|DOMICILIO |300|14500|0|0|0|2022-01-20|2022-01-27|x|x|x|x|x|QWZGYSX69KVTQO|x|HOMBRE|X|14800|X|X|X|X|X|X|X|X|CARDENAS|X|X|X|X|X</v>
      </c>
    </row>
    <row r="582" spans="1:82" x14ac:dyDescent="0.25">
      <c r="A582" t="s">
        <v>716</v>
      </c>
      <c r="B582" t="s">
        <v>2707</v>
      </c>
      <c r="C582">
        <v>3</v>
      </c>
      <c r="D582" t="s">
        <v>3183</v>
      </c>
      <c r="E582" t="s">
        <v>3188</v>
      </c>
      <c r="F582" t="s">
        <v>3192</v>
      </c>
      <c r="G582" t="s">
        <v>3529</v>
      </c>
      <c r="H582" t="s">
        <v>4014</v>
      </c>
      <c r="I582">
        <v>14800</v>
      </c>
      <c r="J582">
        <v>0</v>
      </c>
      <c r="K582">
        <v>100</v>
      </c>
      <c r="L582">
        <v>50</v>
      </c>
      <c r="M582">
        <v>1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 t="s">
        <v>4246</v>
      </c>
      <c r="AC582" t="s">
        <v>4841</v>
      </c>
      <c r="AD582" t="s">
        <v>4280</v>
      </c>
      <c r="AE582" t="s">
        <v>4</v>
      </c>
      <c r="AF582" t="s">
        <v>1</v>
      </c>
      <c r="AG582" t="s">
        <v>1</v>
      </c>
      <c r="AH582" t="s">
        <v>5616</v>
      </c>
      <c r="AI582" t="s">
        <v>3529</v>
      </c>
      <c r="AJ582" t="s">
        <v>1</v>
      </c>
      <c r="AK582">
        <v>9331646004</v>
      </c>
      <c r="AL582" t="s">
        <v>1</v>
      </c>
      <c r="AM582" t="s">
        <v>1</v>
      </c>
      <c r="AN582" t="s">
        <v>1</v>
      </c>
      <c r="AO582" t="s">
        <v>5616</v>
      </c>
      <c r="AP582" t="s">
        <v>1</v>
      </c>
      <c r="AQ582" t="s">
        <v>2</v>
      </c>
      <c r="AR582" t="s">
        <v>1</v>
      </c>
      <c r="AS582" t="s">
        <v>1</v>
      </c>
      <c r="AT582" t="s">
        <v>1</v>
      </c>
      <c r="AU582" t="s">
        <v>1</v>
      </c>
      <c r="AV582" t="s">
        <v>1</v>
      </c>
      <c r="AW582" t="s">
        <v>11</v>
      </c>
      <c r="AX582">
        <f>Tabla1[[#This Row],[precio del paquete]]-Tabla1[[#This Row],[Saldo_Deudor]]</f>
        <v>8850</v>
      </c>
      <c r="AY582">
        <v>5950</v>
      </c>
      <c r="AZ582">
        <v>0</v>
      </c>
      <c r="BA582">
        <v>0</v>
      </c>
      <c r="BB582" s="20">
        <v>0</v>
      </c>
      <c r="BC582" t="s">
        <v>3976</v>
      </c>
      <c r="BD582" t="s">
        <v>6034</v>
      </c>
      <c r="BE582" t="s">
        <v>3</v>
      </c>
      <c r="BF582" t="s">
        <v>3</v>
      </c>
      <c r="BG582" t="s">
        <v>3</v>
      </c>
      <c r="BH582" t="s">
        <v>3</v>
      </c>
      <c r="BI582" t="s">
        <v>3</v>
      </c>
      <c r="BJ582" s="18" t="s">
        <v>6147</v>
      </c>
      <c r="BK582" t="s">
        <v>3</v>
      </c>
      <c r="BL582" t="s">
        <v>132</v>
      </c>
      <c r="BM582" t="s">
        <v>1</v>
      </c>
      <c r="BN582">
        <f>Tabla1[[#This Row],[precio del paquete]]</f>
        <v>14800</v>
      </c>
      <c r="BO582" t="s">
        <v>1</v>
      </c>
      <c r="BP582" t="s">
        <v>1</v>
      </c>
      <c r="BQ582" t="s">
        <v>1</v>
      </c>
      <c r="BR582" t="s">
        <v>1</v>
      </c>
      <c r="BS582" t="s">
        <v>1</v>
      </c>
      <c r="BT582" t="s">
        <v>1</v>
      </c>
      <c r="BU582" t="s">
        <v>1</v>
      </c>
      <c r="BV582" t="s">
        <v>1</v>
      </c>
      <c r="BW582" t="s">
        <v>0</v>
      </c>
      <c r="BX582" t="s">
        <v>1</v>
      </c>
      <c r="BY582" t="s">
        <v>1</v>
      </c>
      <c r="BZ582" t="s">
        <v>1</v>
      </c>
      <c r="CA582" t="s">
        <v>1</v>
      </c>
      <c r="CB582" t="s">
        <v>1</v>
      </c>
      <c r="CD582" t="str" cm="1">
        <f t="array" aca="1" ref="CD582" ca="1">eConcatenar(A582:CB582,"|")</f>
        <v>bUfpVoJRwYJAdnFI|PAR2019-0371|3|MEMORIAL|TABASCO|PARAISO|RANCHERIA LIBERTAD PRIMERA SECCION|2019-02-18|14800|0|100|50|1|0|0|0|0|0|0|0|0|0|0|0|0|0|0|JIMENEZ|CASTRO|MARIA JESUS|SOLTERO|X|X|LIBERTAD PRIMERA SECCION|RANCHERIA LIBERTAD PRIMERA SECCION|X|9331646004|X|X|X|LIBERTAD PRIMERA SECCION|X|LUNES|X|X|X|X|X|DOMICILIO |8850|5950|0|0|0|2022-05-01|2022-05-08|x|x|x|x|x|QX002MIY9KVTQO|x|HOMBRE|X|14800|X|X|X|X|X|X|X|X|CARDENAS|X|X|X|X|X</v>
      </c>
    </row>
    <row r="583" spans="1:82" x14ac:dyDescent="0.25">
      <c r="A583" t="s">
        <v>717</v>
      </c>
      <c r="B583" t="s">
        <v>2708</v>
      </c>
      <c r="C583">
        <v>3</v>
      </c>
      <c r="D583" t="s">
        <v>3183</v>
      </c>
      <c r="E583" t="s">
        <v>3188</v>
      </c>
      <c r="F583" t="s">
        <v>3192</v>
      </c>
      <c r="G583" t="s">
        <v>3530</v>
      </c>
      <c r="H583" t="s">
        <v>3770</v>
      </c>
      <c r="I583">
        <v>14800</v>
      </c>
      <c r="J583">
        <v>0</v>
      </c>
      <c r="K583">
        <v>100</v>
      </c>
      <c r="L583">
        <v>50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 t="s">
        <v>4470</v>
      </c>
      <c r="AC583" t="s">
        <v>4201</v>
      </c>
      <c r="AD583" t="s">
        <v>4842</v>
      </c>
      <c r="AE583" t="s">
        <v>4</v>
      </c>
      <c r="AF583" t="s">
        <v>1</v>
      </c>
      <c r="AG583" t="s">
        <v>1</v>
      </c>
      <c r="AH583" t="s">
        <v>5617</v>
      </c>
      <c r="AI583" t="s">
        <v>3530</v>
      </c>
      <c r="AJ583" t="s">
        <v>1</v>
      </c>
      <c r="AK583">
        <v>9331228454</v>
      </c>
      <c r="AL583" t="s">
        <v>1</v>
      </c>
      <c r="AM583" t="s">
        <v>1</v>
      </c>
      <c r="AN583" t="s">
        <v>1</v>
      </c>
      <c r="AO583" t="s">
        <v>5617</v>
      </c>
      <c r="AP583" t="s">
        <v>1</v>
      </c>
      <c r="AQ583" t="s">
        <v>2</v>
      </c>
      <c r="AR583" t="s">
        <v>1</v>
      </c>
      <c r="AS583" t="s">
        <v>1</v>
      </c>
      <c r="AT583" t="s">
        <v>1</v>
      </c>
      <c r="AU583" t="s">
        <v>1</v>
      </c>
      <c r="AV583" t="s">
        <v>1</v>
      </c>
      <c r="AW583" t="s">
        <v>11</v>
      </c>
      <c r="AX583">
        <f>Tabla1[[#This Row],[precio del paquete]]-Tabla1[[#This Row],[Saldo_Deudor]]</f>
        <v>8100</v>
      </c>
      <c r="AY583">
        <v>6700</v>
      </c>
      <c r="AZ583">
        <v>0</v>
      </c>
      <c r="BA583">
        <v>0</v>
      </c>
      <c r="BB583" s="20">
        <v>0</v>
      </c>
      <c r="BC583" t="s">
        <v>3965</v>
      </c>
      <c r="BD583" t="s">
        <v>4085</v>
      </c>
      <c r="BE583" t="s">
        <v>3</v>
      </c>
      <c r="BF583" t="s">
        <v>3</v>
      </c>
      <c r="BG583" t="s">
        <v>3</v>
      </c>
      <c r="BH583" t="s">
        <v>3</v>
      </c>
      <c r="BI583" t="s">
        <v>3</v>
      </c>
      <c r="BJ583" s="19" t="s">
        <v>6152</v>
      </c>
      <c r="BK583" t="s">
        <v>3</v>
      </c>
      <c r="BL583" t="s">
        <v>132</v>
      </c>
      <c r="BM583" t="s">
        <v>1</v>
      </c>
      <c r="BN583">
        <f>Tabla1[[#This Row],[precio del paquete]]</f>
        <v>14800</v>
      </c>
      <c r="BO583" t="s">
        <v>1</v>
      </c>
      <c r="BP583" t="s">
        <v>1</v>
      </c>
      <c r="BQ583" t="s">
        <v>1</v>
      </c>
      <c r="BR583" t="s">
        <v>1</v>
      </c>
      <c r="BS583" t="s">
        <v>1</v>
      </c>
      <c r="BT583" t="s">
        <v>1</v>
      </c>
      <c r="BU583" t="s">
        <v>1</v>
      </c>
      <c r="BV583" t="s">
        <v>1</v>
      </c>
      <c r="BW583" t="s">
        <v>0</v>
      </c>
      <c r="BX583" t="s">
        <v>1</v>
      </c>
      <c r="BY583" t="s">
        <v>1</v>
      </c>
      <c r="BZ583" t="s">
        <v>1</v>
      </c>
      <c r="CA583" t="s">
        <v>1</v>
      </c>
      <c r="CB583" t="s">
        <v>1</v>
      </c>
      <c r="CD583" t="str" cm="1">
        <f t="array" aca="1" ref="CD583" ca="1">eConcatenar(A583:CB583,"|")</f>
        <v>lt6Eqovj7mQHIx28|PAR2021-0312|3|MEMORIAL|TABASCO|PARAISO|RANCHERIA LIBERTAD SEGUNDA SECCION |2021-01-28|14800|0|100|50|0|0|0|0|0|0|0|0|0|0|0|0|0|0|0|TRINIDAD|HERNANDEZ|NELSON|SOLTERO|X|X|ENTRADA LOS HERNANDEZ|RANCHERIA LIBERTAD SEGUNDA SECCION |X|9331228454|X|X|X|ENTRADA LOS HERNANDEZ|X|LUNES|X|X|X|X|X|DOMICILIO |8100|6700|0|0|0|2022-01-19|2022-01-26|x|x|x|x|x|ZGSYJGLZUXA73WJ|x|HOMBRE|X|14800|X|X|X|X|X|X|X|X|CARDENAS|X|X|X|X|X</v>
      </c>
    </row>
    <row r="584" spans="1:82" x14ac:dyDescent="0.25">
      <c r="A584" t="s">
        <v>718</v>
      </c>
      <c r="B584" t="s">
        <v>2709</v>
      </c>
      <c r="C584">
        <v>3</v>
      </c>
      <c r="D584" t="s">
        <v>3187</v>
      </c>
      <c r="E584" t="s">
        <v>3188</v>
      </c>
      <c r="F584" t="s">
        <v>3192</v>
      </c>
      <c r="G584" t="s">
        <v>3530</v>
      </c>
      <c r="H584" t="s">
        <v>4015</v>
      </c>
      <c r="I584">
        <v>12900</v>
      </c>
      <c r="J584">
        <v>0</v>
      </c>
      <c r="K584">
        <v>200</v>
      </c>
      <c r="L584">
        <v>50</v>
      </c>
      <c r="M584">
        <v>1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 t="s">
        <v>8</v>
      </c>
      <c r="AC584" t="s">
        <v>4246</v>
      </c>
      <c r="AD584" t="s">
        <v>4843</v>
      </c>
      <c r="AE584" t="s">
        <v>4</v>
      </c>
      <c r="AF584" t="s">
        <v>1</v>
      </c>
      <c r="AG584" t="s">
        <v>1</v>
      </c>
      <c r="AH584" t="s">
        <v>5617</v>
      </c>
      <c r="AI584" t="s">
        <v>3530</v>
      </c>
      <c r="AJ584" t="s">
        <v>1</v>
      </c>
      <c r="AK584">
        <v>9331226002</v>
      </c>
      <c r="AL584" t="s">
        <v>1</v>
      </c>
      <c r="AM584" t="s">
        <v>1</v>
      </c>
      <c r="AN584" t="s">
        <v>1</v>
      </c>
      <c r="AO584" t="s">
        <v>5617</v>
      </c>
      <c r="AP584" t="s">
        <v>1</v>
      </c>
      <c r="AQ584" t="s">
        <v>2</v>
      </c>
      <c r="AR584" t="s">
        <v>1</v>
      </c>
      <c r="AS584" t="s">
        <v>1</v>
      </c>
      <c r="AT584" t="s">
        <v>1</v>
      </c>
      <c r="AU584" t="s">
        <v>1</v>
      </c>
      <c r="AV584" t="s">
        <v>1</v>
      </c>
      <c r="AW584" t="s">
        <v>11</v>
      </c>
      <c r="AX584">
        <f>Tabla1[[#This Row],[precio del paquete]]-Tabla1[[#This Row],[Saldo_Deudor]]</f>
        <v>7200</v>
      </c>
      <c r="AY584">
        <v>5700</v>
      </c>
      <c r="AZ584">
        <v>0</v>
      </c>
      <c r="BA584">
        <v>0</v>
      </c>
      <c r="BB584" s="20">
        <v>0</v>
      </c>
      <c r="BC584" t="s">
        <v>3970</v>
      </c>
      <c r="BD584" t="s">
        <v>3893</v>
      </c>
      <c r="BE584" t="s">
        <v>3</v>
      </c>
      <c r="BF584" t="s">
        <v>3</v>
      </c>
      <c r="BG584" t="s">
        <v>3</v>
      </c>
      <c r="BH584" t="s">
        <v>3</v>
      </c>
      <c r="BI584" t="s">
        <v>3</v>
      </c>
      <c r="BJ584" s="18" t="s">
        <v>6152</v>
      </c>
      <c r="BK584" t="s">
        <v>3</v>
      </c>
      <c r="BL584" t="s">
        <v>132</v>
      </c>
      <c r="BM584" t="s">
        <v>1</v>
      </c>
      <c r="BN584">
        <f>Tabla1[[#This Row],[precio del paquete]]</f>
        <v>12900</v>
      </c>
      <c r="BO584" t="s">
        <v>1</v>
      </c>
      <c r="BP584" t="s">
        <v>1</v>
      </c>
      <c r="BQ584" t="s">
        <v>1</v>
      </c>
      <c r="BR584" t="s">
        <v>1</v>
      </c>
      <c r="BS584" t="s">
        <v>1</v>
      </c>
      <c r="BT584" t="s">
        <v>1</v>
      </c>
      <c r="BU584" t="s">
        <v>1</v>
      </c>
      <c r="BV584" t="s">
        <v>1</v>
      </c>
      <c r="BW584" t="s">
        <v>0</v>
      </c>
      <c r="BX584" t="s">
        <v>1</v>
      </c>
      <c r="BY584" t="s">
        <v>1</v>
      </c>
      <c r="BZ584" t="s">
        <v>1</v>
      </c>
      <c r="CA584" t="s">
        <v>1</v>
      </c>
      <c r="CB584" t="s">
        <v>1</v>
      </c>
      <c r="CD584" t="str" cm="1">
        <f t="array" aca="1" ref="CD584" ca="1">eConcatenar(A584:CB584,"|")</f>
        <v>0LYyjSeFQWiyEr7l|PAR2019-3223|3|ECONOLINE|TABASCO|PARAISO|RANCHERIA LIBERTAD SEGUNDA SECCION |2019-11-28|12900|0|200|50|1|0|0|0|0|0|0|0|0|0|0|0|0|0|0|GOMEZ|JIMENEZ|EMILIO|SOLTERO|X|X|ENTRADA LOS HERNANDEZ|RANCHERIA LIBERTAD SEGUNDA SECCION |X|9331226002|X|X|X|ENTRADA LOS HERNANDEZ|X|LUNES|X|X|X|X|X|DOMICILIO |7200|5700|0|0|0|2021-01-19|2021-01-26|x|x|x|x|x|ZGSYJGLZUXA73WJ|x|HOMBRE|X|12900|X|X|X|X|X|X|X|X|CARDENAS|X|X|X|X|X</v>
      </c>
    </row>
    <row r="585" spans="1:82" x14ac:dyDescent="0.25">
      <c r="A585" t="s">
        <v>719</v>
      </c>
      <c r="B585" t="s">
        <v>2710</v>
      </c>
      <c r="C585">
        <v>3</v>
      </c>
      <c r="D585" t="s">
        <v>3183</v>
      </c>
      <c r="E585" t="s">
        <v>3188</v>
      </c>
      <c r="F585" t="s">
        <v>3192</v>
      </c>
      <c r="G585" t="s">
        <v>3530</v>
      </c>
      <c r="H585" t="s">
        <v>3899</v>
      </c>
      <c r="I585">
        <v>14800</v>
      </c>
      <c r="J585">
        <v>0</v>
      </c>
      <c r="K585">
        <v>500</v>
      </c>
      <c r="L585">
        <v>50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 t="s">
        <v>4844</v>
      </c>
      <c r="AC585" t="s">
        <v>4494</v>
      </c>
      <c r="AD585" t="s">
        <v>4747</v>
      </c>
      <c r="AE585" t="s">
        <v>4</v>
      </c>
      <c r="AF585" t="s">
        <v>1</v>
      </c>
      <c r="AG585" t="s">
        <v>1</v>
      </c>
      <c r="AH585" t="s">
        <v>5618</v>
      </c>
      <c r="AI585" t="s">
        <v>3530</v>
      </c>
      <c r="AJ585" t="s">
        <v>1</v>
      </c>
      <c r="AK585">
        <v>9331055135</v>
      </c>
      <c r="AL585" t="s">
        <v>1</v>
      </c>
      <c r="AM585" t="s">
        <v>1</v>
      </c>
      <c r="AN585" t="s">
        <v>1</v>
      </c>
      <c r="AO585" t="s">
        <v>5618</v>
      </c>
      <c r="AP585" t="s">
        <v>1</v>
      </c>
      <c r="AQ585" t="s">
        <v>2</v>
      </c>
      <c r="AR585" t="s">
        <v>1</v>
      </c>
      <c r="AS585" t="s">
        <v>1</v>
      </c>
      <c r="AT585" t="s">
        <v>1</v>
      </c>
      <c r="AU585" t="s">
        <v>1</v>
      </c>
      <c r="AV585" t="s">
        <v>1</v>
      </c>
      <c r="AW585" t="s">
        <v>11</v>
      </c>
      <c r="AX585">
        <f>Tabla1[[#This Row],[precio del paquete]]-Tabla1[[#This Row],[Saldo_Deudor]]</f>
        <v>2400</v>
      </c>
      <c r="AY585">
        <v>12400</v>
      </c>
      <c r="AZ585">
        <v>0</v>
      </c>
      <c r="BA585">
        <v>0</v>
      </c>
      <c r="BB585" s="20">
        <v>0</v>
      </c>
      <c r="BC585" t="s">
        <v>3965</v>
      </c>
      <c r="BD585" t="s">
        <v>4085</v>
      </c>
      <c r="BE585" t="s">
        <v>3</v>
      </c>
      <c r="BF585" t="s">
        <v>3</v>
      </c>
      <c r="BG585" t="s">
        <v>3</v>
      </c>
      <c r="BH585" t="s">
        <v>3</v>
      </c>
      <c r="BI585" t="s">
        <v>3</v>
      </c>
      <c r="BJ585" s="19" t="s">
        <v>6152</v>
      </c>
      <c r="BK585" t="s">
        <v>3</v>
      </c>
      <c r="BL585" t="s">
        <v>132</v>
      </c>
      <c r="BM585" t="s">
        <v>1</v>
      </c>
      <c r="BN585">
        <f>Tabla1[[#This Row],[precio del paquete]]</f>
        <v>14800</v>
      </c>
      <c r="BO585" t="s">
        <v>1</v>
      </c>
      <c r="BP585" t="s">
        <v>1</v>
      </c>
      <c r="BQ585" t="s">
        <v>1</v>
      </c>
      <c r="BR585" t="s">
        <v>1</v>
      </c>
      <c r="BS585" t="s">
        <v>1</v>
      </c>
      <c r="BT585" t="s">
        <v>1</v>
      </c>
      <c r="BU585" t="s">
        <v>1</v>
      </c>
      <c r="BV585" t="s">
        <v>1</v>
      </c>
      <c r="BW585" t="s">
        <v>0</v>
      </c>
      <c r="BX585" t="s">
        <v>1</v>
      </c>
      <c r="BY585" t="s">
        <v>1</v>
      </c>
      <c r="BZ585" t="s">
        <v>1</v>
      </c>
      <c r="CA585" t="s">
        <v>1</v>
      </c>
      <c r="CB585" t="s">
        <v>1</v>
      </c>
      <c r="CD585" t="str" cm="1">
        <f t="array" aca="1" ref="CD585" ca="1">eConcatenar(A585:CB585,"|")</f>
        <v>9YIO0msANgVa2I5P|PAR2021-2778|3|MEMORIAL|TABASCO|PARAISO|RANCHERIA LIBERTAD SEGUNDA SECCION |2021-04-09|14800|0|500|50|0|0|0|0|0|0|0|0|0|0|0|0|0|0|0|JERONIMO|DIAZ|ELDA|SOLTERO|X|X|RANCHERIA LIBERTAD SEGUNDA |RANCHERIA LIBERTAD SEGUNDA SECCION |X|9331055135|X|X|X|RANCHERIA LIBERTAD SEGUNDA |X|LUNES|X|X|X|X|X|DOMICILIO |2400|12400|0|0|0|2022-01-19|2022-01-26|x|x|x|x|x|ZGSYJGLZUXA73WJ|x|HOMBRE|X|14800|X|X|X|X|X|X|X|X|CARDENAS|X|X|X|X|X</v>
      </c>
    </row>
    <row r="586" spans="1:82" x14ac:dyDescent="0.25">
      <c r="A586" t="s">
        <v>720</v>
      </c>
      <c r="B586" t="s">
        <v>2711</v>
      </c>
      <c r="C586">
        <v>3</v>
      </c>
      <c r="D586" t="s">
        <v>3187</v>
      </c>
      <c r="E586" t="s">
        <v>3188</v>
      </c>
      <c r="F586" t="s">
        <v>3192</v>
      </c>
      <c r="G586" t="s">
        <v>3530</v>
      </c>
      <c r="H586" t="s">
        <v>3826</v>
      </c>
      <c r="I586">
        <v>12900</v>
      </c>
      <c r="J586">
        <v>0</v>
      </c>
      <c r="K586">
        <v>300</v>
      </c>
      <c r="L586">
        <v>50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 t="s">
        <v>4305</v>
      </c>
      <c r="AC586" t="s">
        <v>4183</v>
      </c>
      <c r="AD586" t="s">
        <v>4355</v>
      </c>
      <c r="AE586" t="s">
        <v>4</v>
      </c>
      <c r="AF586" t="s">
        <v>1</v>
      </c>
      <c r="AG586" t="s">
        <v>1</v>
      </c>
      <c r="AH586" t="s">
        <v>5619</v>
      </c>
      <c r="AI586" t="s">
        <v>3530</v>
      </c>
      <c r="AJ586" t="s">
        <v>1</v>
      </c>
      <c r="AK586">
        <v>9331562212</v>
      </c>
      <c r="AL586" t="s">
        <v>1</v>
      </c>
      <c r="AM586" t="s">
        <v>1</v>
      </c>
      <c r="AN586" t="s">
        <v>1</v>
      </c>
      <c r="AO586" t="s">
        <v>5619</v>
      </c>
      <c r="AP586" t="s">
        <v>1</v>
      </c>
      <c r="AQ586" t="s">
        <v>2</v>
      </c>
      <c r="AR586" t="s">
        <v>1</v>
      </c>
      <c r="AS586" t="s">
        <v>1</v>
      </c>
      <c r="AT586" t="s">
        <v>1</v>
      </c>
      <c r="AU586" t="s">
        <v>1</v>
      </c>
      <c r="AV586" t="s">
        <v>1</v>
      </c>
      <c r="AW586" t="s">
        <v>11</v>
      </c>
      <c r="AX586">
        <f>Tabla1[[#This Row],[precio del paquete]]-Tabla1[[#This Row],[Saldo_Deudor]]</f>
        <v>1300</v>
      </c>
      <c r="AY586">
        <v>11600</v>
      </c>
      <c r="AZ586">
        <v>0</v>
      </c>
      <c r="BA586">
        <v>0</v>
      </c>
      <c r="BB586" s="20">
        <v>0</v>
      </c>
      <c r="BC586" t="s">
        <v>3965</v>
      </c>
      <c r="BD586" t="s">
        <v>4085</v>
      </c>
      <c r="BE586" t="s">
        <v>3</v>
      </c>
      <c r="BF586" t="s">
        <v>3</v>
      </c>
      <c r="BG586" t="s">
        <v>3</v>
      </c>
      <c r="BH586" t="s">
        <v>3</v>
      </c>
      <c r="BI586" t="s">
        <v>3</v>
      </c>
      <c r="BJ586" s="18" t="s">
        <v>6152</v>
      </c>
      <c r="BK586" t="s">
        <v>3</v>
      </c>
      <c r="BL586" t="s">
        <v>132</v>
      </c>
      <c r="BM586" t="s">
        <v>1</v>
      </c>
      <c r="BN586">
        <f>Tabla1[[#This Row],[precio del paquete]]</f>
        <v>12900</v>
      </c>
      <c r="BO586" t="s">
        <v>1</v>
      </c>
      <c r="BP586" t="s">
        <v>1</v>
      </c>
      <c r="BQ586" t="s">
        <v>1</v>
      </c>
      <c r="BR586" t="s">
        <v>1</v>
      </c>
      <c r="BS586" t="s">
        <v>1</v>
      </c>
      <c r="BT586" t="s">
        <v>1</v>
      </c>
      <c r="BU586" t="s">
        <v>1</v>
      </c>
      <c r="BV586" t="s">
        <v>1</v>
      </c>
      <c r="BW586" t="s">
        <v>0</v>
      </c>
      <c r="BX586" t="s">
        <v>1</v>
      </c>
      <c r="BY586" t="s">
        <v>1</v>
      </c>
      <c r="BZ586" t="s">
        <v>1</v>
      </c>
      <c r="CA586" t="s">
        <v>1</v>
      </c>
      <c r="CB586" t="s">
        <v>1</v>
      </c>
      <c r="CD586" t="str" cm="1">
        <f t="array" aca="1" ref="CD586" ca="1">eConcatenar(A586:CB586,"|")</f>
        <v>nrMUVBmwwfsO6w5d|PAR2021-7277|3|ECONOLINE|TABASCO|PARAISO|RANCHERIA LIBERTAD SEGUNDA SECCION |2021-11-29|12900|0|300|50|0|0|0|0|0|0|0|0|0|0|0|0|0|0|0|SANCHEZ|DE LA CRUZ|MARIBEL|SOLTERO|X|X|CARRETERA A NICOLAS BRAVO|RANCHERIA LIBERTAD SEGUNDA SECCION |X|9331562212|X|X|X|CARRETERA A NICOLAS BRAVO|X|LUNES|X|X|X|X|X|DOMICILIO |1300|11600|0|0|0|2022-01-19|2022-01-26|x|x|x|x|x|ZGSYJGLZUXA73WJ|x|HOMBRE|X|12900|X|X|X|X|X|X|X|X|CARDENAS|X|X|X|X|X</v>
      </c>
    </row>
    <row r="587" spans="1:82" x14ac:dyDescent="0.25">
      <c r="A587" t="s">
        <v>721</v>
      </c>
      <c r="B587" t="s">
        <v>2712</v>
      </c>
      <c r="C587">
        <v>3</v>
      </c>
      <c r="D587" t="s">
        <v>3183</v>
      </c>
      <c r="E587" t="s">
        <v>3188</v>
      </c>
      <c r="F587" t="s">
        <v>3192</v>
      </c>
      <c r="G587" t="s">
        <v>3530</v>
      </c>
      <c r="H587" t="s">
        <v>3783</v>
      </c>
      <c r="I587">
        <v>14800</v>
      </c>
      <c r="J587">
        <v>0</v>
      </c>
      <c r="K587">
        <v>500</v>
      </c>
      <c r="L587">
        <v>50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 t="s">
        <v>4845</v>
      </c>
      <c r="AC587" t="s">
        <v>4305</v>
      </c>
      <c r="AD587" t="s">
        <v>4846</v>
      </c>
      <c r="AE587" t="s">
        <v>4</v>
      </c>
      <c r="AF587" t="s">
        <v>1</v>
      </c>
      <c r="AG587" t="s">
        <v>1</v>
      </c>
      <c r="AH587" t="s">
        <v>5619</v>
      </c>
      <c r="AI587" t="s">
        <v>3530</v>
      </c>
      <c r="AJ587" t="s">
        <v>1</v>
      </c>
      <c r="AK587">
        <v>9331114058</v>
      </c>
      <c r="AL587" t="s">
        <v>1</v>
      </c>
      <c r="AM587" t="s">
        <v>1</v>
      </c>
      <c r="AN587" t="s">
        <v>1</v>
      </c>
      <c r="AO587" t="s">
        <v>5619</v>
      </c>
      <c r="AP587" t="s">
        <v>1</v>
      </c>
      <c r="AQ587" t="s">
        <v>2</v>
      </c>
      <c r="AR587" t="s">
        <v>1</v>
      </c>
      <c r="AS587" t="s">
        <v>1</v>
      </c>
      <c r="AT587" t="s">
        <v>1</v>
      </c>
      <c r="AU587" t="s">
        <v>1</v>
      </c>
      <c r="AV587" t="s">
        <v>1</v>
      </c>
      <c r="AW587" t="s">
        <v>11</v>
      </c>
      <c r="AX587">
        <f>Tabla1[[#This Row],[precio del paquete]]-Tabla1[[#This Row],[Saldo_Deudor]]</f>
        <v>1700</v>
      </c>
      <c r="AY587">
        <v>13100</v>
      </c>
      <c r="AZ587">
        <v>0</v>
      </c>
      <c r="BA587">
        <v>0</v>
      </c>
      <c r="BB587" s="20">
        <v>0</v>
      </c>
      <c r="BC587" t="s">
        <v>3783</v>
      </c>
      <c r="BD587" t="s">
        <v>3824</v>
      </c>
      <c r="BE587" t="s">
        <v>3</v>
      </c>
      <c r="BF587" t="s">
        <v>3</v>
      </c>
      <c r="BG587" t="s">
        <v>3</v>
      </c>
      <c r="BH587" t="s">
        <v>3</v>
      </c>
      <c r="BI587" t="s">
        <v>3</v>
      </c>
      <c r="BJ587" s="19" t="s">
        <v>6152</v>
      </c>
      <c r="BK587" t="s">
        <v>3</v>
      </c>
      <c r="BL587" t="s">
        <v>132</v>
      </c>
      <c r="BM587" t="s">
        <v>1</v>
      </c>
      <c r="BN587">
        <f>Tabla1[[#This Row],[precio del paquete]]</f>
        <v>14800</v>
      </c>
      <c r="BO587" t="s">
        <v>1</v>
      </c>
      <c r="BP587" t="s">
        <v>1</v>
      </c>
      <c r="BQ587" t="s">
        <v>1</v>
      </c>
      <c r="BR587" t="s">
        <v>1</v>
      </c>
      <c r="BS587" t="s">
        <v>1</v>
      </c>
      <c r="BT587" t="s">
        <v>1</v>
      </c>
      <c r="BU587" t="s">
        <v>1</v>
      </c>
      <c r="BV587" t="s">
        <v>1</v>
      </c>
      <c r="BW587" t="s">
        <v>0</v>
      </c>
      <c r="BX587" t="s">
        <v>1</v>
      </c>
      <c r="BY587" t="s">
        <v>1</v>
      </c>
      <c r="BZ587" t="s">
        <v>1</v>
      </c>
      <c r="CA587" t="s">
        <v>1</v>
      </c>
      <c r="CB587" t="s">
        <v>1</v>
      </c>
      <c r="CD587" t="str" cm="1">
        <f t="array" aca="1" ref="CD587" ca="1">eConcatenar(A587:CB587,"|")</f>
        <v>cqy1im2J1uRSj5Zj|PAR2021-6412|3|MEMORIAL|TABASCO|PARAISO|RANCHERIA LIBERTAD SEGUNDA SECCION |2021-10-23|14800|0|500|50|0|0|0|0|0|0|0|0|0|0|0|0|0|0|0|DE LA PEÃ‘A|SANCHEZ|LIBNI|SOLTERO|X|X|CARRETERA A NICOLAS BRAVO|RANCHERIA LIBERTAD SEGUNDA SECCION |X|9331114058|X|X|X|CARRETERA A NICOLAS BRAVO|X|LUNES|X|X|X|X|X|DOMICILIO |1700|13100|0|0|0|2021-10-23|2021-10-30|x|x|x|x|x|ZGSYJGLZUXA73WJ|x|HOMBRE|X|14800|X|X|X|X|X|X|X|X|CARDENAS|X|X|X|X|X</v>
      </c>
    </row>
    <row r="588" spans="1:82" x14ac:dyDescent="0.25">
      <c r="A588" t="s">
        <v>722</v>
      </c>
      <c r="B588" t="s">
        <v>2713</v>
      </c>
      <c r="C588">
        <v>3</v>
      </c>
      <c r="D588" t="s">
        <v>3187</v>
      </c>
      <c r="E588" t="s">
        <v>3188</v>
      </c>
      <c r="F588" t="s">
        <v>3192</v>
      </c>
      <c r="G588" t="s">
        <v>3530</v>
      </c>
      <c r="H588" t="s">
        <v>4016</v>
      </c>
      <c r="I588">
        <v>12900</v>
      </c>
      <c r="J588">
        <v>0</v>
      </c>
      <c r="K588">
        <v>1000</v>
      </c>
      <c r="L588">
        <v>50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 t="s">
        <v>4201</v>
      </c>
      <c r="AC588" t="s">
        <v>4246</v>
      </c>
      <c r="AD588" t="s">
        <v>4847</v>
      </c>
      <c r="AE588" t="s">
        <v>4</v>
      </c>
      <c r="AF588" t="s">
        <v>1</v>
      </c>
      <c r="AG588" t="s">
        <v>1</v>
      </c>
      <c r="AH588" t="s">
        <v>5619</v>
      </c>
      <c r="AI588" t="s">
        <v>3530</v>
      </c>
      <c r="AJ588" t="s">
        <v>1</v>
      </c>
      <c r="AK588">
        <v>9333297481</v>
      </c>
      <c r="AL588" t="s">
        <v>1</v>
      </c>
      <c r="AM588" t="s">
        <v>1</v>
      </c>
      <c r="AN588" t="s">
        <v>1</v>
      </c>
      <c r="AO588" t="s">
        <v>5619</v>
      </c>
      <c r="AP588" t="s">
        <v>1</v>
      </c>
      <c r="AQ588" t="s">
        <v>2</v>
      </c>
      <c r="AR588" t="s">
        <v>1</v>
      </c>
      <c r="AS588" t="s">
        <v>1</v>
      </c>
      <c r="AT588" t="s">
        <v>1</v>
      </c>
      <c r="AU588" t="s">
        <v>1</v>
      </c>
      <c r="AV588" t="s">
        <v>1</v>
      </c>
      <c r="AW588" t="s">
        <v>11</v>
      </c>
      <c r="AX588">
        <f>Tabla1[[#This Row],[precio del paquete]]-Tabla1[[#This Row],[Saldo_Deudor]]</f>
        <v>10900</v>
      </c>
      <c r="AY588">
        <v>2000</v>
      </c>
      <c r="AZ588">
        <v>0</v>
      </c>
      <c r="BA588">
        <v>0</v>
      </c>
      <c r="BB588" s="20">
        <v>0</v>
      </c>
      <c r="BC588" t="s">
        <v>3965</v>
      </c>
      <c r="BD588" t="s">
        <v>4085</v>
      </c>
      <c r="BE588" t="s">
        <v>3</v>
      </c>
      <c r="BF588" t="s">
        <v>3</v>
      </c>
      <c r="BG588" t="s">
        <v>3</v>
      </c>
      <c r="BH588" t="s">
        <v>3</v>
      </c>
      <c r="BI588" t="s">
        <v>3</v>
      </c>
      <c r="BJ588" s="18" t="s">
        <v>6152</v>
      </c>
      <c r="BK588" t="s">
        <v>3</v>
      </c>
      <c r="BL588" t="s">
        <v>132</v>
      </c>
      <c r="BM588" t="s">
        <v>1</v>
      </c>
      <c r="BN588">
        <f>Tabla1[[#This Row],[precio del paquete]]</f>
        <v>12900</v>
      </c>
      <c r="BO588" t="s">
        <v>1</v>
      </c>
      <c r="BP588" t="s">
        <v>1</v>
      </c>
      <c r="BQ588" t="s">
        <v>1</v>
      </c>
      <c r="BR588" t="s">
        <v>1</v>
      </c>
      <c r="BS588" t="s">
        <v>1</v>
      </c>
      <c r="BT588" t="s">
        <v>1</v>
      </c>
      <c r="BU588" t="s">
        <v>1</v>
      </c>
      <c r="BV588" t="s">
        <v>1</v>
      </c>
      <c r="BW588" t="s">
        <v>0</v>
      </c>
      <c r="BX588" t="s">
        <v>1</v>
      </c>
      <c r="BY588" t="s">
        <v>1</v>
      </c>
      <c r="BZ588" t="s">
        <v>1</v>
      </c>
      <c r="CA588" t="s">
        <v>1</v>
      </c>
      <c r="CB588" t="s">
        <v>1</v>
      </c>
      <c r="CD588" t="str" cm="1">
        <f t="array" aca="1" ref="CD588" ca="1">eConcatenar(A588:CB588,"|")</f>
        <v>tZwApdfP41lctvyr|PAR2020-0318|3|ECONOLINE|TABASCO|PARAISO|RANCHERIA LIBERTAD SEGUNDA SECCION |2020-01-23|12900|0|1000|50|0|0|0|0|0|0|0|0|0|0|0|0|0|0|0|HERNANDEZ|JIMENEZ|CAIN|SOLTERO|X|X|CARRETERA A NICOLAS BRAVO|RANCHERIA LIBERTAD SEGUNDA SECCION |X|9333297481|X|X|X|CARRETERA A NICOLAS BRAVO|X|LUNES|X|X|X|X|X|DOMICILIO |10900|2000|0|0|0|2022-01-19|2022-01-26|x|x|x|x|x|ZGSYJGLZUXA73WJ|x|HOMBRE|X|12900|X|X|X|X|X|X|X|X|CARDENAS|X|X|X|X|X</v>
      </c>
    </row>
    <row r="589" spans="1:82" x14ac:dyDescent="0.25">
      <c r="A589" t="s">
        <v>723</v>
      </c>
      <c r="B589" t="s">
        <v>2714</v>
      </c>
      <c r="C589">
        <v>3</v>
      </c>
      <c r="D589" t="s">
        <v>3183</v>
      </c>
      <c r="E589" t="s">
        <v>3188</v>
      </c>
      <c r="F589" t="s">
        <v>3190</v>
      </c>
      <c r="G589" t="s">
        <v>3531</v>
      </c>
      <c r="H589" t="s">
        <v>3899</v>
      </c>
      <c r="I589">
        <v>14800</v>
      </c>
      <c r="J589">
        <v>0</v>
      </c>
      <c r="K589">
        <v>50</v>
      </c>
      <c r="L589">
        <v>50</v>
      </c>
      <c r="M589">
        <v>1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 t="s">
        <v>8</v>
      </c>
      <c r="AC589" t="s">
        <v>4361</v>
      </c>
      <c r="AD589" t="s">
        <v>4279</v>
      </c>
      <c r="AE589" t="s">
        <v>4</v>
      </c>
      <c r="AF589" t="s">
        <v>1</v>
      </c>
      <c r="AG589" t="s">
        <v>1</v>
      </c>
      <c r="AH589" t="s">
        <v>5351</v>
      </c>
      <c r="AI589" t="s">
        <v>3531</v>
      </c>
      <c r="AJ589" t="s">
        <v>1</v>
      </c>
      <c r="AK589">
        <v>9371278553</v>
      </c>
      <c r="AL589" t="s">
        <v>1</v>
      </c>
      <c r="AM589" t="s">
        <v>1</v>
      </c>
      <c r="AN589" t="s">
        <v>1</v>
      </c>
      <c r="AO589" t="s">
        <v>5351</v>
      </c>
      <c r="AP589" t="s">
        <v>1</v>
      </c>
      <c r="AQ589" t="s">
        <v>2</v>
      </c>
      <c r="AR589" t="s">
        <v>1</v>
      </c>
      <c r="AS589" t="s">
        <v>1</v>
      </c>
      <c r="AT589" t="s">
        <v>1</v>
      </c>
      <c r="AU589" t="s">
        <v>1</v>
      </c>
      <c r="AV589" t="s">
        <v>1</v>
      </c>
      <c r="AW589" t="s">
        <v>11</v>
      </c>
      <c r="AX589">
        <f>Tabla1[[#This Row],[precio del paquete]]-Tabla1[[#This Row],[Saldo_Deudor]]</f>
        <v>50</v>
      </c>
      <c r="AY589">
        <v>14750</v>
      </c>
      <c r="AZ589">
        <v>0</v>
      </c>
      <c r="BA589">
        <v>0</v>
      </c>
      <c r="BB589" s="20">
        <v>0</v>
      </c>
      <c r="BC589" t="s">
        <v>3899</v>
      </c>
      <c r="BD589" t="s">
        <v>6093</v>
      </c>
      <c r="BE589" t="s">
        <v>3</v>
      </c>
      <c r="BF589" t="s">
        <v>3</v>
      </c>
      <c r="BG589" t="s">
        <v>3</v>
      </c>
      <c r="BH589" t="s">
        <v>3</v>
      </c>
      <c r="BI589" t="s">
        <v>3</v>
      </c>
      <c r="BJ589" s="19" t="s">
        <v>6152</v>
      </c>
      <c r="BK589" t="s">
        <v>3</v>
      </c>
      <c r="BL589" t="s">
        <v>132</v>
      </c>
      <c r="BM589" t="s">
        <v>1</v>
      </c>
      <c r="BN589">
        <f>Tabla1[[#This Row],[precio del paquete]]</f>
        <v>14800</v>
      </c>
      <c r="BO589" t="s">
        <v>1</v>
      </c>
      <c r="BP589" t="s">
        <v>1</v>
      </c>
      <c r="BQ589" t="s">
        <v>1</v>
      </c>
      <c r="BR589" t="s">
        <v>1</v>
      </c>
      <c r="BS589" t="s">
        <v>1</v>
      </c>
      <c r="BT589" t="s">
        <v>1</v>
      </c>
      <c r="BU589" t="s">
        <v>1</v>
      </c>
      <c r="BV589" t="s">
        <v>1</v>
      </c>
      <c r="BW589" t="s">
        <v>0</v>
      </c>
      <c r="BX589" t="s">
        <v>1</v>
      </c>
      <c r="BY589" t="s">
        <v>1</v>
      </c>
      <c r="BZ589" t="s">
        <v>1</v>
      </c>
      <c r="CA589" t="s">
        <v>1</v>
      </c>
      <c r="CB589" t="s">
        <v>1</v>
      </c>
      <c r="CD589" t="str" cm="1">
        <f t="array" aca="1" ref="CD589" ca="1">eConcatenar(A589:CB589,"|")</f>
        <v>prHWO8jwInX0fXyS|CAR2021-5082|3|MEMORIAL|TABASCO|HUIMANGUILLO|RANCHERIA LOS NARANJOS|2021-04-09|14800|0|50|50|1|0|0|0|0|0|0|0|0|0|0|0|0|0|0|GOMEZ|GONGORA|FAUSTINO|SOLTERO|X|X|CALLE PRINCIPAL |RANCHERIA LOS NARANJOS|X|9371278553|X|X|X|CALLE PRINCIPAL |X|LUNES|X|X|X|X|X|DOMICILIO |50|14750|0|0|0|2021-04-09|2021-04-16|x|x|x|x|x|ZGSYJGLZUXA73WJ|x|HOMBRE|X|14800|X|X|X|X|X|X|X|X|CARDENAS|X|X|X|X|X</v>
      </c>
    </row>
    <row r="590" spans="1:82" x14ac:dyDescent="0.25">
      <c r="A590" t="s">
        <v>724</v>
      </c>
      <c r="B590" t="s">
        <v>2715</v>
      </c>
      <c r="C590">
        <v>3</v>
      </c>
      <c r="D590" t="s">
        <v>3185</v>
      </c>
      <c r="E590" t="s">
        <v>3188</v>
      </c>
      <c r="F590" t="s">
        <v>3190</v>
      </c>
      <c r="G590" t="s">
        <v>3531</v>
      </c>
      <c r="H590" t="s">
        <v>4017</v>
      </c>
      <c r="I590">
        <v>12900</v>
      </c>
      <c r="J590">
        <v>0</v>
      </c>
      <c r="K590">
        <v>200</v>
      </c>
      <c r="L590">
        <v>50</v>
      </c>
      <c r="M590">
        <v>1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 t="s">
        <v>4848</v>
      </c>
      <c r="AC590" t="s">
        <v>4183</v>
      </c>
      <c r="AD590" t="s">
        <v>4600</v>
      </c>
      <c r="AE590" t="s">
        <v>4</v>
      </c>
      <c r="AF590" t="s">
        <v>1</v>
      </c>
      <c r="AG590" t="s">
        <v>1</v>
      </c>
      <c r="AH590" t="s">
        <v>5620</v>
      </c>
      <c r="AI590" t="s">
        <v>3531</v>
      </c>
      <c r="AJ590" t="s">
        <v>1</v>
      </c>
      <c r="AK590">
        <v>9372299349</v>
      </c>
      <c r="AL590" t="s">
        <v>1</v>
      </c>
      <c r="AM590" t="s">
        <v>1</v>
      </c>
      <c r="AN590" t="s">
        <v>1</v>
      </c>
      <c r="AO590" t="s">
        <v>5620</v>
      </c>
      <c r="AP590" t="s">
        <v>1</v>
      </c>
      <c r="AQ590" t="s">
        <v>2</v>
      </c>
      <c r="AR590" t="s">
        <v>1</v>
      </c>
      <c r="AS590" t="s">
        <v>1</v>
      </c>
      <c r="AT590" t="s">
        <v>1</v>
      </c>
      <c r="AU590" t="s">
        <v>1</v>
      </c>
      <c r="AV590" t="s">
        <v>1</v>
      </c>
      <c r="AW590" t="s">
        <v>11</v>
      </c>
      <c r="AX590">
        <f>Tabla1[[#This Row],[precio del paquete]]-Tabla1[[#This Row],[Saldo_Deudor]]</f>
        <v>600</v>
      </c>
      <c r="AY590">
        <v>12300</v>
      </c>
      <c r="AZ590">
        <v>0</v>
      </c>
      <c r="BA590">
        <v>0</v>
      </c>
      <c r="BB590" s="20">
        <v>0</v>
      </c>
      <c r="BC590" t="s">
        <v>3970</v>
      </c>
      <c r="BD590" t="s">
        <v>3893</v>
      </c>
      <c r="BE590" t="s">
        <v>3</v>
      </c>
      <c r="BF590" t="s">
        <v>3</v>
      </c>
      <c r="BG590" t="s">
        <v>3</v>
      </c>
      <c r="BH590" t="s">
        <v>3</v>
      </c>
      <c r="BI590" t="s">
        <v>3</v>
      </c>
      <c r="BJ590" s="18" t="s">
        <v>6126</v>
      </c>
      <c r="BK590" t="s">
        <v>3</v>
      </c>
      <c r="BL590" t="s">
        <v>132</v>
      </c>
      <c r="BM590" t="s">
        <v>1</v>
      </c>
      <c r="BN590">
        <f>Tabla1[[#This Row],[precio del paquete]]</f>
        <v>12900</v>
      </c>
      <c r="BO590" t="s">
        <v>1</v>
      </c>
      <c r="BP590" t="s">
        <v>1</v>
      </c>
      <c r="BQ590" t="s">
        <v>1</v>
      </c>
      <c r="BR590" t="s">
        <v>1</v>
      </c>
      <c r="BS590" t="s">
        <v>1</v>
      </c>
      <c r="BT590" t="s">
        <v>1</v>
      </c>
      <c r="BU590" t="s">
        <v>1</v>
      </c>
      <c r="BV590" t="s">
        <v>1</v>
      </c>
      <c r="BW590" t="s">
        <v>0</v>
      </c>
      <c r="BX590" t="s">
        <v>1</v>
      </c>
      <c r="BY590" t="s">
        <v>1</v>
      </c>
      <c r="BZ590" t="s">
        <v>1</v>
      </c>
      <c r="CA590" t="s">
        <v>1</v>
      </c>
      <c r="CB590" t="s">
        <v>1</v>
      </c>
      <c r="CD590" t="str" cm="1">
        <f t="array" aca="1" ref="CD590" ca="1">eConcatenar(A590:CB590,"|")</f>
        <v>NVSd6erkv62fNqDU|CAR2020-5665|3|IMPERIAL DE LUJO|TABASCO|HUIMANGUILLO|RANCHERIA LOS NARANJOS|2020-11-12|12900|0|200|50|1|0|0|0|0|0|0|0|0|0|0|0|0|0|0|DEL VALLE|DE LA CRUZ|JOAQUIN|SOLTERO|X|X|CARRETERA HUIMANGUILLO |RANCHERIA LOS NARANJOS|X|9372299349|X|X|X|CARRETERA HUIMANGUILLO |X|LUNES|X|X|X|X|X|DOMICILIO |600|12300|0|0|0|2021-01-19|2021-01-26|x|x|x|x|x|QWZBUBTG9KVTQO|x|HOMBRE|X|12900|X|X|X|X|X|X|X|X|CARDENAS|X|X|X|X|X</v>
      </c>
    </row>
    <row r="591" spans="1:82" x14ac:dyDescent="0.25">
      <c r="A591" t="s">
        <v>725</v>
      </c>
      <c r="B591" t="s">
        <v>2716</v>
      </c>
      <c r="C591">
        <v>3</v>
      </c>
      <c r="D591" t="s">
        <v>3183</v>
      </c>
      <c r="E591" t="s">
        <v>3188</v>
      </c>
      <c r="F591" t="s">
        <v>3191</v>
      </c>
      <c r="G591" t="s">
        <v>3532</v>
      </c>
      <c r="H591" t="s">
        <v>3757</v>
      </c>
      <c r="I591">
        <v>14800</v>
      </c>
      <c r="J591">
        <v>0</v>
      </c>
      <c r="K591">
        <v>100</v>
      </c>
      <c r="L591">
        <v>50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 t="s">
        <v>4201</v>
      </c>
      <c r="AC591" t="s">
        <v>4183</v>
      </c>
      <c r="AD591" t="s">
        <v>4849</v>
      </c>
      <c r="AE591" t="s">
        <v>4</v>
      </c>
      <c r="AF591" t="s">
        <v>1</v>
      </c>
      <c r="AG591" t="s">
        <v>1</v>
      </c>
      <c r="AH591" t="s">
        <v>5621</v>
      </c>
      <c r="AI591" t="s">
        <v>3532</v>
      </c>
      <c r="AJ591" t="s">
        <v>1</v>
      </c>
      <c r="AK591">
        <v>9141168404</v>
      </c>
      <c r="AL591" t="s">
        <v>1</v>
      </c>
      <c r="AM591" t="s">
        <v>1</v>
      </c>
      <c r="AN591" t="s">
        <v>1</v>
      </c>
      <c r="AO591" t="s">
        <v>5621</v>
      </c>
      <c r="AP591" t="s">
        <v>1</v>
      </c>
      <c r="AQ591" t="s">
        <v>2</v>
      </c>
      <c r="AR591" t="s">
        <v>1</v>
      </c>
      <c r="AS591" t="s">
        <v>1</v>
      </c>
      <c r="AT591" t="s">
        <v>1</v>
      </c>
      <c r="AU591" t="s">
        <v>1</v>
      </c>
      <c r="AV591" t="s">
        <v>1</v>
      </c>
      <c r="AW591" t="s">
        <v>11</v>
      </c>
      <c r="AX591">
        <f>Tabla1[[#This Row],[precio del paquete]]-Tabla1[[#This Row],[Saldo_Deudor]]</f>
        <v>1200</v>
      </c>
      <c r="AY591">
        <v>13600</v>
      </c>
      <c r="AZ591">
        <v>0</v>
      </c>
      <c r="BA591">
        <v>0</v>
      </c>
      <c r="BB591" s="20">
        <v>0</v>
      </c>
      <c r="BC591" t="s">
        <v>5967</v>
      </c>
      <c r="BD591" t="s">
        <v>6053</v>
      </c>
      <c r="BE591" t="s">
        <v>3</v>
      </c>
      <c r="BF591" t="s">
        <v>3</v>
      </c>
      <c r="BG591" t="s">
        <v>3</v>
      </c>
      <c r="BH591" t="s">
        <v>3</v>
      </c>
      <c r="BI591" t="s">
        <v>3</v>
      </c>
      <c r="BJ591" s="19" t="s">
        <v>6126</v>
      </c>
      <c r="BK591" t="s">
        <v>3</v>
      </c>
      <c r="BL591" t="s">
        <v>132</v>
      </c>
      <c r="BM591" t="s">
        <v>1</v>
      </c>
      <c r="BN591">
        <f>Tabla1[[#This Row],[precio del paquete]]</f>
        <v>14800</v>
      </c>
      <c r="BO591" t="s">
        <v>1</v>
      </c>
      <c r="BP591" t="s">
        <v>1</v>
      </c>
      <c r="BQ591" t="s">
        <v>1</v>
      </c>
      <c r="BR591" t="s">
        <v>1</v>
      </c>
      <c r="BS591" t="s">
        <v>1</v>
      </c>
      <c r="BT591" t="s">
        <v>1</v>
      </c>
      <c r="BU591" t="s">
        <v>1</v>
      </c>
      <c r="BV591" t="s">
        <v>1</v>
      </c>
      <c r="BW591" t="s">
        <v>0</v>
      </c>
      <c r="BX591" t="s">
        <v>1</v>
      </c>
      <c r="BY591" t="s">
        <v>1</v>
      </c>
      <c r="BZ591" t="s">
        <v>1</v>
      </c>
      <c r="CA591" t="s">
        <v>1</v>
      </c>
      <c r="CB591" t="s">
        <v>1</v>
      </c>
      <c r="CD591" t="str" cm="1">
        <f t="array" aca="1" ref="CD591" ca="1">eConcatenar(A591:CB591,"|")</f>
        <v>5v7tFw67F5AowCpY|CAR2021-6288|3|MEMORIAL|TABASCO|CUNDUACAN|RANCHERIA MANTILLA|2021-10-22|14800|0|100|50|0|0|0|0|0|0|0|0|0|0|0|0|0|0|0|HERNANDEZ|DE LA CRUZ|JOSEFA|SOLTERO|X|X|CARRETERA A CALZADA SIN NUMERO|RANCHERIA MANTILLA|X|9141168404|X|X|X|CARRETERA A CALZADA SIN NUMERO|X|LUNES|X|X|X|X|X|DOMICILIO |1200|13600|0|0|0|2022-05-02|2022-05-09|x|x|x|x|x|QWZBUBTG9KVTQO|x|HOMBRE|X|14800|X|X|X|X|X|X|X|X|CARDENAS|X|X|X|X|X</v>
      </c>
    </row>
    <row r="592" spans="1:82" x14ac:dyDescent="0.25">
      <c r="A592" t="s">
        <v>726</v>
      </c>
      <c r="B592" t="s">
        <v>2717</v>
      </c>
      <c r="C592">
        <v>3</v>
      </c>
      <c r="D592" t="s">
        <v>3184</v>
      </c>
      <c r="E592" t="s">
        <v>3188</v>
      </c>
      <c r="F592" t="s">
        <v>0</v>
      </c>
      <c r="G592" t="s">
        <v>3533</v>
      </c>
      <c r="H592" t="s">
        <v>4018</v>
      </c>
      <c r="I592">
        <v>24500</v>
      </c>
      <c r="J592">
        <v>0</v>
      </c>
      <c r="K592">
        <v>200</v>
      </c>
      <c r="L592">
        <v>50</v>
      </c>
      <c r="M592">
        <v>1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 t="s">
        <v>4201</v>
      </c>
      <c r="AC592" t="s">
        <v>4262</v>
      </c>
      <c r="AD592" t="s">
        <v>4850</v>
      </c>
      <c r="AE592" t="s">
        <v>4</v>
      </c>
      <c r="AF592" t="s">
        <v>1</v>
      </c>
      <c r="AG592" t="s">
        <v>1</v>
      </c>
      <c r="AH592" t="s">
        <v>5622</v>
      </c>
      <c r="AI592" t="s">
        <v>3533</v>
      </c>
      <c r="AJ592" t="s">
        <v>1</v>
      </c>
      <c r="AK592" t="s">
        <v>1</v>
      </c>
      <c r="AL592" t="s">
        <v>1</v>
      </c>
      <c r="AM592" t="s">
        <v>1</v>
      </c>
      <c r="AN592" t="s">
        <v>1</v>
      </c>
      <c r="AO592" t="s">
        <v>5622</v>
      </c>
      <c r="AP592" t="s">
        <v>1</v>
      </c>
      <c r="AQ592" t="s">
        <v>2</v>
      </c>
      <c r="AR592" t="s">
        <v>1</v>
      </c>
      <c r="AS592" t="s">
        <v>1</v>
      </c>
      <c r="AT592" t="s">
        <v>1</v>
      </c>
      <c r="AU592" t="s">
        <v>1</v>
      </c>
      <c r="AV592" t="s">
        <v>1</v>
      </c>
      <c r="AW592" t="s">
        <v>11</v>
      </c>
      <c r="AX592">
        <f>Tabla1[[#This Row],[precio del paquete]]-Tabla1[[#This Row],[Saldo_Deudor]]</f>
        <v>2100</v>
      </c>
      <c r="AY592">
        <v>22400</v>
      </c>
      <c r="AZ592">
        <v>0</v>
      </c>
      <c r="BA592">
        <v>0</v>
      </c>
      <c r="BB592" s="20">
        <v>0</v>
      </c>
      <c r="BC592" t="s">
        <v>6001</v>
      </c>
      <c r="BD592" t="s">
        <v>4163</v>
      </c>
      <c r="BE592" t="s">
        <v>3</v>
      </c>
      <c r="BF592" t="s">
        <v>3</v>
      </c>
      <c r="BG592" t="s">
        <v>3</v>
      </c>
      <c r="BH592" t="s">
        <v>3</v>
      </c>
      <c r="BI592" t="s">
        <v>3</v>
      </c>
      <c r="BJ592" s="18" t="s">
        <v>6138</v>
      </c>
      <c r="BK592" t="s">
        <v>3</v>
      </c>
      <c r="BL592" t="s">
        <v>132</v>
      </c>
      <c r="BM592" t="s">
        <v>1</v>
      </c>
      <c r="BN592">
        <f>Tabla1[[#This Row],[precio del paquete]]</f>
        <v>24500</v>
      </c>
      <c r="BO592" t="s">
        <v>1</v>
      </c>
      <c r="BP592" t="s">
        <v>1</v>
      </c>
      <c r="BQ592" t="s">
        <v>1</v>
      </c>
      <c r="BR592" t="s">
        <v>1</v>
      </c>
      <c r="BS592" t="s">
        <v>1</v>
      </c>
      <c r="BT592" t="s">
        <v>1</v>
      </c>
      <c r="BU592" t="s">
        <v>1</v>
      </c>
      <c r="BV592" t="s">
        <v>1</v>
      </c>
      <c r="BW592" t="s">
        <v>0</v>
      </c>
      <c r="BX592" t="s">
        <v>1</v>
      </c>
      <c r="BY592" t="s">
        <v>1</v>
      </c>
      <c r="BZ592" t="s">
        <v>1</v>
      </c>
      <c r="CA592" t="s">
        <v>1</v>
      </c>
      <c r="CB592" t="s">
        <v>1</v>
      </c>
      <c r="CD592" t="str" cm="1">
        <f t="array" aca="1" ref="CD592" ca="1">eConcatenar(A592:CB592,"|")</f>
        <v>XWJiNrTmSKqF57GL|CAR202113049|3|DIGNITY|TABASCO|CARDENAS|RANCHERIA MELCHOR OCAMPO|2021-06-19|24500|0|200|50|1|0|0|0|0|0|0|0|0|0|0|0|0|0|0|HERNANDEZ|OLAN|DAVID GUSTAVO|SOLTERO|X|X|CASA COLOR BLANCO FRENTE A PANADERIA|RANCHERIA MELCHOR OCAMPO|X|X|X|X|X|CASA COLOR BLANCO FRENTE A PANADERIA|X|LUNES|X|X|X|X|X|DOMICILIO |2100|22400|0|0|0|2021-11-21|2021-11-28|x|x|x|x|x|W5OV8PESRAEJZYS|x|HOMBRE|X|24500|X|X|X|X|X|X|X|X|CARDENAS|X|X|X|X|X</v>
      </c>
    </row>
    <row r="593" spans="1:82" x14ac:dyDescent="0.25">
      <c r="A593" t="s">
        <v>727</v>
      </c>
      <c r="B593" t="s">
        <v>2718</v>
      </c>
      <c r="C593">
        <v>3</v>
      </c>
      <c r="D593" t="s">
        <v>3184</v>
      </c>
      <c r="E593" t="s">
        <v>3188</v>
      </c>
      <c r="F593" t="s">
        <v>0</v>
      </c>
      <c r="G593" t="s">
        <v>3533</v>
      </c>
      <c r="H593" t="s">
        <v>4019</v>
      </c>
      <c r="I593">
        <v>24500</v>
      </c>
      <c r="J593">
        <v>0</v>
      </c>
      <c r="K593">
        <v>200</v>
      </c>
      <c r="L593">
        <v>50</v>
      </c>
      <c r="M593">
        <v>1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 t="s">
        <v>4201</v>
      </c>
      <c r="AC593" t="s">
        <v>4262</v>
      </c>
      <c r="AD593" t="s">
        <v>4630</v>
      </c>
      <c r="AE593" t="s">
        <v>4</v>
      </c>
      <c r="AF593" t="s">
        <v>1</v>
      </c>
      <c r="AG593" t="s">
        <v>1</v>
      </c>
      <c r="AH593" t="s">
        <v>5623</v>
      </c>
      <c r="AI593" t="s">
        <v>3533</v>
      </c>
      <c r="AJ593" t="s">
        <v>1</v>
      </c>
      <c r="AK593" t="s">
        <v>1</v>
      </c>
      <c r="AL593" t="s">
        <v>1</v>
      </c>
      <c r="AM593" t="s">
        <v>1</v>
      </c>
      <c r="AN593" t="s">
        <v>1</v>
      </c>
      <c r="AO593" t="s">
        <v>5623</v>
      </c>
      <c r="AP593" t="s">
        <v>1</v>
      </c>
      <c r="AQ593" t="s">
        <v>2</v>
      </c>
      <c r="AR593" t="s">
        <v>1</v>
      </c>
      <c r="AS593" t="s">
        <v>1</v>
      </c>
      <c r="AT593" t="s">
        <v>1</v>
      </c>
      <c r="AU593" t="s">
        <v>1</v>
      </c>
      <c r="AV593" t="s">
        <v>1</v>
      </c>
      <c r="AW593" t="s">
        <v>11</v>
      </c>
      <c r="AX593">
        <f>Tabla1[[#This Row],[precio del paquete]]-Tabla1[[#This Row],[Saldo_Deudor]]</f>
        <v>2100</v>
      </c>
      <c r="AY593">
        <v>22400</v>
      </c>
      <c r="AZ593">
        <v>0</v>
      </c>
      <c r="BA593">
        <v>0</v>
      </c>
      <c r="BB593" s="20">
        <v>0</v>
      </c>
      <c r="BC593" t="s">
        <v>4121</v>
      </c>
      <c r="BD593" t="s">
        <v>6074</v>
      </c>
      <c r="BE593" t="s">
        <v>3</v>
      </c>
      <c r="BF593" t="s">
        <v>3</v>
      </c>
      <c r="BG593" t="s">
        <v>3</v>
      </c>
      <c r="BH593" t="s">
        <v>3</v>
      </c>
      <c r="BI593" t="s">
        <v>3</v>
      </c>
      <c r="BJ593" s="19" t="s">
        <v>143</v>
      </c>
      <c r="BK593" t="s">
        <v>3</v>
      </c>
      <c r="BL593" t="s">
        <v>132</v>
      </c>
      <c r="BM593" t="s">
        <v>1</v>
      </c>
      <c r="BN593">
        <f>Tabla1[[#This Row],[precio del paquete]]</f>
        <v>24500</v>
      </c>
      <c r="BO593" t="s">
        <v>1</v>
      </c>
      <c r="BP593" t="s">
        <v>1</v>
      </c>
      <c r="BQ593" t="s">
        <v>1</v>
      </c>
      <c r="BR593" t="s">
        <v>1</v>
      </c>
      <c r="BS593" t="s">
        <v>1</v>
      </c>
      <c r="BT593" t="s">
        <v>1</v>
      </c>
      <c r="BU593" t="s">
        <v>1</v>
      </c>
      <c r="BV593" t="s">
        <v>1</v>
      </c>
      <c r="BW593" t="s">
        <v>0</v>
      </c>
      <c r="BX593" t="s">
        <v>1</v>
      </c>
      <c r="BY593" t="s">
        <v>1</v>
      </c>
      <c r="BZ593" t="s">
        <v>1</v>
      </c>
      <c r="CA593" t="s">
        <v>1</v>
      </c>
      <c r="CB593" t="s">
        <v>1</v>
      </c>
      <c r="CD593" t="str" cm="1">
        <f t="array" aca="1" ref="CD593" ca="1">eConcatenar(A593:CB593,"|")</f>
        <v>uUYTQK9ajyijgXeR|CAR2021-3051|3|DIGNITY|TABASCO|CARDENAS|RANCHERIA MELCHOR OCAMPO|2021-06-30|24500|0|200|50|1|0|0|0|0|0|0|0|0|0|0|0|0|0|0|HERNANDEZ|OLAN|MARIA ESTHER|SOLTERO|X|X|CARRETERA CARDENAS-COMALCALCO NUMERO 259|RANCHERIA MELCHOR OCAMPO|X|X|X|X|X|CARRETERA CARDENAS-COMALCALCO NUMERO 259|X|LUNES|X|X|X|X|X|DOMICILIO |2100|22400|0|0|0|2021-12-27|2022-01-03|x|x|x|x|x|NL2E7OEHPWYUH7Y|x|HOMBRE|X|24500|X|X|X|X|X|X|X|X|CARDENAS|X|X|X|X|X</v>
      </c>
    </row>
    <row r="594" spans="1:82" x14ac:dyDescent="0.25">
      <c r="A594" t="s">
        <v>728</v>
      </c>
      <c r="B594" t="s">
        <v>2719</v>
      </c>
      <c r="C594">
        <v>3</v>
      </c>
      <c r="D594" t="s">
        <v>3184</v>
      </c>
      <c r="E594" t="s">
        <v>3188</v>
      </c>
      <c r="F594" t="s">
        <v>3189</v>
      </c>
      <c r="G594" t="s">
        <v>3534</v>
      </c>
      <c r="H594" t="s">
        <v>3895</v>
      </c>
      <c r="I594">
        <v>24500</v>
      </c>
      <c r="J594">
        <v>0</v>
      </c>
      <c r="K594">
        <v>100</v>
      </c>
      <c r="L594">
        <v>50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 t="s">
        <v>4221</v>
      </c>
      <c r="AC594" t="s">
        <v>4183</v>
      </c>
      <c r="AD594" t="s">
        <v>4851</v>
      </c>
      <c r="AE594" t="s">
        <v>4</v>
      </c>
      <c r="AF594" t="s">
        <v>1</v>
      </c>
      <c r="AG594" t="s">
        <v>1</v>
      </c>
      <c r="AH594" t="s">
        <v>5624</v>
      </c>
      <c r="AI594" t="s">
        <v>3534</v>
      </c>
      <c r="AJ594" t="s">
        <v>1</v>
      </c>
      <c r="AK594">
        <v>9331061095</v>
      </c>
      <c r="AL594" t="s">
        <v>1</v>
      </c>
      <c r="AM594" t="s">
        <v>1</v>
      </c>
      <c r="AN594" t="s">
        <v>1</v>
      </c>
      <c r="AO594" t="s">
        <v>5624</v>
      </c>
      <c r="AP594" t="s">
        <v>1</v>
      </c>
      <c r="AQ594" t="s">
        <v>2</v>
      </c>
      <c r="AR594" t="s">
        <v>1</v>
      </c>
      <c r="AS594" t="s">
        <v>1</v>
      </c>
      <c r="AT594" t="s">
        <v>1</v>
      </c>
      <c r="AU594" t="s">
        <v>1</v>
      </c>
      <c r="AV594" t="s">
        <v>1</v>
      </c>
      <c r="AW594" t="s">
        <v>11</v>
      </c>
      <c r="AX594">
        <f>Tabla1[[#This Row],[precio del paquete]]-Tabla1[[#This Row],[Saldo_Deudor]]</f>
        <v>1100</v>
      </c>
      <c r="AY594">
        <v>23400</v>
      </c>
      <c r="AZ594">
        <v>0</v>
      </c>
      <c r="BA594">
        <v>0</v>
      </c>
      <c r="BB594" s="20">
        <v>0</v>
      </c>
      <c r="BC594" t="s">
        <v>5959</v>
      </c>
      <c r="BD594" t="s">
        <v>3763</v>
      </c>
      <c r="BE594" t="s">
        <v>3</v>
      </c>
      <c r="BF594" t="s">
        <v>3</v>
      </c>
      <c r="BG594" t="s">
        <v>3</v>
      </c>
      <c r="BH594" t="s">
        <v>3</v>
      </c>
      <c r="BI594" t="s">
        <v>3</v>
      </c>
      <c r="BJ594" s="18" t="s">
        <v>143</v>
      </c>
      <c r="BK594" t="s">
        <v>3</v>
      </c>
      <c r="BL594" t="s">
        <v>132</v>
      </c>
      <c r="BM594" t="s">
        <v>1</v>
      </c>
      <c r="BN594">
        <f>Tabla1[[#This Row],[precio del paquete]]</f>
        <v>24500</v>
      </c>
      <c r="BO594" t="s">
        <v>1</v>
      </c>
      <c r="BP594" t="s">
        <v>1</v>
      </c>
      <c r="BQ594" t="s">
        <v>1</v>
      </c>
      <c r="BR594" t="s">
        <v>1</v>
      </c>
      <c r="BS594" t="s">
        <v>1</v>
      </c>
      <c r="BT594" t="s">
        <v>1</v>
      </c>
      <c r="BU594" t="s">
        <v>1</v>
      </c>
      <c r="BV594" t="s">
        <v>1</v>
      </c>
      <c r="BW594" t="s">
        <v>0</v>
      </c>
      <c r="BX594" t="s">
        <v>1</v>
      </c>
      <c r="BY594" t="s">
        <v>1</v>
      </c>
      <c r="BZ594" t="s">
        <v>1</v>
      </c>
      <c r="CA594" t="s">
        <v>1</v>
      </c>
      <c r="CB594" t="s">
        <v>1</v>
      </c>
      <c r="CD594" t="str" cm="1">
        <f t="array" aca="1" ref="CD594" ca="1">eConcatenar(A594:CB594,"|")</f>
        <v>m8hYSba416vU2RW6|COM2021-2771|3|DIGNITY|TABASCO|COMALCALCO|RANCHERIA MIGUEL HIDALGO |2021-02-09|24500|0|100|50|0|0|0|0|0|0|0|0|0|0|0|0|0|0|0|GONZALEZ|DE LA CRUZ|OLIVER|SOLTERO|X|X|CARRETERA A LEON ZARATE|RANCHERIA MIGUEL HIDALGO |X|9331061095|X|X|X|CARRETERA A LEON ZARATE|X|LUNES|X|X|X|X|X|DOMICILIO |1100|23400|0|0|0|2022-01-25|2022-02-01|x|x|x|x|x|NL2E7OEHPWYUH7Y|x|HOMBRE|X|24500|X|X|X|X|X|X|X|X|CARDENAS|X|X|X|X|X</v>
      </c>
    </row>
    <row r="595" spans="1:82" x14ac:dyDescent="0.25">
      <c r="A595" t="s">
        <v>729</v>
      </c>
      <c r="B595" t="s">
        <v>2720</v>
      </c>
      <c r="C595">
        <v>3</v>
      </c>
      <c r="D595" t="s">
        <v>3183</v>
      </c>
      <c r="E595" t="s">
        <v>3188</v>
      </c>
      <c r="F595" t="s">
        <v>3189</v>
      </c>
      <c r="G595" t="s">
        <v>3535</v>
      </c>
      <c r="H595" t="s">
        <v>4020</v>
      </c>
      <c r="I595">
        <v>14800</v>
      </c>
      <c r="J595">
        <v>0</v>
      </c>
      <c r="K595">
        <v>100</v>
      </c>
      <c r="L595">
        <v>50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 t="s">
        <v>4188</v>
      </c>
      <c r="AC595" t="s">
        <v>4188</v>
      </c>
      <c r="AD595" t="s">
        <v>4852</v>
      </c>
      <c r="AE595" t="s">
        <v>4</v>
      </c>
      <c r="AF595" t="s">
        <v>1</v>
      </c>
      <c r="AG595" t="s">
        <v>1</v>
      </c>
      <c r="AH595" t="s">
        <v>5625</v>
      </c>
      <c r="AI595" t="s">
        <v>3535</v>
      </c>
      <c r="AJ595" t="s">
        <v>1</v>
      </c>
      <c r="AK595" t="s">
        <v>1</v>
      </c>
      <c r="AL595" t="s">
        <v>1</v>
      </c>
      <c r="AM595" t="s">
        <v>1</v>
      </c>
      <c r="AN595" t="s">
        <v>1</v>
      </c>
      <c r="AO595" t="s">
        <v>5625</v>
      </c>
      <c r="AP595" t="s">
        <v>1</v>
      </c>
      <c r="AQ595" t="s">
        <v>2</v>
      </c>
      <c r="AR595" t="s">
        <v>1</v>
      </c>
      <c r="AS595" t="s">
        <v>1</v>
      </c>
      <c r="AT595" t="s">
        <v>1</v>
      </c>
      <c r="AU595" t="s">
        <v>1</v>
      </c>
      <c r="AV595" t="s">
        <v>1</v>
      </c>
      <c r="AW595" t="s">
        <v>11</v>
      </c>
      <c r="AX595">
        <f>Tabla1[[#This Row],[precio del paquete]]-Tabla1[[#This Row],[Saldo_Deudor]]</f>
        <v>8600</v>
      </c>
      <c r="AY595">
        <v>6200</v>
      </c>
      <c r="AZ595">
        <v>0</v>
      </c>
      <c r="BA595">
        <v>0</v>
      </c>
      <c r="BB595" s="20">
        <v>0</v>
      </c>
      <c r="BC595" t="s">
        <v>5962</v>
      </c>
      <c r="BD595" t="s">
        <v>6038</v>
      </c>
      <c r="BE595" t="s">
        <v>3</v>
      </c>
      <c r="BF595" t="s">
        <v>3</v>
      </c>
      <c r="BG595" t="s">
        <v>3</v>
      </c>
      <c r="BH595" t="s">
        <v>3</v>
      </c>
      <c r="BI595" t="s">
        <v>3</v>
      </c>
      <c r="BJ595" s="19" t="s">
        <v>6144</v>
      </c>
      <c r="BK595" t="s">
        <v>3</v>
      </c>
      <c r="BL595" t="s">
        <v>132</v>
      </c>
      <c r="BM595" t="s">
        <v>1</v>
      </c>
      <c r="BN595">
        <f>Tabla1[[#This Row],[precio del paquete]]</f>
        <v>14800</v>
      </c>
      <c r="BO595" t="s">
        <v>1</v>
      </c>
      <c r="BP595" t="s">
        <v>1</v>
      </c>
      <c r="BQ595" t="s">
        <v>1</v>
      </c>
      <c r="BR595" t="s">
        <v>1</v>
      </c>
      <c r="BS595" t="s">
        <v>1</v>
      </c>
      <c r="BT595" t="s">
        <v>1</v>
      </c>
      <c r="BU595" t="s">
        <v>1</v>
      </c>
      <c r="BV595" t="s">
        <v>1</v>
      </c>
      <c r="BW595" t="s">
        <v>0</v>
      </c>
      <c r="BX595" t="s">
        <v>1</v>
      </c>
      <c r="BY595" t="s">
        <v>1</v>
      </c>
      <c r="BZ595" t="s">
        <v>1</v>
      </c>
      <c r="CA595" t="s">
        <v>1</v>
      </c>
      <c r="CB595" t="s">
        <v>1</v>
      </c>
      <c r="CD595" t="str" cm="1">
        <f t="array" aca="1" ref="CD595" ca="1">eConcatenar(A595:CB595,"|")</f>
        <v>hrWRu7dGecsxh4Uf|COM2020-0583|3|MEMORIAL|TABASCO|COMALCALCO|RANCHERIA NICOLAS BRAVO|2020-10-03|14800|0|100|50|0|0|0|0|0|0|0|0|0|0|0|0|0|0|0|ARIAS|ARIAS|YRMA|SOLTERO|X|X|CARRETERA A PUNTA BRAVA|RANCHERIA NICOLAS BRAVO|X|X|X|X|X|CARRETERA A PUNTA BRAVA|X|LUNES|X|X|X|X|X|DOMICILIO |8600|6200|0|0|0|2022-01-27|2022-02-03|x|x|x|x|x|QX002L4E9KVTQO|x|HOMBRE|X|14800|X|X|X|X|X|X|X|X|CARDENAS|X|X|X|X|X</v>
      </c>
    </row>
    <row r="596" spans="1:82" x14ac:dyDescent="0.25">
      <c r="A596" t="s">
        <v>730</v>
      </c>
      <c r="B596" t="s">
        <v>2721</v>
      </c>
      <c r="C596">
        <v>3</v>
      </c>
      <c r="D596" t="s">
        <v>3183</v>
      </c>
      <c r="E596" t="s">
        <v>3188</v>
      </c>
      <c r="F596" t="s">
        <v>3191</v>
      </c>
      <c r="G596" t="s">
        <v>3536</v>
      </c>
      <c r="H596" t="s">
        <v>4021</v>
      </c>
      <c r="I596">
        <v>14800</v>
      </c>
      <c r="J596">
        <v>0</v>
      </c>
      <c r="K596">
        <v>100</v>
      </c>
      <c r="L596">
        <v>50</v>
      </c>
      <c r="M596">
        <v>1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 t="s">
        <v>4314</v>
      </c>
      <c r="AC596" t="s">
        <v>4188</v>
      </c>
      <c r="AD596" t="s">
        <v>4853</v>
      </c>
      <c r="AE596" t="s">
        <v>4</v>
      </c>
      <c r="AF596" t="s">
        <v>1</v>
      </c>
      <c r="AG596" t="s">
        <v>1</v>
      </c>
      <c r="AH596" t="s">
        <v>5626</v>
      </c>
      <c r="AI596" t="s">
        <v>3536</v>
      </c>
      <c r="AJ596" t="s">
        <v>1</v>
      </c>
      <c r="AK596">
        <v>9331125998</v>
      </c>
      <c r="AL596" t="s">
        <v>1</v>
      </c>
      <c r="AM596" t="s">
        <v>1</v>
      </c>
      <c r="AN596" t="s">
        <v>1</v>
      </c>
      <c r="AO596" t="s">
        <v>5626</v>
      </c>
      <c r="AP596" t="s">
        <v>1</v>
      </c>
      <c r="AQ596" t="s">
        <v>2</v>
      </c>
      <c r="AR596" t="s">
        <v>1</v>
      </c>
      <c r="AS596" t="s">
        <v>1</v>
      </c>
      <c r="AT596" t="s">
        <v>1</v>
      </c>
      <c r="AU596" t="s">
        <v>1</v>
      </c>
      <c r="AV596" t="s">
        <v>1</v>
      </c>
      <c r="AW596" t="s">
        <v>11</v>
      </c>
      <c r="AX596">
        <f>Tabla1[[#This Row],[precio del paquete]]-Tabla1[[#This Row],[Saldo_Deudor]]</f>
        <v>5800</v>
      </c>
      <c r="AY596">
        <v>9000</v>
      </c>
      <c r="AZ596">
        <v>0</v>
      </c>
      <c r="BA596">
        <v>0</v>
      </c>
      <c r="BB596" s="20">
        <v>0</v>
      </c>
      <c r="BC596" t="s">
        <v>5974</v>
      </c>
      <c r="BD596" t="s">
        <v>6064</v>
      </c>
      <c r="BE596" t="s">
        <v>3</v>
      </c>
      <c r="BF596" t="s">
        <v>3</v>
      </c>
      <c r="BG596" t="s">
        <v>3</v>
      </c>
      <c r="BH596" t="s">
        <v>3</v>
      </c>
      <c r="BI596" t="s">
        <v>3</v>
      </c>
      <c r="BJ596" s="18" t="s">
        <v>6150</v>
      </c>
      <c r="BK596" t="s">
        <v>3</v>
      </c>
      <c r="BL596" t="s">
        <v>132</v>
      </c>
      <c r="BM596" t="s">
        <v>1</v>
      </c>
      <c r="BN596">
        <f>Tabla1[[#This Row],[precio del paquete]]</f>
        <v>14800</v>
      </c>
      <c r="BO596" t="s">
        <v>1</v>
      </c>
      <c r="BP596" t="s">
        <v>1</v>
      </c>
      <c r="BQ596" t="s">
        <v>1</v>
      </c>
      <c r="BR596" t="s">
        <v>1</v>
      </c>
      <c r="BS596" t="s">
        <v>1</v>
      </c>
      <c r="BT596" t="s">
        <v>1</v>
      </c>
      <c r="BU596" t="s">
        <v>1</v>
      </c>
      <c r="BV596" t="s">
        <v>1</v>
      </c>
      <c r="BW596" t="s">
        <v>0</v>
      </c>
      <c r="BX596" t="s">
        <v>1</v>
      </c>
      <c r="BY596" t="s">
        <v>1</v>
      </c>
      <c r="BZ596" t="s">
        <v>1</v>
      </c>
      <c r="CA596" t="s">
        <v>1</v>
      </c>
      <c r="CB596" t="s">
        <v>1</v>
      </c>
      <c r="CD596" t="str" cm="1">
        <f t="array" aca="1" ref="CD596" ca="1">eConcatenar(A596:CB596,"|")</f>
        <v>KvTemY7mwlzGCJ8s|CAR2021-1792|3|MEMORIAL|TABASCO|CUNDUACAN|RANCHERIA NICOLAS BRAVO CUARTA SECCION |2021-05-31|14800|0|100|50|1|0|0|0|0|0|0|0|0|0|0|0|0|0|0|CASTILLO|ARIAS|ROSALBA|SOLTERO|X|X|CARRETERA A TILAPA SIN NUMERO|RANCHERIA NICOLAS BRAVO CUARTA SECCION |X|9331125998|X|X|X|CARRETERA A TILAPA SIN NUMERO|X|LUNES|X|X|X|X|X|DOMICILIO |5800|9000|0|0|0|2022-03-02|2022-03-09|x|x|x|x|x|AARMQKP7RFVCNAK|x|HOMBRE|X|14800|X|X|X|X|X|X|X|X|CARDENAS|X|X|X|X|X</v>
      </c>
    </row>
    <row r="597" spans="1:82" x14ac:dyDescent="0.25">
      <c r="A597" t="s">
        <v>731</v>
      </c>
      <c r="B597" t="s">
        <v>2722</v>
      </c>
      <c r="C597">
        <v>3</v>
      </c>
      <c r="D597" t="s">
        <v>3183</v>
      </c>
      <c r="E597" t="s">
        <v>3188</v>
      </c>
      <c r="F597" t="s">
        <v>3192</v>
      </c>
      <c r="G597" t="s">
        <v>3537</v>
      </c>
      <c r="H597" t="s">
        <v>3762</v>
      </c>
      <c r="I597">
        <v>14800</v>
      </c>
      <c r="J597">
        <v>0</v>
      </c>
      <c r="K597">
        <v>200</v>
      </c>
      <c r="L597">
        <v>50</v>
      </c>
      <c r="M597">
        <v>1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 t="s">
        <v>8</v>
      </c>
      <c r="AC597" t="s">
        <v>4450</v>
      </c>
      <c r="AD597" t="s">
        <v>4306</v>
      </c>
      <c r="AE597" t="s">
        <v>4</v>
      </c>
      <c r="AF597" t="s">
        <v>1</v>
      </c>
      <c r="AG597" t="s">
        <v>1</v>
      </c>
      <c r="AH597" t="s">
        <v>5627</v>
      </c>
      <c r="AI597" t="s">
        <v>3537</v>
      </c>
      <c r="AJ597" t="s">
        <v>1</v>
      </c>
      <c r="AK597">
        <v>9331123263</v>
      </c>
      <c r="AL597" t="s">
        <v>1</v>
      </c>
      <c r="AM597" t="s">
        <v>1</v>
      </c>
      <c r="AN597" t="s">
        <v>1</v>
      </c>
      <c r="AO597" t="s">
        <v>5627</v>
      </c>
      <c r="AP597" t="s">
        <v>1</v>
      </c>
      <c r="AQ597" t="s">
        <v>2</v>
      </c>
      <c r="AR597" t="s">
        <v>1</v>
      </c>
      <c r="AS597" t="s">
        <v>1</v>
      </c>
      <c r="AT597" t="s">
        <v>1</v>
      </c>
      <c r="AU597" t="s">
        <v>1</v>
      </c>
      <c r="AV597" t="s">
        <v>1</v>
      </c>
      <c r="AW597" t="s">
        <v>11</v>
      </c>
      <c r="AX597">
        <f>Tabla1[[#This Row],[precio del paquete]]-Tabla1[[#This Row],[Saldo_Deudor]]</f>
        <v>1400</v>
      </c>
      <c r="AY597">
        <v>13400</v>
      </c>
      <c r="AZ597">
        <v>0</v>
      </c>
      <c r="BA597">
        <v>0</v>
      </c>
      <c r="BB597" s="20">
        <v>0</v>
      </c>
      <c r="BC597" t="s">
        <v>4166</v>
      </c>
      <c r="BD597" t="s">
        <v>6035</v>
      </c>
      <c r="BE597" t="s">
        <v>3</v>
      </c>
      <c r="BF597" t="s">
        <v>3</v>
      </c>
      <c r="BG597" t="s">
        <v>3</v>
      </c>
      <c r="BH597" t="s">
        <v>3</v>
      </c>
      <c r="BI597" t="s">
        <v>3</v>
      </c>
      <c r="BJ597" s="19" t="s">
        <v>6150</v>
      </c>
      <c r="BK597" t="s">
        <v>3</v>
      </c>
      <c r="BL597" t="s">
        <v>132</v>
      </c>
      <c r="BM597" t="s">
        <v>1</v>
      </c>
      <c r="BN597">
        <f>Tabla1[[#This Row],[precio del paquete]]</f>
        <v>14800</v>
      </c>
      <c r="BO597" t="s">
        <v>1</v>
      </c>
      <c r="BP597" t="s">
        <v>1</v>
      </c>
      <c r="BQ597" t="s">
        <v>1</v>
      </c>
      <c r="BR597" t="s">
        <v>1</v>
      </c>
      <c r="BS597" t="s">
        <v>1</v>
      </c>
      <c r="BT597" t="s">
        <v>1</v>
      </c>
      <c r="BU597" t="s">
        <v>1</v>
      </c>
      <c r="BV597" t="s">
        <v>1</v>
      </c>
      <c r="BW597" t="s">
        <v>0</v>
      </c>
      <c r="BX597" t="s">
        <v>1</v>
      </c>
      <c r="BY597" t="s">
        <v>1</v>
      </c>
      <c r="BZ597" t="s">
        <v>1</v>
      </c>
      <c r="CA597" t="s">
        <v>1</v>
      </c>
      <c r="CB597" t="s">
        <v>1</v>
      </c>
      <c r="CD597" t="str" cm="1">
        <f t="array" aca="1" ref="CD597" ca="1">eConcatenar(A597:CB597,"|")</f>
        <v>RqHTnlIpqDCjKls5|PAR2021-3727|3|MEMORIAL|TABASCO|PARAISO|RANCHERIA NICOLAS BRAVO PRIMERA SECCION|2021-11-18|14800|0|200|50|1|0|0|0|0|0|0|0|0|0|0|0|0|0|0|GOMEZ|RICARDEZ|GUADALUPE|SOLTERO|X|X|ENTRADA DE LA TUBERIA SIN NUMERO|RANCHERIA NICOLAS BRAVO PRIMERA SECCION|X|9331123263|X|X|X|ENTRADA DE LA TUBERIA SIN NUMERO|X|LUNES|X|X|X|X|X|DOMICILIO |1400|13400|0|0|0|2022-04-02|2022-04-09|x|x|x|x|x|AARMQKP7RFVCNAK|x|HOMBRE|X|14800|X|X|X|X|X|X|X|X|CARDENAS|X|X|X|X|X</v>
      </c>
    </row>
    <row r="598" spans="1:82" x14ac:dyDescent="0.25">
      <c r="A598" t="s">
        <v>732</v>
      </c>
      <c r="B598" t="s">
        <v>2723</v>
      </c>
      <c r="C598">
        <v>3</v>
      </c>
      <c r="D598" t="s">
        <v>3184</v>
      </c>
      <c r="E598" t="s">
        <v>3188</v>
      </c>
      <c r="F598" t="s">
        <v>3192</v>
      </c>
      <c r="G598" t="s">
        <v>3538</v>
      </c>
      <c r="H598" t="s">
        <v>3984</v>
      </c>
      <c r="I598">
        <v>24500</v>
      </c>
      <c r="J598">
        <v>0</v>
      </c>
      <c r="K598">
        <v>500</v>
      </c>
      <c r="L598">
        <v>50</v>
      </c>
      <c r="M598">
        <v>1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 t="s">
        <v>4494</v>
      </c>
      <c r="AC598" t="s">
        <v>7</v>
      </c>
      <c r="AD598" t="s">
        <v>4326</v>
      </c>
      <c r="AE598" t="s">
        <v>4</v>
      </c>
      <c r="AF598" t="s">
        <v>1</v>
      </c>
      <c r="AG598" t="s">
        <v>1</v>
      </c>
      <c r="AH598" t="s">
        <v>5628</v>
      </c>
      <c r="AI598" t="s">
        <v>3538</v>
      </c>
      <c r="AJ598" t="s">
        <v>1</v>
      </c>
      <c r="AK598">
        <v>9331169578</v>
      </c>
      <c r="AL598" t="s">
        <v>1</v>
      </c>
      <c r="AM598" t="s">
        <v>1</v>
      </c>
      <c r="AN598" t="s">
        <v>1</v>
      </c>
      <c r="AO598" t="s">
        <v>5628</v>
      </c>
      <c r="AP598" t="s">
        <v>1</v>
      </c>
      <c r="AQ598" t="s">
        <v>2</v>
      </c>
      <c r="AR598" t="s">
        <v>1</v>
      </c>
      <c r="AS598" t="s">
        <v>1</v>
      </c>
      <c r="AT598" t="s">
        <v>1</v>
      </c>
      <c r="AU598" t="s">
        <v>1</v>
      </c>
      <c r="AV598" t="s">
        <v>1</v>
      </c>
      <c r="AW598" t="s">
        <v>11</v>
      </c>
      <c r="AX598">
        <f>Tabla1[[#This Row],[precio del paquete]]-Tabla1[[#This Row],[Saldo_Deudor]]</f>
        <v>1500</v>
      </c>
      <c r="AY598">
        <v>23000</v>
      </c>
      <c r="AZ598">
        <v>0</v>
      </c>
      <c r="BA598">
        <v>0</v>
      </c>
      <c r="BB598" s="20">
        <v>0</v>
      </c>
      <c r="BC598" t="s">
        <v>4166</v>
      </c>
      <c r="BD598" t="s">
        <v>6035</v>
      </c>
      <c r="BE598" t="s">
        <v>3</v>
      </c>
      <c r="BF598" t="s">
        <v>3</v>
      </c>
      <c r="BG598" t="s">
        <v>3</v>
      </c>
      <c r="BH598" t="s">
        <v>3</v>
      </c>
      <c r="BI598" t="s">
        <v>3</v>
      </c>
      <c r="BJ598" s="18" t="s">
        <v>6148</v>
      </c>
      <c r="BK598" t="s">
        <v>3</v>
      </c>
      <c r="BL598" t="s">
        <v>132</v>
      </c>
      <c r="BM598" t="s">
        <v>1</v>
      </c>
      <c r="BN598">
        <f>Tabla1[[#This Row],[precio del paquete]]</f>
        <v>24500</v>
      </c>
      <c r="BO598" t="s">
        <v>1</v>
      </c>
      <c r="BP598" t="s">
        <v>1</v>
      </c>
      <c r="BQ598" t="s">
        <v>1</v>
      </c>
      <c r="BR598" t="s">
        <v>1</v>
      </c>
      <c r="BS598" t="s">
        <v>1</v>
      </c>
      <c r="BT598" t="s">
        <v>1</v>
      </c>
      <c r="BU598" t="s">
        <v>1</v>
      </c>
      <c r="BV598" t="s">
        <v>1</v>
      </c>
      <c r="BW598" t="s">
        <v>0</v>
      </c>
      <c r="BX598" t="s">
        <v>1</v>
      </c>
      <c r="BY598" t="s">
        <v>1</v>
      </c>
      <c r="BZ598" t="s">
        <v>1</v>
      </c>
      <c r="CA598" t="s">
        <v>1</v>
      </c>
      <c r="CB598" t="s">
        <v>1</v>
      </c>
      <c r="CD598" t="str" cm="1">
        <f t="array" aca="1" ref="CD598" ca="1">eConcatenar(A598:CB598,"|")</f>
        <v>e7pVvOACi9W9z9bl|PAR2021-4106|3|DIGNITY|TABASCO|PARAISO|RANCHERIA NICOLAS BRAVO QUINTA SECCION|2021-12-29|24500|0|500|50|1|0|0|0|0|0|0|0|0|0|0|0|0|0|0|DIAZ|LOPEZ|ANTONIO|SOLTERO|X|X|ENTRADA LA ISLA MALAPA SIN NUMERO|RANCHERIA NICOLAS BRAVO QUINTA SECCION|X|9331169578|X|X|X|ENTRADA LA ISLA MALAPA SIN NUMERO|X|LUNES|X|X|X|X|X|DOMICILIO |1500|23000|0|0|0|2022-04-02|2022-04-09|x|x|x|x|x|PIZ5DTWQQTZRNTG|x|HOMBRE|X|24500|X|X|X|X|X|X|X|X|CARDENAS|X|X|X|X|X</v>
      </c>
    </row>
    <row r="599" spans="1:82" x14ac:dyDescent="0.25">
      <c r="A599" t="s">
        <v>733</v>
      </c>
      <c r="B599" t="s">
        <v>2724</v>
      </c>
      <c r="C599">
        <v>3</v>
      </c>
      <c r="D599" t="s">
        <v>3183</v>
      </c>
      <c r="E599" t="s">
        <v>3188</v>
      </c>
      <c r="F599" t="s">
        <v>3192</v>
      </c>
      <c r="G599" t="s">
        <v>3538</v>
      </c>
      <c r="H599" t="s">
        <v>3930</v>
      </c>
      <c r="I599">
        <v>14800</v>
      </c>
      <c r="J599">
        <v>0</v>
      </c>
      <c r="K599">
        <v>500</v>
      </c>
      <c r="L599">
        <v>50</v>
      </c>
      <c r="M599">
        <v>1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 t="s">
        <v>7</v>
      </c>
      <c r="AC599" t="s">
        <v>4200</v>
      </c>
      <c r="AD599" t="s">
        <v>4341</v>
      </c>
      <c r="AE599" t="s">
        <v>4</v>
      </c>
      <c r="AF599" t="s">
        <v>1</v>
      </c>
      <c r="AG599" t="s">
        <v>1</v>
      </c>
      <c r="AH599" t="s">
        <v>3538</v>
      </c>
      <c r="AI599" t="s">
        <v>3538</v>
      </c>
      <c r="AJ599" t="s">
        <v>1</v>
      </c>
      <c r="AK599">
        <v>9331119870</v>
      </c>
      <c r="AL599" t="s">
        <v>1</v>
      </c>
      <c r="AM599" t="s">
        <v>1</v>
      </c>
      <c r="AN599" t="s">
        <v>1</v>
      </c>
      <c r="AO599" t="s">
        <v>3538</v>
      </c>
      <c r="AP599" t="s">
        <v>1</v>
      </c>
      <c r="AQ599" t="s">
        <v>2</v>
      </c>
      <c r="AR599" t="s">
        <v>1</v>
      </c>
      <c r="AS599" t="s">
        <v>1</v>
      </c>
      <c r="AT599" t="s">
        <v>1</v>
      </c>
      <c r="AU599" t="s">
        <v>1</v>
      </c>
      <c r="AV599" t="s">
        <v>1</v>
      </c>
      <c r="AW599" t="s">
        <v>11</v>
      </c>
      <c r="AX599">
        <f>Tabla1[[#This Row],[precio del paquete]]-Tabla1[[#This Row],[Saldo_Deudor]]</f>
        <v>1400</v>
      </c>
      <c r="AY599">
        <v>13400</v>
      </c>
      <c r="AZ599">
        <v>0</v>
      </c>
      <c r="BA599">
        <v>0</v>
      </c>
      <c r="BB599" s="20">
        <v>0</v>
      </c>
      <c r="BC599" t="s">
        <v>4166</v>
      </c>
      <c r="BD599" t="s">
        <v>6035</v>
      </c>
      <c r="BE599" t="s">
        <v>3</v>
      </c>
      <c r="BF599" t="s">
        <v>3</v>
      </c>
      <c r="BG599" t="s">
        <v>3</v>
      </c>
      <c r="BH599" t="s">
        <v>3</v>
      </c>
      <c r="BI599" t="s">
        <v>3</v>
      </c>
      <c r="BJ599" s="19" t="s">
        <v>6148</v>
      </c>
      <c r="BK599" t="s">
        <v>3</v>
      </c>
      <c r="BL599" t="s">
        <v>132</v>
      </c>
      <c r="BM599" t="s">
        <v>1</v>
      </c>
      <c r="BN599">
        <f>Tabla1[[#This Row],[precio del paquete]]</f>
        <v>14800</v>
      </c>
      <c r="BO599" t="s">
        <v>1</v>
      </c>
      <c r="BP599" t="s">
        <v>1</v>
      </c>
      <c r="BQ599" t="s">
        <v>1</v>
      </c>
      <c r="BR599" t="s">
        <v>1</v>
      </c>
      <c r="BS599" t="s">
        <v>1</v>
      </c>
      <c r="BT599" t="s">
        <v>1</v>
      </c>
      <c r="BU599" t="s">
        <v>1</v>
      </c>
      <c r="BV599" t="s">
        <v>1</v>
      </c>
      <c r="BW599" t="s">
        <v>0</v>
      </c>
      <c r="BX599" t="s">
        <v>1</v>
      </c>
      <c r="BY599" t="s">
        <v>1</v>
      </c>
      <c r="BZ599" t="s">
        <v>1</v>
      </c>
      <c r="CA599" t="s">
        <v>1</v>
      </c>
      <c r="CB599" t="s">
        <v>1</v>
      </c>
      <c r="CD599" t="str" cm="1">
        <f t="array" aca="1" ref="CD599" ca="1">eConcatenar(A599:CB599,"|")</f>
        <v>S4apXRzAZQhI0ZEK|PAR2021-4105|3|MEMORIAL|TABASCO|PARAISO|RANCHERIA NICOLAS BRAVO QUINTA SECCION|2021-12-28|14800|0|500|50|1|0|0|0|0|0|0|0|0|0|0|0|0|0|0|LOPEZ|MARQUEZ|ASUNCION|SOLTERO|X|X|RANCHERIA NICOLAS BRAVO QUINTA SECCION|RANCHERIA NICOLAS BRAVO QUINTA SECCION|X|9331119870|X|X|X|RANCHERIA NICOLAS BRAVO QUINTA SECCION|X|LUNES|X|X|X|X|X|DOMICILIO |1400|13400|0|0|0|2022-04-02|2022-04-09|x|x|x|x|x|PIZ5DTWQQTZRNTG|x|HOMBRE|X|14800|X|X|X|X|X|X|X|X|CARDENAS|X|X|X|X|X</v>
      </c>
    </row>
    <row r="600" spans="1:82" x14ac:dyDescent="0.25">
      <c r="A600" t="s">
        <v>734</v>
      </c>
      <c r="B600" t="s">
        <v>2725</v>
      </c>
      <c r="C600">
        <v>3</v>
      </c>
      <c r="D600" t="s">
        <v>3185</v>
      </c>
      <c r="E600" t="s">
        <v>3188</v>
      </c>
      <c r="F600" t="s">
        <v>3192</v>
      </c>
      <c r="G600" t="s">
        <v>3538</v>
      </c>
      <c r="H600" t="s">
        <v>3763</v>
      </c>
      <c r="I600">
        <v>12900</v>
      </c>
      <c r="J600">
        <v>0</v>
      </c>
      <c r="K600">
        <v>200</v>
      </c>
      <c r="L600">
        <v>50</v>
      </c>
      <c r="M600">
        <v>1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 t="s">
        <v>4188</v>
      </c>
      <c r="AC600" t="s">
        <v>4305</v>
      </c>
      <c r="AD600" t="s">
        <v>4854</v>
      </c>
      <c r="AE600" t="s">
        <v>4</v>
      </c>
      <c r="AF600" t="s">
        <v>1</v>
      </c>
      <c r="AG600" t="s">
        <v>1</v>
      </c>
      <c r="AH600" t="s">
        <v>5625</v>
      </c>
      <c r="AI600" t="s">
        <v>3538</v>
      </c>
      <c r="AJ600" t="s">
        <v>1</v>
      </c>
      <c r="AK600" t="s">
        <v>1</v>
      </c>
      <c r="AL600" t="s">
        <v>1</v>
      </c>
      <c r="AM600" t="s">
        <v>1</v>
      </c>
      <c r="AN600" t="s">
        <v>1</v>
      </c>
      <c r="AO600" t="s">
        <v>5625</v>
      </c>
      <c r="AP600" t="s">
        <v>1</v>
      </c>
      <c r="AQ600" t="s">
        <v>2</v>
      </c>
      <c r="AR600" t="s">
        <v>1</v>
      </c>
      <c r="AS600" t="s">
        <v>1</v>
      </c>
      <c r="AT600" t="s">
        <v>1</v>
      </c>
      <c r="AU600" t="s">
        <v>1</v>
      </c>
      <c r="AV600" t="s">
        <v>1</v>
      </c>
      <c r="AW600" t="s">
        <v>11</v>
      </c>
      <c r="AX600">
        <f>Tabla1[[#This Row],[precio del paquete]]-Tabla1[[#This Row],[Saldo_Deudor]]</f>
        <v>3500</v>
      </c>
      <c r="AY600">
        <v>9400</v>
      </c>
      <c r="AZ600">
        <v>0</v>
      </c>
      <c r="BA600">
        <v>0</v>
      </c>
      <c r="BB600" s="20">
        <v>0</v>
      </c>
      <c r="BC600" t="s">
        <v>4166</v>
      </c>
      <c r="BD600" t="s">
        <v>6035</v>
      </c>
      <c r="BE600" t="s">
        <v>3</v>
      </c>
      <c r="BF600" t="s">
        <v>3</v>
      </c>
      <c r="BG600" t="s">
        <v>3</v>
      </c>
      <c r="BH600" t="s">
        <v>3</v>
      </c>
      <c r="BI600" t="s">
        <v>3</v>
      </c>
      <c r="BJ600" s="18" t="s">
        <v>6148</v>
      </c>
      <c r="BK600" t="s">
        <v>3</v>
      </c>
      <c r="BL600" t="s">
        <v>132</v>
      </c>
      <c r="BM600" t="s">
        <v>1</v>
      </c>
      <c r="BN600">
        <f>Tabla1[[#This Row],[precio del paquete]]</f>
        <v>12900</v>
      </c>
      <c r="BO600" t="s">
        <v>1</v>
      </c>
      <c r="BP600" t="s">
        <v>1</v>
      </c>
      <c r="BQ600" t="s">
        <v>1</v>
      </c>
      <c r="BR600" t="s">
        <v>1</v>
      </c>
      <c r="BS600" t="s">
        <v>1</v>
      </c>
      <c r="BT600" t="s">
        <v>1</v>
      </c>
      <c r="BU600" t="s">
        <v>1</v>
      </c>
      <c r="BV600" t="s">
        <v>1</v>
      </c>
      <c r="BW600" t="s">
        <v>0</v>
      </c>
      <c r="BX600" t="s">
        <v>1</v>
      </c>
      <c r="BY600" t="s">
        <v>1</v>
      </c>
      <c r="BZ600" t="s">
        <v>1</v>
      </c>
      <c r="CA600" t="s">
        <v>1</v>
      </c>
      <c r="CB600" t="s">
        <v>1</v>
      </c>
      <c r="CD600" t="str" cm="1">
        <f t="array" aca="1" ref="CD600" ca="1">eConcatenar(A600:CB600,"|")</f>
        <v>a1Nxh6JfxFHvMMff|PAR2021-0585|3|IMPERIAL DE LUJO|TABASCO|PARAISO|RANCHERIA NICOLAS BRAVO QUINTA SECCION|2022-02-01|12900|0|200|50|1|0|0|0|0|0|0|0|0|0|0|0|0|0|0|ARIAS|SANCHEZ|MARIA ESTRELLA|SOLTERO|X|X|CARRETERA A PUNTA BRAVA|RANCHERIA NICOLAS BRAVO QUINTA SECCION|X|X|X|X|X|CARRETERA A PUNTA BRAVA|X|LUNES|X|X|X|X|X|DOMICILIO |3500|9400|0|0|0|2022-04-02|2022-04-09|x|x|x|x|x|PIZ5DTWQQTZRNTG|x|HOMBRE|X|12900|X|X|X|X|X|X|X|X|CARDENAS|X|X|X|X|X</v>
      </c>
    </row>
    <row r="601" spans="1:82" x14ac:dyDescent="0.25">
      <c r="A601" t="s">
        <v>735</v>
      </c>
      <c r="B601" t="s">
        <v>2726</v>
      </c>
      <c r="C601">
        <v>3</v>
      </c>
      <c r="D601" t="s">
        <v>3183</v>
      </c>
      <c r="E601" t="s">
        <v>3188</v>
      </c>
      <c r="F601" t="s">
        <v>3192</v>
      </c>
      <c r="G601" t="s">
        <v>3538</v>
      </c>
      <c r="H601" t="s">
        <v>3972</v>
      </c>
      <c r="I601">
        <v>14800</v>
      </c>
      <c r="J601">
        <v>0</v>
      </c>
      <c r="K601">
        <v>100</v>
      </c>
      <c r="L601">
        <v>50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 t="s">
        <v>4312</v>
      </c>
      <c r="AC601" t="s">
        <v>4247</v>
      </c>
      <c r="AD601" t="s">
        <v>4202</v>
      </c>
      <c r="AE601" t="s">
        <v>4</v>
      </c>
      <c r="AF601" t="s">
        <v>1</v>
      </c>
      <c r="AG601" t="s">
        <v>1</v>
      </c>
      <c r="AH601" t="s">
        <v>5625</v>
      </c>
      <c r="AI601" t="s">
        <v>3538</v>
      </c>
      <c r="AJ601" t="s">
        <v>1</v>
      </c>
      <c r="AK601">
        <v>9331122429</v>
      </c>
      <c r="AL601" t="s">
        <v>1</v>
      </c>
      <c r="AM601" t="s">
        <v>1</v>
      </c>
      <c r="AN601" t="s">
        <v>1</v>
      </c>
      <c r="AO601" t="s">
        <v>5625</v>
      </c>
      <c r="AP601" t="s">
        <v>1</v>
      </c>
      <c r="AQ601" t="s">
        <v>2</v>
      </c>
      <c r="AR601" t="s">
        <v>1</v>
      </c>
      <c r="AS601" t="s">
        <v>1</v>
      </c>
      <c r="AT601" t="s">
        <v>1</v>
      </c>
      <c r="AU601" t="s">
        <v>1</v>
      </c>
      <c r="AV601" t="s">
        <v>1</v>
      </c>
      <c r="AW601" t="s">
        <v>11</v>
      </c>
      <c r="AX601">
        <f>Tabla1[[#This Row],[precio del paquete]]-Tabla1[[#This Row],[Saldo_Deudor]]</f>
        <v>700</v>
      </c>
      <c r="AY601">
        <v>14100</v>
      </c>
      <c r="AZ601">
        <v>0</v>
      </c>
      <c r="BA601">
        <v>0</v>
      </c>
      <c r="BB601" s="20">
        <v>0</v>
      </c>
      <c r="BC601" t="s">
        <v>4166</v>
      </c>
      <c r="BD601" t="s">
        <v>6035</v>
      </c>
      <c r="BE601" t="s">
        <v>3</v>
      </c>
      <c r="BF601" t="s">
        <v>3</v>
      </c>
      <c r="BG601" t="s">
        <v>3</v>
      </c>
      <c r="BH601" t="s">
        <v>3</v>
      </c>
      <c r="BI601" t="s">
        <v>3</v>
      </c>
      <c r="BJ601" s="19" t="s">
        <v>6148</v>
      </c>
      <c r="BK601" t="s">
        <v>3</v>
      </c>
      <c r="BL601" t="s">
        <v>132</v>
      </c>
      <c r="BM601" t="s">
        <v>1</v>
      </c>
      <c r="BN601">
        <f>Tabla1[[#This Row],[precio del paquete]]</f>
        <v>14800</v>
      </c>
      <c r="BO601" t="s">
        <v>1</v>
      </c>
      <c r="BP601" t="s">
        <v>1</v>
      </c>
      <c r="BQ601" t="s">
        <v>1</v>
      </c>
      <c r="BR601" t="s">
        <v>1</v>
      </c>
      <c r="BS601" t="s">
        <v>1</v>
      </c>
      <c r="BT601" t="s">
        <v>1</v>
      </c>
      <c r="BU601" t="s">
        <v>1</v>
      </c>
      <c r="BV601" t="s">
        <v>1</v>
      </c>
      <c r="BW601" t="s">
        <v>0</v>
      </c>
      <c r="BX601" t="s">
        <v>1</v>
      </c>
      <c r="BY601" t="s">
        <v>1</v>
      </c>
      <c r="BZ601" t="s">
        <v>1</v>
      </c>
      <c r="CA601" t="s">
        <v>1</v>
      </c>
      <c r="CB601" t="s">
        <v>1</v>
      </c>
      <c r="CD601" t="str" cm="1">
        <f t="array" aca="1" ref="CD601" ca="1">eConcatenar(A601:CB601,"|")</f>
        <v>PcPjbRs0AuBl6Dyh|PAR2021-3955|3|MEMORIAL|TABASCO|PARAISO|RANCHERIA NICOLAS BRAVO QUINTA SECCION|2021-09-12|14800|0|100|50|0|0|0|0|0|0|0|0|0|0|0|0|0|0|0|CASTELLANOS|MENDEZ|SANTIAGO|SOLTERO|X|X|CARRETERA A PUNTA BRAVA|RANCHERIA NICOLAS BRAVO QUINTA SECCION|X|9331122429|X|X|X|CARRETERA A PUNTA BRAVA|X|LUNES|X|X|X|X|X|DOMICILIO |700|14100|0|0|0|2022-04-02|2022-04-09|x|x|x|x|x|PIZ5DTWQQTZRNTG|x|HOMBRE|X|14800|X|X|X|X|X|X|X|X|CARDENAS|X|X|X|X|X</v>
      </c>
    </row>
    <row r="602" spans="1:82" x14ac:dyDescent="0.25">
      <c r="A602" t="s">
        <v>736</v>
      </c>
      <c r="B602" t="s">
        <v>2727</v>
      </c>
      <c r="C602">
        <v>3</v>
      </c>
      <c r="D602" t="s">
        <v>3183</v>
      </c>
      <c r="E602" t="s">
        <v>3188</v>
      </c>
      <c r="F602" t="s">
        <v>3192</v>
      </c>
      <c r="G602" t="s">
        <v>3539</v>
      </c>
      <c r="H602" t="s">
        <v>3907</v>
      </c>
      <c r="I602">
        <v>14800</v>
      </c>
      <c r="J602">
        <v>0</v>
      </c>
      <c r="K602">
        <v>100</v>
      </c>
      <c r="L602">
        <v>50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 t="s">
        <v>4188</v>
      </c>
      <c r="AC602" t="s">
        <v>4450</v>
      </c>
      <c r="AD602" t="s">
        <v>4855</v>
      </c>
      <c r="AE602" t="s">
        <v>4</v>
      </c>
      <c r="AF602" t="s">
        <v>1</v>
      </c>
      <c r="AG602" t="s">
        <v>1</v>
      </c>
      <c r="AH602" t="s">
        <v>5628</v>
      </c>
      <c r="AI602" t="s">
        <v>3539</v>
      </c>
      <c r="AJ602" t="s">
        <v>1</v>
      </c>
      <c r="AK602">
        <v>9331675096</v>
      </c>
      <c r="AL602" t="s">
        <v>1</v>
      </c>
      <c r="AM602" t="s">
        <v>1</v>
      </c>
      <c r="AN602" t="s">
        <v>1</v>
      </c>
      <c r="AO602" t="s">
        <v>5628</v>
      </c>
      <c r="AP602" t="s">
        <v>1</v>
      </c>
      <c r="AQ602" t="s">
        <v>2</v>
      </c>
      <c r="AR602" t="s">
        <v>1</v>
      </c>
      <c r="AS602" t="s">
        <v>1</v>
      </c>
      <c r="AT602" t="s">
        <v>1</v>
      </c>
      <c r="AU602" t="s">
        <v>1</v>
      </c>
      <c r="AV602" t="s">
        <v>1</v>
      </c>
      <c r="AW602" t="s">
        <v>11</v>
      </c>
      <c r="AX602">
        <f>Tabla1[[#This Row],[precio del paquete]]-Tabla1[[#This Row],[Saldo_Deudor]]</f>
        <v>300</v>
      </c>
      <c r="AY602">
        <v>14500</v>
      </c>
      <c r="AZ602">
        <v>0</v>
      </c>
      <c r="BA602">
        <v>0</v>
      </c>
      <c r="BB602" s="20">
        <v>0</v>
      </c>
      <c r="BC602" t="s">
        <v>4166</v>
      </c>
      <c r="BD602" t="s">
        <v>6035</v>
      </c>
      <c r="BE602" t="s">
        <v>3</v>
      </c>
      <c r="BF602" t="s">
        <v>3</v>
      </c>
      <c r="BG602" t="s">
        <v>3</v>
      </c>
      <c r="BH602" t="s">
        <v>3</v>
      </c>
      <c r="BI602" t="s">
        <v>3</v>
      </c>
      <c r="BJ602" s="18" t="s">
        <v>6148</v>
      </c>
      <c r="BK602" t="s">
        <v>3</v>
      </c>
      <c r="BL602" t="s">
        <v>132</v>
      </c>
      <c r="BM602" t="s">
        <v>1</v>
      </c>
      <c r="BN602">
        <f>Tabla1[[#This Row],[precio del paquete]]</f>
        <v>14800</v>
      </c>
      <c r="BO602" t="s">
        <v>1</v>
      </c>
      <c r="BP602" t="s">
        <v>1</v>
      </c>
      <c r="BQ602" t="s">
        <v>1</v>
      </c>
      <c r="BR602" t="s">
        <v>1</v>
      </c>
      <c r="BS602" t="s">
        <v>1</v>
      </c>
      <c r="BT602" t="s">
        <v>1</v>
      </c>
      <c r="BU602" t="s">
        <v>1</v>
      </c>
      <c r="BV602" t="s">
        <v>1</v>
      </c>
      <c r="BW602" t="s">
        <v>0</v>
      </c>
      <c r="BX602" t="s">
        <v>1</v>
      </c>
      <c r="BY602" t="s">
        <v>1</v>
      </c>
      <c r="BZ602" t="s">
        <v>1</v>
      </c>
      <c r="CA602" t="s">
        <v>1</v>
      </c>
      <c r="CB602" t="s">
        <v>1</v>
      </c>
      <c r="CD602" t="str" cm="1">
        <f t="array" aca="1" ref="CD602" ca="1">eConcatenar(A602:CB602,"|")</f>
        <v>t3hg36L6e1yW1RcZ|PAR2021-3990|3|MEMORIAL|TABASCO|PARAISO|RANCHERIA NICOLAS BRAVO SIN NUMERO|2021-12-23|14800|0|100|50|0|0|0|0|0|0|0|0|0|0|0|0|0|0|0|ARIAS|RICARDEZ|BLANCA ESTELA|SOLTERO|X|X|ENTRADA LA ISLA MALAPA SIN NUMERO|RANCHERIA NICOLAS BRAVO SIN NUMERO|X|9331675096|X|X|X|ENTRADA LA ISLA MALAPA SIN NUMERO|X|LUNES|X|X|X|X|X|DOMICILIO |300|14500|0|0|0|2022-04-02|2022-04-09|x|x|x|x|x|PIZ5DTWQQTZRNTG|x|HOMBRE|X|14800|X|X|X|X|X|X|X|X|CARDENAS|X|X|X|X|X</v>
      </c>
    </row>
    <row r="603" spans="1:82" x14ac:dyDescent="0.25">
      <c r="A603" t="s">
        <v>737</v>
      </c>
      <c r="B603" t="s">
        <v>2728</v>
      </c>
      <c r="C603">
        <v>3</v>
      </c>
      <c r="D603" t="s">
        <v>3183</v>
      </c>
      <c r="E603" t="s">
        <v>3188</v>
      </c>
      <c r="F603" t="s">
        <v>3192</v>
      </c>
      <c r="G603" t="s">
        <v>3540</v>
      </c>
      <c r="H603" t="s">
        <v>3765</v>
      </c>
      <c r="I603">
        <v>14800</v>
      </c>
      <c r="J603">
        <v>0</v>
      </c>
      <c r="K603">
        <v>100</v>
      </c>
      <c r="L603">
        <v>50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 t="s">
        <v>7</v>
      </c>
      <c r="AC603" t="s">
        <v>4246</v>
      </c>
      <c r="AD603" t="s">
        <v>4259</v>
      </c>
      <c r="AE603" t="s">
        <v>4</v>
      </c>
      <c r="AF603" t="s">
        <v>1</v>
      </c>
      <c r="AG603" t="s">
        <v>1</v>
      </c>
      <c r="AH603" t="s">
        <v>5629</v>
      </c>
      <c r="AI603" t="s">
        <v>3540</v>
      </c>
      <c r="AJ603" t="s">
        <v>1</v>
      </c>
      <c r="AK603">
        <v>9331541816</v>
      </c>
      <c r="AL603" t="s">
        <v>1</v>
      </c>
      <c r="AM603" t="s">
        <v>1</v>
      </c>
      <c r="AN603" t="s">
        <v>1</v>
      </c>
      <c r="AO603" t="s">
        <v>5629</v>
      </c>
      <c r="AP603" t="s">
        <v>1</v>
      </c>
      <c r="AQ603" t="s">
        <v>2</v>
      </c>
      <c r="AR603" t="s">
        <v>1</v>
      </c>
      <c r="AS603" t="s">
        <v>1</v>
      </c>
      <c r="AT603" t="s">
        <v>1</v>
      </c>
      <c r="AU603" t="s">
        <v>1</v>
      </c>
      <c r="AV603" t="s">
        <v>1</v>
      </c>
      <c r="AW603" t="s">
        <v>11</v>
      </c>
      <c r="AX603">
        <f>Tabla1[[#This Row],[precio del paquete]]-Tabla1[[#This Row],[Saldo_Deudor]]</f>
        <v>1200</v>
      </c>
      <c r="AY603">
        <v>13600</v>
      </c>
      <c r="AZ603">
        <v>0</v>
      </c>
      <c r="BA603">
        <v>0</v>
      </c>
      <c r="BB603" s="20">
        <v>0</v>
      </c>
      <c r="BC603" t="s">
        <v>4166</v>
      </c>
      <c r="BD603" t="s">
        <v>6035</v>
      </c>
      <c r="BE603" t="s">
        <v>3</v>
      </c>
      <c r="BF603" t="s">
        <v>3</v>
      </c>
      <c r="BG603" t="s">
        <v>3</v>
      </c>
      <c r="BH603" t="s">
        <v>3</v>
      </c>
      <c r="BI603" t="s">
        <v>3</v>
      </c>
      <c r="BJ603" s="19" t="s">
        <v>6148</v>
      </c>
      <c r="BK603" t="s">
        <v>3</v>
      </c>
      <c r="BL603" t="s">
        <v>132</v>
      </c>
      <c r="BM603" t="s">
        <v>1</v>
      </c>
      <c r="BN603">
        <f>Tabla1[[#This Row],[precio del paquete]]</f>
        <v>14800</v>
      </c>
      <c r="BO603" t="s">
        <v>1</v>
      </c>
      <c r="BP603" t="s">
        <v>1</v>
      </c>
      <c r="BQ603" t="s">
        <v>1</v>
      </c>
      <c r="BR603" t="s">
        <v>1</v>
      </c>
      <c r="BS603" t="s">
        <v>1</v>
      </c>
      <c r="BT603" t="s">
        <v>1</v>
      </c>
      <c r="BU603" t="s">
        <v>1</v>
      </c>
      <c r="BV603" t="s">
        <v>1</v>
      </c>
      <c r="BW603" t="s">
        <v>0</v>
      </c>
      <c r="BX603" t="s">
        <v>1</v>
      </c>
      <c r="BY603" t="s">
        <v>1</v>
      </c>
      <c r="BZ603" t="s">
        <v>1</v>
      </c>
      <c r="CA603" t="s">
        <v>1</v>
      </c>
      <c r="CB603" t="s">
        <v>1</v>
      </c>
      <c r="CD603" t="str" cm="1">
        <f t="array" aca="1" ref="CD603" ca="1">eConcatenar(A603:CB603,"|")</f>
        <v>AqLABWnALvasMxMY|PAR2021-3721|3|MEMORIAL|TABASCO|PARAISO|RANCHERIA NICOLAS BRAVO TERCERA SECCION|2021-11-16|14800|0|100|50|0|0|0|0|0|0|0|0|0|0|0|0|0|0|0|LOPEZ|JIMENEZ|JOSE|SOLTERO|X|X|ENTRADA DEL TACO SIN NUMERO|RANCHERIA NICOLAS BRAVO TERCERA SECCION|X|9331541816|X|X|X|ENTRADA DEL TACO SIN NUMERO|X|LUNES|X|X|X|X|X|DOMICILIO |1200|13600|0|0|0|2022-04-02|2022-04-09|x|x|x|x|x|PIZ5DTWQQTZRNTG|x|HOMBRE|X|14800|X|X|X|X|X|X|X|X|CARDENAS|X|X|X|X|X</v>
      </c>
    </row>
    <row r="604" spans="1:82" x14ac:dyDescent="0.25">
      <c r="A604" t="s">
        <v>738</v>
      </c>
      <c r="B604" t="s">
        <v>2729</v>
      </c>
      <c r="C604">
        <v>3</v>
      </c>
      <c r="D604" t="s">
        <v>3183</v>
      </c>
      <c r="E604" t="s">
        <v>3188</v>
      </c>
      <c r="F604" t="s">
        <v>3192</v>
      </c>
      <c r="G604" t="s">
        <v>3541</v>
      </c>
      <c r="H604" t="s">
        <v>4022</v>
      </c>
      <c r="I604">
        <v>14800</v>
      </c>
      <c r="J604">
        <v>0</v>
      </c>
      <c r="K604">
        <v>200</v>
      </c>
      <c r="L604">
        <v>50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 t="s">
        <v>4201</v>
      </c>
      <c r="AC604" t="s">
        <v>4247</v>
      </c>
      <c r="AD604" t="s">
        <v>4554</v>
      </c>
      <c r="AE604" t="s">
        <v>4</v>
      </c>
      <c r="AF604" t="s">
        <v>1</v>
      </c>
      <c r="AG604" t="s">
        <v>1</v>
      </c>
      <c r="AH604" t="s">
        <v>5630</v>
      </c>
      <c r="AI604" t="s">
        <v>3541</v>
      </c>
      <c r="AJ604" t="s">
        <v>1</v>
      </c>
      <c r="AK604" t="s">
        <v>1</v>
      </c>
      <c r="AL604" t="s">
        <v>1</v>
      </c>
      <c r="AM604" t="s">
        <v>1</v>
      </c>
      <c r="AN604" t="s">
        <v>1</v>
      </c>
      <c r="AO604" t="s">
        <v>5630</v>
      </c>
      <c r="AP604" t="s">
        <v>1</v>
      </c>
      <c r="AQ604" t="s">
        <v>2</v>
      </c>
      <c r="AR604" t="s">
        <v>1</v>
      </c>
      <c r="AS604" t="s">
        <v>1</v>
      </c>
      <c r="AT604" t="s">
        <v>1</v>
      </c>
      <c r="AU604" t="s">
        <v>1</v>
      </c>
      <c r="AV604" t="s">
        <v>1</v>
      </c>
      <c r="AW604" t="s">
        <v>11</v>
      </c>
      <c r="AX604">
        <f>Tabla1[[#This Row],[precio del paquete]]-Tabla1[[#This Row],[Saldo_Deudor]]</f>
        <v>4900</v>
      </c>
      <c r="AY604">
        <v>9900</v>
      </c>
      <c r="AZ604">
        <v>0</v>
      </c>
      <c r="BA604">
        <v>0</v>
      </c>
      <c r="BB604" s="20">
        <v>0</v>
      </c>
      <c r="BC604" t="s">
        <v>3965</v>
      </c>
      <c r="BD604" t="s">
        <v>4085</v>
      </c>
      <c r="BE604" t="s">
        <v>3</v>
      </c>
      <c r="BF604" t="s">
        <v>3</v>
      </c>
      <c r="BG604" t="s">
        <v>3</v>
      </c>
      <c r="BH604" t="s">
        <v>3</v>
      </c>
      <c r="BI604" t="s">
        <v>3</v>
      </c>
      <c r="BJ604" s="18" t="s">
        <v>6148</v>
      </c>
      <c r="BK604" t="s">
        <v>3</v>
      </c>
      <c r="BL604" t="s">
        <v>132</v>
      </c>
      <c r="BM604" t="s">
        <v>1</v>
      </c>
      <c r="BN604">
        <f>Tabla1[[#This Row],[precio del paquete]]</f>
        <v>14800</v>
      </c>
      <c r="BO604" t="s">
        <v>1</v>
      </c>
      <c r="BP604" t="s">
        <v>1</v>
      </c>
      <c r="BQ604" t="s">
        <v>1</v>
      </c>
      <c r="BR604" t="s">
        <v>1</v>
      </c>
      <c r="BS604" t="s">
        <v>1</v>
      </c>
      <c r="BT604" t="s">
        <v>1</v>
      </c>
      <c r="BU604" t="s">
        <v>1</v>
      </c>
      <c r="BV604" t="s">
        <v>1</v>
      </c>
      <c r="BW604" t="s">
        <v>0</v>
      </c>
      <c r="BX604" t="s">
        <v>1</v>
      </c>
      <c r="BY604" t="s">
        <v>1</v>
      </c>
      <c r="BZ604" t="s">
        <v>1</v>
      </c>
      <c r="CA604" t="s">
        <v>1</v>
      </c>
      <c r="CB604" t="s">
        <v>1</v>
      </c>
      <c r="CD604" t="str" cm="1">
        <f t="array" aca="1" ref="CD604" ca="1">eConcatenar(A604:CB604,"|")</f>
        <v>Hpv0U2XQffAY3A47|PAR2021-2153|3|MEMORIAL|TABASCO|PARAISO|RANCHERIA NORTE PRIMERA SECCION|2021-01-06|14800|0|200|50|0|0|0|0|0|0|0|0|0|0|0|0|0|0|0|HERNANDEZ|MENDEZ|MIGUEL|SOLTERO|X|X|CARRETERA FEDERAL COMALCALCO SIN NUMERO|RANCHERIA NORTE PRIMERA SECCION|X|X|X|X|X|CARRETERA FEDERAL COMALCALCO SIN NUMERO|X|LUNES|X|X|X|X|X|DOMICILIO |4900|9900|0|0|0|2022-01-19|2022-01-26|x|x|x|x|x|PIZ5DTWQQTZRNTG|x|HOMBRE|X|14800|X|X|X|X|X|X|X|X|CARDENAS|X|X|X|X|X</v>
      </c>
    </row>
    <row r="605" spans="1:82" x14ac:dyDescent="0.25">
      <c r="A605" t="s">
        <v>739</v>
      </c>
      <c r="B605" t="s">
        <v>2730</v>
      </c>
      <c r="C605">
        <v>3</v>
      </c>
      <c r="D605" t="s">
        <v>3183</v>
      </c>
      <c r="E605" t="s">
        <v>3188</v>
      </c>
      <c r="F605" t="s">
        <v>3192</v>
      </c>
      <c r="G605" t="s">
        <v>3542</v>
      </c>
      <c r="H605" t="s">
        <v>3771</v>
      </c>
      <c r="I605">
        <v>14800</v>
      </c>
      <c r="J605">
        <v>0</v>
      </c>
      <c r="K605">
        <v>100</v>
      </c>
      <c r="L605">
        <v>50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 t="s">
        <v>4184</v>
      </c>
      <c r="AC605" t="s">
        <v>4230</v>
      </c>
      <c r="AD605" t="s">
        <v>4856</v>
      </c>
      <c r="AE605" t="s">
        <v>4</v>
      </c>
      <c r="AF605" t="s">
        <v>1</v>
      </c>
      <c r="AG605" t="s">
        <v>1</v>
      </c>
      <c r="AH605" t="s">
        <v>5631</v>
      </c>
      <c r="AI605" t="s">
        <v>3542</v>
      </c>
      <c r="AJ605" t="s">
        <v>1</v>
      </c>
      <c r="AK605" t="s">
        <v>1</v>
      </c>
      <c r="AL605" t="s">
        <v>1</v>
      </c>
      <c r="AM605" t="s">
        <v>1</v>
      </c>
      <c r="AN605" t="s">
        <v>1</v>
      </c>
      <c r="AO605" t="s">
        <v>5631</v>
      </c>
      <c r="AP605" t="s">
        <v>1</v>
      </c>
      <c r="AQ605" t="s">
        <v>2</v>
      </c>
      <c r="AR605" t="s">
        <v>1</v>
      </c>
      <c r="AS605" t="s">
        <v>1</v>
      </c>
      <c r="AT605" t="s">
        <v>1</v>
      </c>
      <c r="AU605" t="s">
        <v>1</v>
      </c>
      <c r="AV605" t="s">
        <v>1</v>
      </c>
      <c r="AW605" t="s">
        <v>11</v>
      </c>
      <c r="AX605">
        <f>Tabla1[[#This Row],[precio del paquete]]-Tabla1[[#This Row],[Saldo_Deudor]]</f>
        <v>300</v>
      </c>
      <c r="AY605">
        <v>14500</v>
      </c>
      <c r="AZ605">
        <v>0</v>
      </c>
      <c r="BA605">
        <v>0</v>
      </c>
      <c r="BB605" s="20">
        <v>0</v>
      </c>
      <c r="BC605" t="s">
        <v>4162</v>
      </c>
      <c r="BD605" t="s">
        <v>5962</v>
      </c>
      <c r="BE605" t="s">
        <v>3</v>
      </c>
      <c r="BF605" t="s">
        <v>3</v>
      </c>
      <c r="BG605" t="s">
        <v>3</v>
      </c>
      <c r="BH605" t="s">
        <v>3</v>
      </c>
      <c r="BI605" t="s">
        <v>3</v>
      </c>
      <c r="BJ605" s="19" t="s">
        <v>6152</v>
      </c>
      <c r="BK605" t="s">
        <v>3</v>
      </c>
      <c r="BL605" t="s">
        <v>132</v>
      </c>
      <c r="BM605" t="s">
        <v>1</v>
      </c>
      <c r="BN605">
        <f>Tabla1[[#This Row],[precio del paquete]]</f>
        <v>14800</v>
      </c>
      <c r="BO605" t="s">
        <v>1</v>
      </c>
      <c r="BP605" t="s">
        <v>1</v>
      </c>
      <c r="BQ605" t="s">
        <v>1</v>
      </c>
      <c r="BR605" t="s">
        <v>1</v>
      </c>
      <c r="BS605" t="s">
        <v>1</v>
      </c>
      <c r="BT605" t="s">
        <v>1</v>
      </c>
      <c r="BU605" t="s">
        <v>1</v>
      </c>
      <c r="BV605" t="s">
        <v>1</v>
      </c>
      <c r="BW605" t="s">
        <v>0</v>
      </c>
      <c r="BX605" t="s">
        <v>1</v>
      </c>
      <c r="BY605" t="s">
        <v>1</v>
      </c>
      <c r="BZ605" t="s">
        <v>1</v>
      </c>
      <c r="CA605" t="s">
        <v>1</v>
      </c>
      <c r="CB605" t="s">
        <v>1</v>
      </c>
      <c r="CD605" t="str" cm="1">
        <f t="array" aca="1" ref="CD605" ca="1">eConcatenar(A605:CB605,"|")</f>
        <v>ybhPp0S50xyGtB7u|PAR2021-3938|3|MEMORIAL|TABASCO|PARAISO|RANCHERIA NORTE SEGUNDA SECCION|2021-06-12|14800|0|100|50|0|0|0|0|0|0|0|0|0|0|0|0|0|0|0|PEREZ|VELAZQUEZ|ERBEY|SOLTERO|X|X|ENTRADA EL REGALO|RANCHERIA NORTE SEGUNDA SECCION|X|X|X|X|X|ENTRADA EL REGALO|X|LUNES|X|X|X|X|X|DOMICILIO |300|14500|0|0|0|2022-01-20|2022-01-27|x|x|x|x|x|ZGSYJGLZUXA73WJ|x|HOMBRE|X|14800|X|X|X|X|X|X|X|X|CARDENAS|X|X|X|X|X</v>
      </c>
    </row>
    <row r="606" spans="1:82" x14ac:dyDescent="0.25">
      <c r="A606" t="s">
        <v>740</v>
      </c>
      <c r="B606" t="s">
        <v>2731</v>
      </c>
      <c r="C606">
        <v>3</v>
      </c>
      <c r="D606" t="s">
        <v>3187</v>
      </c>
      <c r="E606" t="s">
        <v>3188</v>
      </c>
      <c r="F606" t="s">
        <v>3189</v>
      </c>
      <c r="G606" t="s">
        <v>3542</v>
      </c>
      <c r="H606" t="s">
        <v>3780</v>
      </c>
      <c r="I606">
        <v>12900</v>
      </c>
      <c r="J606">
        <v>0</v>
      </c>
      <c r="K606">
        <v>100</v>
      </c>
      <c r="L606">
        <v>50</v>
      </c>
      <c r="M606">
        <v>1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 t="s">
        <v>4305</v>
      </c>
      <c r="AC606" t="s">
        <v>4438</v>
      </c>
      <c r="AD606" t="s">
        <v>4523</v>
      </c>
      <c r="AE606" t="s">
        <v>4</v>
      </c>
      <c r="AF606" t="s">
        <v>1</v>
      </c>
      <c r="AG606" t="s">
        <v>1</v>
      </c>
      <c r="AH606" t="s">
        <v>5632</v>
      </c>
      <c r="AI606" t="s">
        <v>3542</v>
      </c>
      <c r="AJ606" t="s">
        <v>1</v>
      </c>
      <c r="AK606">
        <v>9331294944</v>
      </c>
      <c r="AL606" t="s">
        <v>1</v>
      </c>
      <c r="AM606" t="s">
        <v>1</v>
      </c>
      <c r="AN606" t="s">
        <v>1</v>
      </c>
      <c r="AO606" t="s">
        <v>5632</v>
      </c>
      <c r="AP606" t="s">
        <v>1</v>
      </c>
      <c r="AQ606" t="s">
        <v>2</v>
      </c>
      <c r="AR606" t="s">
        <v>1</v>
      </c>
      <c r="AS606" t="s">
        <v>1</v>
      </c>
      <c r="AT606" t="s">
        <v>1</v>
      </c>
      <c r="AU606" t="s">
        <v>1</v>
      </c>
      <c r="AV606" t="s">
        <v>1</v>
      </c>
      <c r="AW606" t="s">
        <v>11</v>
      </c>
      <c r="AX606">
        <f>Tabla1[[#This Row],[precio del paquete]]-Tabla1[[#This Row],[Saldo_Deudor]]</f>
        <v>7400</v>
      </c>
      <c r="AY606">
        <v>5500</v>
      </c>
      <c r="AZ606">
        <v>0</v>
      </c>
      <c r="BA606">
        <v>0</v>
      </c>
      <c r="BB606" s="20">
        <v>0</v>
      </c>
      <c r="BC606" t="s">
        <v>3965</v>
      </c>
      <c r="BD606" t="s">
        <v>4085</v>
      </c>
      <c r="BE606" t="s">
        <v>3</v>
      </c>
      <c r="BF606" t="s">
        <v>3</v>
      </c>
      <c r="BG606" t="s">
        <v>3</v>
      </c>
      <c r="BH606" t="s">
        <v>3</v>
      </c>
      <c r="BI606" t="s">
        <v>3</v>
      </c>
      <c r="BJ606" s="18" t="s">
        <v>6147</v>
      </c>
      <c r="BK606" t="s">
        <v>3</v>
      </c>
      <c r="BL606" t="s">
        <v>132</v>
      </c>
      <c r="BM606" t="s">
        <v>1</v>
      </c>
      <c r="BN606">
        <f>Tabla1[[#This Row],[precio del paquete]]</f>
        <v>12900</v>
      </c>
      <c r="BO606" t="s">
        <v>1</v>
      </c>
      <c r="BP606" t="s">
        <v>1</v>
      </c>
      <c r="BQ606" t="s">
        <v>1</v>
      </c>
      <c r="BR606" t="s">
        <v>1</v>
      </c>
      <c r="BS606" t="s">
        <v>1</v>
      </c>
      <c r="BT606" t="s">
        <v>1</v>
      </c>
      <c r="BU606" t="s">
        <v>1</v>
      </c>
      <c r="BV606" t="s">
        <v>1</v>
      </c>
      <c r="BW606" t="s">
        <v>0</v>
      </c>
      <c r="BX606" t="s">
        <v>1</v>
      </c>
      <c r="BY606" t="s">
        <v>1</v>
      </c>
      <c r="BZ606" t="s">
        <v>1</v>
      </c>
      <c r="CA606" t="s">
        <v>1</v>
      </c>
      <c r="CB606" t="s">
        <v>1</v>
      </c>
      <c r="CD606" t="str" cm="1">
        <f t="array" aca="1" ref="CD606" ca="1">eConcatenar(A606:CB606,"|")</f>
        <v>wfsCj4o1sPg5hwnw|COM2019-3236|3|ECONOLINE|TABASCO|COMALCALCO|RANCHERIA NORTE SEGUNDA SECCION|2019-11-30|12900|0|100|50|1|0|0|0|0|0|0|0|0|0|0|0|0|0|0|SANCHEZ|PALMA|SONIA|SOLTERO|X|X|ENTRADA A HERNAN RABELO|RANCHERIA NORTE SEGUNDA SECCION|X|9331294944|X|X|X|ENTRADA A HERNAN RABELO|X|LUNES|X|X|X|X|X|DOMICILIO |7400|5500|0|0|0|2022-01-19|2022-01-26|x|x|x|x|x|QX002MIY9KVTQO|x|HOMBRE|X|12900|X|X|X|X|X|X|X|X|CARDENAS|X|X|X|X|X</v>
      </c>
    </row>
    <row r="607" spans="1:82" x14ac:dyDescent="0.25">
      <c r="A607" t="s">
        <v>741</v>
      </c>
      <c r="B607" t="s">
        <v>2732</v>
      </c>
      <c r="C607">
        <v>3</v>
      </c>
      <c r="D607" t="s">
        <v>3187</v>
      </c>
      <c r="E607" t="s">
        <v>3188</v>
      </c>
      <c r="F607" t="s">
        <v>3189</v>
      </c>
      <c r="G607" t="s">
        <v>3542</v>
      </c>
      <c r="H607" t="s">
        <v>4023</v>
      </c>
      <c r="I607">
        <v>12900</v>
      </c>
      <c r="J607">
        <v>0</v>
      </c>
      <c r="K607">
        <v>100</v>
      </c>
      <c r="L607">
        <v>50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 t="s">
        <v>4438</v>
      </c>
      <c r="AC607" t="s">
        <v>4184</v>
      </c>
      <c r="AD607" t="s">
        <v>4857</v>
      </c>
      <c r="AE607" t="s">
        <v>4</v>
      </c>
      <c r="AF607" t="s">
        <v>1</v>
      </c>
      <c r="AG607" t="s">
        <v>1</v>
      </c>
      <c r="AH607" t="s">
        <v>5633</v>
      </c>
      <c r="AI607" t="s">
        <v>3542</v>
      </c>
      <c r="AJ607" t="s">
        <v>1</v>
      </c>
      <c r="AK607">
        <v>9331523132</v>
      </c>
      <c r="AL607" t="s">
        <v>1</v>
      </c>
      <c r="AM607" t="s">
        <v>1</v>
      </c>
      <c r="AN607" t="s">
        <v>1</v>
      </c>
      <c r="AO607" t="s">
        <v>5633</v>
      </c>
      <c r="AP607" t="s">
        <v>1</v>
      </c>
      <c r="AQ607" t="s">
        <v>2</v>
      </c>
      <c r="AR607" t="s">
        <v>1</v>
      </c>
      <c r="AS607" t="s">
        <v>1</v>
      </c>
      <c r="AT607" t="s">
        <v>1</v>
      </c>
      <c r="AU607" t="s">
        <v>1</v>
      </c>
      <c r="AV607" t="s">
        <v>1</v>
      </c>
      <c r="AW607" t="s">
        <v>11</v>
      </c>
      <c r="AX607">
        <f>Tabla1[[#This Row],[precio del paquete]]-Tabla1[[#This Row],[Saldo_Deudor]]</f>
        <v>11900</v>
      </c>
      <c r="AY607">
        <v>1000</v>
      </c>
      <c r="AZ607">
        <v>0</v>
      </c>
      <c r="BA607">
        <v>0</v>
      </c>
      <c r="BB607" s="20">
        <v>0</v>
      </c>
      <c r="BC607" t="s">
        <v>3965</v>
      </c>
      <c r="BD607" t="s">
        <v>4085</v>
      </c>
      <c r="BE607" t="s">
        <v>3</v>
      </c>
      <c r="BF607" t="s">
        <v>3</v>
      </c>
      <c r="BG607" t="s">
        <v>3</v>
      </c>
      <c r="BH607" t="s">
        <v>3</v>
      </c>
      <c r="BI607" t="s">
        <v>3</v>
      </c>
      <c r="BJ607" s="19" t="s">
        <v>6152</v>
      </c>
      <c r="BK607" t="s">
        <v>3</v>
      </c>
      <c r="BL607" t="s">
        <v>132</v>
      </c>
      <c r="BM607" t="s">
        <v>1</v>
      </c>
      <c r="BN607">
        <f>Tabla1[[#This Row],[precio del paquete]]</f>
        <v>12900</v>
      </c>
      <c r="BO607" t="s">
        <v>1</v>
      </c>
      <c r="BP607" t="s">
        <v>1</v>
      </c>
      <c r="BQ607" t="s">
        <v>1</v>
      </c>
      <c r="BR607" t="s">
        <v>1</v>
      </c>
      <c r="BS607" t="s">
        <v>1</v>
      </c>
      <c r="BT607" t="s">
        <v>1</v>
      </c>
      <c r="BU607" t="s">
        <v>1</v>
      </c>
      <c r="BV607" t="s">
        <v>1</v>
      </c>
      <c r="BW607" t="s">
        <v>0</v>
      </c>
      <c r="BX607" t="s">
        <v>1</v>
      </c>
      <c r="BY607" t="s">
        <v>1</v>
      </c>
      <c r="BZ607" t="s">
        <v>1</v>
      </c>
      <c r="CA607" t="s">
        <v>1</v>
      </c>
      <c r="CB607" t="s">
        <v>1</v>
      </c>
      <c r="CD607" t="str" cm="1">
        <f t="array" aca="1" ref="CD607" ca="1">eConcatenar(A607:CB607,"|")</f>
        <v>jT2po30KmzbOcpDm|COM2019-1218|3|ECONOLINE|TABASCO|COMALCALCO|RANCHERIA NORTE SEGUNDA SECCION|2019-12-05|12900|0|100|50|0|0|0|0|0|0|0|0|0|0|0|0|0|0|0|PALMA|PEREZ|MIGUEL ANGEL|SOLTERO|X|X|CARRETERA A COMALCALCO|RANCHERIA NORTE SEGUNDA SECCION|X|9331523132|X|X|X|CARRETERA A COMALCALCO|X|LUNES|X|X|X|X|X|DOMICILIO |11900|1000|0|0|0|2022-01-19|2022-01-26|x|x|x|x|x|ZGSYJGLZUXA73WJ|x|HOMBRE|X|12900|X|X|X|X|X|X|X|X|CARDENAS|X|X|X|X|X</v>
      </c>
    </row>
    <row r="608" spans="1:82" x14ac:dyDescent="0.25">
      <c r="A608" t="s">
        <v>742</v>
      </c>
      <c r="B608" t="s">
        <v>2733</v>
      </c>
      <c r="C608">
        <v>3</v>
      </c>
      <c r="D608" t="s">
        <v>3187</v>
      </c>
      <c r="E608" t="s">
        <v>3188</v>
      </c>
      <c r="F608" t="s">
        <v>3189</v>
      </c>
      <c r="G608" t="s">
        <v>3542</v>
      </c>
      <c r="H608" t="s">
        <v>4024</v>
      </c>
      <c r="I608">
        <v>12900</v>
      </c>
      <c r="J608">
        <v>0</v>
      </c>
      <c r="K608">
        <v>200</v>
      </c>
      <c r="L608">
        <v>50</v>
      </c>
      <c r="M608">
        <v>1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 t="s">
        <v>4191</v>
      </c>
      <c r="AC608" t="s">
        <v>4305</v>
      </c>
      <c r="AD608" t="s">
        <v>4313</v>
      </c>
      <c r="AE608" t="s">
        <v>4</v>
      </c>
      <c r="AF608" t="s">
        <v>1</v>
      </c>
      <c r="AG608" t="s">
        <v>1</v>
      </c>
      <c r="AH608" t="s">
        <v>5634</v>
      </c>
      <c r="AI608" t="s">
        <v>3542</v>
      </c>
      <c r="AJ608" t="s">
        <v>1</v>
      </c>
      <c r="AK608">
        <v>9331043433</v>
      </c>
      <c r="AL608" t="s">
        <v>1</v>
      </c>
      <c r="AM608" t="s">
        <v>1</v>
      </c>
      <c r="AN608" t="s">
        <v>1</v>
      </c>
      <c r="AO608" t="s">
        <v>5634</v>
      </c>
      <c r="AP608" t="s">
        <v>1</v>
      </c>
      <c r="AQ608" t="s">
        <v>2</v>
      </c>
      <c r="AR608" t="s">
        <v>1</v>
      </c>
      <c r="AS608" t="s">
        <v>1</v>
      </c>
      <c r="AT608" t="s">
        <v>1</v>
      </c>
      <c r="AU608" t="s">
        <v>1</v>
      </c>
      <c r="AV608" t="s">
        <v>1</v>
      </c>
      <c r="AW608" t="s">
        <v>11</v>
      </c>
      <c r="AX608">
        <f>Tabla1[[#This Row],[precio del paquete]]-Tabla1[[#This Row],[Saldo_Deudor]]</f>
        <v>8800</v>
      </c>
      <c r="AY608">
        <v>4100</v>
      </c>
      <c r="AZ608">
        <v>0</v>
      </c>
      <c r="BA608">
        <v>0</v>
      </c>
      <c r="BB608" s="20">
        <v>0</v>
      </c>
      <c r="BC608" t="s">
        <v>3965</v>
      </c>
      <c r="BD608" t="s">
        <v>4085</v>
      </c>
      <c r="BE608" t="s">
        <v>3</v>
      </c>
      <c r="BF608" t="s">
        <v>3</v>
      </c>
      <c r="BG608" t="s">
        <v>3</v>
      </c>
      <c r="BH608" t="s">
        <v>3</v>
      </c>
      <c r="BI608" t="s">
        <v>3</v>
      </c>
      <c r="BJ608" s="18" t="s">
        <v>6152</v>
      </c>
      <c r="BK608" t="s">
        <v>3</v>
      </c>
      <c r="BL608" t="s">
        <v>132</v>
      </c>
      <c r="BM608" t="s">
        <v>1</v>
      </c>
      <c r="BN608">
        <f>Tabla1[[#This Row],[precio del paquete]]</f>
        <v>12900</v>
      </c>
      <c r="BO608" t="s">
        <v>1</v>
      </c>
      <c r="BP608" t="s">
        <v>1</v>
      </c>
      <c r="BQ608" t="s">
        <v>1</v>
      </c>
      <c r="BR608" t="s">
        <v>1</v>
      </c>
      <c r="BS608" t="s">
        <v>1</v>
      </c>
      <c r="BT608" t="s">
        <v>1</v>
      </c>
      <c r="BU608" t="s">
        <v>1</v>
      </c>
      <c r="BV608" t="s">
        <v>1</v>
      </c>
      <c r="BW608" t="s">
        <v>0</v>
      </c>
      <c r="BX608" t="s">
        <v>1</v>
      </c>
      <c r="BY608" t="s">
        <v>1</v>
      </c>
      <c r="BZ608" t="s">
        <v>1</v>
      </c>
      <c r="CA608" t="s">
        <v>1</v>
      </c>
      <c r="CB608" t="s">
        <v>1</v>
      </c>
      <c r="CD608" t="str" cm="1">
        <f t="array" aca="1" ref="CD608" ca="1">eConcatenar(A608:CB608,"|")</f>
        <v>lheExkyvsxv9NCJW|COM2019-3072|3|ECONOLINE|TABASCO|COMALCALCO|RANCHERIA NORTE SEGUNDA SECCION|2019-11-19|12900|0|200|50|1|0|0|0|0|0|0|0|0|0|0|0|0|0|0|FUENTES|SANCHEZ|MARIA DE LOS ANGELES|SOLTERO|X|X|RANCHERIA NORTE SEGUNDA SECCION |RANCHERIA NORTE SEGUNDA SECCION|X|9331043433|X|X|X|RANCHERIA NORTE SEGUNDA SECCION |X|LUNES|X|X|X|X|X|DOMICILIO |8800|4100|0|0|0|2022-01-19|2022-01-26|x|x|x|x|x|ZGSYJGLZUXA73WJ|x|HOMBRE|X|12900|X|X|X|X|X|X|X|X|CARDENAS|X|X|X|X|X</v>
      </c>
    </row>
    <row r="609" spans="1:82" x14ac:dyDescent="0.25">
      <c r="A609" t="s">
        <v>743</v>
      </c>
      <c r="B609" t="s">
        <v>2734</v>
      </c>
      <c r="C609">
        <v>3</v>
      </c>
      <c r="D609" t="s">
        <v>3187</v>
      </c>
      <c r="E609" t="s">
        <v>3188</v>
      </c>
      <c r="F609" t="s">
        <v>3189</v>
      </c>
      <c r="G609" t="s">
        <v>3542</v>
      </c>
      <c r="H609" t="s">
        <v>4025</v>
      </c>
      <c r="I609">
        <v>12900</v>
      </c>
      <c r="J609">
        <v>0</v>
      </c>
      <c r="K609">
        <v>200</v>
      </c>
      <c r="L609">
        <v>50</v>
      </c>
      <c r="M609">
        <v>1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 t="s">
        <v>4438</v>
      </c>
      <c r="AC609" t="s">
        <v>4247</v>
      </c>
      <c r="AD609" t="s">
        <v>4858</v>
      </c>
      <c r="AE609" t="s">
        <v>4</v>
      </c>
      <c r="AF609" t="s">
        <v>1</v>
      </c>
      <c r="AG609" t="s">
        <v>1</v>
      </c>
      <c r="AH609" t="s">
        <v>5635</v>
      </c>
      <c r="AI609" t="s">
        <v>3542</v>
      </c>
      <c r="AJ609" t="s">
        <v>1</v>
      </c>
      <c r="AK609">
        <v>9331300765</v>
      </c>
      <c r="AL609" t="s">
        <v>1</v>
      </c>
      <c r="AM609" t="s">
        <v>1</v>
      </c>
      <c r="AN609" t="s">
        <v>1</v>
      </c>
      <c r="AO609" t="s">
        <v>5635</v>
      </c>
      <c r="AP609" t="s">
        <v>1</v>
      </c>
      <c r="AQ609" t="s">
        <v>2</v>
      </c>
      <c r="AR609" t="s">
        <v>1</v>
      </c>
      <c r="AS609" t="s">
        <v>1</v>
      </c>
      <c r="AT609" t="s">
        <v>1</v>
      </c>
      <c r="AU609" t="s">
        <v>1</v>
      </c>
      <c r="AV609" t="s">
        <v>1</v>
      </c>
      <c r="AW609" t="s">
        <v>11</v>
      </c>
      <c r="AX609">
        <f>Tabla1[[#This Row],[precio del paquete]]-Tabla1[[#This Row],[Saldo_Deudor]]</f>
        <v>6900</v>
      </c>
      <c r="AY609">
        <v>6000</v>
      </c>
      <c r="AZ609">
        <v>0</v>
      </c>
      <c r="BA609">
        <v>0</v>
      </c>
      <c r="BB609" s="20">
        <v>0</v>
      </c>
      <c r="BC609" t="s">
        <v>3965</v>
      </c>
      <c r="BD609" t="s">
        <v>4085</v>
      </c>
      <c r="BE609" t="s">
        <v>3</v>
      </c>
      <c r="BF609" t="s">
        <v>3</v>
      </c>
      <c r="BG609" t="s">
        <v>3</v>
      </c>
      <c r="BH609" t="s">
        <v>3</v>
      </c>
      <c r="BI609" t="s">
        <v>3</v>
      </c>
      <c r="BJ609" s="19" t="s">
        <v>6152</v>
      </c>
      <c r="BK609" t="s">
        <v>3</v>
      </c>
      <c r="BL609" t="s">
        <v>132</v>
      </c>
      <c r="BM609" t="s">
        <v>1</v>
      </c>
      <c r="BN609">
        <f>Tabla1[[#This Row],[precio del paquete]]</f>
        <v>12900</v>
      </c>
      <c r="BO609" t="s">
        <v>1</v>
      </c>
      <c r="BP609" t="s">
        <v>1</v>
      </c>
      <c r="BQ609" t="s">
        <v>1</v>
      </c>
      <c r="BR609" t="s">
        <v>1</v>
      </c>
      <c r="BS609" t="s">
        <v>1</v>
      </c>
      <c r="BT609" t="s">
        <v>1</v>
      </c>
      <c r="BU609" t="s">
        <v>1</v>
      </c>
      <c r="BV609" t="s">
        <v>1</v>
      </c>
      <c r="BW609" t="s">
        <v>0</v>
      </c>
      <c r="BX609" t="s">
        <v>1</v>
      </c>
      <c r="BY609" t="s">
        <v>1</v>
      </c>
      <c r="BZ609" t="s">
        <v>1</v>
      </c>
      <c r="CA609" t="s">
        <v>1</v>
      </c>
      <c r="CB609" t="s">
        <v>1</v>
      </c>
      <c r="CD609" t="str" cm="1">
        <f t="array" aca="1" ref="CD609" ca="1">eConcatenar(A609:CB609,"|")</f>
        <v>Tn4qOTxxvkAx9NcB|COM2020-0782|3|ECONOLINE|TABASCO|COMALCALCO|RANCHERIA NORTE SEGUNDA SECCION|2022-07-23|12900|0|200|50|1|0|0|0|0|0|0|0|0|0|0|0|0|0|0|PALMA|MENDEZ|PROCOPIO|SOLTERO|X|X|ENTRE EL REGALO|RANCHERIA NORTE SEGUNDA SECCION|X|9331300765|X|X|X|ENTRE EL REGALO|X|LUNES|X|X|X|X|X|DOMICILIO |6900|6000|0|0|0|2022-01-19|2022-01-26|x|x|x|x|x|ZGSYJGLZUXA73WJ|x|HOMBRE|X|12900|X|X|X|X|X|X|X|X|CARDENAS|X|X|X|X|X</v>
      </c>
    </row>
    <row r="610" spans="1:82" x14ac:dyDescent="0.25">
      <c r="A610" t="s">
        <v>744</v>
      </c>
      <c r="B610" t="s">
        <v>2735</v>
      </c>
      <c r="C610">
        <v>3</v>
      </c>
      <c r="D610" t="s">
        <v>3183</v>
      </c>
      <c r="E610" t="s">
        <v>3188</v>
      </c>
      <c r="F610" t="s">
        <v>3192</v>
      </c>
      <c r="G610" t="s">
        <v>3543</v>
      </c>
      <c r="H610" t="s">
        <v>3932</v>
      </c>
      <c r="I610">
        <v>14800</v>
      </c>
      <c r="J610">
        <v>0</v>
      </c>
      <c r="K610">
        <v>50</v>
      </c>
      <c r="L610">
        <v>50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 t="s">
        <v>4305</v>
      </c>
      <c r="AC610" t="s">
        <v>4859</v>
      </c>
      <c r="AD610" t="s">
        <v>4860</v>
      </c>
      <c r="AE610" t="s">
        <v>4</v>
      </c>
      <c r="AF610" t="s">
        <v>1</v>
      </c>
      <c r="AG610" t="s">
        <v>1</v>
      </c>
      <c r="AH610" t="s">
        <v>5636</v>
      </c>
      <c r="AI610" t="s">
        <v>3543</v>
      </c>
      <c r="AJ610" t="s">
        <v>1</v>
      </c>
      <c r="AK610">
        <v>9331597422</v>
      </c>
      <c r="AL610" t="s">
        <v>1</v>
      </c>
      <c r="AM610" t="s">
        <v>1</v>
      </c>
      <c r="AN610" t="s">
        <v>1</v>
      </c>
      <c r="AO610" t="s">
        <v>5636</v>
      </c>
      <c r="AP610" t="s">
        <v>1</v>
      </c>
      <c r="AQ610" t="s">
        <v>2</v>
      </c>
      <c r="AR610" t="s">
        <v>1</v>
      </c>
      <c r="AS610" t="s">
        <v>1</v>
      </c>
      <c r="AT610" t="s">
        <v>1</v>
      </c>
      <c r="AU610" t="s">
        <v>1</v>
      </c>
      <c r="AV610" t="s">
        <v>1</v>
      </c>
      <c r="AW610" t="s">
        <v>11</v>
      </c>
      <c r="AX610">
        <f>Tabla1[[#This Row],[precio del paquete]]-Tabla1[[#This Row],[Saldo_Deudor]]</f>
        <v>2150</v>
      </c>
      <c r="AY610">
        <v>12650</v>
      </c>
      <c r="AZ610">
        <v>0</v>
      </c>
      <c r="BA610">
        <v>0</v>
      </c>
      <c r="BB610" s="20">
        <v>0</v>
      </c>
      <c r="BC610" t="s">
        <v>5963</v>
      </c>
      <c r="BD610" t="s">
        <v>6044</v>
      </c>
      <c r="BE610" t="s">
        <v>3</v>
      </c>
      <c r="BF610" t="s">
        <v>3</v>
      </c>
      <c r="BG610" t="s">
        <v>3</v>
      </c>
      <c r="BH610" t="s">
        <v>3</v>
      </c>
      <c r="BI610" t="s">
        <v>3</v>
      </c>
      <c r="BJ610" s="18" t="s">
        <v>6152</v>
      </c>
      <c r="BK610" t="s">
        <v>3</v>
      </c>
      <c r="BL610" t="s">
        <v>132</v>
      </c>
      <c r="BM610" t="s">
        <v>1</v>
      </c>
      <c r="BN610">
        <f>Tabla1[[#This Row],[precio del paquete]]</f>
        <v>14800</v>
      </c>
      <c r="BO610" t="s">
        <v>1</v>
      </c>
      <c r="BP610" t="s">
        <v>1</v>
      </c>
      <c r="BQ610" t="s">
        <v>1</v>
      </c>
      <c r="BR610" t="s">
        <v>1</v>
      </c>
      <c r="BS610" t="s">
        <v>1</v>
      </c>
      <c r="BT610" t="s">
        <v>1</v>
      </c>
      <c r="BU610" t="s">
        <v>1</v>
      </c>
      <c r="BV610" t="s">
        <v>1</v>
      </c>
      <c r="BW610" t="s">
        <v>0</v>
      </c>
      <c r="BX610" t="s">
        <v>1</v>
      </c>
      <c r="BY610" t="s">
        <v>1</v>
      </c>
      <c r="BZ610" t="s">
        <v>1</v>
      </c>
      <c r="CA610" t="s">
        <v>1</v>
      </c>
      <c r="CB610" t="s">
        <v>1</v>
      </c>
      <c r="CD610" t="str" cm="1">
        <f t="array" aca="1" ref="CD610" ca="1">eConcatenar(A610:CB610,"|")</f>
        <v>Nr2FQUODcxZ2RsCX|PAR2021-2586|3|MEMORIAL|TABASCO|PARAISO|RANCHERIA OCCIDENTE PRIMERA SECCION|2021-12-08|14800|0|50|50|0|0|0|0|0|0|0|0|0|0|0|0|0|0|0|SANCHEZ|RABANALES|CARLOS DANIEL|SOLTERO|X|X|CARRETERA A PARAISO SIN NUMERO|RANCHERIA OCCIDENTE PRIMERA SECCION|X|9331597422|X|X|X|CARRETERA A PARAISO SIN NUMERO|X|LUNES|X|X|X|X|X|DOMICILIO |2150|12650|0|0|0|2022-02-02|2022-02-09|x|x|x|x|x|ZGSYJGLZUXA73WJ|x|HOMBRE|X|14800|X|X|X|X|X|X|X|X|CARDENAS|X|X|X|X|X</v>
      </c>
    </row>
    <row r="611" spans="1:82" x14ac:dyDescent="0.25">
      <c r="A611" t="s">
        <v>745</v>
      </c>
      <c r="B611" t="s">
        <v>2736</v>
      </c>
      <c r="C611">
        <v>3</v>
      </c>
      <c r="D611" t="s">
        <v>3183</v>
      </c>
      <c r="E611" t="s">
        <v>3188</v>
      </c>
      <c r="F611" t="s">
        <v>3189</v>
      </c>
      <c r="G611" t="s">
        <v>3544</v>
      </c>
      <c r="H611" t="s">
        <v>3839</v>
      </c>
      <c r="I611">
        <v>14800</v>
      </c>
      <c r="J611">
        <v>0</v>
      </c>
      <c r="K611">
        <v>400</v>
      </c>
      <c r="L611">
        <v>50</v>
      </c>
      <c r="M611">
        <v>2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 t="s">
        <v>4224</v>
      </c>
      <c r="AC611" t="s">
        <v>4631</v>
      </c>
      <c r="AD611" t="s">
        <v>4861</v>
      </c>
      <c r="AE611" t="s">
        <v>4</v>
      </c>
      <c r="AF611" t="s">
        <v>1</v>
      </c>
      <c r="AG611" t="s">
        <v>1</v>
      </c>
      <c r="AH611" t="s">
        <v>5637</v>
      </c>
      <c r="AI611" t="s">
        <v>3544</v>
      </c>
      <c r="AJ611" t="s">
        <v>1</v>
      </c>
      <c r="AK611">
        <v>9331236851</v>
      </c>
      <c r="AL611" t="s">
        <v>1</v>
      </c>
      <c r="AM611" t="s">
        <v>1</v>
      </c>
      <c r="AN611" t="s">
        <v>1</v>
      </c>
      <c r="AO611" t="s">
        <v>5637</v>
      </c>
      <c r="AP611" t="s">
        <v>1</v>
      </c>
      <c r="AQ611" t="s">
        <v>2</v>
      </c>
      <c r="AR611" t="s">
        <v>1</v>
      </c>
      <c r="AS611" t="s">
        <v>1</v>
      </c>
      <c r="AT611" t="s">
        <v>1</v>
      </c>
      <c r="AU611" t="s">
        <v>1</v>
      </c>
      <c r="AV611" t="s">
        <v>1</v>
      </c>
      <c r="AW611" t="s">
        <v>11</v>
      </c>
      <c r="AX611">
        <f>Tabla1[[#This Row],[precio del paquete]]-Tabla1[[#This Row],[Saldo_Deudor]]</f>
        <v>11200</v>
      </c>
      <c r="AY611">
        <v>3600</v>
      </c>
      <c r="AZ611">
        <v>0</v>
      </c>
      <c r="BA611">
        <v>0</v>
      </c>
      <c r="BB611" s="20">
        <v>0</v>
      </c>
      <c r="BC611" t="s">
        <v>3781</v>
      </c>
      <c r="BD611" t="s">
        <v>3894</v>
      </c>
      <c r="BE611" t="s">
        <v>3</v>
      </c>
      <c r="BF611" t="s">
        <v>3</v>
      </c>
      <c r="BG611" t="s">
        <v>3</v>
      </c>
      <c r="BH611" t="s">
        <v>3</v>
      </c>
      <c r="BI611" t="s">
        <v>3</v>
      </c>
      <c r="BJ611" s="19" t="s">
        <v>6141</v>
      </c>
      <c r="BK611" t="s">
        <v>3</v>
      </c>
      <c r="BL611" t="s">
        <v>132</v>
      </c>
      <c r="BM611" t="s">
        <v>1</v>
      </c>
      <c r="BN611">
        <f>Tabla1[[#This Row],[precio del paquete]]</f>
        <v>14800</v>
      </c>
      <c r="BO611" t="s">
        <v>1</v>
      </c>
      <c r="BP611" t="s">
        <v>1</v>
      </c>
      <c r="BQ611" t="s">
        <v>1</v>
      </c>
      <c r="BR611" t="s">
        <v>1</v>
      </c>
      <c r="BS611" t="s">
        <v>1</v>
      </c>
      <c r="BT611" t="s">
        <v>1</v>
      </c>
      <c r="BU611" t="s">
        <v>1</v>
      </c>
      <c r="BV611" t="s">
        <v>1</v>
      </c>
      <c r="BW611" t="s">
        <v>0</v>
      </c>
      <c r="BX611" t="s">
        <v>1</v>
      </c>
      <c r="BY611" t="s">
        <v>1</v>
      </c>
      <c r="BZ611" t="s">
        <v>1</v>
      </c>
      <c r="CA611" t="s">
        <v>1</v>
      </c>
      <c r="CB611" t="s">
        <v>1</v>
      </c>
      <c r="CD611" t="str" cm="1">
        <f t="array" aca="1" ref="CD611" ca="1">eConcatenar(A611:CB611,"|")</f>
        <v>f7y7b175CX6ceYwL|COM2020-1314|3|MEMORIAL|TABASCO|COMALCALCO|RANCHERIA ORIENTE CUARTA SECCION|2020-07-20|14800|0|400|50|2|0|0|0|0|0|0|0|0|0|0|0|0|0|0|DOMINGUEZ|ZAPATA|DAVID|SOLTERO|X|X|CARRETERA LA PASADITA|RANCHERIA ORIENTE CUARTA SECCION|X|9331236851|X|X|X|CARRETERA LA PASADITA|X|LUNES|X|X|X|X|X|DOMICILIO |11200|3600|0|0|0|2021-11-13|2021-11-20|x|x|x|x|x|QWZGYZFM9KVTQO|x|HOMBRE|X|14800|X|X|X|X|X|X|X|X|CARDENAS|X|X|X|X|X</v>
      </c>
    </row>
    <row r="612" spans="1:82" x14ac:dyDescent="0.25">
      <c r="A612" t="s">
        <v>746</v>
      </c>
      <c r="B612" t="s">
        <v>2737</v>
      </c>
      <c r="C612">
        <v>3</v>
      </c>
      <c r="D612" t="s">
        <v>3187</v>
      </c>
      <c r="E612" t="s">
        <v>3188</v>
      </c>
      <c r="F612" t="s">
        <v>3189</v>
      </c>
      <c r="G612" t="s">
        <v>3545</v>
      </c>
      <c r="H612" t="s">
        <v>4026</v>
      </c>
      <c r="I612">
        <v>12900</v>
      </c>
      <c r="J612">
        <v>0</v>
      </c>
      <c r="K612">
        <v>200</v>
      </c>
      <c r="L612">
        <v>50</v>
      </c>
      <c r="M612">
        <v>1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 t="s">
        <v>4184</v>
      </c>
      <c r="AC612" t="s">
        <v>4312</v>
      </c>
      <c r="AD612" t="s">
        <v>4862</v>
      </c>
      <c r="AE612" t="s">
        <v>4</v>
      </c>
      <c r="AF612" t="s">
        <v>1</v>
      </c>
      <c r="AG612" t="s">
        <v>1</v>
      </c>
      <c r="AH612" t="s">
        <v>5638</v>
      </c>
      <c r="AI612" t="s">
        <v>3545</v>
      </c>
      <c r="AJ612" t="s">
        <v>1</v>
      </c>
      <c r="AK612">
        <v>9332070448</v>
      </c>
      <c r="AL612" t="s">
        <v>1</v>
      </c>
      <c r="AM612" t="s">
        <v>1</v>
      </c>
      <c r="AN612" t="s">
        <v>1</v>
      </c>
      <c r="AO612" t="s">
        <v>5638</v>
      </c>
      <c r="AP612" t="s">
        <v>1</v>
      </c>
      <c r="AQ612" t="s">
        <v>2</v>
      </c>
      <c r="AR612" t="s">
        <v>1</v>
      </c>
      <c r="AS612" t="s">
        <v>1</v>
      </c>
      <c r="AT612" t="s">
        <v>1</v>
      </c>
      <c r="AU612" t="s">
        <v>1</v>
      </c>
      <c r="AV612" t="s">
        <v>1</v>
      </c>
      <c r="AW612" t="s">
        <v>11</v>
      </c>
      <c r="AX612">
        <f>Tabla1[[#This Row],[precio del paquete]]-Tabla1[[#This Row],[Saldo_Deudor]]</f>
        <v>9900</v>
      </c>
      <c r="AY612">
        <v>3000</v>
      </c>
      <c r="AZ612">
        <v>0</v>
      </c>
      <c r="BA612">
        <v>0</v>
      </c>
      <c r="BB612" s="20">
        <v>0</v>
      </c>
      <c r="BC612" t="s">
        <v>3965</v>
      </c>
      <c r="BD612" t="s">
        <v>4085</v>
      </c>
      <c r="BE612" t="s">
        <v>3</v>
      </c>
      <c r="BF612" t="s">
        <v>3</v>
      </c>
      <c r="BG612" t="s">
        <v>3</v>
      </c>
      <c r="BH612" t="s">
        <v>3</v>
      </c>
      <c r="BI612" t="s">
        <v>3</v>
      </c>
      <c r="BJ612" s="18" t="s">
        <v>6150</v>
      </c>
      <c r="BK612" t="s">
        <v>3</v>
      </c>
      <c r="BL612" t="s">
        <v>132</v>
      </c>
      <c r="BM612" t="s">
        <v>1</v>
      </c>
      <c r="BN612">
        <f>Tabla1[[#This Row],[precio del paquete]]</f>
        <v>12900</v>
      </c>
      <c r="BO612" t="s">
        <v>1</v>
      </c>
      <c r="BP612" t="s">
        <v>1</v>
      </c>
      <c r="BQ612" t="s">
        <v>1</v>
      </c>
      <c r="BR612" t="s">
        <v>1</v>
      </c>
      <c r="BS612" t="s">
        <v>1</v>
      </c>
      <c r="BT612" t="s">
        <v>1</v>
      </c>
      <c r="BU612" t="s">
        <v>1</v>
      </c>
      <c r="BV612" t="s">
        <v>1</v>
      </c>
      <c r="BW612" t="s">
        <v>0</v>
      </c>
      <c r="BX612" t="s">
        <v>1</v>
      </c>
      <c r="BY612" t="s">
        <v>1</v>
      </c>
      <c r="BZ612" t="s">
        <v>1</v>
      </c>
      <c r="CA612" t="s">
        <v>1</v>
      </c>
      <c r="CB612" t="s">
        <v>1</v>
      </c>
      <c r="CD612" t="str" cm="1">
        <f t="array" aca="1" ref="CD612" ca="1">eConcatenar(A612:CB612,"|")</f>
        <v>zz8x1GCMInu9ZyHZ|COM2019-2327|3|ECONOLINE|TABASCO|COMALCALCO|RANCHERIA ORIENTE PRIMERA SECCION|2019-08-23|12900|0|200|50|1|0|0|0|0|0|0|0|0|0|0|0|0|0|0|PEREZ|CASTELLANOS|FLORELLA|SOLTERO|X|X|ENTRADA A LA MERCED REAL|RANCHERIA ORIENTE PRIMERA SECCION|X|9332070448|X|X|X|ENTRADA A LA MERCED REAL|X|LUNES|X|X|X|X|X|DOMICILIO |9900|3000|0|0|0|2022-01-19|2022-01-26|x|x|x|x|x|AARMQKP7RFVCNAK|x|HOMBRE|X|12900|X|X|X|X|X|X|X|X|CARDENAS|X|X|X|X|X</v>
      </c>
    </row>
    <row r="613" spans="1:82" x14ac:dyDescent="0.25">
      <c r="A613" t="s">
        <v>747</v>
      </c>
      <c r="B613" t="s">
        <v>2738</v>
      </c>
      <c r="C613">
        <v>3</v>
      </c>
      <c r="D613" t="s">
        <v>3183</v>
      </c>
      <c r="E613" t="s">
        <v>3188</v>
      </c>
      <c r="F613" t="s">
        <v>3192</v>
      </c>
      <c r="G613" t="s">
        <v>3545</v>
      </c>
      <c r="H613" t="s">
        <v>4026</v>
      </c>
      <c r="I613">
        <v>14800</v>
      </c>
      <c r="J613">
        <v>0</v>
      </c>
      <c r="K613">
        <v>100</v>
      </c>
      <c r="L613">
        <v>50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 t="s">
        <v>4217</v>
      </c>
      <c r="AC613" t="s">
        <v>4543</v>
      </c>
      <c r="AD613" t="s">
        <v>4863</v>
      </c>
      <c r="AE613" t="s">
        <v>4</v>
      </c>
      <c r="AF613" t="s">
        <v>1</v>
      </c>
      <c r="AG613" t="s">
        <v>1</v>
      </c>
      <c r="AH613" t="s">
        <v>5639</v>
      </c>
      <c r="AI613" t="s">
        <v>3545</v>
      </c>
      <c r="AJ613" t="s">
        <v>1</v>
      </c>
      <c r="AK613">
        <v>9331372738</v>
      </c>
      <c r="AL613" t="s">
        <v>1</v>
      </c>
      <c r="AM613" t="s">
        <v>1</v>
      </c>
      <c r="AN613" t="s">
        <v>1</v>
      </c>
      <c r="AO613" t="s">
        <v>5639</v>
      </c>
      <c r="AP613" t="s">
        <v>1</v>
      </c>
      <c r="AQ613" t="s">
        <v>2</v>
      </c>
      <c r="AR613" t="s">
        <v>1</v>
      </c>
      <c r="AS613" t="s">
        <v>1</v>
      </c>
      <c r="AT613" t="s">
        <v>1</v>
      </c>
      <c r="AU613" t="s">
        <v>1</v>
      </c>
      <c r="AV613" t="s">
        <v>1</v>
      </c>
      <c r="AW613" t="s">
        <v>11</v>
      </c>
      <c r="AX613">
        <f>Tabla1[[#This Row],[precio del paquete]]-Tabla1[[#This Row],[Saldo_Deudor]]</f>
        <v>11800</v>
      </c>
      <c r="AY613">
        <v>3000</v>
      </c>
      <c r="AZ613">
        <v>0</v>
      </c>
      <c r="BA613">
        <v>0</v>
      </c>
      <c r="BB613" s="20">
        <v>0</v>
      </c>
      <c r="BC613" t="s">
        <v>4005</v>
      </c>
      <c r="BD613" t="s">
        <v>6056</v>
      </c>
      <c r="BE613" t="s">
        <v>3</v>
      </c>
      <c r="BF613" t="s">
        <v>3</v>
      </c>
      <c r="BG613" t="s">
        <v>3</v>
      </c>
      <c r="BH613" t="s">
        <v>3</v>
      </c>
      <c r="BI613" t="s">
        <v>3</v>
      </c>
      <c r="BJ613" s="19" t="s">
        <v>6152</v>
      </c>
      <c r="BK613" t="s">
        <v>3</v>
      </c>
      <c r="BL613" t="s">
        <v>132</v>
      </c>
      <c r="BM613" t="s">
        <v>1</v>
      </c>
      <c r="BN613">
        <f>Tabla1[[#This Row],[precio del paquete]]</f>
        <v>14800</v>
      </c>
      <c r="BO613" t="s">
        <v>1</v>
      </c>
      <c r="BP613" t="s">
        <v>1</v>
      </c>
      <c r="BQ613" t="s">
        <v>1</v>
      </c>
      <c r="BR613" t="s">
        <v>1</v>
      </c>
      <c r="BS613" t="s">
        <v>1</v>
      </c>
      <c r="BT613" t="s">
        <v>1</v>
      </c>
      <c r="BU613" t="s">
        <v>1</v>
      </c>
      <c r="BV613" t="s">
        <v>1</v>
      </c>
      <c r="BW613" t="s">
        <v>0</v>
      </c>
      <c r="BX613" t="s">
        <v>1</v>
      </c>
      <c r="BY613" t="s">
        <v>1</v>
      </c>
      <c r="BZ613" t="s">
        <v>1</v>
      </c>
      <c r="CA613" t="s">
        <v>1</v>
      </c>
      <c r="CB613" t="s">
        <v>1</v>
      </c>
      <c r="CD613" t="str" cm="1">
        <f t="array" aca="1" ref="CD613" ca="1">eConcatenar(A613:CB613,"|")</f>
        <v>6AoJtYVGVPsYINcl|PAR2019-2328|3|MEMORIAL|TABASCO|PARAISO|RANCHERIA ORIENTE PRIMERA SECCION|2019-08-23|14800|0|100|50|0|0|0|0|0|0|0|0|0|0|0|0|0|0|0|RODRIGUEZ|DE LOS SANTOS|RANGEL|SOLTERO|X|X|ENTRE CALLE LOS RODRIGUEZ|RANCHERIA ORIENTE PRIMERA SECCION|X|9331372738|X|X|X|ENTRE CALLE LOS RODRIGUEZ|X|LUNES|X|X|X|X|X|DOMICILIO |11800|3000|0|0|0|2022-12-01|2022-12-08|x|x|x|x|x|ZGSYJGLZUXA73WJ|x|HOMBRE|X|14800|X|X|X|X|X|X|X|X|CARDENAS|X|X|X|X|X</v>
      </c>
    </row>
    <row r="614" spans="1:82" x14ac:dyDescent="0.25">
      <c r="A614" t="s">
        <v>748</v>
      </c>
      <c r="B614" t="s">
        <v>2739</v>
      </c>
      <c r="C614">
        <v>3</v>
      </c>
      <c r="D614" t="s">
        <v>3187</v>
      </c>
      <c r="E614" t="s">
        <v>3188</v>
      </c>
      <c r="F614" t="s">
        <v>3192</v>
      </c>
      <c r="G614" t="s">
        <v>3545</v>
      </c>
      <c r="H614" t="s">
        <v>4027</v>
      </c>
      <c r="I614">
        <v>12900</v>
      </c>
      <c r="J614">
        <v>0</v>
      </c>
      <c r="K614">
        <v>200</v>
      </c>
      <c r="L614">
        <v>50</v>
      </c>
      <c r="M614">
        <v>1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 t="s">
        <v>4184</v>
      </c>
      <c r="AC614" t="s">
        <v>4438</v>
      </c>
      <c r="AD614" t="s">
        <v>4864</v>
      </c>
      <c r="AE614" t="s">
        <v>4</v>
      </c>
      <c r="AF614" t="s">
        <v>1</v>
      </c>
      <c r="AG614" t="s">
        <v>1</v>
      </c>
      <c r="AH614" t="s">
        <v>5640</v>
      </c>
      <c r="AI614" t="s">
        <v>3545</v>
      </c>
      <c r="AJ614" t="s">
        <v>1</v>
      </c>
      <c r="AK614">
        <v>9331680174</v>
      </c>
      <c r="AL614" t="s">
        <v>1</v>
      </c>
      <c r="AM614" t="s">
        <v>1</v>
      </c>
      <c r="AN614" t="s">
        <v>1</v>
      </c>
      <c r="AO614" t="s">
        <v>5640</v>
      </c>
      <c r="AP614" t="s">
        <v>1</v>
      </c>
      <c r="AQ614" t="s">
        <v>2</v>
      </c>
      <c r="AR614" t="s">
        <v>1</v>
      </c>
      <c r="AS614" t="s">
        <v>1</v>
      </c>
      <c r="AT614" t="s">
        <v>1</v>
      </c>
      <c r="AU614" t="s">
        <v>1</v>
      </c>
      <c r="AV614" t="s">
        <v>1</v>
      </c>
      <c r="AW614" t="s">
        <v>11</v>
      </c>
      <c r="AX614">
        <f>Tabla1[[#This Row],[precio del paquete]]-Tabla1[[#This Row],[Saldo_Deudor]]</f>
        <v>6300</v>
      </c>
      <c r="AY614">
        <v>6600</v>
      </c>
      <c r="AZ614">
        <v>0</v>
      </c>
      <c r="BA614">
        <v>0</v>
      </c>
      <c r="BB614" s="20">
        <v>0</v>
      </c>
      <c r="BC614" t="s">
        <v>3976</v>
      </c>
      <c r="BD614" t="s">
        <v>6034</v>
      </c>
      <c r="BE614" t="s">
        <v>3</v>
      </c>
      <c r="BF614" t="s">
        <v>3</v>
      </c>
      <c r="BG614" t="s">
        <v>3</v>
      </c>
      <c r="BH614" t="s">
        <v>3</v>
      </c>
      <c r="BI614" t="s">
        <v>3</v>
      </c>
      <c r="BJ614" s="18" t="s">
        <v>6152</v>
      </c>
      <c r="BK614" t="s">
        <v>3</v>
      </c>
      <c r="BL614" t="s">
        <v>132</v>
      </c>
      <c r="BM614" t="s">
        <v>1</v>
      </c>
      <c r="BN614">
        <f>Tabla1[[#This Row],[precio del paquete]]</f>
        <v>12900</v>
      </c>
      <c r="BO614" t="s">
        <v>1</v>
      </c>
      <c r="BP614" t="s">
        <v>1</v>
      </c>
      <c r="BQ614" t="s">
        <v>1</v>
      </c>
      <c r="BR614" t="s">
        <v>1</v>
      </c>
      <c r="BS614" t="s">
        <v>1</v>
      </c>
      <c r="BT614" t="s">
        <v>1</v>
      </c>
      <c r="BU614" t="s">
        <v>1</v>
      </c>
      <c r="BV614" t="s">
        <v>1</v>
      </c>
      <c r="BW614" t="s">
        <v>0</v>
      </c>
      <c r="BX614" t="s">
        <v>1</v>
      </c>
      <c r="BY614" t="s">
        <v>1</v>
      </c>
      <c r="BZ614" t="s">
        <v>1</v>
      </c>
      <c r="CA614" t="s">
        <v>1</v>
      </c>
      <c r="CB614" t="s">
        <v>1</v>
      </c>
      <c r="CD614" t="str" cm="1">
        <f t="array" aca="1" ref="CD614" ca="1">eConcatenar(A614:CB614,"|")</f>
        <v>uLW491BPWIKCMLRH|PAR2019-2341|3|ECONOLINE|TABASCO|PARAISO|RANCHERIA ORIENTE PRIMERA SECCION|2010-08-26|12900|0|200|50|1|0|0|0|0|0|0|0|0|0|0|0|0|0|0|PEREZ|PALMA|LETICIA|SOLTERO|X|X|ENTRE CALLE MERCED REAL|RANCHERIA ORIENTE PRIMERA SECCION|X|9331680174|X|X|X|ENTRE CALLE MERCED REAL|X|LUNES|X|X|X|X|X|DOMICILIO |6300|6600|0|0|0|2022-05-01|2022-05-08|x|x|x|x|x|ZGSYJGLZUXA73WJ|x|HOMBRE|X|12900|X|X|X|X|X|X|X|X|CARDENAS|X|X|X|X|X</v>
      </c>
    </row>
    <row r="615" spans="1:82" x14ac:dyDescent="0.25">
      <c r="A615" t="s">
        <v>749</v>
      </c>
      <c r="B615" t="s">
        <v>2740</v>
      </c>
      <c r="C615">
        <v>3</v>
      </c>
      <c r="D615" t="s">
        <v>3183</v>
      </c>
      <c r="E615" t="s">
        <v>3188</v>
      </c>
      <c r="F615" t="s">
        <v>3192</v>
      </c>
      <c r="G615" t="s">
        <v>3545</v>
      </c>
      <c r="H615" t="s">
        <v>3965</v>
      </c>
      <c r="I615">
        <v>14800</v>
      </c>
      <c r="J615">
        <v>0</v>
      </c>
      <c r="K615">
        <v>50</v>
      </c>
      <c r="L615">
        <v>50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 t="s">
        <v>4201</v>
      </c>
      <c r="AC615" t="s">
        <v>4224</v>
      </c>
      <c r="AD615" t="s">
        <v>4865</v>
      </c>
      <c r="AE615" t="s">
        <v>4</v>
      </c>
      <c r="AF615" t="s">
        <v>1</v>
      </c>
      <c r="AG615" t="s">
        <v>1</v>
      </c>
      <c r="AH615" t="s">
        <v>3236</v>
      </c>
      <c r="AI615" t="s">
        <v>3545</v>
      </c>
      <c r="AJ615" t="s">
        <v>1</v>
      </c>
      <c r="AK615">
        <v>9331215460</v>
      </c>
      <c r="AL615" t="s">
        <v>1</v>
      </c>
      <c r="AM615" t="s">
        <v>1</v>
      </c>
      <c r="AN615" t="s">
        <v>1</v>
      </c>
      <c r="AO615" t="s">
        <v>3236</v>
      </c>
      <c r="AP615" t="s">
        <v>1</v>
      </c>
      <c r="AQ615" t="s">
        <v>2</v>
      </c>
      <c r="AR615" t="s">
        <v>1</v>
      </c>
      <c r="AS615" t="s">
        <v>1</v>
      </c>
      <c r="AT615" t="s">
        <v>1</v>
      </c>
      <c r="AU615" t="s">
        <v>1</v>
      </c>
      <c r="AV615" t="s">
        <v>1</v>
      </c>
      <c r="AW615" t="s">
        <v>11</v>
      </c>
      <c r="AX615">
        <f>Tabla1[[#This Row],[precio del paquete]]-Tabla1[[#This Row],[Saldo_Deudor]]</f>
        <v>50</v>
      </c>
      <c r="AY615">
        <v>14750</v>
      </c>
      <c r="AZ615">
        <v>0</v>
      </c>
      <c r="BA615">
        <v>0</v>
      </c>
      <c r="BB615" s="20">
        <v>0</v>
      </c>
      <c r="BC615" t="s">
        <v>4085</v>
      </c>
      <c r="BD615" t="s">
        <v>5963</v>
      </c>
      <c r="BE615" t="s">
        <v>3</v>
      </c>
      <c r="BF615" t="s">
        <v>3</v>
      </c>
      <c r="BG615" t="s">
        <v>3</v>
      </c>
      <c r="BH615" t="s">
        <v>3</v>
      </c>
      <c r="BI615" t="s">
        <v>3</v>
      </c>
      <c r="BJ615" s="19" t="s">
        <v>6152</v>
      </c>
      <c r="BK615" t="s">
        <v>3</v>
      </c>
      <c r="BL615" t="s">
        <v>132</v>
      </c>
      <c r="BM615" t="s">
        <v>1</v>
      </c>
      <c r="BN615">
        <f>Tabla1[[#This Row],[precio del paquete]]</f>
        <v>14800</v>
      </c>
      <c r="BO615" t="s">
        <v>1</v>
      </c>
      <c r="BP615" t="s">
        <v>1</v>
      </c>
      <c r="BQ615" t="s">
        <v>1</v>
      </c>
      <c r="BR615" t="s">
        <v>1</v>
      </c>
      <c r="BS615" t="s">
        <v>1</v>
      </c>
      <c r="BT615" t="s">
        <v>1</v>
      </c>
      <c r="BU615" t="s">
        <v>1</v>
      </c>
      <c r="BV615" t="s">
        <v>1</v>
      </c>
      <c r="BW615" t="s">
        <v>0</v>
      </c>
      <c r="BX615" t="s">
        <v>1</v>
      </c>
      <c r="BY615" t="s">
        <v>1</v>
      </c>
      <c r="BZ615" t="s">
        <v>1</v>
      </c>
      <c r="CA615" t="s">
        <v>1</v>
      </c>
      <c r="CB615" t="s">
        <v>1</v>
      </c>
      <c r="CD615" t="str" cm="1">
        <f t="array" aca="1" ref="CD615" ca="1">eConcatenar(A615:CB615,"|")</f>
        <v>IomXqOLxeDtfwBd0|PAR2022-0179|3|MEMORIAL|TABASCO|PARAISO|RANCHERIA ORIENTE PRIMERA SECCION|2022-01-19|14800|0|50|50|0|0|0|0|0|0|0|0|0|0|0|0|0|0|0|HERNANDEZ|DOMINGUEZ|LEILA|SOLTERO|X|X|CARRETERA FEDERAL PARAISO COMALCALCO|RANCHERIA ORIENTE PRIMERA SECCION|X|9331215460|X|X|X|CARRETERA FEDERAL PARAISO COMALCALCO|X|LUNES|X|X|X|X|X|DOMICILIO |50|14750|0|0|0|2022-01-26|2022-02-02|x|x|x|x|x|ZGSYJGLZUXA73WJ|x|HOMBRE|X|14800|X|X|X|X|X|X|X|X|CARDENAS|X|X|X|X|X</v>
      </c>
    </row>
    <row r="616" spans="1:82" x14ac:dyDescent="0.25">
      <c r="A616" t="s">
        <v>750</v>
      </c>
      <c r="B616" t="s">
        <v>2741</v>
      </c>
      <c r="C616">
        <v>3</v>
      </c>
      <c r="D616" t="s">
        <v>3183</v>
      </c>
      <c r="E616" t="s">
        <v>3188</v>
      </c>
      <c r="F616" t="s">
        <v>3192</v>
      </c>
      <c r="G616" t="s">
        <v>3545</v>
      </c>
      <c r="H616" t="s">
        <v>3965</v>
      </c>
      <c r="I616">
        <v>14800</v>
      </c>
      <c r="J616">
        <v>0</v>
      </c>
      <c r="K616">
        <v>300</v>
      </c>
      <c r="L616">
        <v>50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 t="s">
        <v>4186</v>
      </c>
      <c r="AC616" t="s">
        <v>4207</v>
      </c>
      <c r="AD616" t="s">
        <v>4866</v>
      </c>
      <c r="AE616" t="s">
        <v>4</v>
      </c>
      <c r="AF616" t="s">
        <v>1</v>
      </c>
      <c r="AG616" t="s">
        <v>1</v>
      </c>
      <c r="AH616" t="s">
        <v>3236</v>
      </c>
      <c r="AI616" t="s">
        <v>3545</v>
      </c>
      <c r="AJ616" t="s">
        <v>1</v>
      </c>
      <c r="AK616">
        <v>9331061684</v>
      </c>
      <c r="AL616" t="s">
        <v>1</v>
      </c>
      <c r="AM616" t="s">
        <v>1</v>
      </c>
      <c r="AN616" t="s">
        <v>1</v>
      </c>
      <c r="AO616" t="s">
        <v>3236</v>
      </c>
      <c r="AP616" t="s">
        <v>1</v>
      </c>
      <c r="AQ616" t="s">
        <v>2</v>
      </c>
      <c r="AR616" t="s">
        <v>1</v>
      </c>
      <c r="AS616" t="s">
        <v>1</v>
      </c>
      <c r="AT616" t="s">
        <v>1</v>
      </c>
      <c r="AU616" t="s">
        <v>1</v>
      </c>
      <c r="AV616" t="s">
        <v>1</v>
      </c>
      <c r="AW616" t="s">
        <v>11</v>
      </c>
      <c r="AX616">
        <f>Tabla1[[#This Row],[precio del paquete]]-Tabla1[[#This Row],[Saldo_Deudor]]</f>
        <v>450</v>
      </c>
      <c r="AY616">
        <v>14350</v>
      </c>
      <c r="AZ616">
        <v>0</v>
      </c>
      <c r="BA616">
        <v>0</v>
      </c>
      <c r="BB616" s="20">
        <v>0</v>
      </c>
      <c r="BC616" t="s">
        <v>4085</v>
      </c>
      <c r="BD616" t="s">
        <v>5963</v>
      </c>
      <c r="BE616" t="s">
        <v>3</v>
      </c>
      <c r="BF616" t="s">
        <v>3</v>
      </c>
      <c r="BG616" t="s">
        <v>3</v>
      </c>
      <c r="BH616" t="s">
        <v>3</v>
      </c>
      <c r="BI616" t="s">
        <v>3</v>
      </c>
      <c r="BJ616" s="18" t="s">
        <v>6141</v>
      </c>
      <c r="BK616" t="s">
        <v>3</v>
      </c>
      <c r="BL616" t="s">
        <v>132</v>
      </c>
      <c r="BM616" t="s">
        <v>1</v>
      </c>
      <c r="BN616">
        <f>Tabla1[[#This Row],[precio del paquete]]</f>
        <v>14800</v>
      </c>
      <c r="BO616" t="s">
        <v>1</v>
      </c>
      <c r="BP616" t="s">
        <v>1</v>
      </c>
      <c r="BQ616" t="s">
        <v>1</v>
      </c>
      <c r="BR616" t="s">
        <v>1</v>
      </c>
      <c r="BS616" t="s">
        <v>1</v>
      </c>
      <c r="BT616" t="s">
        <v>1</v>
      </c>
      <c r="BU616" t="s">
        <v>1</v>
      </c>
      <c r="BV616" t="s">
        <v>1</v>
      </c>
      <c r="BW616" t="s">
        <v>0</v>
      </c>
      <c r="BX616" t="s">
        <v>1</v>
      </c>
      <c r="BY616" t="s">
        <v>1</v>
      </c>
      <c r="BZ616" t="s">
        <v>1</v>
      </c>
      <c r="CA616" t="s">
        <v>1</v>
      </c>
      <c r="CB616" t="s">
        <v>1</v>
      </c>
      <c r="CD616" t="str" cm="1">
        <f t="array" aca="1" ref="CD616" ca="1">eConcatenar(A616:CB616,"|")</f>
        <v>Tua2ClviPXZgqWtv|PAR2022-0180|3|MEMORIAL|TABASCO|PARAISO|RANCHERIA ORIENTE PRIMERA SECCION|2022-01-19|14800|0|300|50|0|0|0|0|0|0|0|0|0|0|0|0|0|0|0|GARCIA|VICENTE|MARIA DEL SOCORRO|SOLTERO|X|X|CARRETERA FEDERAL PARAISO COMALCALCO|RANCHERIA ORIENTE PRIMERA SECCION|X|9331061684|X|X|X|CARRETERA FEDERAL PARAISO COMALCALCO|X|LUNES|X|X|X|X|X|DOMICILIO |450|14350|0|0|0|2022-01-26|2022-02-02|x|x|x|x|x|QWZGYZFM9KVTQO|x|HOMBRE|X|14800|X|X|X|X|X|X|X|X|CARDENAS|X|X|X|X|X</v>
      </c>
    </row>
    <row r="617" spans="1:82" x14ac:dyDescent="0.25">
      <c r="A617" t="s">
        <v>751</v>
      </c>
      <c r="B617" t="s">
        <v>2742</v>
      </c>
      <c r="C617">
        <v>3</v>
      </c>
      <c r="D617" t="s">
        <v>3187</v>
      </c>
      <c r="E617" t="s">
        <v>3188</v>
      </c>
      <c r="F617" t="s">
        <v>3189</v>
      </c>
      <c r="G617" t="s">
        <v>3545</v>
      </c>
      <c r="H617" t="s">
        <v>4028</v>
      </c>
      <c r="I617">
        <v>12900</v>
      </c>
      <c r="J617">
        <v>0</v>
      </c>
      <c r="K617">
        <v>200</v>
      </c>
      <c r="L617">
        <v>50</v>
      </c>
      <c r="M617">
        <v>2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 t="s">
        <v>4247</v>
      </c>
      <c r="AC617" t="s">
        <v>4283</v>
      </c>
      <c r="AD617" t="s">
        <v>4867</v>
      </c>
      <c r="AE617" t="s">
        <v>4</v>
      </c>
      <c r="AF617" t="s">
        <v>1</v>
      </c>
      <c r="AG617" t="s">
        <v>1</v>
      </c>
      <c r="AH617" t="s">
        <v>5641</v>
      </c>
      <c r="AI617" t="s">
        <v>3545</v>
      </c>
      <c r="AJ617" t="s">
        <v>1</v>
      </c>
      <c r="AK617">
        <v>9331013435</v>
      </c>
      <c r="AL617" t="s">
        <v>1</v>
      </c>
      <c r="AM617" t="s">
        <v>1</v>
      </c>
      <c r="AN617" t="s">
        <v>1</v>
      </c>
      <c r="AO617" t="s">
        <v>5641</v>
      </c>
      <c r="AP617" t="s">
        <v>1</v>
      </c>
      <c r="AQ617" t="s">
        <v>2</v>
      </c>
      <c r="AR617" t="s">
        <v>1</v>
      </c>
      <c r="AS617" t="s">
        <v>1</v>
      </c>
      <c r="AT617" t="s">
        <v>1</v>
      </c>
      <c r="AU617" t="s">
        <v>1</v>
      </c>
      <c r="AV617" t="s">
        <v>1</v>
      </c>
      <c r="AW617" t="s">
        <v>11</v>
      </c>
      <c r="AX617">
        <f>Tabla1[[#This Row],[precio del paquete]]-Tabla1[[#This Row],[Saldo_Deudor]]</f>
        <v>11400</v>
      </c>
      <c r="AY617">
        <v>1500</v>
      </c>
      <c r="AZ617">
        <v>0</v>
      </c>
      <c r="BA617">
        <v>0</v>
      </c>
      <c r="BB617" s="20">
        <v>0</v>
      </c>
      <c r="BC617" t="s">
        <v>5974</v>
      </c>
      <c r="BD617" t="s">
        <v>6064</v>
      </c>
      <c r="BE617" t="s">
        <v>3</v>
      </c>
      <c r="BF617" t="s">
        <v>3</v>
      </c>
      <c r="BG617" t="s">
        <v>3</v>
      </c>
      <c r="BH617" t="s">
        <v>3</v>
      </c>
      <c r="BI617" t="s">
        <v>3</v>
      </c>
      <c r="BJ617" s="19" t="s">
        <v>6141</v>
      </c>
      <c r="BK617" t="s">
        <v>3</v>
      </c>
      <c r="BL617" t="s">
        <v>132</v>
      </c>
      <c r="BM617" t="s">
        <v>1</v>
      </c>
      <c r="BN617">
        <f>Tabla1[[#This Row],[precio del paquete]]</f>
        <v>12900</v>
      </c>
      <c r="BO617" t="s">
        <v>1</v>
      </c>
      <c r="BP617" t="s">
        <v>1</v>
      </c>
      <c r="BQ617" t="s">
        <v>1</v>
      </c>
      <c r="BR617" t="s">
        <v>1</v>
      </c>
      <c r="BS617" t="s">
        <v>1</v>
      </c>
      <c r="BT617" t="s">
        <v>1</v>
      </c>
      <c r="BU617" t="s">
        <v>1</v>
      </c>
      <c r="BV617" t="s">
        <v>1</v>
      </c>
      <c r="BW617" t="s">
        <v>0</v>
      </c>
      <c r="BX617" t="s">
        <v>1</v>
      </c>
      <c r="BY617" t="s">
        <v>1</v>
      </c>
      <c r="BZ617" t="s">
        <v>1</v>
      </c>
      <c r="CA617" t="s">
        <v>1</v>
      </c>
      <c r="CB617" t="s">
        <v>1</v>
      </c>
      <c r="CD617" t="str" cm="1">
        <f t="array" aca="1" ref="CD617" ca="1">eConcatenar(A617:CB617,"|")</f>
        <v>25BWHqBRPb5EHoWI|COM2018-1152|3|ECONOLINE|TABASCO|COMALCALCO|RANCHERIA ORIENTE PRIMERA SECCION|2018-06-28|12900|0|200|50|2|0|0|0|0|0|0|0|0|0|0|0|0|0|0|MENDEZ|CORDOVA|OVIDIO|SOLTERO|X|X|ENTRADA DEL TEMPLO|RANCHERIA ORIENTE PRIMERA SECCION|X|9331013435|X|X|X|ENTRADA DEL TEMPLO|X|LUNES|X|X|X|X|X|DOMICILIO |11400|1500|0|0|0|2022-03-02|2022-03-09|x|x|x|x|x|QWZGYZFM9KVTQO|x|HOMBRE|X|12900|X|X|X|X|X|X|X|X|CARDENAS|X|X|X|X|X</v>
      </c>
    </row>
    <row r="618" spans="1:82" x14ac:dyDescent="0.25">
      <c r="A618" t="s">
        <v>752</v>
      </c>
      <c r="B618" t="s">
        <v>2743</v>
      </c>
      <c r="C618">
        <v>3</v>
      </c>
      <c r="D618" t="s">
        <v>3183</v>
      </c>
      <c r="E618" t="s">
        <v>3188</v>
      </c>
      <c r="F618" t="s">
        <v>3192</v>
      </c>
      <c r="G618" t="s">
        <v>3546</v>
      </c>
      <c r="H618" t="s">
        <v>3988</v>
      </c>
      <c r="I618">
        <v>14800</v>
      </c>
      <c r="J618">
        <v>0</v>
      </c>
      <c r="K618">
        <v>100</v>
      </c>
      <c r="L618">
        <v>50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 t="s">
        <v>4226</v>
      </c>
      <c r="AC618" t="s">
        <v>4201</v>
      </c>
      <c r="AD618" t="s">
        <v>4868</v>
      </c>
      <c r="AE618" t="s">
        <v>4</v>
      </c>
      <c r="AF618" t="s">
        <v>1</v>
      </c>
      <c r="AG618" t="s">
        <v>1</v>
      </c>
      <c r="AH618" t="s">
        <v>5642</v>
      </c>
      <c r="AI618" t="s">
        <v>3546</v>
      </c>
      <c r="AJ618" t="s">
        <v>1</v>
      </c>
      <c r="AK618">
        <v>9331353741</v>
      </c>
      <c r="AL618" t="s">
        <v>1</v>
      </c>
      <c r="AM618" t="s">
        <v>1</v>
      </c>
      <c r="AN618" t="s">
        <v>1</v>
      </c>
      <c r="AO618" t="s">
        <v>5642</v>
      </c>
      <c r="AP618" t="s">
        <v>1</v>
      </c>
      <c r="AQ618" t="s">
        <v>2</v>
      </c>
      <c r="AR618" t="s">
        <v>1</v>
      </c>
      <c r="AS618" t="s">
        <v>1</v>
      </c>
      <c r="AT618" t="s">
        <v>1</v>
      </c>
      <c r="AU618" t="s">
        <v>1</v>
      </c>
      <c r="AV618" t="s">
        <v>1</v>
      </c>
      <c r="AW618" t="s">
        <v>11</v>
      </c>
      <c r="AX618">
        <f>Tabla1[[#This Row],[precio del paquete]]-Tabla1[[#This Row],[Saldo_Deudor]]</f>
        <v>200</v>
      </c>
      <c r="AY618">
        <v>14600</v>
      </c>
      <c r="AZ618">
        <v>0</v>
      </c>
      <c r="BA618">
        <v>0</v>
      </c>
      <c r="BB618" s="20">
        <v>0</v>
      </c>
      <c r="BC618" t="s">
        <v>5962</v>
      </c>
      <c r="BD618" t="s">
        <v>6038</v>
      </c>
      <c r="BE618" t="s">
        <v>3</v>
      </c>
      <c r="BF618" t="s">
        <v>3</v>
      </c>
      <c r="BG618" t="s">
        <v>3</v>
      </c>
      <c r="BH618" t="s">
        <v>3</v>
      </c>
      <c r="BI618" t="s">
        <v>3</v>
      </c>
      <c r="BJ618" s="18" t="s">
        <v>6150</v>
      </c>
      <c r="BK618" t="s">
        <v>3</v>
      </c>
      <c r="BL618" t="s">
        <v>132</v>
      </c>
      <c r="BM618" t="s">
        <v>1</v>
      </c>
      <c r="BN618">
        <f>Tabla1[[#This Row],[precio del paquete]]</f>
        <v>14800</v>
      </c>
      <c r="BO618" t="s">
        <v>1</v>
      </c>
      <c r="BP618" t="s">
        <v>1</v>
      </c>
      <c r="BQ618" t="s">
        <v>1</v>
      </c>
      <c r="BR618" t="s">
        <v>1</v>
      </c>
      <c r="BS618" t="s">
        <v>1</v>
      </c>
      <c r="BT618" t="s">
        <v>1</v>
      </c>
      <c r="BU618" t="s">
        <v>1</v>
      </c>
      <c r="BV618" t="s">
        <v>1</v>
      </c>
      <c r="BW618" t="s">
        <v>0</v>
      </c>
      <c r="BX618" t="s">
        <v>1</v>
      </c>
      <c r="BY618" t="s">
        <v>1</v>
      </c>
      <c r="BZ618" t="s">
        <v>1</v>
      </c>
      <c r="CA618" t="s">
        <v>1</v>
      </c>
      <c r="CB618" t="s">
        <v>1</v>
      </c>
      <c r="CD618" t="str" cm="1">
        <f t="array" aca="1" ref="CD618" ca="1">eConcatenar(A618:CB618,"|")</f>
        <v>muFuZBNkuSTTDkGi|PAR2022-0163|3|MEMORIAL|TABASCO|PARAISO|RANCHERIA ORIENTE PRIMERA SECCION |2022-01-15|14800|0|100|50|0|0|0|0|0|0|0|0|0|0|0|0|0|0|0|CRUZ|HERNANDEZ|XOCHIL ADRIANA|SOLTERO|X|X|CARRETERA FEDERAL|RANCHERIA ORIENTE PRIMERA SECCION |X|9331353741|X|X|X|CARRETERA FEDERAL|X|LUNES|X|X|X|X|X|DOMICILIO |200|14600|0|0|0|2022-01-27|2022-02-03|x|x|x|x|x|AARMQKP7RFVCNAK|x|HOMBRE|X|14800|X|X|X|X|X|X|X|X|CARDENAS|X|X|X|X|X</v>
      </c>
    </row>
    <row r="619" spans="1:82" x14ac:dyDescent="0.25">
      <c r="A619" t="s">
        <v>753</v>
      </c>
      <c r="B619" t="s">
        <v>2744</v>
      </c>
      <c r="C619">
        <v>3</v>
      </c>
      <c r="D619" t="s">
        <v>3183</v>
      </c>
      <c r="E619" t="s">
        <v>3188</v>
      </c>
      <c r="F619" t="s">
        <v>3189</v>
      </c>
      <c r="G619" t="s">
        <v>3546</v>
      </c>
      <c r="H619" t="s">
        <v>3899</v>
      </c>
      <c r="I619">
        <v>14800</v>
      </c>
      <c r="J619">
        <v>0</v>
      </c>
      <c r="K619">
        <v>50</v>
      </c>
      <c r="L619">
        <v>50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 t="s">
        <v>7</v>
      </c>
      <c r="AC619" t="s">
        <v>4869</v>
      </c>
      <c r="AD619" t="s">
        <v>4870</v>
      </c>
      <c r="AE619" t="s">
        <v>4</v>
      </c>
      <c r="AF619" t="s">
        <v>1</v>
      </c>
      <c r="AG619" t="s">
        <v>1</v>
      </c>
      <c r="AH619" t="s">
        <v>5643</v>
      </c>
      <c r="AI619" t="s">
        <v>3546</v>
      </c>
      <c r="AJ619" t="s">
        <v>1</v>
      </c>
      <c r="AK619">
        <v>9331521817</v>
      </c>
      <c r="AL619" t="s">
        <v>1</v>
      </c>
      <c r="AM619" t="s">
        <v>1</v>
      </c>
      <c r="AN619" t="s">
        <v>1</v>
      </c>
      <c r="AO619" t="s">
        <v>5643</v>
      </c>
      <c r="AP619" t="s">
        <v>1</v>
      </c>
      <c r="AQ619" t="s">
        <v>2</v>
      </c>
      <c r="AR619" t="s">
        <v>1</v>
      </c>
      <c r="AS619" t="s">
        <v>1</v>
      </c>
      <c r="AT619" t="s">
        <v>1</v>
      </c>
      <c r="AU619" t="s">
        <v>1</v>
      </c>
      <c r="AV619" t="s">
        <v>1</v>
      </c>
      <c r="AW619" t="s">
        <v>11</v>
      </c>
      <c r="AX619">
        <f>Tabla1[[#This Row],[precio del paquete]]-Tabla1[[#This Row],[Saldo_Deudor]]</f>
        <v>950</v>
      </c>
      <c r="AY619">
        <v>13850</v>
      </c>
      <c r="AZ619">
        <v>0</v>
      </c>
      <c r="BA619">
        <v>0</v>
      </c>
      <c r="BB619" s="20">
        <v>0</v>
      </c>
      <c r="BC619" t="s">
        <v>3933</v>
      </c>
      <c r="BD619" t="s">
        <v>6070</v>
      </c>
      <c r="BE619" t="s">
        <v>3</v>
      </c>
      <c r="BF619" t="s">
        <v>3</v>
      </c>
      <c r="BG619" t="s">
        <v>3</v>
      </c>
      <c r="BH619" t="s">
        <v>3</v>
      </c>
      <c r="BI619" t="s">
        <v>3</v>
      </c>
      <c r="BJ619" s="19" t="s">
        <v>6141</v>
      </c>
      <c r="BK619" t="s">
        <v>3</v>
      </c>
      <c r="BL619" t="s">
        <v>132</v>
      </c>
      <c r="BM619" t="s">
        <v>1</v>
      </c>
      <c r="BN619">
        <f>Tabla1[[#This Row],[precio del paquete]]</f>
        <v>14800</v>
      </c>
      <c r="BO619" t="s">
        <v>1</v>
      </c>
      <c r="BP619" t="s">
        <v>1</v>
      </c>
      <c r="BQ619" t="s">
        <v>1</v>
      </c>
      <c r="BR619" t="s">
        <v>1</v>
      </c>
      <c r="BS619" t="s">
        <v>1</v>
      </c>
      <c r="BT619" t="s">
        <v>1</v>
      </c>
      <c r="BU619" t="s">
        <v>1</v>
      </c>
      <c r="BV619" t="s">
        <v>1</v>
      </c>
      <c r="BW619" t="s">
        <v>0</v>
      </c>
      <c r="BX619" t="s">
        <v>1</v>
      </c>
      <c r="BY619" t="s">
        <v>1</v>
      </c>
      <c r="BZ619" t="s">
        <v>1</v>
      </c>
      <c r="CA619" t="s">
        <v>1</v>
      </c>
      <c r="CB619" t="s">
        <v>1</v>
      </c>
      <c r="CD619" t="str" cm="1">
        <f t="array" aca="1" ref="CD619" ca="1">eConcatenar(A619:CB619,"|")</f>
        <v>dkBYBJCvBKc0833j|COM2021-2773|3|MEMORIAL|TABASCO|COMALCALCO|RANCHERIA ORIENTE PRIMERA SECCION |2021-04-09|14800|0|50|50|0|0|0|0|0|0|0|0|0|0|0|0|0|0|0|LOPEZ|PATRACA|JULIA JAEL|SOLTERO|X|X|COLONIA LA ESCONDIDA SIN NUMERO|RANCHERIA ORIENTE PRIMERA SECCION |X|9331521817|X|X|X|COLONIA LA ESCONDIDA SIN NUMERO|X|LUNES|X|X|X|X|X|DOMICILIO |950|13850|0|0|0|2021-08-12|2021-08-19|x|x|x|x|x|QWZGYZFM9KVTQO|x|HOMBRE|X|14800|X|X|X|X|X|X|X|X|CARDENAS|X|X|X|X|X</v>
      </c>
    </row>
    <row r="620" spans="1:82" x14ac:dyDescent="0.25">
      <c r="A620" t="s">
        <v>754</v>
      </c>
      <c r="B620" t="s">
        <v>2745</v>
      </c>
      <c r="C620">
        <v>3</v>
      </c>
      <c r="D620" t="s">
        <v>3187</v>
      </c>
      <c r="E620" t="s">
        <v>3188</v>
      </c>
      <c r="F620" t="s">
        <v>3189</v>
      </c>
      <c r="G620" t="s">
        <v>3547</v>
      </c>
      <c r="H620" t="s">
        <v>4029</v>
      </c>
      <c r="I620">
        <v>12900</v>
      </c>
      <c r="J620">
        <v>0</v>
      </c>
      <c r="K620">
        <v>200</v>
      </c>
      <c r="L620">
        <v>50</v>
      </c>
      <c r="M620">
        <v>1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 t="s">
        <v>4184</v>
      </c>
      <c r="AC620" t="s">
        <v>4184</v>
      </c>
      <c r="AD620" t="s">
        <v>4493</v>
      </c>
      <c r="AE620" t="s">
        <v>4</v>
      </c>
      <c r="AF620" t="s">
        <v>1</v>
      </c>
      <c r="AG620" t="s">
        <v>1</v>
      </c>
      <c r="AH620" t="s">
        <v>5644</v>
      </c>
      <c r="AI620" t="s">
        <v>3547</v>
      </c>
      <c r="AJ620" t="s">
        <v>1</v>
      </c>
      <c r="AK620">
        <v>9331325498</v>
      </c>
      <c r="AL620" t="s">
        <v>1</v>
      </c>
      <c r="AM620" t="s">
        <v>1</v>
      </c>
      <c r="AN620" t="s">
        <v>1</v>
      </c>
      <c r="AO620" t="s">
        <v>5644</v>
      </c>
      <c r="AP620" t="s">
        <v>1</v>
      </c>
      <c r="AQ620" t="s">
        <v>2</v>
      </c>
      <c r="AR620" t="s">
        <v>1</v>
      </c>
      <c r="AS620" t="s">
        <v>1</v>
      </c>
      <c r="AT620" t="s">
        <v>1</v>
      </c>
      <c r="AU620" t="s">
        <v>1</v>
      </c>
      <c r="AV620" t="s">
        <v>1</v>
      </c>
      <c r="AW620" t="s">
        <v>11</v>
      </c>
      <c r="AX620">
        <f>Tabla1[[#This Row],[precio del paquete]]-Tabla1[[#This Row],[Saldo_Deudor]]</f>
        <v>10400</v>
      </c>
      <c r="AY620">
        <v>2500</v>
      </c>
      <c r="AZ620">
        <v>0</v>
      </c>
      <c r="BA620">
        <v>0</v>
      </c>
      <c r="BB620" s="20">
        <v>0</v>
      </c>
      <c r="BC620" t="s">
        <v>3965</v>
      </c>
      <c r="BD620" t="s">
        <v>4085</v>
      </c>
      <c r="BE620" t="s">
        <v>3</v>
      </c>
      <c r="BF620" t="s">
        <v>3</v>
      </c>
      <c r="BG620" t="s">
        <v>3</v>
      </c>
      <c r="BH620" t="s">
        <v>3</v>
      </c>
      <c r="BI620" t="s">
        <v>3</v>
      </c>
      <c r="BJ620" s="18" t="s">
        <v>6150</v>
      </c>
      <c r="BK620" t="s">
        <v>3</v>
      </c>
      <c r="BL620" t="s">
        <v>132</v>
      </c>
      <c r="BM620" t="s">
        <v>1</v>
      </c>
      <c r="BN620">
        <f>Tabla1[[#This Row],[precio del paquete]]</f>
        <v>12900</v>
      </c>
      <c r="BO620" t="s">
        <v>1</v>
      </c>
      <c r="BP620" t="s">
        <v>1</v>
      </c>
      <c r="BQ620" t="s">
        <v>1</v>
      </c>
      <c r="BR620" t="s">
        <v>1</v>
      </c>
      <c r="BS620" t="s">
        <v>1</v>
      </c>
      <c r="BT620" t="s">
        <v>1</v>
      </c>
      <c r="BU620" t="s">
        <v>1</v>
      </c>
      <c r="BV620" t="s">
        <v>1</v>
      </c>
      <c r="BW620" t="s">
        <v>0</v>
      </c>
      <c r="BX620" t="s">
        <v>1</v>
      </c>
      <c r="BY620" t="s">
        <v>1</v>
      </c>
      <c r="BZ620" t="s">
        <v>1</v>
      </c>
      <c r="CA620" t="s">
        <v>1</v>
      </c>
      <c r="CB620" t="s">
        <v>1</v>
      </c>
      <c r="CD620" t="str" cm="1">
        <f t="array" aca="1" ref="CD620" ca="1">eConcatenar(A620:CB620,"|")</f>
        <v>D3Wa84KpU96fogfr|COM2019-2308|3|ECONOLINE|TABASCO|COMALCALCO|RANCHERIA ORIENTE SAN CAYETANO|2019-08-21|12900|0|200|50|1|0|0|0|0|0|0|0|0|0|0|0|0|0|0|PEREZ|PEREZ|MIRNA|SOLTERO|X|X|CALLE MARIO BURELOS RAMIREZ|RANCHERIA ORIENTE SAN CAYETANO|X|9331325498|X|X|X|CALLE MARIO BURELOS RAMIREZ|X|LUNES|X|X|X|X|X|DOMICILIO |10400|2500|0|0|0|2022-01-19|2022-01-26|x|x|x|x|x|AARMQKP7RFVCNAK|x|HOMBRE|X|12900|X|X|X|X|X|X|X|X|CARDENAS|X|X|X|X|X</v>
      </c>
    </row>
    <row r="621" spans="1:82" x14ac:dyDescent="0.25">
      <c r="A621" t="s">
        <v>755</v>
      </c>
      <c r="B621" t="s">
        <v>2746</v>
      </c>
      <c r="C621">
        <v>3</v>
      </c>
      <c r="D621" t="s">
        <v>3183</v>
      </c>
      <c r="E621" t="s">
        <v>3188</v>
      </c>
      <c r="F621" t="s">
        <v>3192</v>
      </c>
      <c r="G621" t="s">
        <v>3548</v>
      </c>
      <c r="H621" t="s">
        <v>4030</v>
      </c>
      <c r="I621">
        <v>14800</v>
      </c>
      <c r="J621">
        <v>0</v>
      </c>
      <c r="K621">
        <v>200</v>
      </c>
      <c r="L621">
        <v>50</v>
      </c>
      <c r="M621">
        <v>1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 t="s">
        <v>4402</v>
      </c>
      <c r="AC621" t="s">
        <v>4206</v>
      </c>
      <c r="AD621" t="s">
        <v>4871</v>
      </c>
      <c r="AE621" t="s">
        <v>4</v>
      </c>
      <c r="AF621" t="s">
        <v>1</v>
      </c>
      <c r="AG621" t="s">
        <v>1</v>
      </c>
      <c r="AH621" t="s">
        <v>5645</v>
      </c>
      <c r="AI621" t="s">
        <v>3548</v>
      </c>
      <c r="AJ621" t="s">
        <v>1</v>
      </c>
      <c r="AK621" t="s">
        <v>1</v>
      </c>
      <c r="AL621" t="s">
        <v>1</v>
      </c>
      <c r="AM621" t="s">
        <v>1</v>
      </c>
      <c r="AN621" t="s">
        <v>1</v>
      </c>
      <c r="AO621" t="s">
        <v>5645</v>
      </c>
      <c r="AP621" t="s">
        <v>1</v>
      </c>
      <c r="AQ621" t="s">
        <v>2</v>
      </c>
      <c r="AR621" t="s">
        <v>1</v>
      </c>
      <c r="AS621" t="s">
        <v>1</v>
      </c>
      <c r="AT621" t="s">
        <v>1</v>
      </c>
      <c r="AU621" t="s">
        <v>1</v>
      </c>
      <c r="AV621" t="s">
        <v>1</v>
      </c>
      <c r="AW621" t="s">
        <v>11</v>
      </c>
      <c r="AX621">
        <f>Tabla1[[#This Row],[precio del paquete]]-Tabla1[[#This Row],[Saldo_Deudor]]</f>
        <v>6850</v>
      </c>
      <c r="AY621">
        <v>7950</v>
      </c>
      <c r="AZ621">
        <v>0</v>
      </c>
      <c r="BA621">
        <v>0</v>
      </c>
      <c r="BB621" s="20">
        <v>0</v>
      </c>
      <c r="BC621" t="s">
        <v>4162</v>
      </c>
      <c r="BD621" t="s">
        <v>5962</v>
      </c>
      <c r="BE621" t="s">
        <v>3</v>
      </c>
      <c r="BF621" t="s">
        <v>3</v>
      </c>
      <c r="BG621" t="s">
        <v>3</v>
      </c>
      <c r="BH621" t="s">
        <v>3</v>
      </c>
      <c r="BI621" t="s">
        <v>3</v>
      </c>
      <c r="BJ621" s="19" t="s">
        <v>6152</v>
      </c>
      <c r="BK621" t="s">
        <v>3</v>
      </c>
      <c r="BL621" t="s">
        <v>132</v>
      </c>
      <c r="BM621" t="s">
        <v>1</v>
      </c>
      <c r="BN621">
        <f>Tabla1[[#This Row],[precio del paquete]]</f>
        <v>14800</v>
      </c>
      <c r="BO621" t="s">
        <v>1</v>
      </c>
      <c r="BP621" t="s">
        <v>1</v>
      </c>
      <c r="BQ621" t="s">
        <v>1</v>
      </c>
      <c r="BR621" t="s">
        <v>1</v>
      </c>
      <c r="BS621" t="s">
        <v>1</v>
      </c>
      <c r="BT621" t="s">
        <v>1</v>
      </c>
      <c r="BU621" t="s">
        <v>1</v>
      </c>
      <c r="BV621" t="s">
        <v>1</v>
      </c>
      <c r="BW621" t="s">
        <v>0</v>
      </c>
      <c r="BX621" t="s">
        <v>1</v>
      </c>
      <c r="BY621" t="s">
        <v>1</v>
      </c>
      <c r="BZ621" t="s">
        <v>1</v>
      </c>
      <c r="CA621" t="s">
        <v>1</v>
      </c>
      <c r="CB621" t="s">
        <v>1</v>
      </c>
      <c r="CD621" t="str" cm="1">
        <f t="array" aca="1" ref="CD621" ca="1">eConcatenar(A621:CB621,"|")</f>
        <v>X3CLZaybBKlSzo16|PAR2021-0360|3|MEMORIAL|TABASCO|PARAISO|RANCHERIA ORIENTE SEGUNDA|2021-04-02|14800|0|200|50|1|0|0|0|0|0|0|0|0|0|0|0|0|0|0|MONTALVO|MARTINEZ|CRISTINA|SOLTERO|X|X|CASA VERDE CON PILARES|RANCHERIA ORIENTE SEGUNDA|X|X|X|X|X|CASA VERDE CON PILARES|X|LUNES|X|X|X|X|X|DOMICILIO |6850|7950|0|0|0|2022-01-20|2022-01-27|x|x|x|x|x|ZGSYJGLZUXA73WJ|x|HOMBRE|X|14800|X|X|X|X|X|X|X|X|CARDENAS|X|X|X|X|X</v>
      </c>
    </row>
    <row r="622" spans="1:82" x14ac:dyDescent="0.25">
      <c r="A622" t="s">
        <v>756</v>
      </c>
      <c r="B622" t="s">
        <v>2747</v>
      </c>
      <c r="C622">
        <v>3</v>
      </c>
      <c r="D622" t="s">
        <v>3183</v>
      </c>
      <c r="E622" t="s">
        <v>3188</v>
      </c>
      <c r="F622" t="s">
        <v>3192</v>
      </c>
      <c r="G622" t="s">
        <v>3548</v>
      </c>
      <c r="H622" t="s">
        <v>3938</v>
      </c>
      <c r="I622">
        <v>14800</v>
      </c>
      <c r="J622">
        <v>0</v>
      </c>
      <c r="K622">
        <v>100</v>
      </c>
      <c r="L622">
        <v>50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 t="s">
        <v>4201</v>
      </c>
      <c r="AC622" t="s">
        <v>4201</v>
      </c>
      <c r="AD622" t="s">
        <v>4306</v>
      </c>
      <c r="AE622" t="s">
        <v>4</v>
      </c>
      <c r="AF622" t="s">
        <v>1</v>
      </c>
      <c r="AG622" t="s">
        <v>1</v>
      </c>
      <c r="AH622" t="s">
        <v>5646</v>
      </c>
      <c r="AI622" t="s">
        <v>3548</v>
      </c>
      <c r="AJ622" t="s">
        <v>1</v>
      </c>
      <c r="AK622" t="s">
        <v>1</v>
      </c>
      <c r="AL622" t="s">
        <v>1</v>
      </c>
      <c r="AM622" t="s">
        <v>1</v>
      </c>
      <c r="AN622" t="s">
        <v>1</v>
      </c>
      <c r="AO622" t="s">
        <v>5646</v>
      </c>
      <c r="AP622" t="s">
        <v>1</v>
      </c>
      <c r="AQ622" t="s">
        <v>2</v>
      </c>
      <c r="AR622" t="s">
        <v>1</v>
      </c>
      <c r="AS622" t="s">
        <v>1</v>
      </c>
      <c r="AT622" t="s">
        <v>1</v>
      </c>
      <c r="AU622" t="s">
        <v>1</v>
      </c>
      <c r="AV622" t="s">
        <v>1</v>
      </c>
      <c r="AW622" t="s">
        <v>11</v>
      </c>
      <c r="AX622">
        <f>Tabla1[[#This Row],[precio del paquete]]-Tabla1[[#This Row],[Saldo_Deudor]]</f>
        <v>7100</v>
      </c>
      <c r="AY622">
        <v>7700</v>
      </c>
      <c r="AZ622">
        <v>0</v>
      </c>
      <c r="BA622">
        <v>0</v>
      </c>
      <c r="BB622" s="20">
        <v>0</v>
      </c>
      <c r="BC622" t="s">
        <v>4162</v>
      </c>
      <c r="BD622" t="s">
        <v>5962</v>
      </c>
      <c r="BE622" t="s">
        <v>3</v>
      </c>
      <c r="BF622" t="s">
        <v>3</v>
      </c>
      <c r="BG622" t="s">
        <v>3</v>
      </c>
      <c r="BH622" t="s">
        <v>3</v>
      </c>
      <c r="BI622" t="s">
        <v>3</v>
      </c>
      <c r="BJ622" s="18" t="s">
        <v>6147</v>
      </c>
      <c r="BK622" t="s">
        <v>3</v>
      </c>
      <c r="BL622" t="s">
        <v>132</v>
      </c>
      <c r="BM622" t="s">
        <v>1</v>
      </c>
      <c r="BN622">
        <f>Tabla1[[#This Row],[precio del paquete]]</f>
        <v>14800</v>
      </c>
      <c r="BO622" t="s">
        <v>1</v>
      </c>
      <c r="BP622" t="s">
        <v>1</v>
      </c>
      <c r="BQ622" t="s">
        <v>1</v>
      </c>
      <c r="BR622" t="s">
        <v>1</v>
      </c>
      <c r="BS622" t="s">
        <v>1</v>
      </c>
      <c r="BT622" t="s">
        <v>1</v>
      </c>
      <c r="BU622" t="s">
        <v>1</v>
      </c>
      <c r="BV622" t="s">
        <v>1</v>
      </c>
      <c r="BW622" t="s">
        <v>0</v>
      </c>
      <c r="BX622" t="s">
        <v>1</v>
      </c>
      <c r="BY622" t="s">
        <v>1</v>
      </c>
      <c r="BZ622" t="s">
        <v>1</v>
      </c>
      <c r="CA622" t="s">
        <v>1</v>
      </c>
      <c r="CB622" t="s">
        <v>1</v>
      </c>
      <c r="CD622" t="str" cm="1">
        <f t="array" aca="1" ref="CD622" ca="1">eConcatenar(A622:CB622,"|")</f>
        <v>tyaztOV3EZImMelp|PAR2021-0161|3|MEMORIAL|TABASCO|PARAISO|RANCHERIA ORIENTE SEGUNDA|2021-01-21|14800|0|100|50|0|0|0|0|0|0|0|0|0|0|0|0|0|0|0|HERNANDEZ|HERNANDEZ|GUADALUPE|SOLTERO|X|X|RESTAURANTE|RANCHERIA ORIENTE SEGUNDA|X|X|X|X|X|RESTAURANTE|X|LUNES|X|X|X|X|X|DOMICILIO |7100|7700|0|0|0|2022-01-20|2022-01-27|x|x|x|x|x|QX002MIY9KVTQO|x|HOMBRE|X|14800|X|X|X|X|X|X|X|X|CARDENAS|X|X|X|X|X</v>
      </c>
    </row>
    <row r="623" spans="1:82" x14ac:dyDescent="0.25">
      <c r="A623" t="s">
        <v>757</v>
      </c>
      <c r="B623" t="s">
        <v>2748</v>
      </c>
      <c r="C623">
        <v>3</v>
      </c>
      <c r="D623" t="s">
        <v>3183</v>
      </c>
      <c r="E623" t="s">
        <v>3188</v>
      </c>
      <c r="F623" t="s">
        <v>3189</v>
      </c>
      <c r="G623" t="s">
        <v>3548</v>
      </c>
      <c r="H623" t="s">
        <v>3966</v>
      </c>
      <c r="I623">
        <v>14800</v>
      </c>
      <c r="J623">
        <v>0</v>
      </c>
      <c r="K623">
        <v>100</v>
      </c>
      <c r="L623">
        <v>50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 t="s">
        <v>4271</v>
      </c>
      <c r="AC623" t="s">
        <v>4872</v>
      </c>
      <c r="AD623" t="s">
        <v>4873</v>
      </c>
      <c r="AE623" t="s">
        <v>4</v>
      </c>
      <c r="AF623" t="s">
        <v>1</v>
      </c>
      <c r="AG623" t="s">
        <v>1</v>
      </c>
      <c r="AH623" t="s">
        <v>5647</v>
      </c>
      <c r="AI623" t="s">
        <v>3548</v>
      </c>
      <c r="AJ623" t="s">
        <v>1</v>
      </c>
      <c r="AK623" t="s">
        <v>1</v>
      </c>
      <c r="AL623" t="s">
        <v>1</v>
      </c>
      <c r="AM623" t="s">
        <v>1</v>
      </c>
      <c r="AN623" t="s">
        <v>1</v>
      </c>
      <c r="AO623" t="s">
        <v>5647</v>
      </c>
      <c r="AP623" t="s">
        <v>1</v>
      </c>
      <c r="AQ623" t="s">
        <v>2</v>
      </c>
      <c r="AR623" t="s">
        <v>1</v>
      </c>
      <c r="AS623" t="s">
        <v>1</v>
      </c>
      <c r="AT623" t="s">
        <v>1</v>
      </c>
      <c r="AU623" t="s">
        <v>1</v>
      </c>
      <c r="AV623" t="s">
        <v>1</v>
      </c>
      <c r="AW623" t="s">
        <v>11</v>
      </c>
      <c r="AX623">
        <f>Tabla1[[#This Row],[precio del paquete]]-Tabla1[[#This Row],[Saldo_Deudor]]</f>
        <v>500</v>
      </c>
      <c r="AY623">
        <v>14300</v>
      </c>
      <c r="AZ623">
        <v>0</v>
      </c>
      <c r="BA623">
        <v>0</v>
      </c>
      <c r="BB623" s="20">
        <v>0</v>
      </c>
      <c r="BC623" t="s">
        <v>4085</v>
      </c>
      <c r="BD623" t="s">
        <v>5963</v>
      </c>
      <c r="BE623" t="s">
        <v>3</v>
      </c>
      <c r="BF623" t="s">
        <v>3</v>
      </c>
      <c r="BG623" t="s">
        <v>3</v>
      </c>
      <c r="BH623" t="s">
        <v>3</v>
      </c>
      <c r="BI623" t="s">
        <v>3</v>
      </c>
      <c r="BJ623" s="19" t="s">
        <v>6147</v>
      </c>
      <c r="BK623" t="s">
        <v>3</v>
      </c>
      <c r="BL623" t="s">
        <v>132</v>
      </c>
      <c r="BM623" t="s">
        <v>1</v>
      </c>
      <c r="BN623">
        <f>Tabla1[[#This Row],[precio del paquete]]</f>
        <v>14800</v>
      </c>
      <c r="BO623" t="s">
        <v>1</v>
      </c>
      <c r="BP623" t="s">
        <v>1</v>
      </c>
      <c r="BQ623" t="s">
        <v>1</v>
      </c>
      <c r="BR623" t="s">
        <v>1</v>
      </c>
      <c r="BS623" t="s">
        <v>1</v>
      </c>
      <c r="BT623" t="s">
        <v>1</v>
      </c>
      <c r="BU623" t="s">
        <v>1</v>
      </c>
      <c r="BV623" t="s">
        <v>1</v>
      </c>
      <c r="BW623" t="s">
        <v>0</v>
      </c>
      <c r="BX623" t="s">
        <v>1</v>
      </c>
      <c r="BY623" t="s">
        <v>1</v>
      </c>
      <c r="BZ623" t="s">
        <v>1</v>
      </c>
      <c r="CA623" t="s">
        <v>1</v>
      </c>
      <c r="CB623" t="s">
        <v>1</v>
      </c>
      <c r="CD623" t="str" cm="1">
        <f t="array" aca="1" ref="CD623" ca="1">eConcatenar(A623:CB623,"|")</f>
        <v>szTgb7aJPWbaABl7|COM2022-0109|3|MEMORIAL|TABASCO|COMALCALCO|RANCHERIA ORIENTE SEGUNDA|2022-04-01|14800|0|100|50|0|0|0|0|0|0|0|0|0|0|0|0|0|0|0|MONTEJO|CORDERO|FRANKLIN|SOLTERO|X|X|CARRETERA FEDERAL COMALCALCO|RANCHERIA ORIENTE SEGUNDA|X|X|X|X|X|CARRETERA FEDERAL COMALCALCO|X|LUNES|X|X|X|X|X|DOMICILIO |500|14300|0|0|0|2022-01-26|2022-02-02|x|x|x|x|x|QX002MIY9KVTQO|x|HOMBRE|X|14800|X|X|X|X|X|X|X|X|CARDENAS|X|X|X|X|X</v>
      </c>
    </row>
    <row r="624" spans="1:82" x14ac:dyDescent="0.25">
      <c r="A624" t="s">
        <v>758</v>
      </c>
      <c r="B624" t="s">
        <v>2749</v>
      </c>
      <c r="C624">
        <v>3</v>
      </c>
      <c r="D624" t="s">
        <v>3183</v>
      </c>
      <c r="E624" t="s">
        <v>3188</v>
      </c>
      <c r="F624" t="s">
        <v>3189</v>
      </c>
      <c r="G624" t="s">
        <v>3548</v>
      </c>
      <c r="H624" t="s">
        <v>4031</v>
      </c>
      <c r="I624">
        <v>14800</v>
      </c>
      <c r="J624">
        <v>0</v>
      </c>
      <c r="K624">
        <v>100</v>
      </c>
      <c r="L624">
        <v>50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 t="s">
        <v>4454</v>
      </c>
      <c r="AC624" t="s">
        <v>4874</v>
      </c>
      <c r="AD624" t="s">
        <v>4875</v>
      </c>
      <c r="AE624" t="s">
        <v>4</v>
      </c>
      <c r="AF624" t="s">
        <v>1</v>
      </c>
      <c r="AG624" t="s">
        <v>1</v>
      </c>
      <c r="AH624" t="s">
        <v>5383</v>
      </c>
      <c r="AI624" t="s">
        <v>3548</v>
      </c>
      <c r="AJ624" t="s">
        <v>1</v>
      </c>
      <c r="AK624" t="s">
        <v>1</v>
      </c>
      <c r="AL624" t="s">
        <v>1</v>
      </c>
      <c r="AM624" t="s">
        <v>1</v>
      </c>
      <c r="AN624" t="s">
        <v>1</v>
      </c>
      <c r="AO624" t="s">
        <v>5383</v>
      </c>
      <c r="AP624" t="s">
        <v>1</v>
      </c>
      <c r="AQ624" t="s">
        <v>2</v>
      </c>
      <c r="AR624" t="s">
        <v>1</v>
      </c>
      <c r="AS624" t="s">
        <v>1</v>
      </c>
      <c r="AT624" t="s">
        <v>1</v>
      </c>
      <c r="AU624" t="s">
        <v>1</v>
      </c>
      <c r="AV624" t="s">
        <v>1</v>
      </c>
      <c r="AW624" t="s">
        <v>11</v>
      </c>
      <c r="AX624">
        <f>Tabla1[[#This Row],[precio del paquete]]-Tabla1[[#This Row],[Saldo_Deudor]]</f>
        <v>9800</v>
      </c>
      <c r="AY624">
        <v>5000</v>
      </c>
      <c r="AZ624">
        <v>0</v>
      </c>
      <c r="BA624">
        <v>0</v>
      </c>
      <c r="BB624" s="20">
        <v>0</v>
      </c>
      <c r="BC624" t="s">
        <v>4085</v>
      </c>
      <c r="BD624" t="s">
        <v>5963</v>
      </c>
      <c r="BE624" t="s">
        <v>3</v>
      </c>
      <c r="BF624" t="s">
        <v>3</v>
      </c>
      <c r="BG624" t="s">
        <v>3</v>
      </c>
      <c r="BH624" t="s">
        <v>3</v>
      </c>
      <c r="BI624" t="s">
        <v>3</v>
      </c>
      <c r="BJ624" s="18" t="s">
        <v>6150</v>
      </c>
      <c r="BK624" t="s">
        <v>3</v>
      </c>
      <c r="BL624" t="s">
        <v>132</v>
      </c>
      <c r="BM624" t="s">
        <v>1</v>
      </c>
      <c r="BN624">
        <f>Tabla1[[#This Row],[precio del paquete]]</f>
        <v>14800</v>
      </c>
      <c r="BO624" t="s">
        <v>1</v>
      </c>
      <c r="BP624" t="s">
        <v>1</v>
      </c>
      <c r="BQ624" t="s">
        <v>1</v>
      </c>
      <c r="BR624" t="s">
        <v>1</v>
      </c>
      <c r="BS624" t="s">
        <v>1</v>
      </c>
      <c r="BT624" t="s">
        <v>1</v>
      </c>
      <c r="BU624" t="s">
        <v>1</v>
      </c>
      <c r="BV624" t="s">
        <v>1</v>
      </c>
      <c r="BW624" t="s">
        <v>0</v>
      </c>
      <c r="BX624" t="s">
        <v>1</v>
      </c>
      <c r="BY624" t="s">
        <v>1</v>
      </c>
      <c r="BZ624" t="s">
        <v>1</v>
      </c>
      <c r="CA624" t="s">
        <v>1</v>
      </c>
      <c r="CB624" t="s">
        <v>1</v>
      </c>
      <c r="CD624" t="str" cm="1">
        <f t="array" aca="1" ref="CD624" ca="1">eConcatenar(A624:CB624,"|")</f>
        <v>OlmxtGiU8TVj2DEy|COM2020-0915|3|MEMORIAL|TABASCO|COMALCALCO|RANCHERIA ORIENTE SEGUNDA|2020-03-28|14800|0|100|50|0|0|0|0|0|0|0|0|0|0|0|0|0|0|0|JAVIER|SASTRE|AMNIE ESBEYDY|SOLTERO|X|X|CARRETERA FEDERAL CARDENAS-COMALCALCO|RANCHERIA ORIENTE SEGUNDA|X|X|X|X|X|CARRETERA FEDERAL CARDENAS-COMALCALCO|X|LUNES|X|X|X|X|X|DOMICILIO |9800|5000|0|0|0|2022-01-26|2022-02-02|x|x|x|x|x|AARMQKP7RFVCNAK|x|HOMBRE|X|14800|X|X|X|X|X|X|X|X|CARDENAS|X|X|X|X|X</v>
      </c>
    </row>
    <row r="625" spans="1:82" x14ac:dyDescent="0.25">
      <c r="A625" t="s">
        <v>759</v>
      </c>
      <c r="B625" t="s">
        <v>2750</v>
      </c>
      <c r="C625">
        <v>3</v>
      </c>
      <c r="D625" t="s">
        <v>3183</v>
      </c>
      <c r="E625" t="s">
        <v>3188</v>
      </c>
      <c r="F625" t="s">
        <v>3189</v>
      </c>
      <c r="G625" t="s">
        <v>3548</v>
      </c>
      <c r="H625" t="s">
        <v>3989</v>
      </c>
      <c r="I625">
        <v>14800</v>
      </c>
      <c r="J625">
        <v>0</v>
      </c>
      <c r="K625">
        <v>100</v>
      </c>
      <c r="L625">
        <v>50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 t="s">
        <v>4217</v>
      </c>
      <c r="AC625" t="s">
        <v>4876</v>
      </c>
      <c r="AD625" t="s">
        <v>4877</v>
      </c>
      <c r="AE625" t="s">
        <v>4</v>
      </c>
      <c r="AF625" t="s">
        <v>1</v>
      </c>
      <c r="AG625" t="s">
        <v>1</v>
      </c>
      <c r="AH625" t="s">
        <v>5648</v>
      </c>
      <c r="AI625" t="s">
        <v>3548</v>
      </c>
      <c r="AJ625" t="s">
        <v>1</v>
      </c>
      <c r="AK625" t="s">
        <v>1</v>
      </c>
      <c r="AL625" t="s">
        <v>1</v>
      </c>
      <c r="AM625" t="s">
        <v>1</v>
      </c>
      <c r="AN625" t="s">
        <v>1</v>
      </c>
      <c r="AO625" t="s">
        <v>5648</v>
      </c>
      <c r="AP625" t="s">
        <v>1</v>
      </c>
      <c r="AQ625" t="s">
        <v>2</v>
      </c>
      <c r="AR625" t="s">
        <v>1</v>
      </c>
      <c r="AS625" t="s">
        <v>1</v>
      </c>
      <c r="AT625" t="s">
        <v>1</v>
      </c>
      <c r="AU625" t="s">
        <v>1</v>
      </c>
      <c r="AV625" t="s">
        <v>1</v>
      </c>
      <c r="AW625" t="s">
        <v>11</v>
      </c>
      <c r="AX625">
        <f>Tabla1[[#This Row],[precio del paquete]]-Tabla1[[#This Row],[Saldo_Deudor]]</f>
        <v>1300</v>
      </c>
      <c r="AY625">
        <v>13500</v>
      </c>
      <c r="AZ625">
        <v>0</v>
      </c>
      <c r="BA625">
        <v>0</v>
      </c>
      <c r="BB625" s="20">
        <v>0</v>
      </c>
      <c r="BC625" t="s">
        <v>4085</v>
      </c>
      <c r="BD625" t="s">
        <v>5963</v>
      </c>
      <c r="BE625" t="s">
        <v>3</v>
      </c>
      <c r="BF625" t="s">
        <v>3</v>
      </c>
      <c r="BG625" t="s">
        <v>3</v>
      </c>
      <c r="BH625" t="s">
        <v>3</v>
      </c>
      <c r="BI625" t="s">
        <v>3</v>
      </c>
      <c r="BJ625" s="19" t="s">
        <v>6150</v>
      </c>
      <c r="BK625" t="s">
        <v>3</v>
      </c>
      <c r="BL625" t="s">
        <v>132</v>
      </c>
      <c r="BM625" t="s">
        <v>1</v>
      </c>
      <c r="BN625">
        <f>Tabla1[[#This Row],[precio del paquete]]</f>
        <v>14800</v>
      </c>
      <c r="BO625" t="s">
        <v>1</v>
      </c>
      <c r="BP625" t="s">
        <v>1</v>
      </c>
      <c r="BQ625" t="s">
        <v>1</v>
      </c>
      <c r="BR625" t="s">
        <v>1</v>
      </c>
      <c r="BS625" t="s">
        <v>1</v>
      </c>
      <c r="BT625" t="s">
        <v>1</v>
      </c>
      <c r="BU625" t="s">
        <v>1</v>
      </c>
      <c r="BV625" t="s">
        <v>1</v>
      </c>
      <c r="BW625" t="s">
        <v>0</v>
      </c>
      <c r="BX625" t="s">
        <v>1</v>
      </c>
      <c r="BY625" t="s">
        <v>1</v>
      </c>
      <c r="BZ625" t="s">
        <v>1</v>
      </c>
      <c r="CA625" t="s">
        <v>1</v>
      </c>
      <c r="CB625" t="s">
        <v>1</v>
      </c>
      <c r="CD625" t="str" cm="1">
        <f t="array" aca="1" ref="CD625" ca="1">eConcatenar(A625:CB625,"|")</f>
        <v>R5Lmzx2MWsYDPIzO|COM2021-3702|3|MEMORIAL|TABASCO|COMALCALCO|RANCHERIA ORIENTE SEGUNDA|2021-11-15|14800|0|100|50|0|0|0|0|0|0|0|0|0|0|0|0|0|0|0|RODRIGUEZ|PALOMERA|MARCELINA|SOLTERO|X|X|SAN CAYERANO CARRETERA FEDERAL COMALCALCO-CARDENAS|RANCHERIA ORIENTE SEGUNDA|X|X|X|X|X|SAN CAYERANO CARRETERA FEDERAL COMALCALCO-CARDENAS|X|LUNES|X|X|X|X|X|DOMICILIO |1300|13500|0|0|0|2022-01-26|2022-02-02|x|x|x|x|x|AARMQKP7RFVCNAK|x|HOMBRE|X|14800|X|X|X|X|X|X|X|X|CARDENAS|X|X|X|X|X</v>
      </c>
    </row>
    <row r="626" spans="1:82" x14ac:dyDescent="0.25">
      <c r="A626" t="s">
        <v>760</v>
      </c>
      <c r="B626" t="s">
        <v>2751</v>
      </c>
      <c r="C626">
        <v>3</v>
      </c>
      <c r="D626" t="s">
        <v>3183</v>
      </c>
      <c r="E626" t="s">
        <v>3188</v>
      </c>
      <c r="F626" t="s">
        <v>3189</v>
      </c>
      <c r="G626" t="s">
        <v>3548</v>
      </c>
      <c r="H626" t="s">
        <v>4032</v>
      </c>
      <c r="I626">
        <v>14800</v>
      </c>
      <c r="J626">
        <v>0</v>
      </c>
      <c r="K626">
        <v>100</v>
      </c>
      <c r="L626">
        <v>50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 t="s">
        <v>4455</v>
      </c>
      <c r="AC626" t="s">
        <v>4201</v>
      </c>
      <c r="AD626" t="s">
        <v>4864</v>
      </c>
      <c r="AE626" t="s">
        <v>4</v>
      </c>
      <c r="AF626" t="s">
        <v>1</v>
      </c>
      <c r="AG626" t="s">
        <v>1</v>
      </c>
      <c r="AH626" t="s">
        <v>5648</v>
      </c>
      <c r="AI626" t="s">
        <v>3548</v>
      </c>
      <c r="AJ626" t="s">
        <v>1</v>
      </c>
      <c r="AK626" t="s">
        <v>1</v>
      </c>
      <c r="AL626" t="s">
        <v>1</v>
      </c>
      <c r="AM626" t="s">
        <v>1</v>
      </c>
      <c r="AN626" t="s">
        <v>1</v>
      </c>
      <c r="AO626" t="s">
        <v>5648</v>
      </c>
      <c r="AP626" t="s">
        <v>1</v>
      </c>
      <c r="AQ626" t="s">
        <v>2</v>
      </c>
      <c r="AR626" t="s">
        <v>1</v>
      </c>
      <c r="AS626" t="s">
        <v>1</v>
      </c>
      <c r="AT626" t="s">
        <v>1</v>
      </c>
      <c r="AU626" t="s">
        <v>1</v>
      </c>
      <c r="AV626" t="s">
        <v>1</v>
      </c>
      <c r="AW626" t="s">
        <v>11</v>
      </c>
      <c r="AX626">
        <f>Tabla1[[#This Row],[precio del paquete]]-Tabla1[[#This Row],[Saldo_Deudor]]</f>
        <v>9450</v>
      </c>
      <c r="AY626">
        <v>5350</v>
      </c>
      <c r="AZ626">
        <v>0</v>
      </c>
      <c r="BA626">
        <v>0</v>
      </c>
      <c r="BB626" s="20">
        <v>0</v>
      </c>
      <c r="BC626" t="s">
        <v>4085</v>
      </c>
      <c r="BD626" t="s">
        <v>5963</v>
      </c>
      <c r="BE626" t="s">
        <v>3</v>
      </c>
      <c r="BF626" t="s">
        <v>3</v>
      </c>
      <c r="BG626" t="s">
        <v>3</v>
      </c>
      <c r="BH626" t="s">
        <v>3</v>
      </c>
      <c r="BI626" t="s">
        <v>3</v>
      </c>
      <c r="BJ626" s="18" t="s">
        <v>6150</v>
      </c>
      <c r="BK626" t="s">
        <v>3</v>
      </c>
      <c r="BL626" t="s">
        <v>132</v>
      </c>
      <c r="BM626" t="s">
        <v>1</v>
      </c>
      <c r="BN626">
        <f>Tabla1[[#This Row],[precio del paquete]]</f>
        <v>14800</v>
      </c>
      <c r="BO626" t="s">
        <v>1</v>
      </c>
      <c r="BP626" t="s">
        <v>1</v>
      </c>
      <c r="BQ626" t="s">
        <v>1</v>
      </c>
      <c r="BR626" t="s">
        <v>1</v>
      </c>
      <c r="BS626" t="s">
        <v>1</v>
      </c>
      <c r="BT626" t="s">
        <v>1</v>
      </c>
      <c r="BU626" t="s">
        <v>1</v>
      </c>
      <c r="BV626" t="s">
        <v>1</v>
      </c>
      <c r="BW626" t="s">
        <v>0</v>
      </c>
      <c r="BX626" t="s">
        <v>1</v>
      </c>
      <c r="BY626" t="s">
        <v>1</v>
      </c>
      <c r="BZ626" t="s">
        <v>1</v>
      </c>
      <c r="CA626" t="s">
        <v>1</v>
      </c>
      <c r="CB626" t="s">
        <v>1</v>
      </c>
      <c r="CD626" t="str" cm="1">
        <f t="array" aca="1" ref="CD626" ca="1">eConcatenar(A626:CB626,"|")</f>
        <v>RUz9MK10bK49lHWQ|COM2018-2895|3|MEMORIAL|TABASCO|COMALCALCO|RANCHERIA ORIENTE SEGUNDA|2018-12-23|14800|0|100|50|0|0|0|0|0|0|0|0|0|0|0|0|0|0|0|DE LA FUENTE|HERNANDEZ|LETICIA|SOLTERO|X|X|SAN CAYERANO CARRETERA FEDERAL COMALCALCO-CARDENAS|RANCHERIA ORIENTE SEGUNDA|X|X|X|X|X|SAN CAYERANO CARRETERA FEDERAL COMALCALCO-CARDENAS|X|LUNES|X|X|X|X|X|DOMICILIO |9450|5350|0|0|0|2022-01-26|2022-02-02|x|x|x|x|x|AARMQKP7RFVCNAK|x|HOMBRE|X|14800|X|X|X|X|X|X|X|X|CARDENAS|X|X|X|X|X</v>
      </c>
    </row>
    <row r="627" spans="1:82" x14ac:dyDescent="0.25">
      <c r="A627" t="s">
        <v>761</v>
      </c>
      <c r="B627" t="s">
        <v>2752</v>
      </c>
      <c r="C627">
        <v>3</v>
      </c>
      <c r="D627" t="s">
        <v>3185</v>
      </c>
      <c r="E627" t="s">
        <v>3188</v>
      </c>
      <c r="F627" t="s">
        <v>3189</v>
      </c>
      <c r="G627" t="s">
        <v>3549</v>
      </c>
      <c r="H627" t="s">
        <v>4033</v>
      </c>
      <c r="I627">
        <v>12900</v>
      </c>
      <c r="J627">
        <v>0</v>
      </c>
      <c r="K627">
        <v>200</v>
      </c>
      <c r="L627">
        <v>50</v>
      </c>
      <c r="M627">
        <v>2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 t="s">
        <v>4878</v>
      </c>
      <c r="AC627" t="s">
        <v>4597</v>
      </c>
      <c r="AD627" t="s">
        <v>4320</v>
      </c>
      <c r="AE627" t="s">
        <v>4</v>
      </c>
      <c r="AF627" t="s">
        <v>1</v>
      </c>
      <c r="AG627" t="s">
        <v>1</v>
      </c>
      <c r="AH627" t="s">
        <v>5649</v>
      </c>
      <c r="AI627" t="s">
        <v>3549</v>
      </c>
      <c r="AJ627" t="s">
        <v>1</v>
      </c>
      <c r="AK627">
        <v>9331025334</v>
      </c>
      <c r="AL627" t="s">
        <v>1</v>
      </c>
      <c r="AM627" t="s">
        <v>1</v>
      </c>
      <c r="AN627" t="s">
        <v>1</v>
      </c>
      <c r="AO627" t="s">
        <v>5649</v>
      </c>
      <c r="AP627" t="s">
        <v>1</v>
      </c>
      <c r="AQ627" t="s">
        <v>2</v>
      </c>
      <c r="AR627" t="s">
        <v>1</v>
      </c>
      <c r="AS627" t="s">
        <v>1</v>
      </c>
      <c r="AT627" t="s">
        <v>1</v>
      </c>
      <c r="AU627" t="s">
        <v>1</v>
      </c>
      <c r="AV627" t="s">
        <v>1</v>
      </c>
      <c r="AW627" t="s">
        <v>11</v>
      </c>
      <c r="AX627">
        <f>Tabla1[[#This Row],[precio del paquete]]-Tabla1[[#This Row],[Saldo_Deudor]]</f>
        <v>11000</v>
      </c>
      <c r="AY627">
        <v>1900</v>
      </c>
      <c r="AZ627">
        <v>0</v>
      </c>
      <c r="BA627">
        <v>0</v>
      </c>
      <c r="BB627" s="20">
        <v>0</v>
      </c>
      <c r="BC627" t="s">
        <v>5963</v>
      </c>
      <c r="BD627" t="s">
        <v>6044</v>
      </c>
      <c r="BE627" t="s">
        <v>3</v>
      </c>
      <c r="BF627" t="s">
        <v>3</v>
      </c>
      <c r="BG627" t="s">
        <v>3</v>
      </c>
      <c r="BH627" t="s">
        <v>3</v>
      </c>
      <c r="BI627" t="s">
        <v>3</v>
      </c>
      <c r="BJ627" s="19" t="s">
        <v>6150</v>
      </c>
      <c r="BK627" t="s">
        <v>3</v>
      </c>
      <c r="BL627" t="s">
        <v>132</v>
      </c>
      <c r="BM627" t="s">
        <v>1</v>
      </c>
      <c r="BN627">
        <f>Tabla1[[#This Row],[precio del paquete]]</f>
        <v>12900</v>
      </c>
      <c r="BO627" t="s">
        <v>1</v>
      </c>
      <c r="BP627" t="s">
        <v>1</v>
      </c>
      <c r="BQ627" t="s">
        <v>1</v>
      </c>
      <c r="BR627" t="s">
        <v>1</v>
      </c>
      <c r="BS627" t="s">
        <v>1</v>
      </c>
      <c r="BT627" t="s">
        <v>1</v>
      </c>
      <c r="BU627" t="s">
        <v>1</v>
      </c>
      <c r="BV627" t="s">
        <v>1</v>
      </c>
      <c r="BW627" t="s">
        <v>0</v>
      </c>
      <c r="BX627" t="s">
        <v>1</v>
      </c>
      <c r="BY627" t="s">
        <v>1</v>
      </c>
      <c r="BZ627" t="s">
        <v>1</v>
      </c>
      <c r="CA627" t="s">
        <v>1</v>
      </c>
      <c r="CB627" t="s">
        <v>1</v>
      </c>
      <c r="CD627" t="str" cm="1">
        <f t="array" aca="1" ref="CD627" ca="1">eConcatenar(A627:CB627,"|")</f>
        <v>LaLwdgHLhFbNqcck|COM2019-1458|3|IMPERIAL DE LUJO|TABASCO|COMALCALCO|RANCHERIA ORIENTE SEGUNDA SECCION|2019-03-06|12900|0|200|50|2|0|0|0|0|0|0|0|0|0|0|0|0|0|0|CUSTODIO|ROMERO|CARLOS|SOLTERO|X|X|CARRETERA FEDERAL CARDENAS COMALCALCO|RANCHERIA ORIENTE SEGUNDA SECCION|X|9331025334|X|X|X|CARRETERA FEDERAL CARDENAS COMALCALCO|X|LUNES|X|X|X|X|X|DOMICILIO |11000|1900|0|0|0|2022-02-02|2022-02-09|x|x|x|x|x|AARMQKP7RFVCNAK|x|HOMBRE|X|12900|X|X|X|X|X|X|X|X|CARDENAS|X|X|X|X|X</v>
      </c>
    </row>
    <row r="628" spans="1:82" x14ac:dyDescent="0.25">
      <c r="A628" t="s">
        <v>762</v>
      </c>
      <c r="B628" t="s">
        <v>2753</v>
      </c>
      <c r="C628">
        <v>3</v>
      </c>
      <c r="D628" t="s">
        <v>3183</v>
      </c>
      <c r="E628" t="s">
        <v>3188</v>
      </c>
      <c r="F628" t="s">
        <v>3192</v>
      </c>
      <c r="G628" t="s">
        <v>3550</v>
      </c>
      <c r="H628" t="s">
        <v>4034</v>
      </c>
      <c r="I628">
        <v>14800</v>
      </c>
      <c r="J628">
        <v>0</v>
      </c>
      <c r="K628">
        <v>500</v>
      </c>
      <c r="L628">
        <v>50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 t="s">
        <v>4184</v>
      </c>
      <c r="AC628" t="s">
        <v>4879</v>
      </c>
      <c r="AD628" t="s">
        <v>4698</v>
      </c>
      <c r="AE628" t="s">
        <v>4</v>
      </c>
      <c r="AF628" t="s">
        <v>1</v>
      </c>
      <c r="AG628" t="s">
        <v>1</v>
      </c>
      <c r="AH628" t="s">
        <v>5630</v>
      </c>
      <c r="AI628" t="s">
        <v>3550</v>
      </c>
      <c r="AJ628" t="s">
        <v>1</v>
      </c>
      <c r="AK628">
        <v>9331550561</v>
      </c>
      <c r="AL628" t="s">
        <v>1</v>
      </c>
      <c r="AM628" t="s">
        <v>1</v>
      </c>
      <c r="AN628" t="s">
        <v>1</v>
      </c>
      <c r="AO628" t="s">
        <v>5630</v>
      </c>
      <c r="AP628" t="s">
        <v>1</v>
      </c>
      <c r="AQ628" t="s">
        <v>2</v>
      </c>
      <c r="AR628" t="s">
        <v>1</v>
      </c>
      <c r="AS628" t="s">
        <v>1</v>
      </c>
      <c r="AT628" t="s">
        <v>1</v>
      </c>
      <c r="AU628" t="s">
        <v>1</v>
      </c>
      <c r="AV628" t="s">
        <v>1</v>
      </c>
      <c r="AW628" t="s">
        <v>11</v>
      </c>
      <c r="AX628">
        <f>Tabla1[[#This Row],[precio del paquete]]-Tabla1[[#This Row],[Saldo_Deudor]]</f>
        <v>1200</v>
      </c>
      <c r="AY628">
        <v>13600</v>
      </c>
      <c r="AZ628">
        <v>0</v>
      </c>
      <c r="BA628">
        <v>0</v>
      </c>
      <c r="BB628" s="20">
        <v>0</v>
      </c>
      <c r="BC628" t="s">
        <v>3976</v>
      </c>
      <c r="BD628" t="s">
        <v>6034</v>
      </c>
      <c r="BE628" t="s">
        <v>3</v>
      </c>
      <c r="BF628" t="s">
        <v>3</v>
      </c>
      <c r="BG628" t="s">
        <v>3</v>
      </c>
      <c r="BH628" t="s">
        <v>3</v>
      </c>
      <c r="BI628" t="s">
        <v>3</v>
      </c>
      <c r="BJ628" s="18" t="s">
        <v>6150</v>
      </c>
      <c r="BK628" t="s">
        <v>3</v>
      </c>
      <c r="BL628" t="s">
        <v>132</v>
      </c>
      <c r="BM628" t="s">
        <v>1</v>
      </c>
      <c r="BN628">
        <f>Tabla1[[#This Row],[precio del paquete]]</f>
        <v>14800</v>
      </c>
      <c r="BO628" t="s">
        <v>1</v>
      </c>
      <c r="BP628" t="s">
        <v>1</v>
      </c>
      <c r="BQ628" t="s">
        <v>1</v>
      </c>
      <c r="BR628" t="s">
        <v>1</v>
      </c>
      <c r="BS628" t="s">
        <v>1</v>
      </c>
      <c r="BT628" t="s">
        <v>1</v>
      </c>
      <c r="BU628" t="s">
        <v>1</v>
      </c>
      <c r="BV628" t="s">
        <v>1</v>
      </c>
      <c r="BW628" t="s">
        <v>0</v>
      </c>
      <c r="BX628" t="s">
        <v>1</v>
      </c>
      <c r="BY628" t="s">
        <v>1</v>
      </c>
      <c r="BZ628" t="s">
        <v>1</v>
      </c>
      <c r="CA628" t="s">
        <v>1</v>
      </c>
      <c r="CB628" t="s">
        <v>1</v>
      </c>
      <c r="CD628" t="str" cm="1">
        <f t="array" aca="1" ref="CD628" ca="1">eConcatenar(A628:CB628,"|")</f>
        <v>051W83FGnhwdQDx8|PAR2021-3931|3|MEMORIAL|TABASCO|PARAISO|RANCHERIA ORIENTE SEGUNDA SECCION |2021-05-12|14800|0|500|50|0|0|0|0|0|0|0|0|0|0|0|0|0|0|0|PEREZ|ALBERTO|LUZ MARIA|SOLTERO|X|X|CARRETERA FEDERAL COMALCALCO SIN NUMERO|RANCHERIA ORIENTE SEGUNDA SECCION |X|9331550561|X|X|X|CARRETERA FEDERAL COMALCALCO SIN NUMERO|X|LUNES|X|X|X|X|X|DOMICILIO |1200|13600|0|0|0|2022-05-01|2022-05-08|x|x|x|x|x|AARMQKP7RFVCNAK|x|HOMBRE|X|14800|X|X|X|X|X|X|X|X|CARDENAS|X|X|X|X|X</v>
      </c>
    </row>
    <row r="629" spans="1:82" x14ac:dyDescent="0.25">
      <c r="A629" t="s">
        <v>763</v>
      </c>
      <c r="B629" t="s">
        <v>2754</v>
      </c>
      <c r="C629">
        <v>3</v>
      </c>
      <c r="D629" t="s">
        <v>3187</v>
      </c>
      <c r="E629" t="s">
        <v>3188</v>
      </c>
      <c r="F629" t="s">
        <v>3189</v>
      </c>
      <c r="G629" t="s">
        <v>3550</v>
      </c>
      <c r="H629" t="s">
        <v>4035</v>
      </c>
      <c r="I629">
        <v>11900</v>
      </c>
      <c r="J629">
        <v>0</v>
      </c>
      <c r="K629">
        <v>200</v>
      </c>
      <c r="L629">
        <v>50</v>
      </c>
      <c r="M629">
        <v>2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 t="s">
        <v>4880</v>
      </c>
      <c r="AC629" t="s">
        <v>4398</v>
      </c>
      <c r="AD629" t="s">
        <v>4753</v>
      </c>
      <c r="AE629" t="s">
        <v>4</v>
      </c>
      <c r="AF629" t="s">
        <v>1</v>
      </c>
      <c r="AG629" t="s">
        <v>1</v>
      </c>
      <c r="AH629" t="s">
        <v>3235</v>
      </c>
      <c r="AI629" t="s">
        <v>3550</v>
      </c>
      <c r="AJ629" t="s">
        <v>1</v>
      </c>
      <c r="AK629">
        <v>9331525967</v>
      </c>
      <c r="AL629" t="s">
        <v>1</v>
      </c>
      <c r="AM629" t="s">
        <v>1</v>
      </c>
      <c r="AN629" t="s">
        <v>1</v>
      </c>
      <c r="AO629" t="s">
        <v>3235</v>
      </c>
      <c r="AP629" t="s">
        <v>1</v>
      </c>
      <c r="AQ629" t="s">
        <v>2</v>
      </c>
      <c r="AR629" t="s">
        <v>1</v>
      </c>
      <c r="AS629" t="s">
        <v>1</v>
      </c>
      <c r="AT629" t="s">
        <v>1</v>
      </c>
      <c r="AU629" t="s">
        <v>1</v>
      </c>
      <c r="AV629" t="s">
        <v>1</v>
      </c>
      <c r="AW629" t="s">
        <v>11</v>
      </c>
      <c r="AX629">
        <f>Tabla1[[#This Row],[precio del paquete]]-Tabla1[[#This Row],[Saldo_Deudor]]</f>
        <v>9100</v>
      </c>
      <c r="AY629">
        <v>2800</v>
      </c>
      <c r="AZ629">
        <v>0</v>
      </c>
      <c r="BA629">
        <v>0</v>
      </c>
      <c r="BB629" s="20">
        <v>0</v>
      </c>
      <c r="BC629" t="s">
        <v>5974</v>
      </c>
      <c r="BD629" t="s">
        <v>6064</v>
      </c>
      <c r="BE629" t="s">
        <v>3</v>
      </c>
      <c r="BF629" t="s">
        <v>3</v>
      </c>
      <c r="BG629" t="s">
        <v>3</v>
      </c>
      <c r="BH629" t="s">
        <v>3</v>
      </c>
      <c r="BI629" t="s">
        <v>3</v>
      </c>
      <c r="BJ629" s="19" t="s">
        <v>6152</v>
      </c>
      <c r="BK629" t="s">
        <v>3</v>
      </c>
      <c r="BL629" t="s">
        <v>132</v>
      </c>
      <c r="BM629" t="s">
        <v>1</v>
      </c>
      <c r="BN629">
        <f>Tabla1[[#This Row],[precio del paquete]]</f>
        <v>11900</v>
      </c>
      <c r="BO629" t="s">
        <v>1</v>
      </c>
      <c r="BP629" t="s">
        <v>1</v>
      </c>
      <c r="BQ629" t="s">
        <v>1</v>
      </c>
      <c r="BR629" t="s">
        <v>1</v>
      </c>
      <c r="BS629" t="s">
        <v>1</v>
      </c>
      <c r="BT629" t="s">
        <v>1</v>
      </c>
      <c r="BU629" t="s">
        <v>1</v>
      </c>
      <c r="BV629" t="s">
        <v>1</v>
      </c>
      <c r="BW629" t="s">
        <v>0</v>
      </c>
      <c r="BX629" t="s">
        <v>1</v>
      </c>
      <c r="BY629" t="s">
        <v>1</v>
      </c>
      <c r="BZ629" t="s">
        <v>1</v>
      </c>
      <c r="CA629" t="s">
        <v>1</v>
      </c>
      <c r="CB629" t="s">
        <v>1</v>
      </c>
      <c r="CD629" t="str" cm="1">
        <f t="array" aca="1" ref="CD629" ca="1">eConcatenar(A629:CB629,"|")</f>
        <v>K9AZk5DNeRGs8xXA|COM2017-2638|3|ECONOLINE|TABASCO|COMALCALCO|RANCHERIA ORIENTE SEGUNDA SECCION |2017-03-15|11900|0|200|50|2|0|0|0|0|0|0|0|0|0|0|0|0|0|0|ESCALENTE|SUAREZ|MIGDALIA|SOLTERO|X|X|CARRETERA CARDENAS COMALCALCO|RANCHERIA ORIENTE SEGUNDA SECCION |X|9331525967|X|X|X|CARRETERA CARDENAS COMALCALCO|X|LUNES|X|X|X|X|X|DOMICILIO |9100|2800|0|0|0|2022-03-02|2022-03-09|x|x|x|x|x|ZGSYJGLZUXA73WJ|x|HOMBRE|X|11900|X|X|X|X|X|X|X|X|CARDENAS|X|X|X|X|X</v>
      </c>
    </row>
    <row r="630" spans="1:82" x14ac:dyDescent="0.25">
      <c r="A630" t="s">
        <v>764</v>
      </c>
      <c r="B630" t="s">
        <v>2755</v>
      </c>
      <c r="C630">
        <v>3</v>
      </c>
      <c r="D630" t="s">
        <v>3185</v>
      </c>
      <c r="E630" t="s">
        <v>3188</v>
      </c>
      <c r="F630" t="s">
        <v>3189</v>
      </c>
      <c r="G630" t="s">
        <v>3551</v>
      </c>
      <c r="H630" t="s">
        <v>4036</v>
      </c>
      <c r="I630">
        <v>12900</v>
      </c>
      <c r="J630">
        <v>0</v>
      </c>
      <c r="K630">
        <v>100</v>
      </c>
      <c r="L630">
        <v>50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 t="s">
        <v>4200</v>
      </c>
      <c r="AC630" t="s">
        <v>4283</v>
      </c>
      <c r="AD630" t="s">
        <v>4849</v>
      </c>
      <c r="AE630" t="s">
        <v>4</v>
      </c>
      <c r="AF630" t="s">
        <v>1</v>
      </c>
      <c r="AG630" t="s">
        <v>1</v>
      </c>
      <c r="AH630" t="s">
        <v>5650</v>
      </c>
      <c r="AI630" t="s">
        <v>3551</v>
      </c>
      <c r="AJ630" t="s">
        <v>1</v>
      </c>
      <c r="AK630">
        <v>9331070323</v>
      </c>
      <c r="AL630" t="s">
        <v>1</v>
      </c>
      <c r="AM630" t="s">
        <v>1</v>
      </c>
      <c r="AN630" t="s">
        <v>1</v>
      </c>
      <c r="AO630" t="s">
        <v>5650</v>
      </c>
      <c r="AP630" t="s">
        <v>1</v>
      </c>
      <c r="AQ630" t="s">
        <v>2</v>
      </c>
      <c r="AR630" t="s">
        <v>1</v>
      </c>
      <c r="AS630" t="s">
        <v>1</v>
      </c>
      <c r="AT630" t="s">
        <v>1</v>
      </c>
      <c r="AU630" t="s">
        <v>1</v>
      </c>
      <c r="AV630" t="s">
        <v>1</v>
      </c>
      <c r="AW630" t="s">
        <v>11</v>
      </c>
      <c r="AX630">
        <f>Tabla1[[#This Row],[precio del paquete]]-Tabla1[[#This Row],[Saldo_Deudor]]</f>
        <v>7100</v>
      </c>
      <c r="AY630">
        <v>5800</v>
      </c>
      <c r="AZ630">
        <v>0</v>
      </c>
      <c r="BA630">
        <v>0</v>
      </c>
      <c r="BB630" s="20">
        <v>0</v>
      </c>
      <c r="BC630" t="s">
        <v>5963</v>
      </c>
      <c r="BD630" t="s">
        <v>6044</v>
      </c>
      <c r="BE630" t="s">
        <v>3</v>
      </c>
      <c r="BF630" t="s">
        <v>3</v>
      </c>
      <c r="BG630" t="s">
        <v>3</v>
      </c>
      <c r="BH630" t="s">
        <v>3</v>
      </c>
      <c r="BI630" t="s">
        <v>3</v>
      </c>
      <c r="BJ630" s="18" t="s">
        <v>6150</v>
      </c>
      <c r="BK630" t="s">
        <v>3</v>
      </c>
      <c r="BL630" t="s">
        <v>132</v>
      </c>
      <c r="BM630" t="s">
        <v>1</v>
      </c>
      <c r="BN630">
        <f>Tabla1[[#This Row],[precio del paquete]]</f>
        <v>12900</v>
      </c>
      <c r="BO630" t="s">
        <v>1</v>
      </c>
      <c r="BP630" t="s">
        <v>1</v>
      </c>
      <c r="BQ630" t="s">
        <v>1</v>
      </c>
      <c r="BR630" t="s">
        <v>1</v>
      </c>
      <c r="BS630" t="s">
        <v>1</v>
      </c>
      <c r="BT630" t="s">
        <v>1</v>
      </c>
      <c r="BU630" t="s">
        <v>1</v>
      </c>
      <c r="BV630" t="s">
        <v>1</v>
      </c>
      <c r="BW630" t="s">
        <v>0</v>
      </c>
      <c r="BX630" t="s">
        <v>1</v>
      </c>
      <c r="BY630" t="s">
        <v>1</v>
      </c>
      <c r="BZ630" t="s">
        <v>1</v>
      </c>
      <c r="CA630" t="s">
        <v>1</v>
      </c>
      <c r="CB630" t="s">
        <v>1</v>
      </c>
      <c r="CD630" t="str" cm="1">
        <f t="array" aca="1" ref="CD630" ca="1">eConcatenar(A630:CB630,"|")</f>
        <v>lSght5SHJOtFbf0j|COM2020-2325|3|IMPERIAL DE LUJO|TABASCO|COMALCALCO|RANCHERIA ORIENTE TERCERA SECCION|2020-06-09|12900|0|100|50|0|0|0|0|0|0|0|0|0|0|0|0|0|0|0|MARQUEZ|CORDOVA|JOSEFA|SOLTERO|X|X|ENTRADA EL CHIPILIN|RANCHERIA ORIENTE TERCERA SECCION|X|9331070323|X|X|X|ENTRADA EL CHIPILIN|X|LUNES|X|X|X|X|X|DOMICILIO |7100|5800|0|0|0|2022-02-02|2022-02-09|x|x|x|x|x|AARMQKP7RFVCNAK|x|HOMBRE|X|12900|X|X|X|X|X|X|X|X|CARDENAS|X|X|X|X|X</v>
      </c>
    </row>
    <row r="631" spans="1:82" x14ac:dyDescent="0.25">
      <c r="A631" t="s">
        <v>765</v>
      </c>
      <c r="B631" t="s">
        <v>2756</v>
      </c>
      <c r="C631">
        <v>3</v>
      </c>
      <c r="D631" t="s">
        <v>3183</v>
      </c>
      <c r="E631" t="s">
        <v>3188</v>
      </c>
      <c r="F631" t="s">
        <v>3189</v>
      </c>
      <c r="G631" t="s">
        <v>3552</v>
      </c>
      <c r="H631" t="s">
        <v>3763</v>
      </c>
      <c r="I631">
        <v>12900</v>
      </c>
      <c r="J631">
        <v>0</v>
      </c>
      <c r="K631">
        <v>100</v>
      </c>
      <c r="L631">
        <v>50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 t="s">
        <v>4881</v>
      </c>
      <c r="AC631" t="s">
        <v>4200</v>
      </c>
      <c r="AD631" t="s">
        <v>4623</v>
      </c>
      <c r="AE631" t="s">
        <v>4</v>
      </c>
      <c r="AF631" t="s">
        <v>1</v>
      </c>
      <c r="AG631" t="s">
        <v>1</v>
      </c>
      <c r="AH631" t="s">
        <v>5651</v>
      </c>
      <c r="AI631" t="s">
        <v>3552</v>
      </c>
      <c r="AJ631" t="s">
        <v>1</v>
      </c>
      <c r="AK631" t="s">
        <v>1</v>
      </c>
      <c r="AL631" t="s">
        <v>1</v>
      </c>
      <c r="AM631" t="s">
        <v>1</v>
      </c>
      <c r="AN631" t="s">
        <v>1</v>
      </c>
      <c r="AO631" t="s">
        <v>5651</v>
      </c>
      <c r="AP631" t="s">
        <v>1</v>
      </c>
      <c r="AQ631" t="s">
        <v>2</v>
      </c>
      <c r="AR631" t="s">
        <v>1</v>
      </c>
      <c r="AS631" t="s">
        <v>1</v>
      </c>
      <c r="AT631" t="s">
        <v>1</v>
      </c>
      <c r="AU631" t="s">
        <v>1</v>
      </c>
      <c r="AV631" t="s">
        <v>1</v>
      </c>
      <c r="AW631" t="s">
        <v>11</v>
      </c>
      <c r="AX631">
        <f>Tabla1[[#This Row],[precio del paquete]]-Tabla1[[#This Row],[Saldo_Deudor]]</f>
        <v>12400</v>
      </c>
      <c r="AY631">
        <v>500</v>
      </c>
      <c r="AZ631">
        <v>0</v>
      </c>
      <c r="BA631">
        <v>0</v>
      </c>
      <c r="BB631" s="20">
        <v>0</v>
      </c>
      <c r="BC631" t="s">
        <v>4005</v>
      </c>
      <c r="BD631" t="s">
        <v>6056</v>
      </c>
      <c r="BE631" t="s">
        <v>3</v>
      </c>
      <c r="BF631" t="s">
        <v>3</v>
      </c>
      <c r="BG631" t="s">
        <v>3</v>
      </c>
      <c r="BH631" t="s">
        <v>3</v>
      </c>
      <c r="BI631" t="s">
        <v>3</v>
      </c>
      <c r="BJ631" s="19" t="s">
        <v>6150</v>
      </c>
      <c r="BK631" t="s">
        <v>3</v>
      </c>
      <c r="BL631" t="s">
        <v>132</v>
      </c>
      <c r="BM631" t="s">
        <v>1</v>
      </c>
      <c r="BN631">
        <f>Tabla1[[#This Row],[precio del paquete]]</f>
        <v>12900</v>
      </c>
      <c r="BO631" t="s">
        <v>1</v>
      </c>
      <c r="BP631" t="s">
        <v>1</v>
      </c>
      <c r="BQ631" t="s">
        <v>1</v>
      </c>
      <c r="BR631" t="s">
        <v>1</v>
      </c>
      <c r="BS631" t="s">
        <v>1</v>
      </c>
      <c r="BT631" t="s">
        <v>1</v>
      </c>
      <c r="BU631" t="s">
        <v>1</v>
      </c>
      <c r="BV631" t="s">
        <v>1</v>
      </c>
      <c r="BW631" t="s">
        <v>0</v>
      </c>
      <c r="BX631" t="s">
        <v>1</v>
      </c>
      <c r="BY631" t="s">
        <v>1</v>
      </c>
      <c r="BZ631" t="s">
        <v>1</v>
      </c>
      <c r="CA631" t="s">
        <v>1</v>
      </c>
      <c r="CB631" t="s">
        <v>1</v>
      </c>
      <c r="CD631" t="str" cm="1">
        <f t="array" aca="1" ref="CD631" ca="1">eConcatenar(A631:CB631,"|")</f>
        <v>w2YnrGGOYBKloEDU|COM2019-2631|3|MEMORIAL|TABASCO|COMALCALCO|RANCHERIA ORIENTE TERCERA SECCION |2022-02-01|12900|0|100|50|0|0|0|0|0|0|0|0|0|0|0|0|0|0|0|AMAYA|MARQUEZ|CONCEPCION|SOLTERO|X|X|ENTRADA AL CHIPILIN|RANCHERIA ORIENTE TERCERA SECCION |X|X|X|X|X|ENTRADA AL CHIPILIN|X|LUNES|X|X|X|X|X|DOMICILIO |12400|500|0|0|0|2022-12-01|2022-12-08|x|x|x|x|x|AARMQKP7RFVCNAK|x|HOMBRE|X|12900|X|X|X|X|X|X|X|X|CARDENAS|X|X|X|X|X</v>
      </c>
    </row>
    <row r="632" spans="1:82" x14ac:dyDescent="0.25">
      <c r="A632" t="s">
        <v>766</v>
      </c>
      <c r="B632" t="s">
        <v>2757</v>
      </c>
      <c r="C632">
        <v>3</v>
      </c>
      <c r="D632" t="s">
        <v>3185</v>
      </c>
      <c r="E632" t="s">
        <v>3188</v>
      </c>
      <c r="F632" t="s">
        <v>0</v>
      </c>
      <c r="G632" t="s">
        <v>3553</v>
      </c>
      <c r="H632" t="s">
        <v>3845</v>
      </c>
      <c r="I632">
        <v>12900</v>
      </c>
      <c r="J632">
        <v>0</v>
      </c>
      <c r="K632">
        <v>200</v>
      </c>
      <c r="L632">
        <v>50</v>
      </c>
      <c r="M632">
        <v>1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 t="s">
        <v>4305</v>
      </c>
      <c r="AC632" t="s">
        <v>4231</v>
      </c>
      <c r="AD632" t="s">
        <v>4882</v>
      </c>
      <c r="AE632" t="s">
        <v>4</v>
      </c>
      <c r="AF632" t="s">
        <v>1</v>
      </c>
      <c r="AG632" t="s">
        <v>1</v>
      </c>
      <c r="AH632" t="s">
        <v>5652</v>
      </c>
      <c r="AI632" t="s">
        <v>3553</v>
      </c>
      <c r="AJ632" t="s">
        <v>1</v>
      </c>
      <c r="AK632">
        <v>9371218340</v>
      </c>
      <c r="AL632" t="s">
        <v>1</v>
      </c>
      <c r="AM632" t="s">
        <v>1</v>
      </c>
      <c r="AN632" t="s">
        <v>1</v>
      </c>
      <c r="AO632" t="s">
        <v>5652</v>
      </c>
      <c r="AP632" t="s">
        <v>1</v>
      </c>
      <c r="AQ632" t="s">
        <v>2</v>
      </c>
      <c r="AR632" t="s">
        <v>1</v>
      </c>
      <c r="AS632" t="s">
        <v>1</v>
      </c>
      <c r="AT632" t="s">
        <v>1</v>
      </c>
      <c r="AU632" t="s">
        <v>1</v>
      </c>
      <c r="AV632" t="s">
        <v>1</v>
      </c>
      <c r="AW632" t="s">
        <v>11</v>
      </c>
      <c r="AX632">
        <f>Tabla1[[#This Row],[precio del paquete]]-Tabla1[[#This Row],[Saldo_Deudor]]</f>
        <v>2450</v>
      </c>
      <c r="AY632">
        <v>10450</v>
      </c>
      <c r="AZ632">
        <v>0</v>
      </c>
      <c r="BA632">
        <v>0</v>
      </c>
      <c r="BB632" s="20">
        <v>0</v>
      </c>
      <c r="BC632" t="s">
        <v>4059</v>
      </c>
      <c r="BD632" t="s">
        <v>6094</v>
      </c>
      <c r="BE632" t="s">
        <v>3</v>
      </c>
      <c r="BF632" t="s">
        <v>3</v>
      </c>
      <c r="BG632" t="s">
        <v>3</v>
      </c>
      <c r="BH632" t="s">
        <v>3</v>
      </c>
      <c r="BI632" t="s">
        <v>3</v>
      </c>
      <c r="BJ632" s="18" t="s">
        <v>6150</v>
      </c>
      <c r="BK632" t="s">
        <v>3</v>
      </c>
      <c r="BL632" t="s">
        <v>132</v>
      </c>
      <c r="BM632" t="s">
        <v>1</v>
      </c>
      <c r="BN632">
        <f>Tabla1[[#This Row],[precio del paquete]]</f>
        <v>12900</v>
      </c>
      <c r="BO632" t="s">
        <v>1</v>
      </c>
      <c r="BP632" t="s">
        <v>1</v>
      </c>
      <c r="BQ632" t="s">
        <v>1</v>
      </c>
      <c r="BR632" t="s">
        <v>1</v>
      </c>
      <c r="BS632" t="s">
        <v>1</v>
      </c>
      <c r="BT632" t="s">
        <v>1</v>
      </c>
      <c r="BU632" t="s">
        <v>1</v>
      </c>
      <c r="BV632" t="s">
        <v>1</v>
      </c>
      <c r="BW632" t="s">
        <v>0</v>
      </c>
      <c r="BX632" t="s">
        <v>1</v>
      </c>
      <c r="BY632" t="s">
        <v>1</v>
      </c>
      <c r="BZ632" t="s">
        <v>1</v>
      </c>
      <c r="CA632" t="s">
        <v>1</v>
      </c>
      <c r="CB632" t="s">
        <v>1</v>
      </c>
      <c r="CD632" t="str" cm="1">
        <f t="array" aca="1" ref="CD632" ca="1">eConcatenar(A632:CB632,"|")</f>
        <v>spfUwFy8zsyAI4jt|CAR2020-3866|3|IMPERIAL DE LUJO|TABASCO|CARDENAS|RANCHERIA PASO Y PLAYA|2020-12-10|12900|0|200|50|1|0|0|0|0|0|0|0|0|0|0|0|0|0|0|SANCHEZ|MORALES|MIRNA DEL SOCORRO|SOLTERO|X|X|ENTRADA DE LA VIA |RANCHERIA PASO Y PLAYA|X|9371218340|X|X|X|ENTRADA DE LA VIA |X|LUNES|X|X|X|X|X|DOMICILIO |2450|10450|0|0|0|2021-01-18|2021-01-25|x|x|x|x|x|AARMQKP7RFVCNAK|x|HOMBRE|X|12900|X|X|X|X|X|X|X|X|CARDENAS|X|X|X|X|X</v>
      </c>
    </row>
    <row r="633" spans="1:82" x14ac:dyDescent="0.25">
      <c r="A633" t="s">
        <v>767</v>
      </c>
      <c r="B633" t="s">
        <v>2758</v>
      </c>
      <c r="C633">
        <v>3</v>
      </c>
      <c r="D633" t="s">
        <v>3183</v>
      </c>
      <c r="E633" t="s">
        <v>3188</v>
      </c>
      <c r="F633" t="s">
        <v>0</v>
      </c>
      <c r="G633" t="s">
        <v>3553</v>
      </c>
      <c r="H633" t="s">
        <v>3836</v>
      </c>
      <c r="I633">
        <v>14800</v>
      </c>
      <c r="J633">
        <v>0</v>
      </c>
      <c r="K633">
        <v>100</v>
      </c>
      <c r="L633">
        <v>50</v>
      </c>
      <c r="M633">
        <v>2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 t="s">
        <v>7</v>
      </c>
      <c r="AC633" t="s">
        <v>4883</v>
      </c>
      <c r="AD633" t="s">
        <v>4884</v>
      </c>
      <c r="AE633" t="s">
        <v>4</v>
      </c>
      <c r="AF633" t="s">
        <v>1</v>
      </c>
      <c r="AG633" t="s">
        <v>1</v>
      </c>
      <c r="AH633" t="s">
        <v>5653</v>
      </c>
      <c r="AI633" t="s">
        <v>3553</v>
      </c>
      <c r="AJ633" t="s">
        <v>1</v>
      </c>
      <c r="AK633">
        <v>9371296208</v>
      </c>
      <c r="AL633" t="s">
        <v>1</v>
      </c>
      <c r="AM633" t="s">
        <v>1</v>
      </c>
      <c r="AN633" t="s">
        <v>1</v>
      </c>
      <c r="AO633" t="s">
        <v>5653</v>
      </c>
      <c r="AP633" t="s">
        <v>1</v>
      </c>
      <c r="AQ633" t="s">
        <v>2</v>
      </c>
      <c r="AR633" t="s">
        <v>1</v>
      </c>
      <c r="AS633" t="s">
        <v>1</v>
      </c>
      <c r="AT633" t="s">
        <v>1</v>
      </c>
      <c r="AU633" t="s">
        <v>1</v>
      </c>
      <c r="AV633" t="s">
        <v>1</v>
      </c>
      <c r="AW633" t="s">
        <v>11</v>
      </c>
      <c r="AX633">
        <f>Tabla1[[#This Row],[precio del paquete]]-Tabla1[[#This Row],[Saldo_Deudor]]</f>
        <v>400</v>
      </c>
      <c r="AY633">
        <v>14400</v>
      </c>
      <c r="AZ633">
        <v>0</v>
      </c>
      <c r="BA633">
        <v>0</v>
      </c>
      <c r="BB633" s="20">
        <v>0</v>
      </c>
      <c r="BC633" t="s">
        <v>3966</v>
      </c>
      <c r="BD633" t="s">
        <v>6036</v>
      </c>
      <c r="BE633" t="s">
        <v>3</v>
      </c>
      <c r="BF633" t="s">
        <v>3</v>
      </c>
      <c r="BG633" t="s">
        <v>3</v>
      </c>
      <c r="BH633" t="s">
        <v>3</v>
      </c>
      <c r="BI633" t="s">
        <v>3</v>
      </c>
      <c r="BJ633" s="19" t="s">
        <v>6126</v>
      </c>
      <c r="BK633" t="s">
        <v>3</v>
      </c>
      <c r="BL633" t="s">
        <v>132</v>
      </c>
      <c r="BM633" t="s">
        <v>1</v>
      </c>
      <c r="BN633">
        <f>Tabla1[[#This Row],[precio del paquete]]</f>
        <v>14800</v>
      </c>
      <c r="BO633" t="s">
        <v>1</v>
      </c>
      <c r="BP633" t="s">
        <v>1</v>
      </c>
      <c r="BQ633" t="s">
        <v>1</v>
      </c>
      <c r="BR633" t="s">
        <v>1</v>
      </c>
      <c r="BS633" t="s">
        <v>1</v>
      </c>
      <c r="BT633" t="s">
        <v>1</v>
      </c>
      <c r="BU633" t="s">
        <v>1</v>
      </c>
      <c r="BV633" t="s">
        <v>1</v>
      </c>
      <c r="BW633" t="s">
        <v>0</v>
      </c>
      <c r="BX633" t="s">
        <v>1</v>
      </c>
      <c r="BY633" t="s">
        <v>1</v>
      </c>
      <c r="BZ633" t="s">
        <v>1</v>
      </c>
      <c r="CA633" t="s">
        <v>1</v>
      </c>
      <c r="CB633" t="s">
        <v>1</v>
      </c>
      <c r="CD633" t="str" cm="1">
        <f t="array" aca="1" ref="CD633" ca="1">eConcatenar(A633:CB633,"|")</f>
        <v>26r2rW6zIAXUhSGe|CAR2021-7256|3|MEMORIAL|TABASCO|CARDENAS|RANCHERIA PASO Y PLAYA|2021-11-27|14800|0|100|50|2|0|0|0|0|0|0|0|0|0|0|0|0|0|0|LOPEZ|TELLEZ|MELQUIADES|SOLTERO|X|X|CARRETERA CARDENAS HUIMANHUILLO|RANCHERIA PASO Y PLAYA|X|9371296208|X|X|X|CARRETERA CARDENAS HUIMANHUILLO|X|LUNES|X|X|X|X|X|DOMICILIO |400|14400|0|0|0|2022-04-01|2022-04-08|x|x|x|x|x|QWZBUBTG9KVTQO|x|HOMBRE|X|14800|X|X|X|X|X|X|X|X|CARDENAS|X|X|X|X|X</v>
      </c>
    </row>
    <row r="634" spans="1:82" x14ac:dyDescent="0.25">
      <c r="A634" t="s">
        <v>768</v>
      </c>
      <c r="B634" t="s">
        <v>2759</v>
      </c>
      <c r="C634">
        <v>3</v>
      </c>
      <c r="D634" t="s">
        <v>3183</v>
      </c>
      <c r="E634" t="s">
        <v>3188</v>
      </c>
      <c r="F634" t="s">
        <v>0</v>
      </c>
      <c r="G634" t="s">
        <v>3553</v>
      </c>
      <c r="H634" t="s">
        <v>3771</v>
      </c>
      <c r="I634">
        <v>14800</v>
      </c>
      <c r="J634">
        <v>0</v>
      </c>
      <c r="K634">
        <v>100</v>
      </c>
      <c r="L634">
        <v>50</v>
      </c>
      <c r="M634">
        <v>2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 t="s">
        <v>7</v>
      </c>
      <c r="AC634" t="s">
        <v>4201</v>
      </c>
      <c r="AD634" t="s">
        <v>4885</v>
      </c>
      <c r="AE634" t="s">
        <v>4</v>
      </c>
      <c r="AF634" t="s">
        <v>1</v>
      </c>
      <c r="AG634" t="s">
        <v>1</v>
      </c>
      <c r="AH634" t="s">
        <v>5654</v>
      </c>
      <c r="AI634" t="s">
        <v>3553</v>
      </c>
      <c r="AJ634" t="s">
        <v>1</v>
      </c>
      <c r="AK634">
        <v>9371697532</v>
      </c>
      <c r="AL634" t="s">
        <v>1</v>
      </c>
      <c r="AM634" t="s">
        <v>1</v>
      </c>
      <c r="AN634" t="s">
        <v>1</v>
      </c>
      <c r="AO634" t="s">
        <v>5654</v>
      </c>
      <c r="AP634" t="s">
        <v>1</v>
      </c>
      <c r="AQ634" t="s">
        <v>2</v>
      </c>
      <c r="AR634" t="s">
        <v>1</v>
      </c>
      <c r="AS634" t="s">
        <v>1</v>
      </c>
      <c r="AT634" t="s">
        <v>1</v>
      </c>
      <c r="AU634" t="s">
        <v>1</v>
      </c>
      <c r="AV634" t="s">
        <v>1</v>
      </c>
      <c r="AW634" t="s">
        <v>11</v>
      </c>
      <c r="AX634">
        <f>Tabla1[[#This Row],[precio del paquete]]-Tabla1[[#This Row],[Saldo_Deudor]]</f>
        <v>500</v>
      </c>
      <c r="AY634">
        <v>14300</v>
      </c>
      <c r="AZ634">
        <v>0</v>
      </c>
      <c r="BA634">
        <v>0</v>
      </c>
      <c r="BB634" s="20">
        <v>0</v>
      </c>
      <c r="BC634" t="s">
        <v>3966</v>
      </c>
      <c r="BD634" t="s">
        <v>6036</v>
      </c>
      <c r="BE634" t="s">
        <v>3</v>
      </c>
      <c r="BF634" t="s">
        <v>3</v>
      </c>
      <c r="BG634" t="s">
        <v>3</v>
      </c>
      <c r="BH634" t="s">
        <v>3</v>
      </c>
      <c r="BI634" t="s">
        <v>3</v>
      </c>
      <c r="BJ634" s="18" t="s">
        <v>6126</v>
      </c>
      <c r="BK634" t="s">
        <v>3</v>
      </c>
      <c r="BL634" t="s">
        <v>132</v>
      </c>
      <c r="BM634" t="s">
        <v>1</v>
      </c>
      <c r="BN634">
        <f>Tabla1[[#This Row],[precio del paquete]]</f>
        <v>14800</v>
      </c>
      <c r="BO634" t="s">
        <v>1</v>
      </c>
      <c r="BP634" t="s">
        <v>1</v>
      </c>
      <c r="BQ634" t="s">
        <v>1</v>
      </c>
      <c r="BR634" t="s">
        <v>1</v>
      </c>
      <c r="BS634" t="s">
        <v>1</v>
      </c>
      <c r="BT634" t="s">
        <v>1</v>
      </c>
      <c r="BU634" t="s">
        <v>1</v>
      </c>
      <c r="BV634" t="s">
        <v>1</v>
      </c>
      <c r="BW634" t="s">
        <v>0</v>
      </c>
      <c r="BX634" t="s">
        <v>1</v>
      </c>
      <c r="BY634" t="s">
        <v>1</v>
      </c>
      <c r="BZ634" t="s">
        <v>1</v>
      </c>
      <c r="CA634" t="s">
        <v>1</v>
      </c>
      <c r="CB634" t="s">
        <v>1</v>
      </c>
      <c r="CD634" t="str" cm="1">
        <f t="array" aca="1" ref="CD634" ca="1">eConcatenar(A634:CB634,"|")</f>
        <v>k7pIoC0kcL3O5Y4H|CAR2021-7461|3|MEMORIAL|TABASCO|CARDENAS|RANCHERIA PASO Y PLAYA|2021-06-12|14800|0|100|50|2|0|0|0|0|0|0|0|0|0|0|0|0|0|0|LOPEZ|HERNANDEZ|MARIA ASUNCIONA|SOLTERO|X|X|CALLE LOS SAUCES |RANCHERIA PASO Y PLAYA|X|9371697532|X|X|X|CALLE LOS SAUCES |X|LUNES|X|X|X|X|X|DOMICILIO |500|14300|0|0|0|2022-04-01|2022-04-08|x|x|x|x|x|QWZBUBTG9KVTQO|x|HOMBRE|X|14800|X|X|X|X|X|X|X|X|CARDENAS|X|X|X|X|X</v>
      </c>
    </row>
    <row r="635" spans="1:82" x14ac:dyDescent="0.25">
      <c r="A635" t="s">
        <v>769</v>
      </c>
      <c r="B635" t="s">
        <v>2760</v>
      </c>
      <c r="C635">
        <v>3</v>
      </c>
      <c r="D635" t="s">
        <v>3183</v>
      </c>
      <c r="E635" t="s">
        <v>3188</v>
      </c>
      <c r="F635" t="s">
        <v>0</v>
      </c>
      <c r="G635" t="s">
        <v>3553</v>
      </c>
      <c r="H635" t="s">
        <v>4037</v>
      </c>
      <c r="I635">
        <v>14800</v>
      </c>
      <c r="J635">
        <v>0</v>
      </c>
      <c r="K635">
        <v>500</v>
      </c>
      <c r="L635">
        <v>50</v>
      </c>
      <c r="M635">
        <v>2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 t="s">
        <v>4886</v>
      </c>
      <c r="AC635" t="s">
        <v>4188</v>
      </c>
      <c r="AD635" t="s">
        <v>4887</v>
      </c>
      <c r="AE635" t="s">
        <v>4</v>
      </c>
      <c r="AF635" t="s">
        <v>1</v>
      </c>
      <c r="AG635" t="s">
        <v>1</v>
      </c>
      <c r="AH635" t="s">
        <v>5655</v>
      </c>
      <c r="AI635" t="s">
        <v>3553</v>
      </c>
      <c r="AJ635" t="s">
        <v>1</v>
      </c>
      <c r="AK635">
        <v>9932369256</v>
      </c>
      <c r="AL635" t="s">
        <v>1</v>
      </c>
      <c r="AM635" t="s">
        <v>1</v>
      </c>
      <c r="AN635" t="s">
        <v>1</v>
      </c>
      <c r="AO635" t="s">
        <v>5655</v>
      </c>
      <c r="AP635" t="s">
        <v>1</v>
      </c>
      <c r="AQ635" t="s">
        <v>2</v>
      </c>
      <c r="AR635" t="s">
        <v>1</v>
      </c>
      <c r="AS635" t="s">
        <v>1</v>
      </c>
      <c r="AT635" t="s">
        <v>1</v>
      </c>
      <c r="AU635" t="s">
        <v>1</v>
      </c>
      <c r="AV635" t="s">
        <v>1</v>
      </c>
      <c r="AW635" t="s">
        <v>11</v>
      </c>
      <c r="AX635">
        <f>Tabla1[[#This Row],[precio del paquete]]-Tabla1[[#This Row],[Saldo_Deudor]]</f>
        <v>900</v>
      </c>
      <c r="AY635">
        <v>13900</v>
      </c>
      <c r="AZ635">
        <v>0</v>
      </c>
      <c r="BA635">
        <v>0</v>
      </c>
      <c r="BB635" s="20">
        <v>0</v>
      </c>
      <c r="BC635" t="s">
        <v>4158</v>
      </c>
      <c r="BD635" t="s">
        <v>4048</v>
      </c>
      <c r="BE635" t="s">
        <v>3</v>
      </c>
      <c r="BF635" t="s">
        <v>3</v>
      </c>
      <c r="BG635" t="s">
        <v>3</v>
      </c>
      <c r="BH635" t="s">
        <v>3</v>
      </c>
      <c r="BI635" t="s">
        <v>3</v>
      </c>
      <c r="BJ635" s="19" t="s">
        <v>6126</v>
      </c>
      <c r="BK635" t="s">
        <v>3</v>
      </c>
      <c r="BL635" t="s">
        <v>132</v>
      </c>
      <c r="BM635" t="s">
        <v>1</v>
      </c>
      <c r="BN635">
        <f>Tabla1[[#This Row],[precio del paquete]]</f>
        <v>14800</v>
      </c>
      <c r="BO635" t="s">
        <v>1</v>
      </c>
      <c r="BP635" t="s">
        <v>1</v>
      </c>
      <c r="BQ635" t="s">
        <v>1</v>
      </c>
      <c r="BR635" t="s">
        <v>1</v>
      </c>
      <c r="BS635" t="s">
        <v>1</v>
      </c>
      <c r="BT635" t="s">
        <v>1</v>
      </c>
      <c r="BU635" t="s">
        <v>1</v>
      </c>
      <c r="BV635" t="s">
        <v>1</v>
      </c>
      <c r="BW635" t="s">
        <v>0</v>
      </c>
      <c r="BX635" t="s">
        <v>1</v>
      </c>
      <c r="BY635" t="s">
        <v>1</v>
      </c>
      <c r="BZ635" t="s">
        <v>1</v>
      </c>
      <c r="CA635" t="s">
        <v>1</v>
      </c>
      <c r="CB635" t="s">
        <v>1</v>
      </c>
      <c r="CD635" t="str" cm="1">
        <f t="array" aca="1" ref="CD635" ca="1">eConcatenar(A635:CB635,"|")</f>
        <v>4jEhqDCtdsuowI72|CAR2021-2641|3|MEMORIAL|TABASCO|CARDENAS|RANCHERIA PASO Y PLAYA|2021-06-16|14800|0|500|50|2|0|0|0|0|0|0|0|0|0|0|0|0|0|0|AGUILERA|ARIAS|NINIVE|SOLTERO|X|X|CARRETERA CARDENAS A HUIMANGUILLO KILOMETRO 26|RANCHERIA PASO Y PLAYA|X|9932369256|X|X|X|CARRETERA CARDENAS A HUIMANGUILLO KILOMETRO 26|X|LUNES|X|X|X|X|X|DOMICILIO |900|13900|0|0|0|2021-07-07|2021-07-14|x|x|x|x|x|QWZBUBTG9KVTQO|x|HOMBRE|X|14800|X|X|X|X|X|X|X|X|CARDENAS|X|X|X|X|X</v>
      </c>
    </row>
    <row r="636" spans="1:82" x14ac:dyDescent="0.25">
      <c r="A636" t="s">
        <v>770</v>
      </c>
      <c r="B636" t="s">
        <v>2761</v>
      </c>
      <c r="C636">
        <v>3</v>
      </c>
      <c r="D636" t="s">
        <v>3183</v>
      </c>
      <c r="E636" t="s">
        <v>3188</v>
      </c>
      <c r="F636" t="s">
        <v>3189</v>
      </c>
      <c r="G636" t="s">
        <v>3554</v>
      </c>
      <c r="H636" t="s">
        <v>4038</v>
      </c>
      <c r="I636">
        <v>14800</v>
      </c>
      <c r="J636">
        <v>0</v>
      </c>
      <c r="K636">
        <v>300</v>
      </c>
      <c r="L636">
        <v>50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 t="s">
        <v>4888</v>
      </c>
      <c r="AC636" t="s">
        <v>4674</v>
      </c>
      <c r="AD636" t="s">
        <v>4560</v>
      </c>
      <c r="AE636" t="s">
        <v>4</v>
      </c>
      <c r="AF636" t="s">
        <v>1</v>
      </c>
      <c r="AG636" t="s">
        <v>1</v>
      </c>
      <c r="AH636" t="s">
        <v>5656</v>
      </c>
      <c r="AI636" t="s">
        <v>3554</v>
      </c>
      <c r="AJ636" t="s">
        <v>1</v>
      </c>
      <c r="AK636">
        <v>9331201318</v>
      </c>
      <c r="AL636" t="s">
        <v>1</v>
      </c>
      <c r="AM636" t="s">
        <v>1</v>
      </c>
      <c r="AN636" t="s">
        <v>1</v>
      </c>
      <c r="AO636" t="s">
        <v>5656</v>
      </c>
      <c r="AP636" t="s">
        <v>1</v>
      </c>
      <c r="AQ636" t="s">
        <v>2</v>
      </c>
      <c r="AR636" t="s">
        <v>1</v>
      </c>
      <c r="AS636" t="s">
        <v>1</v>
      </c>
      <c r="AT636" t="s">
        <v>1</v>
      </c>
      <c r="AU636" t="s">
        <v>1</v>
      </c>
      <c r="AV636" t="s">
        <v>1</v>
      </c>
      <c r="AW636" t="s">
        <v>11</v>
      </c>
      <c r="AX636">
        <f>Tabla1[[#This Row],[precio del paquete]]-Tabla1[[#This Row],[Saldo_Deudor]]</f>
        <v>3500</v>
      </c>
      <c r="AY636">
        <v>11300</v>
      </c>
      <c r="AZ636">
        <v>0</v>
      </c>
      <c r="BA636">
        <v>0</v>
      </c>
      <c r="BB636" s="20">
        <v>0</v>
      </c>
      <c r="BC636" t="s">
        <v>3965</v>
      </c>
      <c r="BD636" t="s">
        <v>4085</v>
      </c>
      <c r="BE636" t="s">
        <v>3</v>
      </c>
      <c r="BF636" t="s">
        <v>3</v>
      </c>
      <c r="BG636" t="s">
        <v>3</v>
      </c>
      <c r="BH636" t="s">
        <v>3</v>
      </c>
      <c r="BI636" t="s">
        <v>3</v>
      </c>
      <c r="BJ636" s="18" t="s">
        <v>6126</v>
      </c>
      <c r="BK636" t="s">
        <v>3</v>
      </c>
      <c r="BL636" t="s">
        <v>132</v>
      </c>
      <c r="BM636" t="s">
        <v>1</v>
      </c>
      <c r="BN636">
        <f>Tabla1[[#This Row],[precio del paquete]]</f>
        <v>14800</v>
      </c>
      <c r="BO636" t="s">
        <v>1</v>
      </c>
      <c r="BP636" t="s">
        <v>1</v>
      </c>
      <c r="BQ636" t="s">
        <v>1</v>
      </c>
      <c r="BR636" t="s">
        <v>1</v>
      </c>
      <c r="BS636" t="s">
        <v>1</v>
      </c>
      <c r="BT636" t="s">
        <v>1</v>
      </c>
      <c r="BU636" t="s">
        <v>1</v>
      </c>
      <c r="BV636" t="s">
        <v>1</v>
      </c>
      <c r="BW636" t="s">
        <v>0</v>
      </c>
      <c r="BX636" t="s">
        <v>1</v>
      </c>
      <c r="BY636" t="s">
        <v>1</v>
      </c>
      <c r="BZ636" t="s">
        <v>1</v>
      </c>
      <c r="CA636" t="s">
        <v>1</v>
      </c>
      <c r="CB636" t="s">
        <v>1</v>
      </c>
      <c r="CD636" t="str" cm="1">
        <f t="array" aca="1" ref="CD636" ca="1">eConcatenar(A636:CB636,"|")</f>
        <v>iYreeUeS34Vf4cWC|COM2021-2942|3|MEMORIAL|TABASCO|COMALCALCO|RANCHERIA PATASTAL SEGUNDA|2021-09-17|14800|0|300|50|0|0|0|0|0|0|0|0|0|0|0|0|0|0|0|BALTAZAR|REYES|ELENA|SOLTERO|X|X|CARRETERA AL CHESCHIN|RANCHERIA PATASTAL SEGUNDA|X|9331201318|X|X|X|CARRETERA AL CHESCHIN|X|LUNES|X|X|X|X|X|DOMICILIO |3500|11300|0|0|0|2022-01-19|2022-01-26|x|x|x|x|x|QWZBUBTG9KVTQO|x|HOMBRE|X|14800|X|X|X|X|X|X|X|X|CARDENAS|X|X|X|X|X</v>
      </c>
    </row>
    <row r="637" spans="1:82" x14ac:dyDescent="0.25">
      <c r="A637" t="s">
        <v>771</v>
      </c>
      <c r="B637" t="s">
        <v>2762</v>
      </c>
      <c r="C637">
        <v>3</v>
      </c>
      <c r="D637" t="s">
        <v>3183</v>
      </c>
      <c r="E637" t="s">
        <v>3188</v>
      </c>
      <c r="F637" t="s">
        <v>3192</v>
      </c>
      <c r="G637" t="s">
        <v>3555</v>
      </c>
      <c r="H637" t="s">
        <v>3763</v>
      </c>
      <c r="I637">
        <v>14800</v>
      </c>
      <c r="J637">
        <v>0</v>
      </c>
      <c r="K637">
        <v>200</v>
      </c>
      <c r="L637">
        <v>50</v>
      </c>
      <c r="M637">
        <v>1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 t="s">
        <v>4201</v>
      </c>
      <c r="AC637" t="s">
        <v>4224</v>
      </c>
      <c r="AD637" t="s">
        <v>4889</v>
      </c>
      <c r="AE637" t="s">
        <v>4</v>
      </c>
      <c r="AF637" t="s">
        <v>1</v>
      </c>
      <c r="AG637" t="s">
        <v>1</v>
      </c>
      <c r="AH637" t="s">
        <v>3555</v>
      </c>
      <c r="AI637" t="s">
        <v>3555</v>
      </c>
      <c r="AJ637" t="s">
        <v>1</v>
      </c>
      <c r="AK637" t="s">
        <v>1</v>
      </c>
      <c r="AL637" t="s">
        <v>1</v>
      </c>
      <c r="AM637" t="s">
        <v>1</v>
      </c>
      <c r="AN637" t="s">
        <v>1</v>
      </c>
      <c r="AO637" t="s">
        <v>3555</v>
      </c>
      <c r="AP637" t="s">
        <v>1</v>
      </c>
      <c r="AQ637" t="s">
        <v>2</v>
      </c>
      <c r="AR637" t="s">
        <v>1</v>
      </c>
      <c r="AS637" t="s">
        <v>1</v>
      </c>
      <c r="AT637" t="s">
        <v>1</v>
      </c>
      <c r="AU637" t="s">
        <v>1</v>
      </c>
      <c r="AV637" t="s">
        <v>1</v>
      </c>
      <c r="AW637" t="s">
        <v>11</v>
      </c>
      <c r="AX637">
        <f>Tabla1[[#This Row],[precio del paquete]]-Tabla1[[#This Row],[Saldo_Deudor]]</f>
        <v>11800</v>
      </c>
      <c r="AY637">
        <v>3000</v>
      </c>
      <c r="AZ637">
        <v>0</v>
      </c>
      <c r="BA637">
        <v>0</v>
      </c>
      <c r="BB637" s="20">
        <v>0</v>
      </c>
      <c r="BC637" t="s">
        <v>5974</v>
      </c>
      <c r="BD637" t="s">
        <v>6064</v>
      </c>
      <c r="BE637" t="s">
        <v>3</v>
      </c>
      <c r="BF637" t="s">
        <v>3</v>
      </c>
      <c r="BG637" t="s">
        <v>3</v>
      </c>
      <c r="BH637" t="s">
        <v>3</v>
      </c>
      <c r="BI637" t="s">
        <v>3</v>
      </c>
      <c r="BJ637" s="19" t="s">
        <v>6134</v>
      </c>
      <c r="BK637" t="s">
        <v>3</v>
      </c>
      <c r="BL637" t="s">
        <v>132</v>
      </c>
      <c r="BM637" t="s">
        <v>1</v>
      </c>
      <c r="BN637">
        <f>Tabla1[[#This Row],[precio del paquete]]</f>
        <v>14800</v>
      </c>
      <c r="BO637" t="s">
        <v>1</v>
      </c>
      <c r="BP637" t="s">
        <v>1</v>
      </c>
      <c r="BQ637" t="s">
        <v>1</v>
      </c>
      <c r="BR637" t="s">
        <v>1</v>
      </c>
      <c r="BS637" t="s">
        <v>1</v>
      </c>
      <c r="BT637" t="s">
        <v>1</v>
      </c>
      <c r="BU637" t="s">
        <v>1</v>
      </c>
      <c r="BV637" t="s">
        <v>1</v>
      </c>
      <c r="BW637" t="s">
        <v>0</v>
      </c>
      <c r="BX637" t="s">
        <v>1</v>
      </c>
      <c r="BY637" t="s">
        <v>1</v>
      </c>
      <c r="BZ637" t="s">
        <v>1</v>
      </c>
      <c r="CA637" t="s">
        <v>1</v>
      </c>
      <c r="CB637" t="s">
        <v>1</v>
      </c>
      <c r="CD637" t="str" cm="1">
        <f t="array" aca="1" ref="CD637" ca="1">eConcatenar(A637:CB637,"|")</f>
        <v>5NTfAwo9ra5m99a8|PAR2021-3714|3|MEMORIAL|TABASCO|PARAISO|RANCHERIA QUINTIN ARAUZ|2022-02-01|14800|0|200|50|1|0|0|0|0|0|0|0|0|0|0|0|0|0|0|HERNANDEZ|DOMINGUEZ|MIROSLAVA|SOLTERO|X|X|RANCHERIA QUINTIN ARAUZ|RANCHERIA QUINTIN ARAUZ|X|X|X|X|X|RANCHERIA QUINTIN ARAUZ|X|LUNES|X|X|X|X|X|DOMICILIO |11800|3000|0|0|0|2022-03-02|2022-03-09|x|x|x|x|x|QWZGYSX69KVTQO|x|HOMBRE|X|14800|X|X|X|X|X|X|X|X|CARDENAS|X|X|X|X|X</v>
      </c>
    </row>
    <row r="638" spans="1:82" x14ac:dyDescent="0.25">
      <c r="A638" t="s">
        <v>772</v>
      </c>
      <c r="B638" t="s">
        <v>2763</v>
      </c>
      <c r="C638">
        <v>3</v>
      </c>
      <c r="D638" t="s">
        <v>3183</v>
      </c>
      <c r="E638" t="s">
        <v>3188</v>
      </c>
      <c r="F638" t="s">
        <v>3191</v>
      </c>
      <c r="G638" t="s">
        <v>3556</v>
      </c>
      <c r="H638" t="s">
        <v>3801</v>
      </c>
      <c r="I638">
        <v>14800</v>
      </c>
      <c r="J638">
        <v>0</v>
      </c>
      <c r="K638">
        <v>100</v>
      </c>
      <c r="L638">
        <v>50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 t="s">
        <v>7</v>
      </c>
      <c r="AC638" t="s">
        <v>4309</v>
      </c>
      <c r="AD638" t="s">
        <v>4599</v>
      </c>
      <c r="AE638" t="s">
        <v>4</v>
      </c>
      <c r="AF638" t="s">
        <v>1</v>
      </c>
      <c r="AG638" t="s">
        <v>1</v>
      </c>
      <c r="AH638" t="s">
        <v>5657</v>
      </c>
      <c r="AI638" t="s">
        <v>3556</v>
      </c>
      <c r="AJ638" t="s">
        <v>1</v>
      </c>
      <c r="AK638">
        <v>9331065899</v>
      </c>
      <c r="AL638" t="s">
        <v>1</v>
      </c>
      <c r="AM638" t="s">
        <v>1</v>
      </c>
      <c r="AN638" t="s">
        <v>1</v>
      </c>
      <c r="AO638" t="s">
        <v>5657</v>
      </c>
      <c r="AP638" t="s">
        <v>1</v>
      </c>
      <c r="AQ638" t="s">
        <v>2</v>
      </c>
      <c r="AR638" t="s">
        <v>1</v>
      </c>
      <c r="AS638" t="s">
        <v>1</v>
      </c>
      <c r="AT638" t="s">
        <v>1</v>
      </c>
      <c r="AU638" t="s">
        <v>1</v>
      </c>
      <c r="AV638" t="s">
        <v>1</v>
      </c>
      <c r="AW638" t="s">
        <v>11</v>
      </c>
      <c r="AX638">
        <f>Tabla1[[#This Row],[precio del paquete]]-Tabla1[[#This Row],[Saldo_Deudor]]</f>
        <v>1750</v>
      </c>
      <c r="AY638">
        <v>13050</v>
      </c>
      <c r="AZ638">
        <v>0</v>
      </c>
      <c r="BA638">
        <v>0</v>
      </c>
      <c r="BB638" s="20">
        <v>0</v>
      </c>
      <c r="BC638" t="s">
        <v>4162</v>
      </c>
      <c r="BD638" t="s">
        <v>5962</v>
      </c>
      <c r="BE638" t="s">
        <v>3</v>
      </c>
      <c r="BF638" t="s">
        <v>3</v>
      </c>
      <c r="BG638" t="s">
        <v>3</v>
      </c>
      <c r="BH638" t="s">
        <v>3</v>
      </c>
      <c r="BI638" t="s">
        <v>3</v>
      </c>
      <c r="BJ638" s="18" t="s">
        <v>6141</v>
      </c>
      <c r="BK638" t="s">
        <v>3</v>
      </c>
      <c r="BL638" t="s">
        <v>132</v>
      </c>
      <c r="BM638" t="s">
        <v>1</v>
      </c>
      <c r="BN638">
        <f>Tabla1[[#This Row],[precio del paquete]]</f>
        <v>14800</v>
      </c>
      <c r="BO638" t="s">
        <v>1</v>
      </c>
      <c r="BP638" t="s">
        <v>1</v>
      </c>
      <c r="BQ638" t="s">
        <v>1</v>
      </c>
      <c r="BR638" t="s">
        <v>1</v>
      </c>
      <c r="BS638" t="s">
        <v>1</v>
      </c>
      <c r="BT638" t="s">
        <v>1</v>
      </c>
      <c r="BU638" t="s">
        <v>1</v>
      </c>
      <c r="BV638" t="s">
        <v>1</v>
      </c>
      <c r="BW638" t="s">
        <v>0</v>
      </c>
      <c r="BX638" t="s">
        <v>1</v>
      </c>
      <c r="BY638" t="s">
        <v>1</v>
      </c>
      <c r="BZ638" t="s">
        <v>1</v>
      </c>
      <c r="CA638" t="s">
        <v>1</v>
      </c>
      <c r="CB638" t="s">
        <v>1</v>
      </c>
      <c r="CD638" t="str" cm="1">
        <f t="array" aca="1" ref="CD638" ca="1">eConcatenar(A638:CB638,"|")</f>
        <v>E8CrOkquuv4CGB6u|CAR2021-6008|3|MEMORIAL|TABASCO|CUNDUACAN|RANCHERIA RIO SECO PRIMERA SECCION|2021-08-10|14800|0|100|50|0|0|0|0|0|0|0|0|0|0|0|0|0|0|0|LOPEZ|PEREGRINO|NATIVIDAD|SOLTERO|X|X|CARRETERA A SANTA ROSALIA SIN NUMERO|RANCHERIA RIO SECO PRIMERA SECCION|X|9331065899|X|X|X|CARRETERA A SANTA ROSALIA SIN NUMERO|X|LUNES|X|X|X|X|X|DOMICILIO |1750|13050|0|0|0|2022-01-20|2022-01-27|x|x|x|x|x|QWZGYZFM9KVTQO|x|HOMBRE|X|14800|X|X|X|X|X|X|X|X|CARDENAS|X|X|X|X|X</v>
      </c>
    </row>
    <row r="639" spans="1:82" x14ac:dyDescent="0.25">
      <c r="A639" t="s">
        <v>773</v>
      </c>
      <c r="B639" t="s">
        <v>2764</v>
      </c>
      <c r="C639">
        <v>3</v>
      </c>
      <c r="D639" t="s">
        <v>3183</v>
      </c>
      <c r="E639" t="s">
        <v>3188</v>
      </c>
      <c r="F639" t="s">
        <v>3189</v>
      </c>
      <c r="G639" t="s">
        <v>3557</v>
      </c>
      <c r="H639" t="s">
        <v>3832</v>
      </c>
      <c r="I639">
        <v>14800</v>
      </c>
      <c r="J639">
        <v>0</v>
      </c>
      <c r="K639">
        <v>100</v>
      </c>
      <c r="L639">
        <v>50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 t="s">
        <v>4425</v>
      </c>
      <c r="AC639" t="s">
        <v>4890</v>
      </c>
      <c r="AD639" t="s">
        <v>4273</v>
      </c>
      <c r="AE639" t="s">
        <v>4</v>
      </c>
      <c r="AF639" t="s">
        <v>1</v>
      </c>
      <c r="AG639" t="s">
        <v>1</v>
      </c>
      <c r="AH639" t="s">
        <v>5658</v>
      </c>
      <c r="AI639" t="s">
        <v>3557</v>
      </c>
      <c r="AJ639" t="s">
        <v>1</v>
      </c>
      <c r="AK639" t="s">
        <v>1</v>
      </c>
      <c r="AL639" t="s">
        <v>1</v>
      </c>
      <c r="AM639" t="s">
        <v>1</v>
      </c>
      <c r="AN639" t="s">
        <v>1</v>
      </c>
      <c r="AO639" t="s">
        <v>5658</v>
      </c>
      <c r="AP639" t="s">
        <v>1</v>
      </c>
      <c r="AQ639" t="s">
        <v>2</v>
      </c>
      <c r="AR639" t="s">
        <v>1</v>
      </c>
      <c r="AS639" t="s">
        <v>1</v>
      </c>
      <c r="AT639" t="s">
        <v>1</v>
      </c>
      <c r="AU639" t="s">
        <v>1</v>
      </c>
      <c r="AV639" t="s">
        <v>1</v>
      </c>
      <c r="AW639" t="s">
        <v>11</v>
      </c>
      <c r="AX639">
        <f>Tabla1[[#This Row],[precio del paquete]]-Tabla1[[#This Row],[Saldo_Deudor]]</f>
        <v>800</v>
      </c>
      <c r="AY639">
        <v>14000</v>
      </c>
      <c r="AZ639">
        <v>0</v>
      </c>
      <c r="BA639">
        <v>0</v>
      </c>
      <c r="BB639" s="20">
        <v>0</v>
      </c>
      <c r="BC639" t="s">
        <v>4085</v>
      </c>
      <c r="BD639" t="s">
        <v>5963</v>
      </c>
      <c r="BE639" t="s">
        <v>3</v>
      </c>
      <c r="BF639" t="s">
        <v>3</v>
      </c>
      <c r="BG639" t="s">
        <v>3</v>
      </c>
      <c r="BH639" t="s">
        <v>3</v>
      </c>
      <c r="BI639" t="s">
        <v>3</v>
      </c>
      <c r="BJ639" s="19" t="s">
        <v>6124</v>
      </c>
      <c r="BK639" t="s">
        <v>3</v>
      </c>
      <c r="BL639" t="s">
        <v>132</v>
      </c>
      <c r="BM639" t="s">
        <v>1</v>
      </c>
      <c r="BN639">
        <f>Tabla1[[#This Row],[precio del paquete]]</f>
        <v>14800</v>
      </c>
      <c r="BO639" t="s">
        <v>1</v>
      </c>
      <c r="BP639" t="s">
        <v>1</v>
      </c>
      <c r="BQ639" t="s">
        <v>1</v>
      </c>
      <c r="BR639" t="s">
        <v>1</v>
      </c>
      <c r="BS639" t="s">
        <v>1</v>
      </c>
      <c r="BT639" t="s">
        <v>1</v>
      </c>
      <c r="BU639" t="s">
        <v>1</v>
      </c>
      <c r="BV639" t="s">
        <v>1</v>
      </c>
      <c r="BW639" t="s">
        <v>0</v>
      </c>
      <c r="BX639" t="s">
        <v>1</v>
      </c>
      <c r="BY639" t="s">
        <v>1</v>
      </c>
      <c r="BZ639" t="s">
        <v>1</v>
      </c>
      <c r="CA639" t="s">
        <v>1</v>
      </c>
      <c r="CB639" t="s">
        <v>1</v>
      </c>
      <c r="CD639" t="str" cm="1">
        <f t="array" aca="1" ref="CD639" ca="1">eConcatenar(A639:CB639,"|")</f>
        <v>DII07Vo4kDvltLvz|COM2021-6818|3|MEMORIAL|TABASCO|COMALCALCO|RANCHERIA RIO SECO SEGUNDA |2021-09-11|14800|0|100|50|0|0|0|0|0|0|0|0|0|0|0|0|0|0|0|ESCALANTE|CEBALLOS|FLOR|SOLTERO|X|X|CALLE RIO SECO SEGUNDA SECCION|RANCHERIA RIO SECO SEGUNDA |X|X|X|X|X|CALLE RIO SECO SEGUNDA SECCION|X|LUNES|X|X|X|X|X|DOMICILIO |800|14000|0|0|0|2022-01-26|2022-02-02|x|x|x|x|x|QWZHGJ0U9KVTQO|x|HOMBRE|X|14800|X|X|X|X|X|X|X|X|CARDENAS|X|X|X|X|X</v>
      </c>
    </row>
    <row r="640" spans="1:82" x14ac:dyDescent="0.25">
      <c r="A640" t="s">
        <v>774</v>
      </c>
      <c r="B640" t="s">
        <v>2765</v>
      </c>
      <c r="C640">
        <v>3</v>
      </c>
      <c r="D640" t="s">
        <v>3183</v>
      </c>
      <c r="E640" t="s">
        <v>3188</v>
      </c>
      <c r="F640" t="s">
        <v>3189</v>
      </c>
      <c r="G640" t="s">
        <v>3557</v>
      </c>
      <c r="H640" t="s">
        <v>3763</v>
      </c>
      <c r="I640">
        <v>14800</v>
      </c>
      <c r="J640">
        <v>0</v>
      </c>
      <c r="K640">
        <v>100</v>
      </c>
      <c r="L640">
        <v>50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 t="s">
        <v>4455</v>
      </c>
      <c r="AC640" t="s">
        <v>4186</v>
      </c>
      <c r="AD640" t="s">
        <v>4891</v>
      </c>
      <c r="AE640" t="s">
        <v>4</v>
      </c>
      <c r="AF640" t="s">
        <v>1</v>
      </c>
      <c r="AG640" t="s">
        <v>1</v>
      </c>
      <c r="AH640" t="s">
        <v>5659</v>
      </c>
      <c r="AI640" t="s">
        <v>3557</v>
      </c>
      <c r="AJ640" t="s">
        <v>1</v>
      </c>
      <c r="AK640" t="s">
        <v>1</v>
      </c>
      <c r="AL640" t="s">
        <v>1</v>
      </c>
      <c r="AM640" t="s">
        <v>1</v>
      </c>
      <c r="AN640" t="s">
        <v>1</v>
      </c>
      <c r="AO640" t="s">
        <v>5659</v>
      </c>
      <c r="AP640" t="s">
        <v>1</v>
      </c>
      <c r="AQ640" t="s">
        <v>2</v>
      </c>
      <c r="AR640" t="s">
        <v>1</v>
      </c>
      <c r="AS640" t="s">
        <v>1</v>
      </c>
      <c r="AT640" t="s">
        <v>1</v>
      </c>
      <c r="AU640" t="s">
        <v>1</v>
      </c>
      <c r="AV640" t="s">
        <v>1</v>
      </c>
      <c r="AW640" t="s">
        <v>11</v>
      </c>
      <c r="AX640">
        <f>Tabla1[[#This Row],[precio del paquete]]-Tabla1[[#This Row],[Saldo_Deudor]]</f>
        <v>1900</v>
      </c>
      <c r="AY640">
        <v>12900</v>
      </c>
      <c r="AZ640">
        <v>0</v>
      </c>
      <c r="BA640">
        <v>0</v>
      </c>
      <c r="BB640" s="20">
        <v>0</v>
      </c>
      <c r="BC640" t="s">
        <v>4085</v>
      </c>
      <c r="BD640" t="s">
        <v>5963</v>
      </c>
      <c r="BE640" t="s">
        <v>3</v>
      </c>
      <c r="BF640" t="s">
        <v>3</v>
      </c>
      <c r="BG640" t="s">
        <v>3</v>
      </c>
      <c r="BH640" t="s">
        <v>3</v>
      </c>
      <c r="BI640" t="s">
        <v>3</v>
      </c>
      <c r="BJ640" s="18" t="s">
        <v>6150</v>
      </c>
      <c r="BK640" t="s">
        <v>3</v>
      </c>
      <c r="BL640" t="s">
        <v>132</v>
      </c>
      <c r="BM640" t="s">
        <v>1</v>
      </c>
      <c r="BN640">
        <f>Tabla1[[#This Row],[precio del paquete]]</f>
        <v>14800</v>
      </c>
      <c r="BO640" t="s">
        <v>1</v>
      </c>
      <c r="BP640" t="s">
        <v>1</v>
      </c>
      <c r="BQ640" t="s">
        <v>1</v>
      </c>
      <c r="BR640" t="s">
        <v>1</v>
      </c>
      <c r="BS640" t="s">
        <v>1</v>
      </c>
      <c r="BT640" t="s">
        <v>1</v>
      </c>
      <c r="BU640" t="s">
        <v>1</v>
      </c>
      <c r="BV640" t="s">
        <v>1</v>
      </c>
      <c r="BW640" t="s">
        <v>0</v>
      </c>
      <c r="BX640" t="s">
        <v>1</v>
      </c>
      <c r="BY640" t="s">
        <v>1</v>
      </c>
      <c r="BZ640" t="s">
        <v>1</v>
      </c>
      <c r="CA640" t="s">
        <v>1</v>
      </c>
      <c r="CB640" t="s">
        <v>1</v>
      </c>
      <c r="CD640" t="str" cm="1">
        <f t="array" aca="1" ref="CD640" ca="1">eConcatenar(A640:CB640,"|")</f>
        <v>wQpYK56O6dFynmJ2|COM2021-4628|3|MEMORIAL|TABASCO|COMALCALCO|RANCHERIA RIO SECO SEGUNDA |2022-02-01|14800|0|100|50|0|0|0|0|0|0|0|0|0|0|0|0|0|0|0|DE LA FUENTE|GARCIA|MARIA LILA|SOLTERO|X|X|PASANDO TULIPAN EN AVENIDA 3 HERMANOS|RANCHERIA RIO SECO SEGUNDA |X|X|X|X|X|PASANDO TULIPAN EN AVENIDA 3 HERMANOS|X|LUNES|X|X|X|X|X|DOMICILIO |1900|12900|0|0|0|2022-01-26|2022-02-02|x|x|x|x|x|AARMQKP7RFVCNAK|x|HOMBRE|X|14800|X|X|X|X|X|X|X|X|CARDENAS|X|X|X|X|X</v>
      </c>
    </row>
    <row r="641" spans="1:82" x14ac:dyDescent="0.25">
      <c r="A641" t="s">
        <v>775</v>
      </c>
      <c r="B641" t="s">
        <v>2766</v>
      </c>
      <c r="C641">
        <v>3</v>
      </c>
      <c r="D641" t="s">
        <v>3187</v>
      </c>
      <c r="E641" t="s">
        <v>3188</v>
      </c>
      <c r="F641" t="s">
        <v>0</v>
      </c>
      <c r="G641" t="s">
        <v>3558</v>
      </c>
      <c r="H641" t="s">
        <v>4039</v>
      </c>
      <c r="I641">
        <v>11500</v>
      </c>
      <c r="J641">
        <v>0</v>
      </c>
      <c r="K641">
        <v>100</v>
      </c>
      <c r="L641">
        <v>50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 t="s">
        <v>4231</v>
      </c>
      <c r="AC641" t="s">
        <v>4217</v>
      </c>
      <c r="AD641" t="s">
        <v>4548</v>
      </c>
      <c r="AE641" t="s">
        <v>4</v>
      </c>
      <c r="AF641" t="s">
        <v>1</v>
      </c>
      <c r="AG641" t="s">
        <v>1</v>
      </c>
      <c r="AH641" t="s">
        <v>5660</v>
      </c>
      <c r="AI641" t="s">
        <v>3558</v>
      </c>
      <c r="AJ641" t="s">
        <v>1</v>
      </c>
      <c r="AK641">
        <v>9371101792</v>
      </c>
      <c r="AL641" t="s">
        <v>1</v>
      </c>
      <c r="AM641" t="s">
        <v>1</v>
      </c>
      <c r="AN641" t="s">
        <v>1</v>
      </c>
      <c r="AO641" t="s">
        <v>5660</v>
      </c>
      <c r="AP641" t="s">
        <v>1</v>
      </c>
      <c r="AQ641" t="s">
        <v>2</v>
      </c>
      <c r="AR641" t="s">
        <v>1</v>
      </c>
      <c r="AS641" t="s">
        <v>1</v>
      </c>
      <c r="AT641" t="s">
        <v>1</v>
      </c>
      <c r="AU641" t="s">
        <v>1</v>
      </c>
      <c r="AV641" t="s">
        <v>1</v>
      </c>
      <c r="AW641" t="s">
        <v>11</v>
      </c>
      <c r="AX641">
        <f>Tabla1[[#This Row],[precio del paquete]]-Tabla1[[#This Row],[Saldo_Deudor]]</f>
        <v>8600</v>
      </c>
      <c r="AY641">
        <v>2900</v>
      </c>
      <c r="AZ641">
        <v>0</v>
      </c>
      <c r="BA641">
        <v>0</v>
      </c>
      <c r="BB641" s="20">
        <v>0</v>
      </c>
      <c r="BC641" t="s">
        <v>5959</v>
      </c>
      <c r="BD641" t="s">
        <v>3763</v>
      </c>
      <c r="BE641" t="s">
        <v>3</v>
      </c>
      <c r="BF641" t="s">
        <v>3</v>
      </c>
      <c r="BG641" t="s">
        <v>3</v>
      </c>
      <c r="BH641" t="s">
        <v>3</v>
      </c>
      <c r="BI641" t="s">
        <v>3</v>
      </c>
      <c r="BJ641" s="19" t="s">
        <v>6150</v>
      </c>
      <c r="BK641" t="s">
        <v>3</v>
      </c>
      <c r="BL641" t="s">
        <v>132</v>
      </c>
      <c r="BM641" t="s">
        <v>1</v>
      </c>
      <c r="BN641">
        <f>Tabla1[[#This Row],[precio del paquete]]</f>
        <v>11500</v>
      </c>
      <c r="BO641" t="s">
        <v>1</v>
      </c>
      <c r="BP641" t="s">
        <v>1</v>
      </c>
      <c r="BQ641" t="s">
        <v>1</v>
      </c>
      <c r="BR641" t="s">
        <v>1</v>
      </c>
      <c r="BS641" t="s">
        <v>1</v>
      </c>
      <c r="BT641" t="s">
        <v>1</v>
      </c>
      <c r="BU641" t="s">
        <v>1</v>
      </c>
      <c r="BV641" t="s">
        <v>1</v>
      </c>
      <c r="BW641" t="s">
        <v>0</v>
      </c>
      <c r="BX641" t="s">
        <v>1</v>
      </c>
      <c r="BY641" t="s">
        <v>1</v>
      </c>
      <c r="BZ641" t="s">
        <v>1</v>
      </c>
      <c r="CA641" t="s">
        <v>1</v>
      </c>
      <c r="CB641" t="s">
        <v>1</v>
      </c>
      <c r="CD641" t="str" cm="1">
        <f t="array" aca="1" ref="CD641" ca="1">eConcatenar(A641:CB641,"|")</f>
        <v>i2LxJ2cYGxnB5Wvf|CAR2017-4087|3|ECONOLINE|TABASCO|CARDENAS|RANCHERIA RIO SECO SEGUNDA SECCION|2017-03-11|11500|0|100|50|0|0|0|0|0|0|0|0|0|0|0|0|0|0|0|MORALES|RODRIGUEZ|CANDELARIA|SOLTERO|X|X|CARRETERA VIA CORTA A SANTANA|RANCHERIA RIO SECO SEGUNDA SECCION|X|9371101792|X|X|X|CARRETERA VIA CORTA A SANTANA|X|LUNES|X|X|X|X|X|DOMICILIO |8600|2900|0|0|0|2022-01-25|2022-02-01|x|x|x|x|x|AARMQKP7RFVCNAK|x|HOMBRE|X|11500|X|X|X|X|X|X|X|X|CARDENAS|X|X|X|X|X</v>
      </c>
    </row>
    <row r="642" spans="1:82" x14ac:dyDescent="0.25">
      <c r="A642" t="s">
        <v>776</v>
      </c>
      <c r="B642" t="s">
        <v>2767</v>
      </c>
      <c r="C642">
        <v>3</v>
      </c>
      <c r="D642" t="s">
        <v>3183</v>
      </c>
      <c r="E642" t="s">
        <v>3188</v>
      </c>
      <c r="F642" t="s">
        <v>3191</v>
      </c>
      <c r="G642" t="s">
        <v>3558</v>
      </c>
      <c r="H642" t="s">
        <v>3832</v>
      </c>
      <c r="I642">
        <v>14800</v>
      </c>
      <c r="J642">
        <v>0</v>
      </c>
      <c r="K642">
        <v>100</v>
      </c>
      <c r="L642">
        <v>50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 t="s">
        <v>4425</v>
      </c>
      <c r="AC642" t="s">
        <v>4890</v>
      </c>
      <c r="AD642" t="s">
        <v>4258</v>
      </c>
      <c r="AE642" t="s">
        <v>4</v>
      </c>
      <c r="AF642" t="s">
        <v>1</v>
      </c>
      <c r="AG642" t="s">
        <v>1</v>
      </c>
      <c r="AH642" t="s">
        <v>5661</v>
      </c>
      <c r="AI642" t="s">
        <v>3558</v>
      </c>
      <c r="AJ642" t="s">
        <v>1</v>
      </c>
      <c r="AK642">
        <v>9141001358</v>
      </c>
      <c r="AL642" t="s">
        <v>1</v>
      </c>
      <c r="AM642" t="s">
        <v>1</v>
      </c>
      <c r="AN642" t="s">
        <v>1</v>
      </c>
      <c r="AO642" t="s">
        <v>5661</v>
      </c>
      <c r="AP642" t="s">
        <v>1</v>
      </c>
      <c r="AQ642" t="s">
        <v>2</v>
      </c>
      <c r="AR642" t="s">
        <v>1</v>
      </c>
      <c r="AS642" t="s">
        <v>1</v>
      </c>
      <c r="AT642" t="s">
        <v>1</v>
      </c>
      <c r="AU642" t="s">
        <v>1</v>
      </c>
      <c r="AV642" t="s">
        <v>1</v>
      </c>
      <c r="AW642" t="s">
        <v>11</v>
      </c>
      <c r="AX642">
        <f>Tabla1[[#This Row],[precio del paquete]]-Tabla1[[#This Row],[Saldo_Deudor]]</f>
        <v>1450</v>
      </c>
      <c r="AY642">
        <v>13350</v>
      </c>
      <c r="AZ642">
        <v>0</v>
      </c>
      <c r="BA642">
        <v>0</v>
      </c>
      <c r="BB642" s="20">
        <v>0</v>
      </c>
      <c r="BC642" t="s">
        <v>5963</v>
      </c>
      <c r="BD642" t="s">
        <v>6044</v>
      </c>
      <c r="BE642" t="s">
        <v>3</v>
      </c>
      <c r="BF642" t="s">
        <v>3</v>
      </c>
      <c r="BG642" t="s">
        <v>3</v>
      </c>
      <c r="BH642" t="s">
        <v>3</v>
      </c>
      <c r="BI642" t="s">
        <v>3</v>
      </c>
      <c r="BJ642" s="18" t="s">
        <v>6123</v>
      </c>
      <c r="BK642" t="s">
        <v>3</v>
      </c>
      <c r="BL642" t="s">
        <v>132</v>
      </c>
      <c r="BM642" t="s">
        <v>1</v>
      </c>
      <c r="BN642">
        <f>Tabla1[[#This Row],[precio del paquete]]</f>
        <v>14800</v>
      </c>
      <c r="BO642" t="s">
        <v>1</v>
      </c>
      <c r="BP642" t="s">
        <v>1</v>
      </c>
      <c r="BQ642" t="s">
        <v>1</v>
      </c>
      <c r="BR642" t="s">
        <v>1</v>
      </c>
      <c r="BS642" t="s">
        <v>1</v>
      </c>
      <c r="BT642" t="s">
        <v>1</v>
      </c>
      <c r="BU642" t="s">
        <v>1</v>
      </c>
      <c r="BV642" t="s">
        <v>1</v>
      </c>
      <c r="BW642" t="s">
        <v>0</v>
      </c>
      <c r="BX642" t="s">
        <v>1</v>
      </c>
      <c r="BY642" t="s">
        <v>1</v>
      </c>
      <c r="BZ642" t="s">
        <v>1</v>
      </c>
      <c r="CA642" t="s">
        <v>1</v>
      </c>
      <c r="CB642" t="s">
        <v>1</v>
      </c>
      <c r="CD642" t="str" cm="1">
        <f t="array" aca="1" ref="CD642" ca="1">eConcatenar(A642:CB642,"|")</f>
        <v>axkE9azsJWhgxXfh|COM2021-6817|3|MEMORIAL|TABASCO|CUNDUACAN|RANCHERIA RIO SECO SEGUNDA SECCION|2021-09-11|14800|0|100|50|0|0|0|0|0|0|0|0|0|0|0|0|0|0|0|ESCALANTE|CEBALLOS|MANUEL|SOLTERO|X|X|CARRETERA COMALCALCO CARDENAS|RANCHERIA RIO SECO SEGUNDA SECCION|X|9141001358|X|X|X|CARRETERA COMALCALCO CARDENAS|X|LUNES|X|X|X|X|X|DOMICILIO |1450|13350|0|0|0|2022-02-02|2022-02-09|x|x|x|x|x|VGPXMZBAHZ6IEPI|x|HOMBRE|X|14800|X|X|X|X|X|X|X|X|CARDENAS|X|X|X|X|X</v>
      </c>
    </row>
    <row r="643" spans="1:82" x14ac:dyDescent="0.25">
      <c r="A643" t="s">
        <v>777</v>
      </c>
      <c r="B643" t="s">
        <v>2768</v>
      </c>
      <c r="C643">
        <v>3</v>
      </c>
      <c r="D643" t="s">
        <v>3183</v>
      </c>
      <c r="E643" t="s">
        <v>3188</v>
      </c>
      <c r="F643" t="s">
        <v>0</v>
      </c>
      <c r="G643" t="s">
        <v>3559</v>
      </c>
      <c r="H643" t="s">
        <v>3785</v>
      </c>
      <c r="I643">
        <v>14800</v>
      </c>
      <c r="J643">
        <v>0</v>
      </c>
      <c r="K643">
        <v>100</v>
      </c>
      <c r="L643">
        <v>50</v>
      </c>
      <c r="M643">
        <v>2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 t="s">
        <v>4892</v>
      </c>
      <c r="AC643" t="s">
        <v>4892</v>
      </c>
      <c r="AD643" t="s">
        <v>4663</v>
      </c>
      <c r="AE643" t="s">
        <v>4</v>
      </c>
      <c r="AF643" t="s">
        <v>1</v>
      </c>
      <c r="AG643" t="s">
        <v>1</v>
      </c>
      <c r="AH643" t="s">
        <v>5662</v>
      </c>
      <c r="AI643" t="s">
        <v>3559</v>
      </c>
      <c r="AJ643" t="s">
        <v>1</v>
      </c>
      <c r="AK643">
        <v>9371085543</v>
      </c>
      <c r="AL643" t="s">
        <v>1</v>
      </c>
      <c r="AM643" t="s">
        <v>1</v>
      </c>
      <c r="AN643" t="s">
        <v>1</v>
      </c>
      <c r="AO643" t="s">
        <v>5662</v>
      </c>
      <c r="AP643" t="s">
        <v>1</v>
      </c>
      <c r="AQ643" t="s">
        <v>2</v>
      </c>
      <c r="AR643" t="s">
        <v>1</v>
      </c>
      <c r="AS643" t="s">
        <v>1</v>
      </c>
      <c r="AT643" t="s">
        <v>1</v>
      </c>
      <c r="AU643" t="s">
        <v>1</v>
      </c>
      <c r="AV643" t="s">
        <v>1</v>
      </c>
      <c r="AW643" t="s">
        <v>11</v>
      </c>
      <c r="AX643">
        <f>Tabla1[[#This Row],[precio del paquete]]-Tabla1[[#This Row],[Saldo_Deudor]]</f>
        <v>1250</v>
      </c>
      <c r="AY643">
        <v>13550</v>
      </c>
      <c r="AZ643">
        <v>0</v>
      </c>
      <c r="BA643">
        <v>0</v>
      </c>
      <c r="BB643" s="20">
        <v>0</v>
      </c>
      <c r="BC643" t="s">
        <v>3976</v>
      </c>
      <c r="BD643" t="s">
        <v>6034</v>
      </c>
      <c r="BE643" t="s">
        <v>3</v>
      </c>
      <c r="BF643" t="s">
        <v>3</v>
      </c>
      <c r="BG643" t="s">
        <v>3</v>
      </c>
      <c r="BH643" t="s">
        <v>3</v>
      </c>
      <c r="BI643" t="s">
        <v>3</v>
      </c>
      <c r="BJ643" s="19" t="s">
        <v>6150</v>
      </c>
      <c r="BK643" t="s">
        <v>3</v>
      </c>
      <c r="BL643" t="s">
        <v>132</v>
      </c>
      <c r="BM643" t="s">
        <v>1</v>
      </c>
      <c r="BN643">
        <f>Tabla1[[#This Row],[precio del paquete]]</f>
        <v>14800</v>
      </c>
      <c r="BO643" t="s">
        <v>1</v>
      </c>
      <c r="BP643" t="s">
        <v>1</v>
      </c>
      <c r="BQ643" t="s">
        <v>1</v>
      </c>
      <c r="BR643" t="s">
        <v>1</v>
      </c>
      <c r="BS643" t="s">
        <v>1</v>
      </c>
      <c r="BT643" t="s">
        <v>1</v>
      </c>
      <c r="BU643" t="s">
        <v>1</v>
      </c>
      <c r="BV643" t="s">
        <v>1</v>
      </c>
      <c r="BW643" t="s">
        <v>0</v>
      </c>
      <c r="BX643" t="s">
        <v>1</v>
      </c>
      <c r="BY643" t="s">
        <v>1</v>
      </c>
      <c r="BZ643" t="s">
        <v>1</v>
      </c>
      <c r="CA643" t="s">
        <v>1</v>
      </c>
      <c r="CB643" t="s">
        <v>1</v>
      </c>
      <c r="CD643" t="str" cm="1">
        <f t="array" aca="1" ref="CD643" ca="1">eConcatenar(A643:CB643,"|")</f>
        <v>jAJ5kSXs7VuRjTF7|CAR2021-5213|3|MEMORIAL|TABASCO|CARDENAS|RANCHERIA RIO SECO Y MONTAÃ‘A |2021-07-09|14800|0|100|50|2|0|0|0|0|0|0|0|0|0|0|0|0|0|0|LARA|LARA|ERNESTO|SOLTERO|X|X|ENTRADA LA VIA SIN NUMERO|RANCHERIA RIO SECO Y MONTAÃ‘A |X|9371085543|X|X|X|ENTRADA LA VIA SIN NUMERO|X|LUNES|X|X|X|X|X|DOMICILIO |1250|13550|0|0|0|2022-05-01|2022-05-08|x|x|x|x|x|AARMQKP7RFVCNAK|x|HOMBRE|X|14800|X|X|X|X|X|X|X|X|CARDENAS|X|X|X|X|X</v>
      </c>
    </row>
    <row r="644" spans="1:82" x14ac:dyDescent="0.25">
      <c r="A644" t="s">
        <v>778</v>
      </c>
      <c r="B644" t="s">
        <v>2769</v>
      </c>
      <c r="C644">
        <v>3</v>
      </c>
      <c r="D644" t="s">
        <v>3183</v>
      </c>
      <c r="E644" t="s">
        <v>3188</v>
      </c>
      <c r="F644" t="s">
        <v>0</v>
      </c>
      <c r="G644" t="s">
        <v>3559</v>
      </c>
      <c r="H644" t="s">
        <v>4040</v>
      </c>
      <c r="I644">
        <v>14800</v>
      </c>
      <c r="J644">
        <v>0</v>
      </c>
      <c r="K644">
        <v>50</v>
      </c>
      <c r="L644">
        <v>50</v>
      </c>
      <c r="M644">
        <v>2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 t="s">
        <v>4265</v>
      </c>
      <c r="AC644" t="s">
        <v>4329</v>
      </c>
      <c r="AD644" t="s">
        <v>4474</v>
      </c>
      <c r="AE644" t="s">
        <v>4</v>
      </c>
      <c r="AF644" t="s">
        <v>1</v>
      </c>
      <c r="AG644" t="s">
        <v>1</v>
      </c>
      <c r="AH644" t="s">
        <v>5319</v>
      </c>
      <c r="AI644" t="s">
        <v>3559</v>
      </c>
      <c r="AJ644" t="s">
        <v>1</v>
      </c>
      <c r="AK644">
        <v>9371420368</v>
      </c>
      <c r="AL644" t="s">
        <v>1</v>
      </c>
      <c r="AM644" t="s">
        <v>1</v>
      </c>
      <c r="AN644" t="s">
        <v>1</v>
      </c>
      <c r="AO644" t="s">
        <v>5319</v>
      </c>
      <c r="AP644" t="s">
        <v>1</v>
      </c>
      <c r="AQ644" t="s">
        <v>2</v>
      </c>
      <c r="AR644" t="s">
        <v>1</v>
      </c>
      <c r="AS644" t="s">
        <v>1</v>
      </c>
      <c r="AT644" t="s">
        <v>1</v>
      </c>
      <c r="AU644" t="s">
        <v>1</v>
      </c>
      <c r="AV644" t="s">
        <v>1</v>
      </c>
      <c r="AW644" t="s">
        <v>11</v>
      </c>
      <c r="AX644">
        <f>Tabla1[[#This Row],[precio del paquete]]-Tabla1[[#This Row],[Saldo_Deudor]]</f>
        <v>350</v>
      </c>
      <c r="AY644">
        <v>14450</v>
      </c>
      <c r="AZ644">
        <v>0</v>
      </c>
      <c r="BA644">
        <v>0</v>
      </c>
      <c r="BB644" s="20">
        <v>0</v>
      </c>
      <c r="BC644" t="s">
        <v>3898</v>
      </c>
      <c r="BD644" t="s">
        <v>3758</v>
      </c>
      <c r="BE644" t="s">
        <v>3</v>
      </c>
      <c r="BF644" t="s">
        <v>3</v>
      </c>
      <c r="BG644" t="s">
        <v>3</v>
      </c>
      <c r="BH644" t="s">
        <v>3</v>
      </c>
      <c r="BI644" t="s">
        <v>3</v>
      </c>
      <c r="BJ644" s="18" t="s">
        <v>6126</v>
      </c>
      <c r="BK644" t="s">
        <v>3</v>
      </c>
      <c r="BL644" t="s">
        <v>132</v>
      </c>
      <c r="BM644" t="s">
        <v>1</v>
      </c>
      <c r="BN644">
        <f>Tabla1[[#This Row],[precio del paquete]]</f>
        <v>14800</v>
      </c>
      <c r="BO644" t="s">
        <v>1</v>
      </c>
      <c r="BP644" t="s">
        <v>1</v>
      </c>
      <c r="BQ644" t="s">
        <v>1</v>
      </c>
      <c r="BR644" t="s">
        <v>1</v>
      </c>
      <c r="BS644" t="s">
        <v>1</v>
      </c>
      <c r="BT644" t="s">
        <v>1</v>
      </c>
      <c r="BU644" t="s">
        <v>1</v>
      </c>
      <c r="BV644" t="s">
        <v>1</v>
      </c>
      <c r="BW644" t="s">
        <v>0</v>
      </c>
      <c r="BX644" t="s">
        <v>1</v>
      </c>
      <c r="BY644" t="s">
        <v>1</v>
      </c>
      <c r="BZ644" t="s">
        <v>1</v>
      </c>
      <c r="CA644" t="s">
        <v>1</v>
      </c>
      <c r="CB644" t="s">
        <v>1</v>
      </c>
      <c r="CD644" t="str" cm="1">
        <f t="array" aca="1" ref="CD644" ca="1">eConcatenar(A644:CB644,"|")</f>
        <v>luwh3x3o7IpiuTpg|CAR2021-5224|3|MEMORIAL|TABASCO|CARDENAS|RANCHERIA RIO SECO Y MONTAÃ‘A |2021-08-09|14800|0|50|50|2|0|0|0|0|0|0|0|0|0|0|0|0|0|0|LEYVA|OVANDO|VERONICA|SOLTERO|X|X|CALLE SIN NOMBRE Y SIN NUMERO|RANCHERIA RIO SECO Y MONTAÃ‘A |X|9371420368|X|X|X|CALLE SIN NOMBRE Y SIN NUMERO|X|LUNES|X|X|X|X|X|DOMICILIO |350|14450|0|0|0|2021-10-21|2021-10-28|x|x|x|x|x|QWZBUBTG9KVTQO|x|HOMBRE|X|14800|X|X|X|X|X|X|X|X|CARDENAS|X|X|X|X|X</v>
      </c>
    </row>
    <row r="645" spans="1:82" x14ac:dyDescent="0.25">
      <c r="A645" t="s">
        <v>779</v>
      </c>
      <c r="B645" t="s">
        <v>2770</v>
      </c>
      <c r="C645">
        <v>3</v>
      </c>
      <c r="D645" t="s">
        <v>3183</v>
      </c>
      <c r="E645" t="s">
        <v>3188</v>
      </c>
      <c r="F645" t="s">
        <v>0</v>
      </c>
      <c r="G645" t="s">
        <v>3560</v>
      </c>
      <c r="H645" t="s">
        <v>3857</v>
      </c>
      <c r="I645">
        <v>14800</v>
      </c>
      <c r="J645">
        <v>0</v>
      </c>
      <c r="K645">
        <v>200</v>
      </c>
      <c r="L645">
        <v>50</v>
      </c>
      <c r="M645">
        <v>1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 t="s">
        <v>4255</v>
      </c>
      <c r="AC645" t="s">
        <v>4246</v>
      </c>
      <c r="AD645" t="s">
        <v>4363</v>
      </c>
      <c r="AE645" t="s">
        <v>4</v>
      </c>
      <c r="AF645" t="s">
        <v>1</v>
      </c>
      <c r="AG645" t="s">
        <v>1</v>
      </c>
      <c r="AH645" t="s">
        <v>5663</v>
      </c>
      <c r="AI645" t="s">
        <v>3560</v>
      </c>
      <c r="AJ645" t="s">
        <v>1</v>
      </c>
      <c r="AK645" t="s">
        <v>1</v>
      </c>
      <c r="AL645" t="s">
        <v>1</v>
      </c>
      <c r="AM645" t="s">
        <v>1</v>
      </c>
      <c r="AN645" t="s">
        <v>1</v>
      </c>
      <c r="AO645" t="s">
        <v>5663</v>
      </c>
      <c r="AP645" t="s">
        <v>1</v>
      </c>
      <c r="AQ645" t="s">
        <v>2</v>
      </c>
      <c r="AR645" t="s">
        <v>1</v>
      </c>
      <c r="AS645" t="s">
        <v>1</v>
      </c>
      <c r="AT645" t="s">
        <v>1</v>
      </c>
      <c r="AU645" t="s">
        <v>1</v>
      </c>
      <c r="AV645" t="s">
        <v>1</v>
      </c>
      <c r="AW645" t="s">
        <v>11</v>
      </c>
      <c r="AX645">
        <f>Tabla1[[#This Row],[precio del paquete]]-Tabla1[[#This Row],[Saldo_Deudor]]</f>
        <v>900</v>
      </c>
      <c r="AY645">
        <v>13900</v>
      </c>
      <c r="AZ645">
        <v>0</v>
      </c>
      <c r="BA645">
        <v>0</v>
      </c>
      <c r="BB645" s="20">
        <v>0</v>
      </c>
      <c r="BC645" t="s">
        <v>4124</v>
      </c>
      <c r="BD645" t="s">
        <v>4103</v>
      </c>
      <c r="BE645" t="s">
        <v>3</v>
      </c>
      <c r="BF645" t="s">
        <v>3</v>
      </c>
      <c r="BG645" t="s">
        <v>3</v>
      </c>
      <c r="BH645" t="s">
        <v>3</v>
      </c>
      <c r="BI645" t="s">
        <v>3</v>
      </c>
      <c r="BJ645" s="19" t="s">
        <v>6126</v>
      </c>
      <c r="BK645" t="s">
        <v>3</v>
      </c>
      <c r="BL645" t="s">
        <v>132</v>
      </c>
      <c r="BM645" t="s">
        <v>1</v>
      </c>
      <c r="BN645">
        <f>Tabla1[[#This Row],[precio del paquete]]</f>
        <v>14800</v>
      </c>
      <c r="BO645" t="s">
        <v>1</v>
      </c>
      <c r="BP645" t="s">
        <v>1</v>
      </c>
      <c r="BQ645" t="s">
        <v>1</v>
      </c>
      <c r="BR645" t="s">
        <v>1</v>
      </c>
      <c r="BS645" t="s">
        <v>1</v>
      </c>
      <c r="BT645" t="s">
        <v>1</v>
      </c>
      <c r="BU645" t="s">
        <v>1</v>
      </c>
      <c r="BV645" t="s">
        <v>1</v>
      </c>
      <c r="BW645" t="s">
        <v>0</v>
      </c>
      <c r="BX645" t="s">
        <v>1</v>
      </c>
      <c r="BY645" t="s">
        <v>1</v>
      </c>
      <c r="BZ645" t="s">
        <v>1</v>
      </c>
      <c r="CA645" t="s">
        <v>1</v>
      </c>
      <c r="CB645" t="s">
        <v>1</v>
      </c>
      <c r="CD645" t="str" cm="1">
        <f t="array" aca="1" ref="CD645" ca="1">eConcatenar(A645:CB645,"|")</f>
        <v>w7HO44kNT5jZHp13|CAR2021-5812|3|MEMORIAL|TABASCO|CARDENAS|RANCHERIA SANTANA PRIMERA SECCION|2021-02-10|14800|0|200|50|1|0|0|0|0|0|0|0|0|0|0|0|0|0|0|ALVARADO|JIMENEZ|CARMITA|SOLTERO|X|X|CARRETERA A LA MINA SIN NUMERO|RANCHERIA SANTANA PRIMERA SECCION|X|X|X|X|X|CARRETERA A LA MINA SIN NUMERO|X|LUNES|X|X|X|X|X|DOMICILIO |900|13900|0|0|0|2022-01-21|2022-01-28|x|x|x|x|x|QWZBUBTG9KVTQO|x|HOMBRE|X|14800|X|X|X|X|X|X|X|X|CARDENAS|X|X|X|X|X</v>
      </c>
    </row>
    <row r="646" spans="1:82" x14ac:dyDescent="0.25">
      <c r="A646" t="s">
        <v>780</v>
      </c>
      <c r="B646" t="s">
        <v>2771</v>
      </c>
      <c r="C646">
        <v>3</v>
      </c>
      <c r="D646" t="s">
        <v>3183</v>
      </c>
      <c r="E646" t="s">
        <v>3188</v>
      </c>
      <c r="F646" t="s">
        <v>0</v>
      </c>
      <c r="G646" t="s">
        <v>3560</v>
      </c>
      <c r="H646" t="s">
        <v>4041</v>
      </c>
      <c r="I646">
        <v>14800</v>
      </c>
      <c r="J646">
        <v>0</v>
      </c>
      <c r="K646">
        <v>200</v>
      </c>
      <c r="L646">
        <v>50</v>
      </c>
      <c r="M646">
        <v>1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 t="s">
        <v>4381</v>
      </c>
      <c r="AC646" t="s">
        <v>4381</v>
      </c>
      <c r="AD646" t="s">
        <v>4893</v>
      </c>
      <c r="AE646" t="s">
        <v>4</v>
      </c>
      <c r="AF646" t="s">
        <v>1</v>
      </c>
      <c r="AG646" t="s">
        <v>1</v>
      </c>
      <c r="AH646" t="s">
        <v>5664</v>
      </c>
      <c r="AI646" t="s">
        <v>3560</v>
      </c>
      <c r="AJ646" t="s">
        <v>1</v>
      </c>
      <c r="AK646" t="s">
        <v>1</v>
      </c>
      <c r="AL646" t="s">
        <v>1</v>
      </c>
      <c r="AM646" t="s">
        <v>1</v>
      </c>
      <c r="AN646" t="s">
        <v>1</v>
      </c>
      <c r="AO646" t="s">
        <v>5664</v>
      </c>
      <c r="AP646" t="s">
        <v>1</v>
      </c>
      <c r="AQ646" t="s">
        <v>2</v>
      </c>
      <c r="AR646" t="s">
        <v>1</v>
      </c>
      <c r="AS646" t="s">
        <v>1</v>
      </c>
      <c r="AT646" t="s">
        <v>1</v>
      </c>
      <c r="AU646" t="s">
        <v>1</v>
      </c>
      <c r="AV646" t="s">
        <v>1</v>
      </c>
      <c r="AW646" t="s">
        <v>11</v>
      </c>
      <c r="AX646">
        <f>Tabla1[[#This Row],[precio del paquete]]-Tabla1[[#This Row],[Saldo_Deudor]]</f>
        <v>6000</v>
      </c>
      <c r="AY646">
        <v>8800</v>
      </c>
      <c r="AZ646">
        <v>0</v>
      </c>
      <c r="BA646">
        <v>0</v>
      </c>
      <c r="BB646" s="20">
        <v>0</v>
      </c>
      <c r="BC646" t="s">
        <v>4124</v>
      </c>
      <c r="BD646" t="s">
        <v>4103</v>
      </c>
      <c r="BE646" t="s">
        <v>3</v>
      </c>
      <c r="BF646" t="s">
        <v>3</v>
      </c>
      <c r="BG646" t="s">
        <v>3</v>
      </c>
      <c r="BH646" t="s">
        <v>3</v>
      </c>
      <c r="BI646" t="s">
        <v>3</v>
      </c>
      <c r="BJ646" s="18" t="s">
        <v>6136</v>
      </c>
      <c r="BK646" t="s">
        <v>3</v>
      </c>
      <c r="BL646" t="s">
        <v>132</v>
      </c>
      <c r="BM646" t="s">
        <v>1</v>
      </c>
      <c r="BN646">
        <f>Tabla1[[#This Row],[precio del paquete]]</f>
        <v>14800</v>
      </c>
      <c r="BO646" t="s">
        <v>1</v>
      </c>
      <c r="BP646" t="s">
        <v>1</v>
      </c>
      <c r="BQ646" t="s">
        <v>1</v>
      </c>
      <c r="BR646" t="s">
        <v>1</v>
      </c>
      <c r="BS646" t="s">
        <v>1</v>
      </c>
      <c r="BT646" t="s">
        <v>1</v>
      </c>
      <c r="BU646" t="s">
        <v>1</v>
      </c>
      <c r="BV646" t="s">
        <v>1</v>
      </c>
      <c r="BW646" t="s">
        <v>0</v>
      </c>
      <c r="BX646" t="s">
        <v>1</v>
      </c>
      <c r="BY646" t="s">
        <v>1</v>
      </c>
      <c r="BZ646" t="s">
        <v>1</v>
      </c>
      <c r="CA646" t="s">
        <v>1</v>
      </c>
      <c r="CB646" t="s">
        <v>1</v>
      </c>
      <c r="CD646" t="str" cm="1">
        <f t="array" aca="1" ref="CD646" ca="1">eConcatenar(A646:CB646,"|")</f>
        <v>agNS4qYHGVlN6fuq|CAR2021-0270|3|MEMORIAL|TABASCO|CARDENAS|RANCHERIA SANTANA PRIMERA SECCION|2021-02-27|14800|0|200|50|1|0|0|0|0|0|0|0|0|0|0|0|0|0|0|DE DIOS|DE DIOS|JULIA|SOLTERO|X|X|CASA ROSA PASANDO EL KINDER JOSE MARIA PINO SUAREZ|RANCHERIA SANTANA PRIMERA SECCION|X|X|X|X|X|CASA ROSA PASANDO EL KINDER JOSE MARIA PINO SUAREZ|X|LUNES|X|X|X|X|X|DOMICILIO |6000|8800|0|0|0|2022-01-21|2022-01-28|x|x|x|x|x|QWZBUES49KVTQO|x|HOMBRE|X|14800|X|X|X|X|X|X|X|X|CARDENAS|X|X|X|X|X</v>
      </c>
    </row>
    <row r="647" spans="1:82" x14ac:dyDescent="0.25">
      <c r="A647" t="s">
        <v>781</v>
      </c>
      <c r="B647" t="s">
        <v>2772</v>
      </c>
      <c r="C647">
        <v>3</v>
      </c>
      <c r="D647" t="s">
        <v>3183</v>
      </c>
      <c r="E647" t="s">
        <v>3188</v>
      </c>
      <c r="F647" t="s">
        <v>0</v>
      </c>
      <c r="G647" t="s">
        <v>3560</v>
      </c>
      <c r="H647" t="s">
        <v>3834</v>
      </c>
      <c r="I647">
        <v>14800</v>
      </c>
      <c r="J647">
        <v>0</v>
      </c>
      <c r="K647">
        <v>200</v>
      </c>
      <c r="L647">
        <v>50</v>
      </c>
      <c r="M647">
        <v>1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 t="s">
        <v>4184</v>
      </c>
      <c r="AC647" t="s">
        <v>4381</v>
      </c>
      <c r="AD647" t="s">
        <v>4894</v>
      </c>
      <c r="AE647" t="s">
        <v>4</v>
      </c>
      <c r="AF647" t="s">
        <v>1</v>
      </c>
      <c r="AG647" t="s">
        <v>1</v>
      </c>
      <c r="AH647" t="s">
        <v>3237</v>
      </c>
      <c r="AI647" t="s">
        <v>3560</v>
      </c>
      <c r="AJ647" t="s">
        <v>1</v>
      </c>
      <c r="AK647" t="s">
        <v>1</v>
      </c>
      <c r="AL647" t="s">
        <v>1</v>
      </c>
      <c r="AM647" t="s">
        <v>1</v>
      </c>
      <c r="AN647" t="s">
        <v>1</v>
      </c>
      <c r="AO647" t="s">
        <v>3237</v>
      </c>
      <c r="AP647" t="s">
        <v>1</v>
      </c>
      <c r="AQ647" t="s">
        <v>2</v>
      </c>
      <c r="AR647" t="s">
        <v>1</v>
      </c>
      <c r="AS647" t="s">
        <v>1</v>
      </c>
      <c r="AT647" t="s">
        <v>1</v>
      </c>
      <c r="AU647" t="s">
        <v>1</v>
      </c>
      <c r="AV647" t="s">
        <v>1</v>
      </c>
      <c r="AW647" t="s">
        <v>11</v>
      </c>
      <c r="AX647">
        <f>Tabla1[[#This Row],[precio del paquete]]-Tabla1[[#This Row],[Saldo_Deudor]]</f>
        <v>1600</v>
      </c>
      <c r="AY647">
        <v>13200</v>
      </c>
      <c r="AZ647">
        <v>0</v>
      </c>
      <c r="BA647">
        <v>0</v>
      </c>
      <c r="BB647" s="20">
        <v>0</v>
      </c>
      <c r="BC647" t="s">
        <v>4124</v>
      </c>
      <c r="BD647" t="s">
        <v>4103</v>
      </c>
      <c r="BE647" t="s">
        <v>3</v>
      </c>
      <c r="BF647" t="s">
        <v>3</v>
      </c>
      <c r="BG647" t="s">
        <v>3</v>
      </c>
      <c r="BH647" t="s">
        <v>3</v>
      </c>
      <c r="BI647" t="s">
        <v>3</v>
      </c>
      <c r="BJ647" s="19" t="s">
        <v>6136</v>
      </c>
      <c r="BK647" t="s">
        <v>3</v>
      </c>
      <c r="BL647" t="s">
        <v>132</v>
      </c>
      <c r="BM647" t="s">
        <v>1</v>
      </c>
      <c r="BN647">
        <f>Tabla1[[#This Row],[precio del paquete]]</f>
        <v>14800</v>
      </c>
      <c r="BO647" t="s">
        <v>1</v>
      </c>
      <c r="BP647" t="s">
        <v>1</v>
      </c>
      <c r="BQ647" t="s">
        <v>1</v>
      </c>
      <c r="BR647" t="s">
        <v>1</v>
      </c>
      <c r="BS647" t="s">
        <v>1</v>
      </c>
      <c r="BT647" t="s">
        <v>1</v>
      </c>
      <c r="BU647" t="s">
        <v>1</v>
      </c>
      <c r="BV647" t="s">
        <v>1</v>
      </c>
      <c r="BW647" t="s">
        <v>0</v>
      </c>
      <c r="BX647" t="s">
        <v>1</v>
      </c>
      <c r="BY647" t="s">
        <v>1</v>
      </c>
      <c r="BZ647" t="s">
        <v>1</v>
      </c>
      <c r="CA647" t="s">
        <v>1</v>
      </c>
      <c r="CB647" t="s">
        <v>1</v>
      </c>
      <c r="CD647" t="str" cm="1">
        <f t="array" aca="1" ref="CD647" ca="1">eConcatenar(A647:CB647,"|")</f>
        <v>Ho1T3kYlBYpbI82E|CAR2021-5891|3|MEMORIAL|TABASCO|CARDENAS|RANCHERIA SANTANA PRIMERA SECCION|2021-07-10|14800|0|200|50|1|0|0|0|0|0|0|0|0|0|0|0|0|0|0|PEREZ|DE DIOS|GRICELIA|SOLTERO|X|X|CARRETERA PRINCIPAL SIN NUMERO|RANCHERIA SANTANA PRIMERA SECCION|X|X|X|X|X|CARRETERA PRINCIPAL SIN NUMERO|X|LUNES|X|X|X|X|X|DOMICILIO |1600|13200|0|0|0|2022-01-21|2022-01-28|x|x|x|x|x|QWZBUES49KVTQO|x|HOMBRE|X|14800|X|X|X|X|X|X|X|X|CARDENAS|X|X|X|X|X</v>
      </c>
    </row>
    <row r="648" spans="1:82" x14ac:dyDescent="0.25">
      <c r="A648" t="s">
        <v>782</v>
      </c>
      <c r="B648" t="s">
        <v>2773</v>
      </c>
      <c r="C648">
        <v>3</v>
      </c>
      <c r="D648" t="s">
        <v>3183</v>
      </c>
      <c r="E648" t="s">
        <v>3188</v>
      </c>
      <c r="F648" t="s">
        <v>0</v>
      </c>
      <c r="G648" t="s">
        <v>3560</v>
      </c>
      <c r="H648" t="s">
        <v>3964</v>
      </c>
      <c r="I648">
        <v>14800</v>
      </c>
      <c r="J648">
        <v>0</v>
      </c>
      <c r="K648">
        <v>200</v>
      </c>
      <c r="L648">
        <v>50</v>
      </c>
      <c r="M648">
        <v>1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 t="s">
        <v>4305</v>
      </c>
      <c r="AC648" t="s">
        <v>4895</v>
      </c>
      <c r="AD648" t="s">
        <v>4795</v>
      </c>
      <c r="AE648" t="s">
        <v>4</v>
      </c>
      <c r="AF648" t="s">
        <v>1</v>
      </c>
      <c r="AG648" t="s">
        <v>1</v>
      </c>
      <c r="AH648" t="s">
        <v>3237</v>
      </c>
      <c r="AI648" t="s">
        <v>3560</v>
      </c>
      <c r="AJ648" t="s">
        <v>1</v>
      </c>
      <c r="AK648" t="s">
        <v>1</v>
      </c>
      <c r="AL648" t="s">
        <v>1</v>
      </c>
      <c r="AM648" t="s">
        <v>1</v>
      </c>
      <c r="AN648" t="s">
        <v>1</v>
      </c>
      <c r="AO648" t="s">
        <v>3237</v>
      </c>
      <c r="AP648" t="s">
        <v>1</v>
      </c>
      <c r="AQ648" t="s">
        <v>2</v>
      </c>
      <c r="AR648" t="s">
        <v>1</v>
      </c>
      <c r="AS648" t="s">
        <v>1</v>
      </c>
      <c r="AT648" t="s">
        <v>1</v>
      </c>
      <c r="AU648" t="s">
        <v>1</v>
      </c>
      <c r="AV648" t="s">
        <v>1</v>
      </c>
      <c r="AW648" t="s">
        <v>11</v>
      </c>
      <c r="AX648">
        <f>Tabla1[[#This Row],[precio del paquete]]-Tabla1[[#This Row],[Saldo_Deudor]]</f>
        <v>750</v>
      </c>
      <c r="AY648">
        <v>14050</v>
      </c>
      <c r="AZ648">
        <v>0</v>
      </c>
      <c r="BA648">
        <v>0</v>
      </c>
      <c r="BB648" s="20">
        <v>0</v>
      </c>
      <c r="BC648" t="s">
        <v>4124</v>
      </c>
      <c r="BD648" t="s">
        <v>4103</v>
      </c>
      <c r="BE648" t="s">
        <v>3</v>
      </c>
      <c r="BF648" t="s">
        <v>3</v>
      </c>
      <c r="BG648" t="s">
        <v>3</v>
      </c>
      <c r="BH648" t="s">
        <v>3</v>
      </c>
      <c r="BI648" t="s">
        <v>3</v>
      </c>
      <c r="BJ648" s="18" t="s">
        <v>6136</v>
      </c>
      <c r="BK648" t="s">
        <v>3</v>
      </c>
      <c r="BL648" t="s">
        <v>132</v>
      </c>
      <c r="BM648" t="s">
        <v>1</v>
      </c>
      <c r="BN648">
        <f>Tabla1[[#This Row],[precio del paquete]]</f>
        <v>14800</v>
      </c>
      <c r="BO648" t="s">
        <v>1</v>
      </c>
      <c r="BP648" t="s">
        <v>1</v>
      </c>
      <c r="BQ648" t="s">
        <v>1</v>
      </c>
      <c r="BR648" t="s">
        <v>1</v>
      </c>
      <c r="BS648" t="s">
        <v>1</v>
      </c>
      <c r="BT648" t="s">
        <v>1</v>
      </c>
      <c r="BU648" t="s">
        <v>1</v>
      </c>
      <c r="BV648" t="s">
        <v>1</v>
      </c>
      <c r="BW648" t="s">
        <v>0</v>
      </c>
      <c r="BX648" t="s">
        <v>1</v>
      </c>
      <c r="BY648" t="s">
        <v>1</v>
      </c>
      <c r="BZ648" t="s">
        <v>1</v>
      </c>
      <c r="CA648" t="s">
        <v>1</v>
      </c>
      <c r="CB648" t="s">
        <v>1</v>
      </c>
      <c r="CD648" t="str" cm="1">
        <f t="array" aca="1" ref="CD648" ca="1">eConcatenar(A648:CB648,"|")</f>
        <v>mudTH0FqqfgvbYOx|CAR2021-7417|3|MEMORIAL|TABASCO|CARDENAS|RANCHERIA SANTANA PRIMERA SECCION|2021-03-12|14800|0|200|50|1|0|0|0|0|0|0|0|0|0|0|0|0|0|0|SANCHEZ|LUNA|MARBELLA|SOLTERO|X|X|CARRETERA PRINCIPAL SIN NUMERO|RANCHERIA SANTANA PRIMERA SECCION|X|X|X|X|X|CARRETERA PRINCIPAL SIN NUMERO|X|LUNES|X|X|X|X|X|DOMICILIO |750|14050|0|0|0|2022-01-21|2022-01-28|x|x|x|x|x|QWZBUES49KVTQO|x|HOMBRE|X|14800|X|X|X|X|X|X|X|X|CARDENAS|X|X|X|X|X</v>
      </c>
    </row>
    <row r="649" spans="1:82" x14ac:dyDescent="0.25">
      <c r="A649" t="s">
        <v>783</v>
      </c>
      <c r="B649" t="s">
        <v>2774</v>
      </c>
      <c r="C649">
        <v>3</v>
      </c>
      <c r="D649" t="s">
        <v>3183</v>
      </c>
      <c r="E649" t="s">
        <v>3188</v>
      </c>
      <c r="F649" t="s">
        <v>0</v>
      </c>
      <c r="G649" t="s">
        <v>3560</v>
      </c>
      <c r="H649" t="s">
        <v>3786</v>
      </c>
      <c r="I649">
        <v>14800</v>
      </c>
      <c r="J649">
        <v>0</v>
      </c>
      <c r="K649">
        <v>200</v>
      </c>
      <c r="L649">
        <v>50</v>
      </c>
      <c r="M649">
        <v>1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 t="s">
        <v>4201</v>
      </c>
      <c r="AC649" t="s">
        <v>4381</v>
      </c>
      <c r="AD649" t="s">
        <v>4520</v>
      </c>
      <c r="AE649" t="s">
        <v>4</v>
      </c>
      <c r="AF649" t="s">
        <v>1</v>
      </c>
      <c r="AG649" t="s">
        <v>1</v>
      </c>
      <c r="AH649" t="s">
        <v>5606</v>
      </c>
      <c r="AI649" t="s">
        <v>3560</v>
      </c>
      <c r="AJ649" t="s">
        <v>1</v>
      </c>
      <c r="AK649" t="s">
        <v>1</v>
      </c>
      <c r="AL649" t="s">
        <v>1</v>
      </c>
      <c r="AM649" t="s">
        <v>1</v>
      </c>
      <c r="AN649" t="s">
        <v>1</v>
      </c>
      <c r="AO649" t="s">
        <v>5606</v>
      </c>
      <c r="AP649" t="s">
        <v>1</v>
      </c>
      <c r="AQ649" t="s">
        <v>2</v>
      </c>
      <c r="AR649" t="s">
        <v>1</v>
      </c>
      <c r="AS649" t="s">
        <v>1</v>
      </c>
      <c r="AT649" t="s">
        <v>1</v>
      </c>
      <c r="AU649" t="s">
        <v>1</v>
      </c>
      <c r="AV649" t="s">
        <v>1</v>
      </c>
      <c r="AW649" t="s">
        <v>11</v>
      </c>
      <c r="AX649">
        <f>Tabla1[[#This Row],[precio del paquete]]-Tabla1[[#This Row],[Saldo_Deudor]]</f>
        <v>450</v>
      </c>
      <c r="AY649">
        <v>14350</v>
      </c>
      <c r="AZ649">
        <v>0</v>
      </c>
      <c r="BA649">
        <v>0</v>
      </c>
      <c r="BB649" s="20">
        <v>0</v>
      </c>
      <c r="BC649" t="s">
        <v>3983</v>
      </c>
      <c r="BD649" t="s">
        <v>6048</v>
      </c>
      <c r="BE649" t="s">
        <v>3</v>
      </c>
      <c r="BF649" t="s">
        <v>3</v>
      </c>
      <c r="BG649" t="s">
        <v>3</v>
      </c>
      <c r="BH649" t="s">
        <v>3</v>
      </c>
      <c r="BI649" t="s">
        <v>3</v>
      </c>
      <c r="BJ649" s="19" t="s">
        <v>6136</v>
      </c>
      <c r="BK649" t="s">
        <v>3</v>
      </c>
      <c r="BL649" t="s">
        <v>132</v>
      </c>
      <c r="BM649" t="s">
        <v>1</v>
      </c>
      <c r="BN649">
        <f>Tabla1[[#This Row],[precio del paquete]]</f>
        <v>14800</v>
      </c>
      <c r="BO649" t="s">
        <v>1</v>
      </c>
      <c r="BP649" t="s">
        <v>1</v>
      </c>
      <c r="BQ649" t="s">
        <v>1</v>
      </c>
      <c r="BR649" t="s">
        <v>1</v>
      </c>
      <c r="BS649" t="s">
        <v>1</v>
      </c>
      <c r="BT649" t="s">
        <v>1</v>
      </c>
      <c r="BU649" t="s">
        <v>1</v>
      </c>
      <c r="BV649" t="s">
        <v>1</v>
      </c>
      <c r="BW649" t="s">
        <v>0</v>
      </c>
      <c r="BX649" t="s">
        <v>1</v>
      </c>
      <c r="BY649" t="s">
        <v>1</v>
      </c>
      <c r="BZ649" t="s">
        <v>1</v>
      </c>
      <c r="CA649" t="s">
        <v>1</v>
      </c>
      <c r="CB649" t="s">
        <v>1</v>
      </c>
      <c r="CD649" t="str" cm="1">
        <f t="array" aca="1" ref="CD649" ca="1">eConcatenar(A649:CB649,"|")</f>
        <v>LOvyabopWUxY5zXF|CAR2021-7428|3|MEMORIAL|TABASCO|CARDENAS|RANCHERIA SANTANA PRIMERA SECCION|2021-04-12|14800|0|200|50|1|0|0|0|0|0|0|0|0|0|0|0|0|0|0|HERNANDEZ|DE DIOS|LORENA|SOLTERO|X|X|CALLE PRINCIPAL SIN NUMERO|RANCHERIA SANTANA PRIMERA SECCION|X|X|X|X|X|CALLE PRINCIPAL SIN NUMERO|X|LUNES|X|X|X|X|X|DOMICILIO |450|14350|0|0|0|2022-07-01|2022-07-08|x|x|x|x|x|QWZBUES49KVTQO|x|HOMBRE|X|14800|X|X|X|X|X|X|X|X|CARDENAS|X|X|X|X|X</v>
      </c>
    </row>
    <row r="650" spans="1:82" x14ac:dyDescent="0.25">
      <c r="A650" t="s">
        <v>784</v>
      </c>
      <c r="B650" t="s">
        <v>2775</v>
      </c>
      <c r="C650">
        <v>3</v>
      </c>
      <c r="D650" t="s">
        <v>3183</v>
      </c>
      <c r="E650" t="s">
        <v>3188</v>
      </c>
      <c r="F650" t="s">
        <v>0</v>
      </c>
      <c r="G650" t="s">
        <v>3560</v>
      </c>
      <c r="H650" t="s">
        <v>3834</v>
      </c>
      <c r="I650">
        <v>14800</v>
      </c>
      <c r="J650">
        <v>0</v>
      </c>
      <c r="K650">
        <v>200</v>
      </c>
      <c r="L650">
        <v>50</v>
      </c>
      <c r="M650">
        <v>1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 t="s">
        <v>4206</v>
      </c>
      <c r="AC650" t="s">
        <v>4231</v>
      </c>
      <c r="AD650" t="s">
        <v>4896</v>
      </c>
      <c r="AE650" t="s">
        <v>4</v>
      </c>
      <c r="AF650" t="s">
        <v>1</v>
      </c>
      <c r="AG650" t="s">
        <v>1</v>
      </c>
      <c r="AH650" t="s">
        <v>5665</v>
      </c>
      <c r="AI650" t="s">
        <v>3560</v>
      </c>
      <c r="AJ650" t="s">
        <v>1</v>
      </c>
      <c r="AK650" t="s">
        <v>1</v>
      </c>
      <c r="AL650" t="s">
        <v>1</v>
      </c>
      <c r="AM650" t="s">
        <v>1</v>
      </c>
      <c r="AN650" t="s">
        <v>1</v>
      </c>
      <c r="AO650" t="s">
        <v>5665</v>
      </c>
      <c r="AP650" t="s">
        <v>1</v>
      </c>
      <c r="AQ650" t="s">
        <v>2</v>
      </c>
      <c r="AR650" t="s">
        <v>1</v>
      </c>
      <c r="AS650" t="s">
        <v>1</v>
      </c>
      <c r="AT650" t="s">
        <v>1</v>
      </c>
      <c r="AU650" t="s">
        <v>1</v>
      </c>
      <c r="AV650" t="s">
        <v>1</v>
      </c>
      <c r="AW650" t="s">
        <v>11</v>
      </c>
      <c r="AX650">
        <f>Tabla1[[#This Row],[precio del paquete]]-Tabla1[[#This Row],[Saldo_Deudor]]</f>
        <v>1300</v>
      </c>
      <c r="AY650">
        <v>13500</v>
      </c>
      <c r="AZ650">
        <v>0</v>
      </c>
      <c r="BA650">
        <v>0</v>
      </c>
      <c r="BB650" s="20">
        <v>0</v>
      </c>
      <c r="BC650" t="s">
        <v>3957</v>
      </c>
      <c r="BD650" t="s">
        <v>4137</v>
      </c>
      <c r="BE650" t="s">
        <v>3</v>
      </c>
      <c r="BF650" t="s">
        <v>3</v>
      </c>
      <c r="BG650" t="s">
        <v>3</v>
      </c>
      <c r="BH650" t="s">
        <v>3</v>
      </c>
      <c r="BI650" t="s">
        <v>3</v>
      </c>
      <c r="BJ650" s="18" t="s">
        <v>6136</v>
      </c>
      <c r="BK650" t="s">
        <v>3</v>
      </c>
      <c r="BL650" t="s">
        <v>132</v>
      </c>
      <c r="BM650" t="s">
        <v>1</v>
      </c>
      <c r="BN650">
        <f>Tabla1[[#This Row],[precio del paquete]]</f>
        <v>14800</v>
      </c>
      <c r="BO650" t="s">
        <v>1</v>
      </c>
      <c r="BP650" t="s">
        <v>1</v>
      </c>
      <c r="BQ650" t="s">
        <v>1</v>
      </c>
      <c r="BR650" t="s">
        <v>1</v>
      </c>
      <c r="BS650" t="s">
        <v>1</v>
      </c>
      <c r="BT650" t="s">
        <v>1</v>
      </c>
      <c r="BU650" t="s">
        <v>1</v>
      </c>
      <c r="BV650" t="s">
        <v>1</v>
      </c>
      <c r="BW650" t="s">
        <v>0</v>
      </c>
      <c r="BX650" t="s">
        <v>1</v>
      </c>
      <c r="BY650" t="s">
        <v>1</v>
      </c>
      <c r="BZ650" t="s">
        <v>1</v>
      </c>
      <c r="CA650" t="s">
        <v>1</v>
      </c>
      <c r="CB650" t="s">
        <v>1</v>
      </c>
      <c r="CD650" t="str" cm="1">
        <f t="array" aca="1" ref="CD650" ca="1">eConcatenar(A650:CB650,"|")</f>
        <v>JHKcetZdzGHjGIGU|CAR2021-6002|3|MEMORIAL|TABASCO|CARDENAS|RANCHERIA SANTANA PRIMERA SECCION|2021-07-10|14800|0|200|50|1|0|0|0|0|0|0|0|0|0|0|0|0|0|0|MARTINEZ|MORALES|SARA|SOLTERO|X|X|CAMINO VECINAL 25 METROS DEL TEMPLO ARBOL DE VIDA|RANCHERIA SANTANA PRIMERA SECCION|X|X|X|X|X|CAMINO VECINAL 25 METROS DEL TEMPLO ARBOL DE VIDA|X|LUNES|X|X|X|X|X|DOMICILIO |1300|13500|0|0|0|2021-07-01|2021-07-08|x|x|x|x|x|QWZBUES49KVTQO|x|HOMBRE|X|14800|X|X|X|X|X|X|X|X|CARDENAS|X|X|X|X|X</v>
      </c>
    </row>
    <row r="651" spans="1:82" x14ac:dyDescent="0.25">
      <c r="A651" t="s">
        <v>785</v>
      </c>
      <c r="B651" t="s">
        <v>2776</v>
      </c>
      <c r="C651">
        <v>3</v>
      </c>
      <c r="D651" t="s">
        <v>3183</v>
      </c>
      <c r="E651" t="s">
        <v>3188</v>
      </c>
      <c r="F651" t="s">
        <v>0</v>
      </c>
      <c r="G651" t="s">
        <v>3560</v>
      </c>
      <c r="H651" t="s">
        <v>4040</v>
      </c>
      <c r="I651">
        <v>14800</v>
      </c>
      <c r="J651">
        <v>0</v>
      </c>
      <c r="K651">
        <v>150</v>
      </c>
      <c r="L651">
        <v>50</v>
      </c>
      <c r="M651">
        <v>1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 t="s">
        <v>4897</v>
      </c>
      <c r="AC651" t="s">
        <v>4381</v>
      </c>
      <c r="AD651" t="s">
        <v>4898</v>
      </c>
      <c r="AE651" t="s">
        <v>4</v>
      </c>
      <c r="AF651" t="s">
        <v>1</v>
      </c>
      <c r="AG651" t="s">
        <v>1</v>
      </c>
      <c r="AH651" t="s">
        <v>3237</v>
      </c>
      <c r="AI651" t="s">
        <v>3560</v>
      </c>
      <c r="AJ651" t="s">
        <v>1</v>
      </c>
      <c r="AK651">
        <v>9371621804</v>
      </c>
      <c r="AL651" t="s">
        <v>1</v>
      </c>
      <c r="AM651" t="s">
        <v>1</v>
      </c>
      <c r="AN651" t="s">
        <v>1</v>
      </c>
      <c r="AO651" t="s">
        <v>3237</v>
      </c>
      <c r="AP651" t="s">
        <v>1</v>
      </c>
      <c r="AQ651" t="s">
        <v>2</v>
      </c>
      <c r="AR651" t="s">
        <v>1</v>
      </c>
      <c r="AS651" t="s">
        <v>1</v>
      </c>
      <c r="AT651" t="s">
        <v>1</v>
      </c>
      <c r="AU651" t="s">
        <v>1</v>
      </c>
      <c r="AV651" t="s">
        <v>1</v>
      </c>
      <c r="AW651" t="s">
        <v>11</v>
      </c>
      <c r="AX651">
        <f>Tabla1[[#This Row],[precio del paquete]]-Tabla1[[#This Row],[Saldo_Deudor]]</f>
        <v>450</v>
      </c>
      <c r="AY651">
        <v>14350</v>
      </c>
      <c r="AZ651">
        <v>0</v>
      </c>
      <c r="BA651">
        <v>0</v>
      </c>
      <c r="BB651" s="20">
        <v>0</v>
      </c>
      <c r="BC651" t="s">
        <v>3777</v>
      </c>
      <c r="BD651" t="s">
        <v>3955</v>
      </c>
      <c r="BE651" t="s">
        <v>3</v>
      </c>
      <c r="BF651" t="s">
        <v>3</v>
      </c>
      <c r="BG651" t="s">
        <v>3</v>
      </c>
      <c r="BH651" t="s">
        <v>3</v>
      </c>
      <c r="BI651" t="s">
        <v>3</v>
      </c>
      <c r="BJ651" s="19" t="s">
        <v>6136</v>
      </c>
      <c r="BK651" t="s">
        <v>3</v>
      </c>
      <c r="BL651" t="s">
        <v>132</v>
      </c>
      <c r="BM651" t="s">
        <v>1</v>
      </c>
      <c r="BN651">
        <f>Tabla1[[#This Row],[precio del paquete]]</f>
        <v>14800</v>
      </c>
      <c r="BO651" t="s">
        <v>1</v>
      </c>
      <c r="BP651" t="s">
        <v>1</v>
      </c>
      <c r="BQ651" t="s">
        <v>1</v>
      </c>
      <c r="BR651" t="s">
        <v>1</v>
      </c>
      <c r="BS651" t="s">
        <v>1</v>
      </c>
      <c r="BT651" t="s">
        <v>1</v>
      </c>
      <c r="BU651" t="s">
        <v>1</v>
      </c>
      <c r="BV651" t="s">
        <v>1</v>
      </c>
      <c r="BW651" t="s">
        <v>0</v>
      </c>
      <c r="BX651" t="s">
        <v>1</v>
      </c>
      <c r="BY651" t="s">
        <v>1</v>
      </c>
      <c r="BZ651" t="s">
        <v>1</v>
      </c>
      <c r="CA651" t="s">
        <v>1</v>
      </c>
      <c r="CB651" t="s">
        <v>1</v>
      </c>
      <c r="CD651" t="str" cm="1">
        <f t="array" aca="1" ref="CD651" ca="1">eConcatenar(A651:CB651,"|")</f>
        <v>WwOwd5cliOoeCZqX|CAR2021-5216|3|MEMORIAL|TABASCO|CARDENAS|RANCHERIA SANTANA PRIMERA SECCION|2021-08-09|14800|0|150|50|1|0|0|0|0|0|0|0|0|0|0|0|0|0|0|CALIZ|DE DIOS|LAURA|SOLTERO|X|X|CARRETERA PRINCIPAL SIN NUMERO|RANCHERIA SANTANA PRIMERA SECCION|X|9371621804|X|X|X|CARRETERA PRINCIPAL SIN NUMERO|X|LUNES|X|X|X|X|X|DOMICILIO |450|14350|0|0|0|2021-03-11|2021-03-18|x|x|x|x|x|QWZBUES49KVTQO|x|HOMBRE|X|14800|X|X|X|X|X|X|X|X|CARDENAS|X|X|X|X|X</v>
      </c>
    </row>
    <row r="652" spans="1:82" x14ac:dyDescent="0.25">
      <c r="A652" t="s">
        <v>786</v>
      </c>
      <c r="B652" t="s">
        <v>2777</v>
      </c>
      <c r="C652">
        <v>3</v>
      </c>
      <c r="D652" t="s">
        <v>3183</v>
      </c>
      <c r="E652" t="s">
        <v>3188</v>
      </c>
      <c r="F652" t="s">
        <v>0</v>
      </c>
      <c r="G652" t="s">
        <v>3561</v>
      </c>
      <c r="H652" t="s">
        <v>3834</v>
      </c>
      <c r="I652">
        <v>14800</v>
      </c>
      <c r="J652">
        <v>0</v>
      </c>
      <c r="K652">
        <v>200</v>
      </c>
      <c r="L652">
        <v>50</v>
      </c>
      <c r="M652">
        <v>1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 t="s">
        <v>4206</v>
      </c>
      <c r="AC652" t="s">
        <v>4543</v>
      </c>
      <c r="AD652" t="s">
        <v>4306</v>
      </c>
      <c r="AE652" t="s">
        <v>4</v>
      </c>
      <c r="AF652" t="s">
        <v>1</v>
      </c>
      <c r="AG652" t="s">
        <v>1</v>
      </c>
      <c r="AH652" t="s">
        <v>3237</v>
      </c>
      <c r="AI652" t="s">
        <v>3561</v>
      </c>
      <c r="AJ652" t="s">
        <v>1</v>
      </c>
      <c r="AK652" t="s">
        <v>1</v>
      </c>
      <c r="AL652" t="s">
        <v>1</v>
      </c>
      <c r="AM652" t="s">
        <v>1</v>
      </c>
      <c r="AN652" t="s">
        <v>1</v>
      </c>
      <c r="AO652" t="s">
        <v>3237</v>
      </c>
      <c r="AP652" t="s">
        <v>1</v>
      </c>
      <c r="AQ652" t="s">
        <v>2</v>
      </c>
      <c r="AR652" t="s">
        <v>1</v>
      </c>
      <c r="AS652" t="s">
        <v>1</v>
      </c>
      <c r="AT652" t="s">
        <v>1</v>
      </c>
      <c r="AU652" t="s">
        <v>1</v>
      </c>
      <c r="AV652" t="s">
        <v>1</v>
      </c>
      <c r="AW652" t="s">
        <v>11</v>
      </c>
      <c r="AX652">
        <f>Tabla1[[#This Row],[precio del paquete]]-Tabla1[[#This Row],[Saldo_Deudor]]</f>
        <v>1300</v>
      </c>
      <c r="AY652">
        <v>13500</v>
      </c>
      <c r="AZ652">
        <v>0</v>
      </c>
      <c r="BA652">
        <v>0</v>
      </c>
      <c r="BB652" s="20">
        <v>0</v>
      </c>
      <c r="BC652" t="s">
        <v>4124</v>
      </c>
      <c r="BD652" t="s">
        <v>4103</v>
      </c>
      <c r="BE652" t="s">
        <v>3</v>
      </c>
      <c r="BF652" t="s">
        <v>3</v>
      </c>
      <c r="BG652" t="s">
        <v>3</v>
      </c>
      <c r="BH652" t="s">
        <v>3</v>
      </c>
      <c r="BI652" t="s">
        <v>3</v>
      </c>
      <c r="BJ652" s="18" t="s">
        <v>6136</v>
      </c>
      <c r="BK652" t="s">
        <v>3</v>
      </c>
      <c r="BL652" t="s">
        <v>132</v>
      </c>
      <c r="BM652" t="s">
        <v>1</v>
      </c>
      <c r="BN652">
        <f>Tabla1[[#This Row],[precio del paquete]]</f>
        <v>14800</v>
      </c>
      <c r="BO652" t="s">
        <v>1</v>
      </c>
      <c r="BP652" t="s">
        <v>1</v>
      </c>
      <c r="BQ652" t="s">
        <v>1</v>
      </c>
      <c r="BR652" t="s">
        <v>1</v>
      </c>
      <c r="BS652" t="s">
        <v>1</v>
      </c>
      <c r="BT652" t="s">
        <v>1</v>
      </c>
      <c r="BU652" t="s">
        <v>1</v>
      </c>
      <c r="BV652" t="s">
        <v>1</v>
      </c>
      <c r="BW652" t="s">
        <v>0</v>
      </c>
      <c r="BX652" t="s">
        <v>1</v>
      </c>
      <c r="BY652" t="s">
        <v>1</v>
      </c>
      <c r="BZ652" t="s">
        <v>1</v>
      </c>
      <c r="CA652" t="s">
        <v>1</v>
      </c>
      <c r="CB652" t="s">
        <v>1</v>
      </c>
      <c r="CD652" t="str" cm="1">
        <f t="array" aca="1" ref="CD652" ca="1">eConcatenar(A652:CB652,"|")</f>
        <v>LJ70yPDcnW9xhHAe|CAR2021-5899|3|MEMORIAL|TABASCO|CARDENAS|RANCHERIA SANTANA SEGUNDA SECCION|2021-07-10|14800|0|200|50|1|0|0|0|0|0|0|0|0|0|0|0|0|0|0|MARTINEZ|DE LOS SANTOS|GUADALUPE|SOLTERO|X|X|CARRETERA PRINCIPAL SIN NUMERO|RANCHERIA SANTANA SEGUNDA SECCION|X|X|X|X|X|CARRETERA PRINCIPAL SIN NUMERO|X|LUNES|X|X|X|X|X|DOMICILIO |1300|13500|0|0|0|2022-01-21|2022-01-28|x|x|x|x|x|QWZBUES49KVTQO|x|HOMBRE|X|14800|X|X|X|X|X|X|X|X|CARDENAS|X|X|X|X|X</v>
      </c>
    </row>
    <row r="653" spans="1:82" x14ac:dyDescent="0.25">
      <c r="A653" t="s">
        <v>787</v>
      </c>
      <c r="B653" t="s">
        <v>2778</v>
      </c>
      <c r="C653">
        <v>3</v>
      </c>
      <c r="D653" t="s">
        <v>3184</v>
      </c>
      <c r="E653" t="s">
        <v>3188</v>
      </c>
      <c r="F653" t="s">
        <v>0</v>
      </c>
      <c r="G653" t="s">
        <v>3561</v>
      </c>
      <c r="H653" t="s">
        <v>3857</v>
      </c>
      <c r="I653">
        <v>24500</v>
      </c>
      <c r="J653">
        <v>0</v>
      </c>
      <c r="K653">
        <v>200</v>
      </c>
      <c r="L653">
        <v>50</v>
      </c>
      <c r="M653">
        <v>1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 t="s">
        <v>4379</v>
      </c>
      <c r="AC653" t="s">
        <v>4899</v>
      </c>
      <c r="AD653" t="s">
        <v>4900</v>
      </c>
      <c r="AE653" t="s">
        <v>4</v>
      </c>
      <c r="AF653" t="s">
        <v>1</v>
      </c>
      <c r="AG653" t="s">
        <v>1</v>
      </c>
      <c r="AH653" t="s">
        <v>3237</v>
      </c>
      <c r="AI653" t="s">
        <v>3561</v>
      </c>
      <c r="AJ653" t="s">
        <v>1</v>
      </c>
      <c r="AK653" t="s">
        <v>1</v>
      </c>
      <c r="AL653" t="s">
        <v>1</v>
      </c>
      <c r="AM653" t="s">
        <v>1</v>
      </c>
      <c r="AN653" t="s">
        <v>1</v>
      </c>
      <c r="AO653" t="s">
        <v>3237</v>
      </c>
      <c r="AP653" t="s">
        <v>1</v>
      </c>
      <c r="AQ653" t="s">
        <v>2</v>
      </c>
      <c r="AR653" t="s">
        <v>1</v>
      </c>
      <c r="AS653" t="s">
        <v>1</v>
      </c>
      <c r="AT653" t="s">
        <v>1</v>
      </c>
      <c r="AU653" t="s">
        <v>1</v>
      </c>
      <c r="AV653" t="s">
        <v>1</v>
      </c>
      <c r="AW653" t="s">
        <v>11</v>
      </c>
      <c r="AX653">
        <f>Tabla1[[#This Row],[precio del paquete]]-Tabla1[[#This Row],[Saldo_Deudor]]</f>
        <v>1500</v>
      </c>
      <c r="AY653">
        <v>23000</v>
      </c>
      <c r="AZ653">
        <v>0</v>
      </c>
      <c r="BA653">
        <v>0</v>
      </c>
      <c r="BB653" s="20">
        <v>0</v>
      </c>
      <c r="BC653" t="s">
        <v>4124</v>
      </c>
      <c r="BD653" t="s">
        <v>4103</v>
      </c>
      <c r="BE653" t="s">
        <v>3</v>
      </c>
      <c r="BF653" t="s">
        <v>3</v>
      </c>
      <c r="BG653" t="s">
        <v>3</v>
      </c>
      <c r="BH653" t="s">
        <v>3</v>
      </c>
      <c r="BI653" t="s">
        <v>3</v>
      </c>
      <c r="BJ653" s="19" t="s">
        <v>6136</v>
      </c>
      <c r="BK653" t="s">
        <v>3</v>
      </c>
      <c r="BL653" t="s">
        <v>132</v>
      </c>
      <c r="BM653" t="s">
        <v>1</v>
      </c>
      <c r="BN653">
        <f>Tabla1[[#This Row],[precio del paquete]]</f>
        <v>24500</v>
      </c>
      <c r="BO653" t="s">
        <v>1</v>
      </c>
      <c r="BP653" t="s">
        <v>1</v>
      </c>
      <c r="BQ653" t="s">
        <v>1</v>
      </c>
      <c r="BR653" t="s">
        <v>1</v>
      </c>
      <c r="BS653" t="s">
        <v>1</v>
      </c>
      <c r="BT653" t="s">
        <v>1</v>
      </c>
      <c r="BU653" t="s">
        <v>1</v>
      </c>
      <c r="BV653" t="s">
        <v>1</v>
      </c>
      <c r="BW653" t="s">
        <v>0</v>
      </c>
      <c r="BX653" t="s">
        <v>1</v>
      </c>
      <c r="BY653" t="s">
        <v>1</v>
      </c>
      <c r="BZ653" t="s">
        <v>1</v>
      </c>
      <c r="CA653" t="s">
        <v>1</v>
      </c>
      <c r="CB653" t="s">
        <v>1</v>
      </c>
      <c r="CD653" t="str" cm="1">
        <f t="array" aca="1" ref="CD653" ca="1">eConcatenar(A653:CB653,"|")</f>
        <v>y7L2moa9g83AK3KF|CAR2021-5815|3|DIGNITY|TABASCO|CARDENAS|RANCHERIA SANTANA SEGUNDA SECCION|2021-02-10|24500|0|200|50|1|0|0|0|0|0|0|0|0|0|0|0|0|0|0|ISIDRO|MORENO|DORA LUZ|SOLTERO|X|X|CARRETERA PRINCIPAL SIN NUMERO|RANCHERIA SANTANA SEGUNDA SECCION|X|X|X|X|X|CARRETERA PRINCIPAL SIN NUMERO|X|LUNES|X|X|X|X|X|DOMICILIO |1500|23000|0|0|0|2022-01-21|2022-01-28|x|x|x|x|x|QWZBUES49KVTQO|x|HOMBRE|X|24500|X|X|X|X|X|X|X|X|CARDENAS|X|X|X|X|X</v>
      </c>
    </row>
    <row r="654" spans="1:82" x14ac:dyDescent="0.25">
      <c r="A654" t="s">
        <v>788</v>
      </c>
      <c r="B654" t="s">
        <v>2779</v>
      </c>
      <c r="C654">
        <v>3</v>
      </c>
      <c r="D654" t="s">
        <v>3183</v>
      </c>
      <c r="E654" t="s">
        <v>3188</v>
      </c>
      <c r="F654" t="s">
        <v>0</v>
      </c>
      <c r="G654" t="s">
        <v>3561</v>
      </c>
      <c r="H654" t="s">
        <v>3786</v>
      </c>
      <c r="I654">
        <v>14800</v>
      </c>
      <c r="J654">
        <v>0</v>
      </c>
      <c r="K654">
        <v>100</v>
      </c>
      <c r="L654">
        <v>50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 t="s">
        <v>4206</v>
      </c>
      <c r="AC654" t="s">
        <v>7</v>
      </c>
      <c r="AD654" t="s">
        <v>4901</v>
      </c>
      <c r="AE654" t="s">
        <v>4</v>
      </c>
      <c r="AF654" t="s">
        <v>1</v>
      </c>
      <c r="AG654" t="s">
        <v>1</v>
      </c>
      <c r="AH654" t="s">
        <v>3237</v>
      </c>
      <c r="AI654" t="s">
        <v>3561</v>
      </c>
      <c r="AJ654" t="s">
        <v>1</v>
      </c>
      <c r="AK654" t="s">
        <v>1</v>
      </c>
      <c r="AL654" t="s">
        <v>1</v>
      </c>
      <c r="AM654" t="s">
        <v>1</v>
      </c>
      <c r="AN654" t="s">
        <v>1</v>
      </c>
      <c r="AO654" t="s">
        <v>3237</v>
      </c>
      <c r="AP654" t="s">
        <v>1</v>
      </c>
      <c r="AQ654" t="s">
        <v>2</v>
      </c>
      <c r="AR654" t="s">
        <v>1</v>
      </c>
      <c r="AS654" t="s">
        <v>1</v>
      </c>
      <c r="AT654" t="s">
        <v>1</v>
      </c>
      <c r="AU654" t="s">
        <v>1</v>
      </c>
      <c r="AV654" t="s">
        <v>1</v>
      </c>
      <c r="AW654" t="s">
        <v>11</v>
      </c>
      <c r="AX654">
        <f>Tabla1[[#This Row],[precio del paquete]]-Tabla1[[#This Row],[Saldo_Deudor]]</f>
        <v>600</v>
      </c>
      <c r="AY654">
        <v>14200</v>
      </c>
      <c r="AZ654">
        <v>0</v>
      </c>
      <c r="BA654">
        <v>0</v>
      </c>
      <c r="BB654" s="20">
        <v>0</v>
      </c>
      <c r="BC654" t="s">
        <v>4124</v>
      </c>
      <c r="BD654" t="s">
        <v>4103</v>
      </c>
      <c r="BE654" t="s">
        <v>3</v>
      </c>
      <c r="BF654" t="s">
        <v>3</v>
      </c>
      <c r="BG654" t="s">
        <v>3</v>
      </c>
      <c r="BH654" t="s">
        <v>3</v>
      </c>
      <c r="BI654" t="s">
        <v>3</v>
      </c>
      <c r="BJ654" s="18" t="s">
        <v>6136</v>
      </c>
      <c r="BK654" t="s">
        <v>3</v>
      </c>
      <c r="BL654" t="s">
        <v>132</v>
      </c>
      <c r="BM654" t="s">
        <v>1</v>
      </c>
      <c r="BN654">
        <f>Tabla1[[#This Row],[precio del paquete]]</f>
        <v>14800</v>
      </c>
      <c r="BO654" t="s">
        <v>1</v>
      </c>
      <c r="BP654" t="s">
        <v>1</v>
      </c>
      <c r="BQ654" t="s">
        <v>1</v>
      </c>
      <c r="BR654" t="s">
        <v>1</v>
      </c>
      <c r="BS654" t="s">
        <v>1</v>
      </c>
      <c r="BT654" t="s">
        <v>1</v>
      </c>
      <c r="BU654" t="s">
        <v>1</v>
      </c>
      <c r="BV654" t="s">
        <v>1</v>
      </c>
      <c r="BW654" t="s">
        <v>0</v>
      </c>
      <c r="BX654" t="s">
        <v>1</v>
      </c>
      <c r="BY654" t="s">
        <v>1</v>
      </c>
      <c r="BZ654" t="s">
        <v>1</v>
      </c>
      <c r="CA654" t="s">
        <v>1</v>
      </c>
      <c r="CB654" t="s">
        <v>1</v>
      </c>
      <c r="CD654" t="str" cm="1">
        <f t="array" aca="1" ref="CD654" ca="1">eConcatenar(A654:CB654,"|")</f>
        <v>zAHAJTxYvTVbPp5v|CAR2021-7440|3|MEMORIAL|TABASCO|CARDENAS|RANCHERIA SANTANA SEGUNDA SECCION|2021-04-12|14800|0|100|50|0|0|0|0|0|0|0|0|0|0|0|0|0|0|0|MARTINEZ|LOPEZ|ISAMUEL|SOLTERO|X|X|CARRETERA PRINCIPAL SIN NUMERO|RANCHERIA SANTANA SEGUNDA SECCION|X|X|X|X|X|CARRETERA PRINCIPAL SIN NUMERO|X|LUNES|X|X|X|X|X|DOMICILIO |600|14200|0|0|0|2022-01-21|2022-01-28|x|x|x|x|x|QWZBUES49KVTQO|x|HOMBRE|X|14800|X|X|X|X|X|X|X|X|CARDENAS|X|X|X|X|X</v>
      </c>
    </row>
    <row r="655" spans="1:82" x14ac:dyDescent="0.25">
      <c r="A655" t="s">
        <v>789</v>
      </c>
      <c r="B655" t="s">
        <v>2780</v>
      </c>
      <c r="C655">
        <v>3</v>
      </c>
      <c r="D655" t="s">
        <v>3183</v>
      </c>
      <c r="E655" t="s">
        <v>3188</v>
      </c>
      <c r="F655" t="s">
        <v>3189</v>
      </c>
      <c r="G655" t="s">
        <v>3562</v>
      </c>
      <c r="H655" t="s">
        <v>3834</v>
      </c>
      <c r="I655">
        <v>14800</v>
      </c>
      <c r="J655">
        <v>0</v>
      </c>
      <c r="K655">
        <v>100</v>
      </c>
      <c r="L655">
        <v>50</v>
      </c>
      <c r="M655">
        <v>1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 t="s">
        <v>4231</v>
      </c>
      <c r="AC655" t="s">
        <v>4183</v>
      </c>
      <c r="AD655" t="s">
        <v>4815</v>
      </c>
      <c r="AE655" t="s">
        <v>4</v>
      </c>
      <c r="AF655" t="s">
        <v>1</v>
      </c>
      <c r="AG655" t="s">
        <v>1</v>
      </c>
      <c r="AH655" t="s">
        <v>3237</v>
      </c>
      <c r="AI655" t="s">
        <v>3562</v>
      </c>
      <c r="AJ655" t="s">
        <v>1</v>
      </c>
      <c r="AK655">
        <v>9991099808</v>
      </c>
      <c r="AL655" t="s">
        <v>1</v>
      </c>
      <c r="AM655" t="s">
        <v>1</v>
      </c>
      <c r="AN655" t="s">
        <v>1</v>
      </c>
      <c r="AO655" t="s">
        <v>3237</v>
      </c>
      <c r="AP655" t="s">
        <v>1</v>
      </c>
      <c r="AQ655" t="s">
        <v>2</v>
      </c>
      <c r="AR655" t="s">
        <v>1</v>
      </c>
      <c r="AS655" t="s">
        <v>1</v>
      </c>
      <c r="AT655" t="s">
        <v>1</v>
      </c>
      <c r="AU655" t="s">
        <v>1</v>
      </c>
      <c r="AV655" t="s">
        <v>1</v>
      </c>
      <c r="AW655" t="s">
        <v>11</v>
      </c>
      <c r="AX655">
        <f>Tabla1[[#This Row],[precio del paquete]]-Tabla1[[#This Row],[Saldo_Deudor]]</f>
        <v>1300</v>
      </c>
      <c r="AY655">
        <v>13500</v>
      </c>
      <c r="AZ655">
        <v>0</v>
      </c>
      <c r="BA655">
        <v>0</v>
      </c>
      <c r="BB655" s="20">
        <v>0</v>
      </c>
      <c r="BC655" t="s">
        <v>3924</v>
      </c>
      <c r="BD655" t="s">
        <v>6041</v>
      </c>
      <c r="BE655" t="s">
        <v>3</v>
      </c>
      <c r="BF655" t="s">
        <v>3</v>
      </c>
      <c r="BG655" t="s">
        <v>3</v>
      </c>
      <c r="BH655" t="s">
        <v>3</v>
      </c>
      <c r="BI655" t="s">
        <v>3</v>
      </c>
      <c r="BJ655" s="19" t="s">
        <v>6136</v>
      </c>
      <c r="BK655" t="s">
        <v>3</v>
      </c>
      <c r="BL655" t="s">
        <v>132</v>
      </c>
      <c r="BM655" t="s">
        <v>1</v>
      </c>
      <c r="BN655">
        <f>Tabla1[[#This Row],[precio del paquete]]</f>
        <v>14800</v>
      </c>
      <c r="BO655" t="s">
        <v>1</v>
      </c>
      <c r="BP655" t="s">
        <v>1</v>
      </c>
      <c r="BQ655" t="s">
        <v>1</v>
      </c>
      <c r="BR655" t="s">
        <v>1</v>
      </c>
      <c r="BS655" t="s">
        <v>1</v>
      </c>
      <c r="BT655" t="s">
        <v>1</v>
      </c>
      <c r="BU655" t="s">
        <v>1</v>
      </c>
      <c r="BV655" t="s">
        <v>1</v>
      </c>
      <c r="BW655" t="s">
        <v>0</v>
      </c>
      <c r="BX655" t="s">
        <v>1</v>
      </c>
      <c r="BY655" t="s">
        <v>1</v>
      </c>
      <c r="BZ655" t="s">
        <v>1</v>
      </c>
      <c r="CA655" t="s">
        <v>1</v>
      </c>
      <c r="CB655" t="s">
        <v>1</v>
      </c>
      <c r="CD655" t="str" cm="1">
        <f t="array" aca="1" ref="CD655" ca="1">eConcatenar(A655:CB655,"|")</f>
        <v>hJItrozA28vIzO0R|CAR2021-6000|3|MEMORIAL|TABASCO|COMALCALCO|RANCHERIA SANTANA SEGUNDA SECCION A|2021-07-10|14800|0|100|50|1|0|0|0|0|0|0|0|0|0|0|0|0|0|0|MORALES|DE LA CRUZ|EFREN|SOLTERO|X|X|CARRETERA PRINCIPAL SIN NUMERO|RANCHERIA SANTANA SEGUNDA SECCION A|X|9991099808|X|X|X|CARRETERA PRINCIPAL SIN NUMERO|X|LUNES|X|X|X|X|X|DOMICILIO |1300|13500|0|0|0|2022-08-01|2022-08-08|x|x|x|x|x|QWZBUES49KVTQO|x|HOMBRE|X|14800|X|X|X|X|X|X|X|X|CARDENAS|X|X|X|X|X</v>
      </c>
    </row>
    <row r="656" spans="1:82" x14ac:dyDescent="0.25">
      <c r="A656" t="s">
        <v>790</v>
      </c>
      <c r="B656" t="s">
        <v>2781</v>
      </c>
      <c r="C656">
        <v>3</v>
      </c>
      <c r="D656" t="s">
        <v>3183</v>
      </c>
      <c r="E656" t="s">
        <v>3188</v>
      </c>
      <c r="F656" t="s">
        <v>0</v>
      </c>
      <c r="G656" t="s">
        <v>3563</v>
      </c>
      <c r="H656" t="s">
        <v>3817</v>
      </c>
      <c r="I656">
        <v>14800</v>
      </c>
      <c r="J656">
        <v>0</v>
      </c>
      <c r="K656">
        <v>100</v>
      </c>
      <c r="L656">
        <v>50</v>
      </c>
      <c r="M656">
        <v>1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 t="s">
        <v>4247</v>
      </c>
      <c r="AC656" t="s">
        <v>8</v>
      </c>
      <c r="AD656" t="s">
        <v>4341</v>
      </c>
      <c r="AE656" t="s">
        <v>4</v>
      </c>
      <c r="AF656" t="s">
        <v>1</v>
      </c>
      <c r="AG656" t="s">
        <v>1</v>
      </c>
      <c r="AH656" t="s">
        <v>3237</v>
      </c>
      <c r="AI656" t="s">
        <v>3563</v>
      </c>
      <c r="AJ656" t="s">
        <v>1</v>
      </c>
      <c r="AK656">
        <v>9371597795</v>
      </c>
      <c r="AL656" t="s">
        <v>1</v>
      </c>
      <c r="AM656" t="s">
        <v>1</v>
      </c>
      <c r="AN656" t="s">
        <v>1</v>
      </c>
      <c r="AO656" t="s">
        <v>3237</v>
      </c>
      <c r="AP656" t="s">
        <v>1</v>
      </c>
      <c r="AQ656" t="s">
        <v>2</v>
      </c>
      <c r="AR656" t="s">
        <v>1</v>
      </c>
      <c r="AS656" t="s">
        <v>1</v>
      </c>
      <c r="AT656" t="s">
        <v>1</v>
      </c>
      <c r="AU656" t="s">
        <v>1</v>
      </c>
      <c r="AV656" t="s">
        <v>1</v>
      </c>
      <c r="AW656" t="s">
        <v>11</v>
      </c>
      <c r="AX656">
        <f>Tabla1[[#This Row],[precio del paquete]]-Tabla1[[#This Row],[Saldo_Deudor]]</f>
        <v>2000</v>
      </c>
      <c r="AY656">
        <v>12800</v>
      </c>
      <c r="AZ656">
        <v>0</v>
      </c>
      <c r="BA656">
        <v>0</v>
      </c>
      <c r="BB656" s="20">
        <v>0</v>
      </c>
      <c r="BC656" t="s">
        <v>4166</v>
      </c>
      <c r="BD656" t="s">
        <v>6035</v>
      </c>
      <c r="BE656" t="s">
        <v>3</v>
      </c>
      <c r="BF656" t="s">
        <v>3</v>
      </c>
      <c r="BG656" t="s">
        <v>3</v>
      </c>
      <c r="BH656" t="s">
        <v>3</v>
      </c>
      <c r="BI656" t="s">
        <v>3</v>
      </c>
      <c r="BJ656" s="18" t="s">
        <v>6136</v>
      </c>
      <c r="BK656" t="s">
        <v>3</v>
      </c>
      <c r="BL656" t="s">
        <v>132</v>
      </c>
      <c r="BM656" t="s">
        <v>1</v>
      </c>
      <c r="BN656">
        <f>Tabla1[[#This Row],[precio del paquete]]</f>
        <v>14800</v>
      </c>
      <c r="BO656" t="s">
        <v>1</v>
      </c>
      <c r="BP656" t="s">
        <v>1</v>
      </c>
      <c r="BQ656" t="s">
        <v>1</v>
      </c>
      <c r="BR656" t="s">
        <v>1</v>
      </c>
      <c r="BS656" t="s">
        <v>1</v>
      </c>
      <c r="BT656" t="s">
        <v>1</v>
      </c>
      <c r="BU656" t="s">
        <v>1</v>
      </c>
      <c r="BV656" t="s">
        <v>1</v>
      </c>
      <c r="BW656" t="s">
        <v>0</v>
      </c>
      <c r="BX656" t="s">
        <v>1</v>
      </c>
      <c r="BY656" t="s">
        <v>1</v>
      </c>
      <c r="BZ656" t="s">
        <v>1</v>
      </c>
      <c r="CA656" t="s">
        <v>1</v>
      </c>
      <c r="CB656" t="s">
        <v>1</v>
      </c>
      <c r="CD656" t="str" cm="1">
        <f t="array" aca="1" ref="CD656" ca="1">eConcatenar(A656:CB656,"|")</f>
        <v>9bWvpe8gsmJtrBPj|CAR2021-6204|3|MEMORIAL|TABASCO|CARDENAS|RANCHERIA SANTUARIO PRIMERA SECCION|2021-10-15|14800|0|100|50|1|0|0|0|0|0|0|0|0|0|0|0|0|0|0|MENDEZ|GOMEZ|ASUNCION|SOLTERO|X|X|CARRETERA PRINCIPAL SIN NUMERO|RANCHERIA SANTUARIO PRIMERA SECCION|X|9371597795|X|X|X|CARRETERA PRINCIPAL SIN NUMERO|X|LUNES|X|X|X|X|X|DOMICILIO |2000|12800|0|0|0|2022-04-02|2022-04-09|x|x|x|x|x|QWZBUES49KVTQO|x|HOMBRE|X|14800|X|X|X|X|X|X|X|X|CARDENAS|X|X|X|X|X</v>
      </c>
    </row>
    <row r="657" spans="1:82" x14ac:dyDescent="0.25">
      <c r="A657" t="s">
        <v>791</v>
      </c>
      <c r="B657" t="s">
        <v>2782</v>
      </c>
      <c r="C657">
        <v>3</v>
      </c>
      <c r="D657" t="s">
        <v>3187</v>
      </c>
      <c r="E657" t="s">
        <v>3188</v>
      </c>
      <c r="F657" t="s">
        <v>3189</v>
      </c>
      <c r="G657" t="s">
        <v>3564</v>
      </c>
      <c r="H657" t="s">
        <v>3804</v>
      </c>
      <c r="I657">
        <v>12900</v>
      </c>
      <c r="J657">
        <v>0</v>
      </c>
      <c r="K657">
        <v>300</v>
      </c>
      <c r="L657">
        <v>50</v>
      </c>
      <c r="M657">
        <v>1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 t="s">
        <v>4200</v>
      </c>
      <c r="AC657" t="s">
        <v>4428</v>
      </c>
      <c r="AD657" t="s">
        <v>4902</v>
      </c>
      <c r="AE657" t="s">
        <v>4</v>
      </c>
      <c r="AF657" t="s">
        <v>1</v>
      </c>
      <c r="AG657" t="s">
        <v>1</v>
      </c>
      <c r="AH657" t="s">
        <v>5360</v>
      </c>
      <c r="AI657" t="s">
        <v>3564</v>
      </c>
      <c r="AJ657" t="s">
        <v>1</v>
      </c>
      <c r="AK657" t="s">
        <v>1</v>
      </c>
      <c r="AL657" t="s">
        <v>1</v>
      </c>
      <c r="AM657" t="s">
        <v>1</v>
      </c>
      <c r="AN657" t="s">
        <v>1</v>
      </c>
      <c r="AO657" t="s">
        <v>5360</v>
      </c>
      <c r="AP657" t="s">
        <v>1</v>
      </c>
      <c r="AQ657" t="s">
        <v>2</v>
      </c>
      <c r="AR657" t="s">
        <v>1</v>
      </c>
      <c r="AS657" t="s">
        <v>1</v>
      </c>
      <c r="AT657" t="s">
        <v>1</v>
      </c>
      <c r="AU657" t="s">
        <v>1</v>
      </c>
      <c r="AV657" t="s">
        <v>1</v>
      </c>
      <c r="AW657" t="s">
        <v>11</v>
      </c>
      <c r="AX657">
        <f>Tabla1[[#This Row],[precio del paquete]]-Tabla1[[#This Row],[Saldo_Deudor]]</f>
        <v>7750</v>
      </c>
      <c r="AY657">
        <v>5150</v>
      </c>
      <c r="AZ657">
        <v>0</v>
      </c>
      <c r="BA657">
        <v>0</v>
      </c>
      <c r="BB657" s="20">
        <v>0</v>
      </c>
      <c r="BC657" t="s">
        <v>4077</v>
      </c>
      <c r="BD657" t="s">
        <v>5965</v>
      </c>
      <c r="BE657" t="s">
        <v>3</v>
      </c>
      <c r="BF657" t="s">
        <v>3</v>
      </c>
      <c r="BG657" t="s">
        <v>3</v>
      </c>
      <c r="BH657" t="s">
        <v>3</v>
      </c>
      <c r="BI657" t="s">
        <v>3</v>
      </c>
      <c r="BJ657" s="19" t="s">
        <v>6128</v>
      </c>
      <c r="BK657" t="s">
        <v>3</v>
      </c>
      <c r="BL657" t="s">
        <v>132</v>
      </c>
      <c r="BM657" t="s">
        <v>1</v>
      </c>
      <c r="BN657">
        <f>Tabla1[[#This Row],[precio del paquete]]</f>
        <v>12900</v>
      </c>
      <c r="BO657" t="s">
        <v>1</v>
      </c>
      <c r="BP657" t="s">
        <v>1</v>
      </c>
      <c r="BQ657" t="s">
        <v>1</v>
      </c>
      <c r="BR657" t="s">
        <v>1</v>
      </c>
      <c r="BS657" t="s">
        <v>1</v>
      </c>
      <c r="BT657" t="s">
        <v>1</v>
      </c>
      <c r="BU657" t="s">
        <v>1</v>
      </c>
      <c r="BV657" t="s">
        <v>1</v>
      </c>
      <c r="BW657" t="s">
        <v>0</v>
      </c>
      <c r="BX657" t="s">
        <v>1</v>
      </c>
      <c r="BY657" t="s">
        <v>1</v>
      </c>
      <c r="BZ657" t="s">
        <v>1</v>
      </c>
      <c r="CA657" t="s">
        <v>1</v>
      </c>
      <c r="CB657" t="s">
        <v>1</v>
      </c>
      <c r="CD657" t="str" cm="1">
        <f t="array" aca="1" ref="CD657" ca="1">eConcatenar(A657:CB657,"|")</f>
        <v>w2OZ4e3g8Pkcw4o8|COM2019-1426|3|ECONOLINE|TABASCO|COMALCALCO|RANCHERIA SARGENTO LOPEZ    |2019-05-29|12900|0|300|50|1|0|0|0|0|0|0|0|0|0|0|0|0|0|0|MARQUEZ|IZQUIERDO|BALADARIN|SOLTERO|X|X|CARRETERA A LA LUCHA|RANCHERIA SARGENTO LOPEZ    |X|X|X|X|X|CARRETERA A LA LUCHA|X|LUNES|X|X|X|X|X|DOMICILIO |7750|5150|0|0|0|2022-06-01|2022-06-08|x|x|x|x|x|EJCRE545VMMBBOQ|x|HOMBRE|X|12900|X|X|X|X|X|X|X|X|CARDENAS|X|X|X|X|X</v>
      </c>
    </row>
    <row r="658" spans="1:82" x14ac:dyDescent="0.25">
      <c r="A658" t="s">
        <v>792</v>
      </c>
      <c r="B658" t="s">
        <v>2783</v>
      </c>
      <c r="C658">
        <v>3</v>
      </c>
      <c r="D658" t="s">
        <v>3183</v>
      </c>
      <c r="E658" t="s">
        <v>3188</v>
      </c>
      <c r="F658" t="s">
        <v>3189</v>
      </c>
      <c r="G658" t="s">
        <v>3565</v>
      </c>
      <c r="H658" t="s">
        <v>4042</v>
      </c>
      <c r="I658">
        <v>14800</v>
      </c>
      <c r="J658">
        <v>0</v>
      </c>
      <c r="K658">
        <v>100</v>
      </c>
      <c r="L658">
        <v>50</v>
      </c>
      <c r="M658">
        <v>1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 t="s">
        <v>4360</v>
      </c>
      <c r="AC658" t="s">
        <v>7</v>
      </c>
      <c r="AD658" t="s">
        <v>4326</v>
      </c>
      <c r="AE658" t="s">
        <v>4</v>
      </c>
      <c r="AF658" t="s">
        <v>1</v>
      </c>
      <c r="AG658" t="s">
        <v>1</v>
      </c>
      <c r="AH658" t="s">
        <v>5666</v>
      </c>
      <c r="AI658" t="s">
        <v>3565</v>
      </c>
      <c r="AJ658" t="s">
        <v>1</v>
      </c>
      <c r="AK658">
        <v>9332081103</v>
      </c>
      <c r="AL658" t="s">
        <v>1</v>
      </c>
      <c r="AM658" t="s">
        <v>1</v>
      </c>
      <c r="AN658" t="s">
        <v>1</v>
      </c>
      <c r="AO658" t="s">
        <v>5666</v>
      </c>
      <c r="AP658" t="s">
        <v>1</v>
      </c>
      <c r="AQ658" t="s">
        <v>2</v>
      </c>
      <c r="AR658" t="s">
        <v>1</v>
      </c>
      <c r="AS658" t="s">
        <v>1</v>
      </c>
      <c r="AT658" t="s">
        <v>1</v>
      </c>
      <c r="AU658" t="s">
        <v>1</v>
      </c>
      <c r="AV658" t="s">
        <v>1</v>
      </c>
      <c r="AW658" t="s">
        <v>11</v>
      </c>
      <c r="AX658">
        <f>Tabla1[[#This Row],[precio del paquete]]-Tabla1[[#This Row],[Saldo_Deudor]]</f>
        <v>0</v>
      </c>
      <c r="AY658">
        <v>14800</v>
      </c>
      <c r="AZ658">
        <v>0</v>
      </c>
      <c r="BA658">
        <v>0</v>
      </c>
      <c r="BB658" s="20">
        <v>0</v>
      </c>
      <c r="BC658" t="s">
        <v>3812</v>
      </c>
      <c r="BD658" t="s">
        <v>6043</v>
      </c>
      <c r="BE658" t="s">
        <v>3</v>
      </c>
      <c r="BF658" t="s">
        <v>3</v>
      </c>
      <c r="BG658" t="s">
        <v>3</v>
      </c>
      <c r="BH658" t="s">
        <v>3</v>
      </c>
      <c r="BI658" t="s">
        <v>3</v>
      </c>
      <c r="BJ658" s="18" t="s">
        <v>6146</v>
      </c>
      <c r="BK658" t="s">
        <v>3</v>
      </c>
      <c r="BL658" t="s">
        <v>132</v>
      </c>
      <c r="BM658" t="s">
        <v>1</v>
      </c>
      <c r="BN658">
        <f>Tabla1[[#This Row],[precio del paquete]]</f>
        <v>14800</v>
      </c>
      <c r="BO658" t="s">
        <v>1</v>
      </c>
      <c r="BP658" t="s">
        <v>1</v>
      </c>
      <c r="BQ658" t="s">
        <v>1</v>
      </c>
      <c r="BR658" t="s">
        <v>1</v>
      </c>
      <c r="BS658" t="s">
        <v>1</v>
      </c>
      <c r="BT658" t="s">
        <v>1</v>
      </c>
      <c r="BU658" t="s">
        <v>1</v>
      </c>
      <c r="BV658" t="s">
        <v>1</v>
      </c>
      <c r="BW658" t="s">
        <v>0</v>
      </c>
      <c r="BX658" t="s">
        <v>1</v>
      </c>
      <c r="BY658" t="s">
        <v>1</v>
      </c>
      <c r="BZ658" t="s">
        <v>1</v>
      </c>
      <c r="CA658" t="s">
        <v>1</v>
      </c>
      <c r="CB658" t="s">
        <v>1</v>
      </c>
      <c r="CD658" t="str" cm="1">
        <f t="array" aca="1" ref="CD658" ca="1">eConcatenar(A658:CB658,"|")</f>
        <v>Cl1RKvJS233pqhQu|COM2022-0141|3|MEMORIAL|TABASCO|COMALCALCO|RANCHERIA SARGENTO LOPEZ PRIMERA SECCION|2022-11-01|14800|0|100|50|1|0|0|0|0|0|0|0|0|0|0|0|0|0|0|TORRES|LOPEZ|ANTONIO|SOLTERO|X|X|CARRETERA A LA LUCHA SIN NUMERO SIN NUMERO|RANCHERIA SARGENTO LOPEZ PRIMERA SECCION|X|9332081103|X|X|X|CARRETERA A LA LUCHA SIN NUMERO SIN NUMERO|X|LUNES|X|X|X|X|X|DOMICILIO |0|14800|0|0|0|2022-10-01|2022-10-08|x|x|x|x|x|ETDFHETZQDZYCPE|x|HOMBRE|X|14800|X|X|X|X|X|X|X|X|CARDENAS|X|X|X|X|X</v>
      </c>
    </row>
    <row r="659" spans="1:82" x14ac:dyDescent="0.25">
      <c r="A659" t="s">
        <v>793</v>
      </c>
      <c r="B659" t="s">
        <v>2784</v>
      </c>
      <c r="C659">
        <v>3</v>
      </c>
      <c r="D659" t="s">
        <v>3183</v>
      </c>
      <c r="E659" t="s">
        <v>3188</v>
      </c>
      <c r="F659" t="s">
        <v>3189</v>
      </c>
      <c r="G659" t="s">
        <v>3565</v>
      </c>
      <c r="H659" t="s">
        <v>4042</v>
      </c>
      <c r="I659">
        <v>14800</v>
      </c>
      <c r="J659">
        <v>0</v>
      </c>
      <c r="K659">
        <v>200</v>
      </c>
      <c r="L659">
        <v>50</v>
      </c>
      <c r="M659">
        <v>1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 t="s">
        <v>4398</v>
      </c>
      <c r="AC659" t="s">
        <v>4183</v>
      </c>
      <c r="AD659" t="s">
        <v>4278</v>
      </c>
      <c r="AE659" t="s">
        <v>4</v>
      </c>
      <c r="AF659" t="s">
        <v>1</v>
      </c>
      <c r="AG659" t="s">
        <v>1</v>
      </c>
      <c r="AH659" t="s">
        <v>5667</v>
      </c>
      <c r="AI659" t="s">
        <v>3565</v>
      </c>
      <c r="AJ659" t="s">
        <v>1</v>
      </c>
      <c r="AK659">
        <v>9331300057</v>
      </c>
      <c r="AL659" t="s">
        <v>1</v>
      </c>
      <c r="AM659" t="s">
        <v>1</v>
      </c>
      <c r="AN659" t="s">
        <v>1</v>
      </c>
      <c r="AO659" t="s">
        <v>5667</v>
      </c>
      <c r="AP659" t="s">
        <v>1</v>
      </c>
      <c r="AQ659" t="s">
        <v>2</v>
      </c>
      <c r="AR659" t="s">
        <v>1</v>
      </c>
      <c r="AS659" t="s">
        <v>1</v>
      </c>
      <c r="AT659" t="s">
        <v>1</v>
      </c>
      <c r="AU659" t="s">
        <v>1</v>
      </c>
      <c r="AV659" t="s">
        <v>1</v>
      </c>
      <c r="AW659" t="s">
        <v>11</v>
      </c>
      <c r="AX659">
        <f>Tabla1[[#This Row],[precio del paquete]]-Tabla1[[#This Row],[Saldo_Deudor]]</f>
        <v>200</v>
      </c>
      <c r="AY659">
        <v>14600</v>
      </c>
      <c r="AZ659">
        <v>0</v>
      </c>
      <c r="BA659">
        <v>0</v>
      </c>
      <c r="BB659" s="20">
        <v>0</v>
      </c>
      <c r="BC659" t="s">
        <v>3812</v>
      </c>
      <c r="BD659" t="s">
        <v>6043</v>
      </c>
      <c r="BE659" t="s">
        <v>3</v>
      </c>
      <c r="BF659" t="s">
        <v>3</v>
      </c>
      <c r="BG659" t="s">
        <v>3</v>
      </c>
      <c r="BH659" t="s">
        <v>3</v>
      </c>
      <c r="BI659" t="s">
        <v>3</v>
      </c>
      <c r="BJ659" s="19" t="s">
        <v>6146</v>
      </c>
      <c r="BK659" t="s">
        <v>3</v>
      </c>
      <c r="BL659" t="s">
        <v>132</v>
      </c>
      <c r="BM659" t="s">
        <v>1</v>
      </c>
      <c r="BN659">
        <f>Tabla1[[#This Row],[precio del paquete]]</f>
        <v>14800</v>
      </c>
      <c r="BO659" t="s">
        <v>1</v>
      </c>
      <c r="BP659" t="s">
        <v>1</v>
      </c>
      <c r="BQ659" t="s">
        <v>1</v>
      </c>
      <c r="BR659" t="s">
        <v>1</v>
      </c>
      <c r="BS659" t="s">
        <v>1</v>
      </c>
      <c r="BT659" t="s">
        <v>1</v>
      </c>
      <c r="BU659" t="s">
        <v>1</v>
      </c>
      <c r="BV659" t="s">
        <v>1</v>
      </c>
      <c r="BW659" t="s">
        <v>0</v>
      </c>
      <c r="BX659" t="s">
        <v>1</v>
      </c>
      <c r="BY659" t="s">
        <v>1</v>
      </c>
      <c r="BZ659" t="s">
        <v>1</v>
      </c>
      <c r="CA659" t="s">
        <v>1</v>
      </c>
      <c r="CB659" t="s">
        <v>1</v>
      </c>
      <c r="CD659" t="str" cm="1">
        <f t="array" aca="1" ref="CD659" ca="1">eConcatenar(A659:CB659,"|")</f>
        <v>b70fg2Qh32mzxW4X|COM2022-0140|3|MEMORIAL|TABASCO|COMALCALCO|RANCHERIA SARGENTO LOPEZ PRIMERA SECCION|2022-11-01|14800|0|200|50|1|0|0|0|0|0|0|0|0|0|0|0|0|0|0|SUAREZ|DE LA CRUZ|CORA|SOLTERO|X|X|CARRETERA A LA LUCHA    |RANCHERIA SARGENTO LOPEZ PRIMERA SECCION|X|9331300057|X|X|X|CARRETERA A LA LUCHA    |X|LUNES|X|X|X|X|X|DOMICILIO |200|14600|0|0|0|2022-10-01|2022-10-08|x|x|x|x|x|ETDFHETZQDZYCPE|x|HOMBRE|X|14800|X|X|X|X|X|X|X|X|CARDENAS|X|X|X|X|X</v>
      </c>
    </row>
    <row r="660" spans="1:82" x14ac:dyDescent="0.25">
      <c r="A660" t="s">
        <v>794</v>
      </c>
      <c r="B660" t="s">
        <v>2785</v>
      </c>
      <c r="C660">
        <v>3</v>
      </c>
      <c r="D660" t="s">
        <v>3187</v>
      </c>
      <c r="E660" t="s">
        <v>3188</v>
      </c>
      <c r="F660" t="s">
        <v>3189</v>
      </c>
      <c r="G660" t="s">
        <v>3565</v>
      </c>
      <c r="H660" t="s">
        <v>4043</v>
      </c>
      <c r="I660">
        <v>14800</v>
      </c>
      <c r="J660">
        <v>0</v>
      </c>
      <c r="K660">
        <v>400</v>
      </c>
      <c r="L660">
        <v>50</v>
      </c>
      <c r="M660">
        <v>1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 t="s">
        <v>4201</v>
      </c>
      <c r="AC660" t="s">
        <v>4903</v>
      </c>
      <c r="AD660" t="s">
        <v>4904</v>
      </c>
      <c r="AE660" t="s">
        <v>4</v>
      </c>
      <c r="AF660" t="s">
        <v>1</v>
      </c>
      <c r="AG660" t="s">
        <v>1</v>
      </c>
      <c r="AH660" t="s">
        <v>5624</v>
      </c>
      <c r="AI660" t="s">
        <v>3565</v>
      </c>
      <c r="AJ660" t="s">
        <v>1</v>
      </c>
      <c r="AK660">
        <v>9333031801</v>
      </c>
      <c r="AL660" t="s">
        <v>1</v>
      </c>
      <c r="AM660" t="s">
        <v>1</v>
      </c>
      <c r="AN660" t="s">
        <v>1</v>
      </c>
      <c r="AO660" t="s">
        <v>5624</v>
      </c>
      <c r="AP660" t="s">
        <v>1</v>
      </c>
      <c r="AQ660" t="s">
        <v>2</v>
      </c>
      <c r="AR660" t="s">
        <v>1</v>
      </c>
      <c r="AS660" t="s">
        <v>1</v>
      </c>
      <c r="AT660" t="s">
        <v>1</v>
      </c>
      <c r="AU660" t="s">
        <v>1</v>
      </c>
      <c r="AV660" t="s">
        <v>1</v>
      </c>
      <c r="AW660" t="s">
        <v>11</v>
      </c>
      <c r="AX660">
        <f>Tabla1[[#This Row],[precio del paquete]]-Tabla1[[#This Row],[Saldo_Deudor]]</f>
        <v>9200</v>
      </c>
      <c r="AY660">
        <v>5600</v>
      </c>
      <c r="AZ660">
        <v>0</v>
      </c>
      <c r="BA660">
        <v>0</v>
      </c>
      <c r="BB660" s="20">
        <v>0</v>
      </c>
      <c r="BC660" t="s">
        <v>4077</v>
      </c>
      <c r="BD660" t="s">
        <v>5965</v>
      </c>
      <c r="BE660" t="s">
        <v>3</v>
      </c>
      <c r="BF660" t="s">
        <v>3</v>
      </c>
      <c r="BG660" t="s">
        <v>3</v>
      </c>
      <c r="BH660" t="s">
        <v>3</v>
      </c>
      <c r="BI660" t="s">
        <v>3</v>
      </c>
      <c r="BJ660" s="18" t="s">
        <v>6146</v>
      </c>
      <c r="BK660" t="s">
        <v>3</v>
      </c>
      <c r="BL660" t="s">
        <v>132</v>
      </c>
      <c r="BM660" t="s">
        <v>1</v>
      </c>
      <c r="BN660">
        <f>Tabla1[[#This Row],[precio del paquete]]</f>
        <v>14800</v>
      </c>
      <c r="BO660" t="s">
        <v>1</v>
      </c>
      <c r="BP660" t="s">
        <v>1</v>
      </c>
      <c r="BQ660" t="s">
        <v>1</v>
      </c>
      <c r="BR660" t="s">
        <v>1</v>
      </c>
      <c r="BS660" t="s">
        <v>1</v>
      </c>
      <c r="BT660" t="s">
        <v>1</v>
      </c>
      <c r="BU660" t="s">
        <v>1</v>
      </c>
      <c r="BV660" t="s">
        <v>1</v>
      </c>
      <c r="BW660" t="s">
        <v>0</v>
      </c>
      <c r="BX660" t="s">
        <v>1</v>
      </c>
      <c r="BY660" t="s">
        <v>1</v>
      </c>
      <c r="BZ660" t="s">
        <v>1</v>
      </c>
      <c r="CA660" t="s">
        <v>1</v>
      </c>
      <c r="CB660" t="s">
        <v>1</v>
      </c>
      <c r="CD660" t="str" cm="1">
        <f t="array" aca="1" ref="CD660" ca="1">eConcatenar(A660:CB660,"|")</f>
        <v>Q0uLcF20w8GvkfkN|COM2020-1913|3|ECONOLINE|TABASCO|COMALCALCO|RANCHERIA SARGENTO LOPEZ PRIMERA SECCION|2020-05-09|14800|0|400|50|1|0|0|0|0|0|0|0|0|0|0|0|0|0|0|HERNANDEZ|HAMBRUS|RAUL|SOLTERO|X|X|CARRETERA A LEON ZARATE|RANCHERIA SARGENTO LOPEZ PRIMERA SECCION|X|9333031801|X|X|X|CARRETERA A LEON ZARATE|X|LUNES|X|X|X|X|X|DOMICILIO |9200|5600|0|0|0|2022-06-01|2022-06-08|x|x|x|x|x|ETDFHETZQDZYCPE|x|HOMBRE|X|14800|X|X|X|X|X|X|X|X|CARDENAS|X|X|X|X|X</v>
      </c>
    </row>
    <row r="661" spans="1:82" x14ac:dyDescent="0.25">
      <c r="A661" t="s">
        <v>795</v>
      </c>
      <c r="B661" t="s">
        <v>2786</v>
      </c>
      <c r="C661">
        <v>3</v>
      </c>
      <c r="D661" t="s">
        <v>3183</v>
      </c>
      <c r="E661" t="s">
        <v>3188</v>
      </c>
      <c r="F661" t="s">
        <v>3189</v>
      </c>
      <c r="G661" t="s">
        <v>3566</v>
      </c>
      <c r="H661" t="s">
        <v>3888</v>
      </c>
      <c r="I661">
        <v>14800</v>
      </c>
      <c r="J661">
        <v>0</v>
      </c>
      <c r="K661">
        <v>100</v>
      </c>
      <c r="L661">
        <v>50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 t="s">
        <v>4360</v>
      </c>
      <c r="AC661" t="s">
        <v>4212</v>
      </c>
      <c r="AD661" t="s">
        <v>4499</v>
      </c>
      <c r="AE661" t="s">
        <v>4</v>
      </c>
      <c r="AF661" t="s">
        <v>1</v>
      </c>
      <c r="AG661" t="s">
        <v>1</v>
      </c>
      <c r="AH661" t="s">
        <v>5668</v>
      </c>
      <c r="AI661" t="s">
        <v>3566</v>
      </c>
      <c r="AJ661" t="s">
        <v>1</v>
      </c>
      <c r="AK661">
        <v>9331552472</v>
      </c>
      <c r="AL661" t="s">
        <v>1</v>
      </c>
      <c r="AM661" t="s">
        <v>1</v>
      </c>
      <c r="AN661" t="s">
        <v>1</v>
      </c>
      <c r="AO661" t="s">
        <v>5668</v>
      </c>
      <c r="AP661" t="s">
        <v>1</v>
      </c>
      <c r="AQ661" t="s">
        <v>2</v>
      </c>
      <c r="AR661" t="s">
        <v>1</v>
      </c>
      <c r="AS661" t="s">
        <v>1</v>
      </c>
      <c r="AT661" t="s">
        <v>1</v>
      </c>
      <c r="AU661" t="s">
        <v>1</v>
      </c>
      <c r="AV661" t="s">
        <v>1</v>
      </c>
      <c r="AW661" t="s">
        <v>11</v>
      </c>
      <c r="AX661">
        <f>Tabla1[[#This Row],[precio del paquete]]-Tabla1[[#This Row],[Saldo_Deudor]]</f>
        <v>300</v>
      </c>
      <c r="AY661">
        <v>14500</v>
      </c>
      <c r="AZ661">
        <v>0</v>
      </c>
      <c r="BA661">
        <v>0</v>
      </c>
      <c r="BB661" s="20">
        <v>0</v>
      </c>
      <c r="BC661" t="s">
        <v>3965</v>
      </c>
      <c r="BD661" t="s">
        <v>4085</v>
      </c>
      <c r="BE661" t="s">
        <v>3</v>
      </c>
      <c r="BF661" t="s">
        <v>3</v>
      </c>
      <c r="BG661" t="s">
        <v>3</v>
      </c>
      <c r="BH661" t="s">
        <v>3</v>
      </c>
      <c r="BI661" t="s">
        <v>3</v>
      </c>
      <c r="BJ661" s="19" t="s">
        <v>6146</v>
      </c>
      <c r="BK661" t="s">
        <v>3</v>
      </c>
      <c r="BL661" t="s">
        <v>132</v>
      </c>
      <c r="BM661" t="s">
        <v>1</v>
      </c>
      <c r="BN661">
        <f>Tabla1[[#This Row],[precio del paquete]]</f>
        <v>14800</v>
      </c>
      <c r="BO661" t="s">
        <v>1</v>
      </c>
      <c r="BP661" t="s">
        <v>1</v>
      </c>
      <c r="BQ661" t="s">
        <v>1</v>
      </c>
      <c r="BR661" t="s">
        <v>1</v>
      </c>
      <c r="BS661" t="s">
        <v>1</v>
      </c>
      <c r="BT661" t="s">
        <v>1</v>
      </c>
      <c r="BU661" t="s">
        <v>1</v>
      </c>
      <c r="BV661" t="s">
        <v>1</v>
      </c>
      <c r="BW661" t="s">
        <v>0</v>
      </c>
      <c r="BX661" t="s">
        <v>1</v>
      </c>
      <c r="BY661" t="s">
        <v>1</v>
      </c>
      <c r="BZ661" t="s">
        <v>1</v>
      </c>
      <c r="CA661" t="s">
        <v>1</v>
      </c>
      <c r="CB661" t="s">
        <v>1</v>
      </c>
      <c r="CD661" t="str" cm="1">
        <f t="array" aca="1" ref="CD661" ca="1">eConcatenar(A661:CB661,"|")</f>
        <v>t6iLdtFEmM36fdSH|COM2021-3761|3|MEMORIAL|TABASCO|COMALCALCO|RANCHERIA SUR PRIMERA SECCION |2021-11-25|14800|0|100|50|0|0|0|0|0|0|0|0|0|0|0|0|0|0|0|TORRES|RAMIREZ|JUAN|SOLTERO|X|X|COLONIA AGAPITO DOMINGUEZ SIN NUMERO|RANCHERIA SUR PRIMERA SECCION |X|9331552472|X|X|X|COLONIA AGAPITO DOMINGUEZ SIN NUMERO|X|LUNES|X|X|X|X|X|DOMICILIO |300|14500|0|0|0|2022-01-19|2022-01-26|x|x|x|x|x|ETDFHETZQDZYCPE|x|HOMBRE|X|14800|X|X|X|X|X|X|X|X|CARDENAS|X|X|X|X|X</v>
      </c>
    </row>
    <row r="662" spans="1:82" x14ac:dyDescent="0.25">
      <c r="A662" t="s">
        <v>796</v>
      </c>
      <c r="B662" t="s">
        <v>2787</v>
      </c>
      <c r="C662">
        <v>3</v>
      </c>
      <c r="D662" t="s">
        <v>3183</v>
      </c>
      <c r="E662" t="s">
        <v>3188</v>
      </c>
      <c r="F662" t="s">
        <v>3189</v>
      </c>
      <c r="G662" t="s">
        <v>3567</v>
      </c>
      <c r="H662" t="s">
        <v>3853</v>
      </c>
      <c r="I662">
        <v>14800</v>
      </c>
      <c r="J662">
        <v>0</v>
      </c>
      <c r="K662">
        <v>100</v>
      </c>
      <c r="L662">
        <v>50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 t="s">
        <v>4219</v>
      </c>
      <c r="AC662" t="s">
        <v>4455</v>
      </c>
      <c r="AD662" t="s">
        <v>4905</v>
      </c>
      <c r="AE662" t="s">
        <v>4</v>
      </c>
      <c r="AF662" t="s">
        <v>1</v>
      </c>
      <c r="AG662" t="s">
        <v>1</v>
      </c>
      <c r="AH662" t="s">
        <v>5669</v>
      </c>
      <c r="AI662" t="s">
        <v>3567</v>
      </c>
      <c r="AJ662" t="s">
        <v>1</v>
      </c>
      <c r="AK662" t="s">
        <v>1</v>
      </c>
      <c r="AL662" t="s">
        <v>1</v>
      </c>
      <c r="AM662" t="s">
        <v>1</v>
      </c>
      <c r="AN662" t="s">
        <v>1</v>
      </c>
      <c r="AO662" t="s">
        <v>5669</v>
      </c>
      <c r="AP662" t="s">
        <v>1</v>
      </c>
      <c r="AQ662" t="s">
        <v>2</v>
      </c>
      <c r="AR662" t="s">
        <v>1</v>
      </c>
      <c r="AS662" t="s">
        <v>1</v>
      </c>
      <c r="AT662" t="s">
        <v>1</v>
      </c>
      <c r="AU662" t="s">
        <v>1</v>
      </c>
      <c r="AV662" t="s">
        <v>1</v>
      </c>
      <c r="AW662" t="s">
        <v>11</v>
      </c>
      <c r="AX662">
        <f>Tabla1[[#This Row],[precio del paquete]]-Tabla1[[#This Row],[Saldo_Deudor]]</f>
        <v>2000</v>
      </c>
      <c r="AY662">
        <v>12800</v>
      </c>
      <c r="AZ662">
        <v>0</v>
      </c>
      <c r="BA662">
        <v>0</v>
      </c>
      <c r="BB662" s="20">
        <v>0</v>
      </c>
      <c r="BC662" t="s">
        <v>4085</v>
      </c>
      <c r="BD662" t="s">
        <v>5963</v>
      </c>
      <c r="BE662" t="s">
        <v>3</v>
      </c>
      <c r="BF662" t="s">
        <v>3</v>
      </c>
      <c r="BG662" t="s">
        <v>3</v>
      </c>
      <c r="BH662" t="s">
        <v>3</v>
      </c>
      <c r="BI662" t="s">
        <v>3</v>
      </c>
      <c r="BJ662" s="18" t="s">
        <v>6150</v>
      </c>
      <c r="BK662" t="s">
        <v>3</v>
      </c>
      <c r="BL662" t="s">
        <v>132</v>
      </c>
      <c r="BM662" t="s">
        <v>1</v>
      </c>
      <c r="BN662">
        <f>Tabla1[[#This Row],[precio del paquete]]</f>
        <v>14800</v>
      </c>
      <c r="BO662" t="s">
        <v>1</v>
      </c>
      <c r="BP662" t="s">
        <v>1</v>
      </c>
      <c r="BQ662" t="s">
        <v>1</v>
      </c>
      <c r="BR662" t="s">
        <v>1</v>
      </c>
      <c r="BS662" t="s">
        <v>1</v>
      </c>
      <c r="BT662" t="s">
        <v>1</v>
      </c>
      <c r="BU662" t="s">
        <v>1</v>
      </c>
      <c r="BV662" t="s">
        <v>1</v>
      </c>
      <c r="BW662" t="s">
        <v>0</v>
      </c>
      <c r="BX662" t="s">
        <v>1</v>
      </c>
      <c r="BY662" t="s">
        <v>1</v>
      </c>
      <c r="BZ662" t="s">
        <v>1</v>
      </c>
      <c r="CA662" t="s">
        <v>1</v>
      </c>
      <c r="CB662" t="s">
        <v>1</v>
      </c>
      <c r="CD662" t="str" cm="1">
        <f t="array" aca="1" ref="CD662" ca="1">eConcatenar(A662:CB662,"|")</f>
        <v>WZv2BW2X07vMiJ96|COM2021-3775|3|MEMORIAL|TABASCO|COMALCALCO|RANCHERIA SUR QUINTA SECCION|2021-11-24|14800|0|100|50|0|0|0|0|0|0|0|0|0|0|0|0|0|0|0|RUIZ|DE LA FUENTE|HORACIO|SOLTERO|X|X|CARRETERA VECINAL A TULIPAN|RANCHERIA SUR QUINTA SECCION|X|X|X|X|X|CARRETERA VECINAL A TULIPAN|X|LUNES|X|X|X|X|X|DOMICILIO |2000|12800|0|0|0|2022-01-26|2022-02-02|x|x|x|x|x|AARMQKP7RFVCNAK|x|HOMBRE|X|14800|X|X|X|X|X|X|X|X|CARDENAS|X|X|X|X|X</v>
      </c>
    </row>
    <row r="663" spans="1:82" x14ac:dyDescent="0.25">
      <c r="A663" t="s">
        <v>797</v>
      </c>
      <c r="B663" t="s">
        <v>2788</v>
      </c>
      <c r="C663">
        <v>3</v>
      </c>
      <c r="D663" t="s">
        <v>3183</v>
      </c>
      <c r="E663" t="s">
        <v>3188</v>
      </c>
      <c r="F663" t="s">
        <v>3189</v>
      </c>
      <c r="G663" t="s">
        <v>3568</v>
      </c>
      <c r="H663" t="s">
        <v>3853</v>
      </c>
      <c r="I663">
        <v>14800</v>
      </c>
      <c r="J663">
        <v>0</v>
      </c>
      <c r="K663">
        <v>200</v>
      </c>
      <c r="L663">
        <v>50</v>
      </c>
      <c r="M663">
        <v>1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 t="s">
        <v>4312</v>
      </c>
      <c r="AC663" t="s">
        <v>4906</v>
      </c>
      <c r="AD663" t="s">
        <v>4404</v>
      </c>
      <c r="AE663" t="s">
        <v>4</v>
      </c>
      <c r="AF663" t="s">
        <v>1</v>
      </c>
      <c r="AG663" t="s">
        <v>1</v>
      </c>
      <c r="AH663" t="s">
        <v>5670</v>
      </c>
      <c r="AI663" t="s">
        <v>3568</v>
      </c>
      <c r="AJ663" t="s">
        <v>1</v>
      </c>
      <c r="AK663" t="s">
        <v>1</v>
      </c>
      <c r="AL663" t="s">
        <v>1</v>
      </c>
      <c r="AM663" t="s">
        <v>1</v>
      </c>
      <c r="AN663" t="s">
        <v>1</v>
      </c>
      <c r="AO663" t="s">
        <v>5670</v>
      </c>
      <c r="AP663" t="s">
        <v>1</v>
      </c>
      <c r="AQ663" t="s">
        <v>2</v>
      </c>
      <c r="AR663" t="s">
        <v>1</v>
      </c>
      <c r="AS663" t="s">
        <v>1</v>
      </c>
      <c r="AT663" t="s">
        <v>1</v>
      </c>
      <c r="AU663" t="s">
        <v>1</v>
      </c>
      <c r="AV663" t="s">
        <v>1</v>
      </c>
      <c r="AW663" t="s">
        <v>11</v>
      </c>
      <c r="AX663">
        <f>Tabla1[[#This Row],[precio del paquete]]-Tabla1[[#This Row],[Saldo_Deudor]]</f>
        <v>800</v>
      </c>
      <c r="AY663">
        <v>14000</v>
      </c>
      <c r="AZ663">
        <v>0</v>
      </c>
      <c r="BA663">
        <v>0</v>
      </c>
      <c r="BB663" s="20">
        <v>0</v>
      </c>
      <c r="BC663" t="s">
        <v>4085</v>
      </c>
      <c r="BD663" t="s">
        <v>5963</v>
      </c>
      <c r="BE663" t="s">
        <v>3</v>
      </c>
      <c r="BF663" t="s">
        <v>3</v>
      </c>
      <c r="BG663" t="s">
        <v>3</v>
      </c>
      <c r="BH663" t="s">
        <v>3</v>
      </c>
      <c r="BI663" t="s">
        <v>3</v>
      </c>
      <c r="BJ663" s="19" t="s">
        <v>6150</v>
      </c>
      <c r="BK663" t="s">
        <v>3</v>
      </c>
      <c r="BL663" t="s">
        <v>132</v>
      </c>
      <c r="BM663" t="s">
        <v>1</v>
      </c>
      <c r="BN663">
        <f>Tabla1[[#This Row],[precio del paquete]]</f>
        <v>14800</v>
      </c>
      <c r="BO663" t="s">
        <v>1</v>
      </c>
      <c r="BP663" t="s">
        <v>1</v>
      </c>
      <c r="BQ663" t="s">
        <v>1</v>
      </c>
      <c r="BR663" t="s">
        <v>1</v>
      </c>
      <c r="BS663" t="s">
        <v>1</v>
      </c>
      <c r="BT663" t="s">
        <v>1</v>
      </c>
      <c r="BU663" t="s">
        <v>1</v>
      </c>
      <c r="BV663" t="s">
        <v>1</v>
      </c>
      <c r="BW663" t="s">
        <v>0</v>
      </c>
      <c r="BX663" t="s">
        <v>1</v>
      </c>
      <c r="BY663" t="s">
        <v>1</v>
      </c>
      <c r="BZ663" t="s">
        <v>1</v>
      </c>
      <c r="CA663" t="s">
        <v>1</v>
      </c>
      <c r="CB663" t="s">
        <v>1</v>
      </c>
      <c r="CD663" t="str" cm="1">
        <f t="array" aca="1" ref="CD663" ca="1">eConcatenar(A663:CB663,"|")</f>
        <v>JC9L18KBp2N4cb6i|COM2021-3769|3|MEMORIAL|TABASCO|COMALCALCO|RANCHERIA SUR TERCERA SECCION|2021-11-24|14800|0|200|50|1|0|0|0|0|0|0|0|0|0|0|0|0|0|0|CASTELLANOS|QUINTO|NICOLAS|SOLTERO|X|X|ENTRADA EL ZAPOTE SIN NUMERO|RANCHERIA SUR TERCERA SECCION|X|X|X|X|X|ENTRADA EL ZAPOTE SIN NUMERO|X|LUNES|X|X|X|X|X|DOMICILIO |800|14000|0|0|0|2022-01-26|2022-02-02|x|x|x|x|x|AARMQKP7RFVCNAK|x|HOMBRE|X|14800|X|X|X|X|X|X|X|X|CARDENAS|X|X|X|X|X</v>
      </c>
    </row>
    <row r="664" spans="1:82" x14ac:dyDescent="0.25">
      <c r="A664" t="s">
        <v>798</v>
      </c>
      <c r="B664" t="s">
        <v>2789</v>
      </c>
      <c r="C664">
        <v>3</v>
      </c>
      <c r="D664" t="s">
        <v>3183</v>
      </c>
      <c r="E664" t="s">
        <v>3188</v>
      </c>
      <c r="F664" t="s">
        <v>0</v>
      </c>
      <c r="G664" t="s">
        <v>3569</v>
      </c>
      <c r="H664" t="s">
        <v>4044</v>
      </c>
      <c r="I664">
        <v>14800</v>
      </c>
      <c r="J664">
        <v>0</v>
      </c>
      <c r="K664">
        <v>100</v>
      </c>
      <c r="L664">
        <v>50</v>
      </c>
      <c r="M664">
        <v>1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 t="s">
        <v>4186</v>
      </c>
      <c r="AC664" t="s">
        <v>4212</v>
      </c>
      <c r="AD664" t="s">
        <v>4234</v>
      </c>
      <c r="AE664" t="s">
        <v>4</v>
      </c>
      <c r="AF664" t="s">
        <v>1</v>
      </c>
      <c r="AG664" t="s">
        <v>1</v>
      </c>
      <c r="AH664" t="s">
        <v>5671</v>
      </c>
      <c r="AI664" t="s">
        <v>3569</v>
      </c>
      <c r="AJ664" t="s">
        <v>1</v>
      </c>
      <c r="AK664">
        <v>9331666547</v>
      </c>
      <c r="AL664" t="s">
        <v>1</v>
      </c>
      <c r="AM664" t="s">
        <v>1</v>
      </c>
      <c r="AN664" t="s">
        <v>1</v>
      </c>
      <c r="AO664" t="s">
        <v>5671</v>
      </c>
      <c r="AP664" t="s">
        <v>1</v>
      </c>
      <c r="AQ664" t="s">
        <v>2</v>
      </c>
      <c r="AR664" t="s">
        <v>1</v>
      </c>
      <c r="AS664" t="s">
        <v>1</v>
      </c>
      <c r="AT664" t="s">
        <v>1</v>
      </c>
      <c r="AU664" t="s">
        <v>1</v>
      </c>
      <c r="AV664" t="s">
        <v>1</v>
      </c>
      <c r="AW664" t="s">
        <v>11</v>
      </c>
      <c r="AX664">
        <f>Tabla1[[#This Row],[precio del paquete]]-Tabla1[[#This Row],[Saldo_Deudor]]</f>
        <v>700</v>
      </c>
      <c r="AY664">
        <v>14100</v>
      </c>
      <c r="AZ664">
        <v>0</v>
      </c>
      <c r="BA664">
        <v>0</v>
      </c>
      <c r="BB664" s="20">
        <v>0</v>
      </c>
      <c r="BC664" t="s">
        <v>3797</v>
      </c>
      <c r="BD664" t="s">
        <v>3890</v>
      </c>
      <c r="BE664" t="s">
        <v>3</v>
      </c>
      <c r="BF664" t="s">
        <v>3</v>
      </c>
      <c r="BG664" t="s">
        <v>3</v>
      </c>
      <c r="BH664" t="s">
        <v>3</v>
      </c>
      <c r="BI664" t="s">
        <v>3</v>
      </c>
      <c r="BJ664" s="18" t="s">
        <v>6150</v>
      </c>
      <c r="BK664" t="s">
        <v>3</v>
      </c>
      <c r="BL664" t="s">
        <v>132</v>
      </c>
      <c r="BM664" t="s">
        <v>1</v>
      </c>
      <c r="BN664">
        <f>Tabla1[[#This Row],[precio del paquete]]</f>
        <v>14800</v>
      </c>
      <c r="BO664" t="s">
        <v>1</v>
      </c>
      <c r="BP664" t="s">
        <v>1</v>
      </c>
      <c r="BQ664" t="s">
        <v>1</v>
      </c>
      <c r="BR664" t="s">
        <v>1</v>
      </c>
      <c r="BS664" t="s">
        <v>1</v>
      </c>
      <c r="BT664" t="s">
        <v>1</v>
      </c>
      <c r="BU664" t="s">
        <v>1</v>
      </c>
      <c r="BV664" t="s">
        <v>1</v>
      </c>
      <c r="BW664" t="s">
        <v>0</v>
      </c>
      <c r="BX664" t="s">
        <v>1</v>
      </c>
      <c r="BY664" t="s">
        <v>1</v>
      </c>
      <c r="BZ664" t="s">
        <v>1</v>
      </c>
      <c r="CA664" t="s">
        <v>1</v>
      </c>
      <c r="CB664" t="s">
        <v>1</v>
      </c>
      <c r="CD664" t="str" cm="1">
        <f t="array" aca="1" ref="CD664" ca="1">eConcatenar(A664:CB664,"|")</f>
        <v>VLY3QsslQacwvvhl|CAR2021-1217|3|MEMORIAL|TABASCO|CARDENAS|RANCHERIA ZAPOTAL TERCERA SECCION |2021-05-04|14800|0|100|50|1|0|0|0|0|0|0|0|0|0|0|0|0|0|0|GARCIA|RAMIREZ|GLADYS|SOLTERO|X|X|CARRETERA A RIO SECA SIN NUMERO|RANCHERIA ZAPOTAL TERCERA SECCION |X|9331666547|X|X|X|CARRETERA A RIO SECA SIN NUMERO|X|LUNES|X|X|X|X|X|DOMICILIO |700|14100|0|0|0|2021-09-18|2021-09-25|x|x|x|x|x|AARMQKP7RFVCNAK|x|HOMBRE|X|14800|X|X|X|X|X|X|X|X|CARDENAS|X|X|X|X|X</v>
      </c>
    </row>
    <row r="665" spans="1:82" x14ac:dyDescent="0.25">
      <c r="A665" t="s">
        <v>799</v>
      </c>
      <c r="B665" t="s">
        <v>2790</v>
      </c>
      <c r="C665">
        <v>3</v>
      </c>
      <c r="D665" t="s">
        <v>3183</v>
      </c>
      <c r="E665" t="s">
        <v>3188</v>
      </c>
      <c r="F665" t="s">
        <v>3189</v>
      </c>
      <c r="G665" t="s">
        <v>3570</v>
      </c>
      <c r="H665" t="s">
        <v>3864</v>
      </c>
      <c r="I665">
        <v>14800</v>
      </c>
      <c r="J665">
        <v>0</v>
      </c>
      <c r="K665">
        <v>200</v>
      </c>
      <c r="L665">
        <v>50</v>
      </c>
      <c r="M665">
        <v>1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 t="s">
        <v>4206</v>
      </c>
      <c r="AC665" t="s">
        <v>4184</v>
      </c>
      <c r="AD665" t="s">
        <v>4907</v>
      </c>
      <c r="AE665" t="s">
        <v>4</v>
      </c>
      <c r="AF665" t="s">
        <v>1</v>
      </c>
      <c r="AG665" t="s">
        <v>1</v>
      </c>
      <c r="AH665" t="s">
        <v>5672</v>
      </c>
      <c r="AI665" t="s">
        <v>3570</v>
      </c>
      <c r="AJ665" t="s">
        <v>1</v>
      </c>
      <c r="AK665">
        <v>9331585116</v>
      </c>
      <c r="AL665" t="s">
        <v>1</v>
      </c>
      <c r="AM665" t="s">
        <v>1</v>
      </c>
      <c r="AN665" t="s">
        <v>1</v>
      </c>
      <c r="AO665" t="s">
        <v>5672</v>
      </c>
      <c r="AP665" t="s">
        <v>1</v>
      </c>
      <c r="AQ665" t="s">
        <v>2</v>
      </c>
      <c r="AR665" t="s">
        <v>1</v>
      </c>
      <c r="AS665" t="s">
        <v>1</v>
      </c>
      <c r="AT665" t="s">
        <v>1</v>
      </c>
      <c r="AU665" t="s">
        <v>1</v>
      </c>
      <c r="AV665" t="s">
        <v>1</v>
      </c>
      <c r="AW665" t="s">
        <v>11</v>
      </c>
      <c r="AX665">
        <f>Tabla1[[#This Row],[precio del paquete]]-Tabla1[[#This Row],[Saldo_Deudor]]</f>
        <v>1300</v>
      </c>
      <c r="AY665">
        <v>13500</v>
      </c>
      <c r="AZ665">
        <v>0</v>
      </c>
      <c r="BA665">
        <v>0</v>
      </c>
      <c r="BB665" s="20">
        <v>0</v>
      </c>
      <c r="BC665" t="s">
        <v>5974</v>
      </c>
      <c r="BD665" t="s">
        <v>6064</v>
      </c>
      <c r="BE665" t="s">
        <v>3</v>
      </c>
      <c r="BF665" t="s">
        <v>3</v>
      </c>
      <c r="BG665" t="s">
        <v>3</v>
      </c>
      <c r="BH665" t="s">
        <v>3</v>
      </c>
      <c r="BI665" t="s">
        <v>3</v>
      </c>
      <c r="BJ665" s="19" t="s">
        <v>6136</v>
      </c>
      <c r="BK665" t="s">
        <v>3</v>
      </c>
      <c r="BL665" t="s">
        <v>132</v>
      </c>
      <c r="BM665" t="s">
        <v>1</v>
      </c>
      <c r="BN665">
        <f>Tabla1[[#This Row],[precio del paquete]]</f>
        <v>14800</v>
      </c>
      <c r="BO665" t="s">
        <v>1</v>
      </c>
      <c r="BP665" t="s">
        <v>1</v>
      </c>
      <c r="BQ665" t="s">
        <v>1</v>
      </c>
      <c r="BR665" t="s">
        <v>1</v>
      </c>
      <c r="BS665" t="s">
        <v>1</v>
      </c>
      <c r="BT665" t="s">
        <v>1</v>
      </c>
      <c r="BU665" t="s">
        <v>1</v>
      </c>
      <c r="BV665" t="s">
        <v>1</v>
      </c>
      <c r="BW665" t="s">
        <v>0</v>
      </c>
      <c r="BX665" t="s">
        <v>1</v>
      </c>
      <c r="BY665" t="s">
        <v>1</v>
      </c>
      <c r="BZ665" t="s">
        <v>1</v>
      </c>
      <c r="CA665" t="s">
        <v>1</v>
      </c>
      <c r="CB665" t="s">
        <v>1</v>
      </c>
      <c r="CD665" t="str" cm="1">
        <f t="array" aca="1" ref="CD665" ca="1">eConcatenar(A665:CB665,"|")</f>
        <v>T6WeHhTjtklX9w7l|COM2021-3369|3|MEMORIAL|TABASCO|COMALCALCO|RANCHERRIA ARROYO HONDO SEGUNDA|2021-10-25|14800|0|200|50|1|0|0|0|0|0|0|0|0|0|0|0|0|0|0|MARTINEZ|PEREZ|ELIADA|SOLTERO|X|X|CARRETERA AL TAMARINDO|RANCHERRIA ARROYO HONDO SEGUNDA|X|9331585116|X|X|X|CARRETERA AL TAMARINDO|X|LUNES|X|X|X|X|X|DOMICILIO |1300|13500|0|0|0|2022-03-02|2022-03-09|x|x|x|x|x|QWZBUES49KVTQO|x|HOMBRE|X|14800|X|X|X|X|X|X|X|X|CARDENAS|X|X|X|X|X</v>
      </c>
    </row>
    <row r="666" spans="1:82" x14ac:dyDescent="0.25">
      <c r="A666" t="s">
        <v>800</v>
      </c>
      <c r="B666" t="s">
        <v>2791</v>
      </c>
      <c r="C666">
        <v>3</v>
      </c>
      <c r="D666" t="s">
        <v>3183</v>
      </c>
      <c r="E666" t="s">
        <v>3188</v>
      </c>
      <c r="F666" t="s">
        <v>3189</v>
      </c>
      <c r="G666" t="s">
        <v>3571</v>
      </c>
      <c r="H666" t="s">
        <v>3890</v>
      </c>
      <c r="I666">
        <v>14800</v>
      </c>
      <c r="J666">
        <v>0</v>
      </c>
      <c r="K666">
        <v>100</v>
      </c>
      <c r="L666">
        <v>50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 t="s">
        <v>4271</v>
      </c>
      <c r="AC666" t="s">
        <v>4524</v>
      </c>
      <c r="AD666" t="s">
        <v>4908</v>
      </c>
      <c r="AE666" t="s">
        <v>4</v>
      </c>
      <c r="AF666" t="s">
        <v>1</v>
      </c>
      <c r="AG666" t="s">
        <v>1</v>
      </c>
      <c r="AH666" t="s">
        <v>5673</v>
      </c>
      <c r="AI666" t="s">
        <v>3571</v>
      </c>
      <c r="AJ666" t="s">
        <v>1</v>
      </c>
      <c r="AK666">
        <v>9131102433</v>
      </c>
      <c r="AL666" t="s">
        <v>1</v>
      </c>
      <c r="AM666" t="s">
        <v>1</v>
      </c>
      <c r="AN666" t="s">
        <v>1</v>
      </c>
      <c r="AO666" t="s">
        <v>5673</v>
      </c>
      <c r="AP666" t="s">
        <v>1</v>
      </c>
      <c r="AQ666" t="s">
        <v>2</v>
      </c>
      <c r="AR666" t="s">
        <v>1</v>
      </c>
      <c r="AS666" t="s">
        <v>1</v>
      </c>
      <c r="AT666" t="s">
        <v>1</v>
      </c>
      <c r="AU666" t="s">
        <v>1</v>
      </c>
      <c r="AV666" t="s">
        <v>1</v>
      </c>
      <c r="AW666" t="s">
        <v>11</v>
      </c>
      <c r="AX666">
        <f>Tabla1[[#This Row],[precio del paquete]]-Tabla1[[#This Row],[Saldo_Deudor]]</f>
        <v>1600</v>
      </c>
      <c r="AY666">
        <v>13200</v>
      </c>
      <c r="AZ666">
        <v>0</v>
      </c>
      <c r="BA666">
        <v>0</v>
      </c>
      <c r="BB666" s="20">
        <v>0</v>
      </c>
      <c r="BC666" t="s">
        <v>4124</v>
      </c>
      <c r="BD666" t="s">
        <v>4103</v>
      </c>
      <c r="BE666" t="s">
        <v>3</v>
      </c>
      <c r="BF666" t="s">
        <v>3</v>
      </c>
      <c r="BG666" t="s">
        <v>3</v>
      </c>
      <c r="BH666" t="s">
        <v>3</v>
      </c>
      <c r="BI666" t="s">
        <v>3</v>
      </c>
      <c r="BJ666" s="18" t="s">
        <v>6134</v>
      </c>
      <c r="BK666" t="s">
        <v>3</v>
      </c>
      <c r="BL666" t="s">
        <v>132</v>
      </c>
      <c r="BM666" t="s">
        <v>1</v>
      </c>
      <c r="BN666">
        <f>Tabla1[[#This Row],[precio del paquete]]</f>
        <v>14800</v>
      </c>
      <c r="BO666" t="s">
        <v>1</v>
      </c>
      <c r="BP666" t="s">
        <v>1</v>
      </c>
      <c r="BQ666" t="s">
        <v>1</v>
      </c>
      <c r="BR666" t="s">
        <v>1</v>
      </c>
      <c r="BS666" t="s">
        <v>1</v>
      </c>
      <c r="BT666" t="s">
        <v>1</v>
      </c>
      <c r="BU666" t="s">
        <v>1</v>
      </c>
      <c r="BV666" t="s">
        <v>1</v>
      </c>
      <c r="BW666" t="s">
        <v>0</v>
      </c>
      <c r="BX666" t="s">
        <v>1</v>
      </c>
      <c r="BY666" t="s">
        <v>1</v>
      </c>
      <c r="BZ666" t="s">
        <v>1</v>
      </c>
      <c r="CA666" t="s">
        <v>1</v>
      </c>
      <c r="CB666" t="s">
        <v>1</v>
      </c>
      <c r="CD666" t="str" cm="1">
        <f t="array" aca="1" ref="CD666" ca="1">eConcatenar(A666:CB666,"|")</f>
        <v>rBuYlXcP0EXabtEn|COM2021-2980|3|MEMORIAL|TABASCO|COMALCALCO|REFORMA|2021-09-25|14800|0|100|50|0|0|0|0|0|0|0|0|0|0|0|0|0|0|0|MONTEJO|BURELO|ELISA|SOLTERO|X|X|CARRETERA A LIBERTAD SIN NUMERO|REFORMA|X|9131102433|X|X|X|CARRETERA A LIBERTAD SIN NUMERO|X|LUNES|X|X|X|X|X|DOMICILIO |1600|13200|0|0|0|2022-01-21|2022-01-28|x|x|x|x|x|QWZGYSX69KVTQO|x|HOMBRE|X|14800|X|X|X|X|X|X|X|X|CARDENAS|X|X|X|X|X</v>
      </c>
    </row>
    <row r="667" spans="1:82" x14ac:dyDescent="0.25">
      <c r="A667" t="s">
        <v>801</v>
      </c>
      <c r="B667" t="s">
        <v>2792</v>
      </c>
      <c r="C667">
        <v>3</v>
      </c>
      <c r="D667" t="s">
        <v>3183</v>
      </c>
      <c r="E667" t="s">
        <v>3188</v>
      </c>
      <c r="F667" t="s">
        <v>3189</v>
      </c>
      <c r="G667" t="s">
        <v>3572</v>
      </c>
      <c r="H667" t="s">
        <v>3933</v>
      </c>
      <c r="I667">
        <v>14800</v>
      </c>
      <c r="J667">
        <v>0</v>
      </c>
      <c r="K667">
        <v>50</v>
      </c>
      <c r="L667">
        <v>50</v>
      </c>
      <c r="M667">
        <v>1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 t="s">
        <v>4217</v>
      </c>
      <c r="AC667" t="s">
        <v>4203</v>
      </c>
      <c r="AD667" t="s">
        <v>4909</v>
      </c>
      <c r="AE667" t="s">
        <v>4</v>
      </c>
      <c r="AF667" t="s">
        <v>1</v>
      </c>
      <c r="AG667" t="s">
        <v>1</v>
      </c>
      <c r="AH667" t="s">
        <v>3574</v>
      </c>
      <c r="AI667" t="s">
        <v>3572</v>
      </c>
      <c r="AJ667" t="s">
        <v>1</v>
      </c>
      <c r="AK667">
        <v>9331212932</v>
      </c>
      <c r="AL667" t="s">
        <v>1</v>
      </c>
      <c r="AM667" t="s">
        <v>1</v>
      </c>
      <c r="AN667" t="s">
        <v>1</v>
      </c>
      <c r="AO667" t="s">
        <v>3574</v>
      </c>
      <c r="AP667" t="s">
        <v>1</v>
      </c>
      <c r="AQ667" t="s">
        <v>2</v>
      </c>
      <c r="AR667" t="s">
        <v>1</v>
      </c>
      <c r="AS667" t="s">
        <v>1</v>
      </c>
      <c r="AT667" t="s">
        <v>1</v>
      </c>
      <c r="AU667" t="s">
        <v>1</v>
      </c>
      <c r="AV667" t="s">
        <v>1</v>
      </c>
      <c r="AW667" t="s">
        <v>11</v>
      </c>
      <c r="AX667">
        <f>Tabla1[[#This Row],[precio del paquete]]-Tabla1[[#This Row],[Saldo_Deudor]]</f>
        <v>950</v>
      </c>
      <c r="AY667">
        <v>13850</v>
      </c>
      <c r="AZ667">
        <v>0</v>
      </c>
      <c r="BA667">
        <v>0</v>
      </c>
      <c r="BB667" s="20">
        <v>0</v>
      </c>
      <c r="BC667" t="s">
        <v>3924</v>
      </c>
      <c r="BD667" t="s">
        <v>6041</v>
      </c>
      <c r="BE667" t="s">
        <v>3</v>
      </c>
      <c r="BF667" t="s">
        <v>3</v>
      </c>
      <c r="BG667" t="s">
        <v>3</v>
      </c>
      <c r="BH667" t="s">
        <v>3</v>
      </c>
      <c r="BI667" t="s">
        <v>3</v>
      </c>
      <c r="BJ667" s="19" t="s">
        <v>6132</v>
      </c>
      <c r="BK667" t="s">
        <v>3</v>
      </c>
      <c r="BL667" t="s">
        <v>132</v>
      </c>
      <c r="BM667" t="s">
        <v>1</v>
      </c>
      <c r="BN667">
        <f>Tabla1[[#This Row],[precio del paquete]]</f>
        <v>14800</v>
      </c>
      <c r="BO667" t="s">
        <v>1</v>
      </c>
      <c r="BP667" t="s">
        <v>1</v>
      </c>
      <c r="BQ667" t="s">
        <v>1</v>
      </c>
      <c r="BR667" t="s">
        <v>1</v>
      </c>
      <c r="BS667" t="s">
        <v>1</v>
      </c>
      <c r="BT667" t="s">
        <v>1</v>
      </c>
      <c r="BU667" t="s">
        <v>1</v>
      </c>
      <c r="BV667" t="s">
        <v>1</v>
      </c>
      <c r="BW667" t="s">
        <v>0</v>
      </c>
      <c r="BX667" t="s">
        <v>1</v>
      </c>
      <c r="BY667" t="s">
        <v>1</v>
      </c>
      <c r="BZ667" t="s">
        <v>1</v>
      </c>
      <c r="CA667" t="s">
        <v>1</v>
      </c>
      <c r="CB667" t="s">
        <v>1</v>
      </c>
      <c r="CD667" t="str" cm="1">
        <f t="array" aca="1" ref="CD667" ca="1">eConcatenar(A667:CB667,"|")</f>
        <v>7x8CIyg6Z6FF2ZV3|COM2021-3949|3|MEMORIAL|TABASCO|COMALCALCO|REYES HERNANDES SIN NUMERO|2021-08-12|14800|0|50|50|1|0|0|0|0|0|0|0|0|0|0|0|0|0|0|RODRIGUEZ|SOBERANO|URANIA|SOLTERO|X|X|REYES HERNANDEZ SEGUNDA|REYES HERNANDES SIN NUMERO|X|9331212932|X|X|X|REYES HERNANDEZ SEGUNDA|X|LUNES|X|X|X|X|X|DOMICILIO |950|13850|0|0|0|2022-08-01|2022-08-08|x|x|x|x|x|DSYPMZPXEANHGLM|x|HOMBRE|X|14800|X|X|X|X|X|X|X|X|CARDENAS|X|X|X|X|X</v>
      </c>
    </row>
    <row r="668" spans="1:82" x14ac:dyDescent="0.25">
      <c r="A668" t="s">
        <v>802</v>
      </c>
      <c r="B668" t="s">
        <v>2793</v>
      </c>
      <c r="C668">
        <v>3</v>
      </c>
      <c r="D668" t="s">
        <v>3183</v>
      </c>
      <c r="E668" t="s">
        <v>3188</v>
      </c>
      <c r="F668" t="s">
        <v>3189</v>
      </c>
      <c r="G668" t="s">
        <v>3573</v>
      </c>
      <c r="H668" t="s">
        <v>4045</v>
      </c>
      <c r="I668">
        <v>14800</v>
      </c>
      <c r="J668">
        <v>0</v>
      </c>
      <c r="K668">
        <v>100</v>
      </c>
      <c r="L668">
        <v>50</v>
      </c>
      <c r="M668">
        <v>1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 t="s">
        <v>4196</v>
      </c>
      <c r="AC668" t="s">
        <v>4290</v>
      </c>
      <c r="AD668" t="s">
        <v>4316</v>
      </c>
      <c r="AE668" t="s">
        <v>4</v>
      </c>
      <c r="AF668" t="s">
        <v>1</v>
      </c>
      <c r="AG668" t="s">
        <v>1</v>
      </c>
      <c r="AH668" t="s">
        <v>5674</v>
      </c>
      <c r="AI668" t="s">
        <v>3573</v>
      </c>
      <c r="AJ668" t="s">
        <v>1</v>
      </c>
      <c r="AK668">
        <v>9331469340</v>
      </c>
      <c r="AL668" t="s">
        <v>1</v>
      </c>
      <c r="AM668" t="s">
        <v>1</v>
      </c>
      <c r="AN668" t="s">
        <v>1</v>
      </c>
      <c r="AO668" t="s">
        <v>5674</v>
      </c>
      <c r="AP668" t="s">
        <v>1</v>
      </c>
      <c r="AQ668" t="s">
        <v>2</v>
      </c>
      <c r="AR668" t="s">
        <v>1</v>
      </c>
      <c r="AS668" t="s">
        <v>1</v>
      </c>
      <c r="AT668" t="s">
        <v>1</v>
      </c>
      <c r="AU668" t="s">
        <v>1</v>
      </c>
      <c r="AV668" t="s">
        <v>1</v>
      </c>
      <c r="AW668" t="s">
        <v>11</v>
      </c>
      <c r="AX668">
        <f>Tabla1[[#This Row],[precio del paquete]]-Tabla1[[#This Row],[Saldo_Deudor]]</f>
        <v>7700</v>
      </c>
      <c r="AY668">
        <v>7100</v>
      </c>
      <c r="AZ668">
        <v>0</v>
      </c>
      <c r="BA668">
        <v>0</v>
      </c>
      <c r="BB668" s="20">
        <v>0</v>
      </c>
      <c r="BC668" t="s">
        <v>4045</v>
      </c>
      <c r="BD668" t="s">
        <v>6095</v>
      </c>
      <c r="BE668" t="s">
        <v>3</v>
      </c>
      <c r="BF668" t="s">
        <v>3</v>
      </c>
      <c r="BG668" t="s">
        <v>3</v>
      </c>
      <c r="BH668" t="s">
        <v>3</v>
      </c>
      <c r="BI668" t="s">
        <v>3</v>
      </c>
      <c r="BJ668" s="18" t="s">
        <v>6125</v>
      </c>
      <c r="BK668" t="s">
        <v>3</v>
      </c>
      <c r="BL668" t="s">
        <v>132</v>
      </c>
      <c r="BM668" t="s">
        <v>1</v>
      </c>
      <c r="BN668">
        <f>Tabla1[[#This Row],[precio del paquete]]</f>
        <v>14800</v>
      </c>
      <c r="BO668" t="s">
        <v>1</v>
      </c>
      <c r="BP668" t="s">
        <v>1</v>
      </c>
      <c r="BQ668" t="s">
        <v>1</v>
      </c>
      <c r="BR668" t="s">
        <v>1</v>
      </c>
      <c r="BS668" t="s">
        <v>1</v>
      </c>
      <c r="BT668" t="s">
        <v>1</v>
      </c>
      <c r="BU668" t="s">
        <v>1</v>
      </c>
      <c r="BV668" t="s">
        <v>1</v>
      </c>
      <c r="BW668" t="s">
        <v>0</v>
      </c>
      <c r="BX668" t="s">
        <v>1</v>
      </c>
      <c r="BY668" t="s">
        <v>1</v>
      </c>
      <c r="BZ668" t="s">
        <v>1</v>
      </c>
      <c r="CA668" t="s">
        <v>1</v>
      </c>
      <c r="CB668" t="s">
        <v>1</v>
      </c>
      <c r="CD668" t="str" cm="1">
        <f t="array" aca="1" ref="CD668" ca="1">eConcatenar(A668:CB668,"|")</f>
        <v>uVKSME21hhD42DBI|COM2020-3192|3|MEMORIAL|TABASCO|COMALCALCO|REYES HERNANDEZ PRIMERA|2020-07-12|14800|0|100|50|1|0|0|0|0|0|0|0|0|0|0|0|0|0|0|AGUILAR|BROCA|FERNANDO|SOLTERO|X|X|CAMINO VIEJO|REYES HERNANDEZ PRIMERA|X|9331469340|X|X|X|CAMINO VIEJO|X|LUNES|X|X|X|X|X|DOMICILIO |7700|7100|0|0|0|2020-07-12|2020-07-19|x|x|x|x|x|2DFOYRA5IQNIWWH|x|HOMBRE|X|14800|X|X|X|X|X|X|X|X|CARDENAS|X|X|X|X|X</v>
      </c>
    </row>
    <row r="669" spans="1:82" x14ac:dyDescent="0.25">
      <c r="A669" t="s">
        <v>803</v>
      </c>
      <c r="B669" t="s">
        <v>2794</v>
      </c>
      <c r="C669">
        <v>3</v>
      </c>
      <c r="D669" t="s">
        <v>3183</v>
      </c>
      <c r="E669" t="s">
        <v>3188</v>
      </c>
      <c r="F669" t="s">
        <v>3189</v>
      </c>
      <c r="G669" t="s">
        <v>3574</v>
      </c>
      <c r="H669" t="s">
        <v>3933</v>
      </c>
      <c r="I669">
        <v>14800</v>
      </c>
      <c r="J669">
        <v>0</v>
      </c>
      <c r="K669">
        <v>100</v>
      </c>
      <c r="L669">
        <v>50</v>
      </c>
      <c r="M669">
        <v>1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 t="s">
        <v>4186</v>
      </c>
      <c r="AC669" t="s">
        <v>4494</v>
      </c>
      <c r="AD669" t="s">
        <v>4836</v>
      </c>
      <c r="AE669" t="s">
        <v>4</v>
      </c>
      <c r="AF669" t="s">
        <v>1</v>
      </c>
      <c r="AG669" t="s">
        <v>1</v>
      </c>
      <c r="AH669" t="s">
        <v>5675</v>
      </c>
      <c r="AI669" t="s">
        <v>3574</v>
      </c>
      <c r="AJ669" t="s">
        <v>1</v>
      </c>
      <c r="AK669">
        <v>9331534400</v>
      </c>
      <c r="AL669" t="s">
        <v>1</v>
      </c>
      <c r="AM669" t="s">
        <v>1</v>
      </c>
      <c r="AN669" t="s">
        <v>1</v>
      </c>
      <c r="AO669" t="s">
        <v>5675</v>
      </c>
      <c r="AP669" t="s">
        <v>1</v>
      </c>
      <c r="AQ669" t="s">
        <v>2</v>
      </c>
      <c r="AR669" t="s">
        <v>1</v>
      </c>
      <c r="AS669" t="s">
        <v>1</v>
      </c>
      <c r="AT669" t="s">
        <v>1</v>
      </c>
      <c r="AU669" t="s">
        <v>1</v>
      </c>
      <c r="AV669" t="s">
        <v>1</v>
      </c>
      <c r="AW669" t="s">
        <v>11</v>
      </c>
      <c r="AX669">
        <f>Tabla1[[#This Row],[precio del paquete]]-Tabla1[[#This Row],[Saldo_Deudor]]</f>
        <v>200</v>
      </c>
      <c r="AY669">
        <v>14600</v>
      </c>
      <c r="AZ669">
        <v>0</v>
      </c>
      <c r="BA669">
        <v>0</v>
      </c>
      <c r="BB669" s="20">
        <v>0</v>
      </c>
      <c r="BC669" t="s">
        <v>4124</v>
      </c>
      <c r="BD669" t="s">
        <v>4103</v>
      </c>
      <c r="BE669" t="s">
        <v>3</v>
      </c>
      <c r="BF669" t="s">
        <v>3</v>
      </c>
      <c r="BG669" t="s">
        <v>3</v>
      </c>
      <c r="BH669" t="s">
        <v>3</v>
      </c>
      <c r="BI669" t="s">
        <v>3</v>
      </c>
      <c r="BJ669" s="19" t="s">
        <v>6134</v>
      </c>
      <c r="BK669" t="s">
        <v>3</v>
      </c>
      <c r="BL669" t="s">
        <v>132</v>
      </c>
      <c r="BM669" t="s">
        <v>1</v>
      </c>
      <c r="BN669">
        <f>Tabla1[[#This Row],[precio del paquete]]</f>
        <v>14800</v>
      </c>
      <c r="BO669" t="s">
        <v>1</v>
      </c>
      <c r="BP669" t="s">
        <v>1</v>
      </c>
      <c r="BQ669" t="s">
        <v>1</v>
      </c>
      <c r="BR669" t="s">
        <v>1</v>
      </c>
      <c r="BS669" t="s">
        <v>1</v>
      </c>
      <c r="BT669" t="s">
        <v>1</v>
      </c>
      <c r="BU669" t="s">
        <v>1</v>
      </c>
      <c r="BV669" t="s">
        <v>1</v>
      </c>
      <c r="BW669" t="s">
        <v>0</v>
      </c>
      <c r="BX669" t="s">
        <v>1</v>
      </c>
      <c r="BY669" t="s">
        <v>1</v>
      </c>
      <c r="BZ669" t="s">
        <v>1</v>
      </c>
      <c r="CA669" t="s">
        <v>1</v>
      </c>
      <c r="CB669" t="s">
        <v>1</v>
      </c>
      <c r="CD669" t="str" cm="1">
        <f t="array" aca="1" ref="CD669" ca="1">eConcatenar(A669:CB669,"|")</f>
        <v>UJLbvBw4Bi5NxBXS|COM2021-3948|3|MEMORIAL|TABASCO|COMALCALCO|REYES HERNANDEZ SEGUNDA|2021-08-12|14800|0|100|50|1|0|0|0|0|0|0|0|0|0|0|0|0|0|0|GARCIA|DIAZ|JOSEFINA|SOLTERO|X|X|CARRETERA A TECOLUTILLA SIN NUMERO|REYES HERNANDEZ SEGUNDA|X|9331534400|X|X|X|CARRETERA A TECOLUTILLA SIN NUMERO|X|LUNES|X|X|X|X|X|DOMICILIO |200|14600|0|0|0|2022-01-21|2022-01-28|x|x|x|x|x|QWZGYSX69KVTQO|x|HOMBRE|X|14800|X|X|X|X|X|X|X|X|CARDENAS|X|X|X|X|X</v>
      </c>
    </row>
    <row r="670" spans="1:82" x14ac:dyDescent="0.25">
      <c r="A670" t="s">
        <v>804</v>
      </c>
      <c r="B670" t="s">
        <v>2795</v>
      </c>
      <c r="C670">
        <v>3</v>
      </c>
      <c r="D670" t="s">
        <v>3183</v>
      </c>
      <c r="E670" t="s">
        <v>3188</v>
      </c>
      <c r="F670" t="s">
        <v>0</v>
      </c>
      <c r="G670" t="s">
        <v>3575</v>
      </c>
      <c r="H670" t="s">
        <v>4046</v>
      </c>
      <c r="I670">
        <v>14800</v>
      </c>
      <c r="J670">
        <v>0</v>
      </c>
      <c r="K670">
        <v>200</v>
      </c>
      <c r="L670">
        <v>50</v>
      </c>
      <c r="M670">
        <v>1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 t="s">
        <v>4201</v>
      </c>
      <c r="AC670" t="s">
        <v>4196</v>
      </c>
      <c r="AD670" t="s">
        <v>4525</v>
      </c>
      <c r="AE670" t="s">
        <v>4</v>
      </c>
      <c r="AF670" t="s">
        <v>1</v>
      </c>
      <c r="AG670" t="s">
        <v>1</v>
      </c>
      <c r="AH670" t="s">
        <v>3575</v>
      </c>
      <c r="AI670" t="s">
        <v>3575</v>
      </c>
      <c r="AJ670" t="s">
        <v>1</v>
      </c>
      <c r="AK670">
        <v>93709988</v>
      </c>
      <c r="AL670" t="s">
        <v>1</v>
      </c>
      <c r="AM670" t="s">
        <v>1</v>
      </c>
      <c r="AN670" t="s">
        <v>1</v>
      </c>
      <c r="AO670" t="s">
        <v>3575</v>
      </c>
      <c r="AP670" t="s">
        <v>1</v>
      </c>
      <c r="AQ670" t="s">
        <v>2</v>
      </c>
      <c r="AR670" t="s">
        <v>1</v>
      </c>
      <c r="AS670" t="s">
        <v>1</v>
      </c>
      <c r="AT670" t="s">
        <v>1</v>
      </c>
      <c r="AU670" t="s">
        <v>1</v>
      </c>
      <c r="AV670" t="s">
        <v>1</v>
      </c>
      <c r="AW670" t="s">
        <v>11</v>
      </c>
      <c r="AX670">
        <f>Tabla1[[#This Row],[precio del paquete]]-Tabla1[[#This Row],[Saldo_Deudor]]</f>
        <v>9700</v>
      </c>
      <c r="AY670">
        <v>5100</v>
      </c>
      <c r="AZ670">
        <v>0</v>
      </c>
      <c r="BA670">
        <v>0</v>
      </c>
      <c r="BB670" s="20">
        <v>0</v>
      </c>
      <c r="BC670" t="s">
        <v>4042</v>
      </c>
      <c r="BD670" t="s">
        <v>6005</v>
      </c>
      <c r="BE670" t="s">
        <v>3</v>
      </c>
      <c r="BF670" t="s">
        <v>3</v>
      </c>
      <c r="BG670" t="s">
        <v>3</v>
      </c>
      <c r="BH670" t="s">
        <v>3</v>
      </c>
      <c r="BI670" t="s">
        <v>3</v>
      </c>
      <c r="BJ670" s="18" t="s">
        <v>6125</v>
      </c>
      <c r="BK670" t="s">
        <v>3</v>
      </c>
      <c r="BL670" t="s">
        <v>132</v>
      </c>
      <c r="BM670" t="s">
        <v>1</v>
      </c>
      <c r="BN670">
        <f>Tabla1[[#This Row],[precio del paquete]]</f>
        <v>14800</v>
      </c>
      <c r="BO670" t="s">
        <v>1</v>
      </c>
      <c r="BP670" t="s">
        <v>1</v>
      </c>
      <c r="BQ670" t="s">
        <v>1</v>
      </c>
      <c r="BR670" t="s">
        <v>1</v>
      </c>
      <c r="BS670" t="s">
        <v>1</v>
      </c>
      <c r="BT670" t="s">
        <v>1</v>
      </c>
      <c r="BU670" t="s">
        <v>1</v>
      </c>
      <c r="BV670" t="s">
        <v>1</v>
      </c>
      <c r="BW670" t="s">
        <v>0</v>
      </c>
      <c r="BX670" t="s">
        <v>1</v>
      </c>
      <c r="BY670" t="s">
        <v>1</v>
      </c>
      <c r="BZ670" t="s">
        <v>1</v>
      </c>
      <c r="CA670" t="s">
        <v>1</v>
      </c>
      <c r="CB670" t="s">
        <v>1</v>
      </c>
      <c r="CD670" t="str" cm="1">
        <f t="array" aca="1" ref="CD670" ca="1">eConcatenar(A670:CB670,"|")</f>
        <v>SXaB7wSRd01jk7S5|CAR2020-0248|3|MEMORIAL|TABASCO|CARDENAS|RIO SECO 2DA SECCION|2020-01-24|14800|0|200|50|1|0|0|0|0|0|0|0|0|0|0|0|0|0|0|HERNANDEZ|AGUILAR|CARMELA|SOLTERO|X|X|RIO SECO 2DA SECCION|RIO SECO 2DA SECCION|X|93709988|X|X|X|RIO SECO 2DA SECCION|X|LUNES|X|X|X|X|X|DOMICILIO |9700|5100|0|0|0|2022-11-01|2022-11-08|x|x|x|x|x|2DFOYRA5IQNIWWH|x|HOMBRE|X|14800|X|X|X|X|X|X|X|X|CARDENAS|X|X|X|X|X</v>
      </c>
    </row>
    <row r="671" spans="1:82" x14ac:dyDescent="0.25">
      <c r="A671" t="s">
        <v>805</v>
      </c>
      <c r="B671" t="s">
        <v>2796</v>
      </c>
      <c r="C671">
        <v>3</v>
      </c>
      <c r="D671" t="s">
        <v>3183</v>
      </c>
      <c r="E671" t="s">
        <v>3188</v>
      </c>
      <c r="F671" t="s">
        <v>0</v>
      </c>
      <c r="G671" t="s">
        <v>3575</v>
      </c>
      <c r="H671" t="s">
        <v>4046</v>
      </c>
      <c r="I671">
        <v>14800</v>
      </c>
      <c r="J671">
        <v>0</v>
      </c>
      <c r="K671">
        <v>200</v>
      </c>
      <c r="L671">
        <v>50</v>
      </c>
      <c r="M671">
        <v>1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 t="s">
        <v>4201</v>
      </c>
      <c r="AC671" t="s">
        <v>4196</v>
      </c>
      <c r="AD671" t="s">
        <v>4525</v>
      </c>
      <c r="AE671" t="s">
        <v>4</v>
      </c>
      <c r="AF671" t="s">
        <v>1</v>
      </c>
      <c r="AG671" t="s">
        <v>1</v>
      </c>
      <c r="AH671" t="s">
        <v>3575</v>
      </c>
      <c r="AI671" t="s">
        <v>3575</v>
      </c>
      <c r="AJ671" t="s">
        <v>1</v>
      </c>
      <c r="AK671">
        <v>9371709988</v>
      </c>
      <c r="AL671" t="s">
        <v>1</v>
      </c>
      <c r="AM671" t="s">
        <v>1</v>
      </c>
      <c r="AN671" t="s">
        <v>1</v>
      </c>
      <c r="AO671" t="s">
        <v>3575</v>
      </c>
      <c r="AP671" t="s">
        <v>1</v>
      </c>
      <c r="AQ671" t="s">
        <v>2</v>
      </c>
      <c r="AR671" t="s">
        <v>1</v>
      </c>
      <c r="AS671" t="s">
        <v>1</v>
      </c>
      <c r="AT671" t="s">
        <v>1</v>
      </c>
      <c r="AU671" t="s">
        <v>1</v>
      </c>
      <c r="AV671" t="s">
        <v>1</v>
      </c>
      <c r="AW671" t="s">
        <v>11</v>
      </c>
      <c r="AX671">
        <f>Tabla1[[#This Row],[precio del paquete]]-Tabla1[[#This Row],[Saldo_Deudor]]</f>
        <v>9700</v>
      </c>
      <c r="AY671">
        <v>5100</v>
      </c>
      <c r="AZ671">
        <v>0</v>
      </c>
      <c r="BA671">
        <v>0</v>
      </c>
      <c r="BB671" s="20">
        <v>0</v>
      </c>
      <c r="BC671" t="s">
        <v>4042</v>
      </c>
      <c r="BD671" t="s">
        <v>6005</v>
      </c>
      <c r="BE671" t="s">
        <v>3</v>
      </c>
      <c r="BF671" t="s">
        <v>3</v>
      </c>
      <c r="BG671" t="s">
        <v>3</v>
      </c>
      <c r="BH671" t="s">
        <v>3</v>
      </c>
      <c r="BI671" t="s">
        <v>3</v>
      </c>
      <c r="BJ671" s="19" t="s">
        <v>6123</v>
      </c>
      <c r="BK671" t="s">
        <v>3</v>
      </c>
      <c r="BL671" t="s">
        <v>132</v>
      </c>
      <c r="BM671" t="s">
        <v>1</v>
      </c>
      <c r="BN671">
        <f>Tabla1[[#This Row],[precio del paquete]]</f>
        <v>14800</v>
      </c>
      <c r="BO671" t="s">
        <v>1</v>
      </c>
      <c r="BP671" t="s">
        <v>1</v>
      </c>
      <c r="BQ671" t="s">
        <v>1</v>
      </c>
      <c r="BR671" t="s">
        <v>1</v>
      </c>
      <c r="BS671" t="s">
        <v>1</v>
      </c>
      <c r="BT671" t="s">
        <v>1</v>
      </c>
      <c r="BU671" t="s">
        <v>1</v>
      </c>
      <c r="BV671" t="s">
        <v>1</v>
      </c>
      <c r="BW671" t="s">
        <v>0</v>
      </c>
      <c r="BX671" t="s">
        <v>1</v>
      </c>
      <c r="BY671" t="s">
        <v>1</v>
      </c>
      <c r="BZ671" t="s">
        <v>1</v>
      </c>
      <c r="CA671" t="s">
        <v>1</v>
      </c>
      <c r="CB671" t="s">
        <v>1</v>
      </c>
      <c r="CD671" t="str" cm="1">
        <f t="array" aca="1" ref="CD671" ca="1">eConcatenar(A671:CB671,"|")</f>
        <v>oqy4TzbsLeXstq2J|CAR2020-0247|3|MEMORIAL|TABASCO|CARDENAS|RIO SECO 2DA SECCION|2020-01-24|14800|0|200|50|1|0|0|0|0|0|0|0|0|0|0|0|0|0|0|HERNANDEZ|AGUILAR|CARMELA|SOLTERO|X|X|RIO SECO 2DA SECCION|RIO SECO 2DA SECCION|X|9371709988|X|X|X|RIO SECO 2DA SECCION|X|LUNES|X|X|X|X|X|DOMICILIO |9700|5100|0|0|0|2022-11-01|2022-11-08|x|x|x|x|x|VGPXMZBAHZ6IEPI|x|HOMBRE|X|14800|X|X|X|X|X|X|X|X|CARDENAS|X|X|X|X|X</v>
      </c>
    </row>
    <row r="672" spans="1:82" x14ac:dyDescent="0.25">
      <c r="A672" t="s">
        <v>806</v>
      </c>
      <c r="B672" t="s">
        <v>2797</v>
      </c>
      <c r="C672">
        <v>3</v>
      </c>
      <c r="D672" t="s">
        <v>3183</v>
      </c>
      <c r="E672" t="s">
        <v>3188</v>
      </c>
      <c r="F672" t="s">
        <v>0</v>
      </c>
      <c r="G672" t="s">
        <v>3575</v>
      </c>
      <c r="H672" t="s">
        <v>3925</v>
      </c>
      <c r="I672">
        <v>14800</v>
      </c>
      <c r="J672">
        <v>0</v>
      </c>
      <c r="K672">
        <v>100</v>
      </c>
      <c r="L672">
        <v>50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 t="s">
        <v>4910</v>
      </c>
      <c r="AC672" t="s">
        <v>4911</v>
      </c>
      <c r="AD672" t="s">
        <v>4442</v>
      </c>
      <c r="AE672" t="s">
        <v>4</v>
      </c>
      <c r="AF672" t="s">
        <v>1</v>
      </c>
      <c r="AG672" t="s">
        <v>1</v>
      </c>
      <c r="AH672" t="s">
        <v>3575</v>
      </c>
      <c r="AI672" t="s">
        <v>3575</v>
      </c>
      <c r="AJ672" t="s">
        <v>1</v>
      </c>
      <c r="AK672">
        <v>9371393570</v>
      </c>
      <c r="AL672" t="s">
        <v>1</v>
      </c>
      <c r="AM672" t="s">
        <v>1</v>
      </c>
      <c r="AN672" t="s">
        <v>1</v>
      </c>
      <c r="AO672" t="s">
        <v>3575</v>
      </c>
      <c r="AP672" t="s">
        <v>1</v>
      </c>
      <c r="AQ672" t="s">
        <v>2</v>
      </c>
      <c r="AR672" t="s">
        <v>1</v>
      </c>
      <c r="AS672" t="s">
        <v>1</v>
      </c>
      <c r="AT672" t="s">
        <v>1</v>
      </c>
      <c r="AU672" t="s">
        <v>1</v>
      </c>
      <c r="AV672" t="s">
        <v>1</v>
      </c>
      <c r="AW672" t="s">
        <v>11</v>
      </c>
      <c r="AX672">
        <f>Tabla1[[#This Row],[precio del paquete]]-Tabla1[[#This Row],[Saldo_Deudor]]</f>
        <v>700</v>
      </c>
      <c r="AY672">
        <v>14100</v>
      </c>
      <c r="AZ672">
        <v>0</v>
      </c>
      <c r="BA672">
        <v>0</v>
      </c>
      <c r="BB672" s="20">
        <v>0</v>
      </c>
      <c r="BC672" t="s">
        <v>4042</v>
      </c>
      <c r="BD672" t="s">
        <v>6005</v>
      </c>
      <c r="BE672" t="s">
        <v>3</v>
      </c>
      <c r="BF672" t="s">
        <v>3</v>
      </c>
      <c r="BG672" t="s">
        <v>3</v>
      </c>
      <c r="BH672" t="s">
        <v>3</v>
      </c>
      <c r="BI672" t="s">
        <v>3</v>
      </c>
      <c r="BJ672" s="18" t="s">
        <v>6123</v>
      </c>
      <c r="BK672" t="s">
        <v>3</v>
      </c>
      <c r="BL672" t="s">
        <v>132</v>
      </c>
      <c r="BM672" t="s">
        <v>1</v>
      </c>
      <c r="BN672">
        <f>Tabla1[[#This Row],[precio del paquete]]</f>
        <v>14800</v>
      </c>
      <c r="BO672" t="s">
        <v>1</v>
      </c>
      <c r="BP672" t="s">
        <v>1</v>
      </c>
      <c r="BQ672" t="s">
        <v>1</v>
      </c>
      <c r="BR672" t="s">
        <v>1</v>
      </c>
      <c r="BS672" t="s">
        <v>1</v>
      </c>
      <c r="BT672" t="s">
        <v>1</v>
      </c>
      <c r="BU672" t="s">
        <v>1</v>
      </c>
      <c r="BV672" t="s">
        <v>1</v>
      </c>
      <c r="BW672" t="s">
        <v>0</v>
      </c>
      <c r="BX672" t="s">
        <v>1</v>
      </c>
      <c r="BY672" t="s">
        <v>1</v>
      </c>
      <c r="BZ672" t="s">
        <v>1</v>
      </c>
      <c r="CA672" t="s">
        <v>1</v>
      </c>
      <c r="CB672" t="s">
        <v>1</v>
      </c>
      <c r="CD672" t="str" cm="1">
        <f t="array" aca="1" ref="CD672" ca="1">eConcatenar(A672:CB672,"|")</f>
        <v>JWnD0KDJNTrwGRhd|CAR2021-5671|3|MEMORIAL|TABASCO|CARDENAS|RIO SECO 2DA SECCION|2021-09-28|14800|0|100|50|0|0|0|0|0|0|0|0|0|0|0|0|0|0|0|NORIEGA|GALVEZ|JOSE LUIS|SOLTERO|X|X|RIO SECO 2DA SECCION|RIO SECO 2DA SECCION|X|9371393570|X|X|X|RIO SECO 2DA SECCION|X|LUNES|X|X|X|X|X|DOMICILIO |700|14100|0|0|0|2022-11-01|2022-11-08|x|x|x|x|x|VGPXMZBAHZ6IEPI|x|HOMBRE|X|14800|X|X|X|X|X|X|X|X|CARDENAS|X|X|X|X|X</v>
      </c>
    </row>
    <row r="673" spans="1:82" x14ac:dyDescent="0.25">
      <c r="A673" t="s">
        <v>807</v>
      </c>
      <c r="B673" t="s">
        <v>2798</v>
      </c>
      <c r="C673">
        <v>3</v>
      </c>
      <c r="D673" t="s">
        <v>3183</v>
      </c>
      <c r="E673" t="s">
        <v>3188</v>
      </c>
      <c r="F673" t="s">
        <v>0</v>
      </c>
      <c r="G673" t="s">
        <v>3575</v>
      </c>
      <c r="H673" t="s">
        <v>4047</v>
      </c>
      <c r="I673">
        <v>14800</v>
      </c>
      <c r="J673">
        <v>0</v>
      </c>
      <c r="K673">
        <v>100</v>
      </c>
      <c r="L673">
        <v>50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 t="s">
        <v>4183</v>
      </c>
      <c r="AC673" t="s">
        <v>4381</v>
      </c>
      <c r="AD673" t="s">
        <v>4623</v>
      </c>
      <c r="AE673" t="s">
        <v>4</v>
      </c>
      <c r="AF673" t="s">
        <v>1</v>
      </c>
      <c r="AG673" t="s">
        <v>1</v>
      </c>
      <c r="AH673" t="s">
        <v>3575</v>
      </c>
      <c r="AI673" t="s">
        <v>3575</v>
      </c>
      <c r="AJ673" t="s">
        <v>1</v>
      </c>
      <c r="AK673">
        <v>9371233325</v>
      </c>
      <c r="AL673" t="s">
        <v>1</v>
      </c>
      <c r="AM673" t="s">
        <v>1</v>
      </c>
      <c r="AN673" t="s">
        <v>1</v>
      </c>
      <c r="AO673" t="s">
        <v>3575</v>
      </c>
      <c r="AP673" t="s">
        <v>1</v>
      </c>
      <c r="AQ673" t="s">
        <v>2</v>
      </c>
      <c r="AR673" t="s">
        <v>1</v>
      </c>
      <c r="AS673" t="s">
        <v>1</v>
      </c>
      <c r="AT673" t="s">
        <v>1</v>
      </c>
      <c r="AU673" t="s">
        <v>1</v>
      </c>
      <c r="AV673" t="s">
        <v>1</v>
      </c>
      <c r="AW673" t="s">
        <v>11</v>
      </c>
      <c r="AX673">
        <f>Tabla1[[#This Row],[precio del paquete]]-Tabla1[[#This Row],[Saldo_Deudor]]</f>
        <v>800</v>
      </c>
      <c r="AY673">
        <v>14000</v>
      </c>
      <c r="AZ673">
        <v>0</v>
      </c>
      <c r="BA673">
        <v>0</v>
      </c>
      <c r="BB673" s="20">
        <v>0</v>
      </c>
      <c r="BC673" t="s">
        <v>3812</v>
      </c>
      <c r="BD673" t="s">
        <v>6043</v>
      </c>
      <c r="BE673" t="s">
        <v>3</v>
      </c>
      <c r="BF673" t="s">
        <v>3</v>
      </c>
      <c r="BG673" t="s">
        <v>3</v>
      </c>
      <c r="BH673" t="s">
        <v>3</v>
      </c>
      <c r="BI673" t="s">
        <v>3</v>
      </c>
      <c r="BJ673" s="19" t="s">
        <v>6123</v>
      </c>
      <c r="BK673" t="s">
        <v>3</v>
      </c>
      <c r="BL673" t="s">
        <v>132</v>
      </c>
      <c r="BM673" t="s">
        <v>1</v>
      </c>
      <c r="BN673">
        <f>Tabla1[[#This Row],[precio del paquete]]</f>
        <v>14800</v>
      </c>
      <c r="BO673" t="s">
        <v>1</v>
      </c>
      <c r="BP673" t="s">
        <v>1</v>
      </c>
      <c r="BQ673" t="s">
        <v>1</v>
      </c>
      <c r="BR673" t="s">
        <v>1</v>
      </c>
      <c r="BS673" t="s">
        <v>1</v>
      </c>
      <c r="BT673" t="s">
        <v>1</v>
      </c>
      <c r="BU673" t="s">
        <v>1</v>
      </c>
      <c r="BV673" t="s">
        <v>1</v>
      </c>
      <c r="BW673" t="s">
        <v>0</v>
      </c>
      <c r="BX673" t="s">
        <v>1</v>
      </c>
      <c r="BY673" t="s">
        <v>1</v>
      </c>
      <c r="BZ673" t="s">
        <v>1</v>
      </c>
      <c r="CA673" t="s">
        <v>1</v>
      </c>
      <c r="CB673" t="s">
        <v>1</v>
      </c>
      <c r="CD673" t="str" cm="1">
        <f t="array" aca="1" ref="CD673" ca="1">eConcatenar(A673:CB673,"|")</f>
        <v>Se7uK0Q1xclSZypK|CAR2021-5461|3|MEMORIAL|TABASCO|CARDENAS|RIO SECO 2DA SECCION|2021-09-20|14800|0|100|50|0|0|0|0|0|0|0|0|0|0|0|0|0|0|0|DE LA CRUZ|DE DIOS|CONCEPCION|SOLTERO|X|X|RIO SECO 2DA SECCION|RIO SECO 2DA SECCION|X|9371233325|X|X|X|RIO SECO 2DA SECCION|X|LUNES|X|X|X|X|X|DOMICILIO |800|14000|0|0|0|2022-10-01|2022-10-08|x|x|x|x|x|VGPXMZBAHZ6IEPI|x|HOMBRE|X|14800|X|X|X|X|X|X|X|X|CARDENAS|X|X|X|X|X</v>
      </c>
    </row>
    <row r="674" spans="1:82" x14ac:dyDescent="0.25">
      <c r="A674" t="s">
        <v>808</v>
      </c>
      <c r="B674" t="s">
        <v>2799</v>
      </c>
      <c r="C674">
        <v>3</v>
      </c>
      <c r="D674" t="s">
        <v>3183</v>
      </c>
      <c r="E674" t="s">
        <v>3188</v>
      </c>
      <c r="F674" t="s">
        <v>0</v>
      </c>
      <c r="G674" t="s">
        <v>3575</v>
      </c>
      <c r="H674" t="s">
        <v>4048</v>
      </c>
      <c r="I674">
        <v>14800</v>
      </c>
      <c r="J674">
        <v>0</v>
      </c>
      <c r="K674">
        <v>100</v>
      </c>
      <c r="L674">
        <v>50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 t="s">
        <v>4290</v>
      </c>
      <c r="AC674" t="s">
        <v>4912</v>
      </c>
      <c r="AD674" t="s">
        <v>4394</v>
      </c>
      <c r="AE674" t="s">
        <v>4</v>
      </c>
      <c r="AF674" t="s">
        <v>1</v>
      </c>
      <c r="AG674" t="s">
        <v>1</v>
      </c>
      <c r="AH674" t="s">
        <v>3575</v>
      </c>
      <c r="AI674" t="s">
        <v>3575</v>
      </c>
      <c r="AJ674" t="s">
        <v>1</v>
      </c>
      <c r="AK674">
        <v>9935972933</v>
      </c>
      <c r="AL674" t="s">
        <v>1</v>
      </c>
      <c r="AM674" t="s">
        <v>1</v>
      </c>
      <c r="AN674" t="s">
        <v>1</v>
      </c>
      <c r="AO674" t="s">
        <v>3575</v>
      </c>
      <c r="AP674" t="s">
        <v>1</v>
      </c>
      <c r="AQ674" t="s">
        <v>2</v>
      </c>
      <c r="AR674" t="s">
        <v>1</v>
      </c>
      <c r="AS674" t="s">
        <v>1</v>
      </c>
      <c r="AT674" t="s">
        <v>1</v>
      </c>
      <c r="AU674" t="s">
        <v>1</v>
      </c>
      <c r="AV674" t="s">
        <v>1</v>
      </c>
      <c r="AW674" t="s">
        <v>11</v>
      </c>
      <c r="AX674">
        <f>Tabla1[[#This Row],[precio del paquete]]-Tabla1[[#This Row],[Saldo_Deudor]]</f>
        <v>1115</v>
      </c>
      <c r="AY674">
        <v>13685</v>
      </c>
      <c r="AZ674">
        <v>0</v>
      </c>
      <c r="BA674">
        <v>0</v>
      </c>
      <c r="BB674" s="20">
        <v>0</v>
      </c>
      <c r="BC674" t="s">
        <v>5960</v>
      </c>
      <c r="BD674" t="s">
        <v>6033</v>
      </c>
      <c r="BE674" t="s">
        <v>3</v>
      </c>
      <c r="BF674" t="s">
        <v>3</v>
      </c>
      <c r="BG674" t="s">
        <v>3</v>
      </c>
      <c r="BH674" t="s">
        <v>3</v>
      </c>
      <c r="BI674" t="s">
        <v>3</v>
      </c>
      <c r="BJ674" s="18" t="s">
        <v>6123</v>
      </c>
      <c r="BK674" t="s">
        <v>3</v>
      </c>
      <c r="BL674" t="s">
        <v>132</v>
      </c>
      <c r="BM674" t="s">
        <v>1</v>
      </c>
      <c r="BN674">
        <f>Tabla1[[#This Row],[precio del paquete]]</f>
        <v>14800</v>
      </c>
      <c r="BO674" t="s">
        <v>1</v>
      </c>
      <c r="BP674" t="s">
        <v>1</v>
      </c>
      <c r="BQ674" t="s">
        <v>1</v>
      </c>
      <c r="BR674" t="s">
        <v>1</v>
      </c>
      <c r="BS674" t="s">
        <v>1</v>
      </c>
      <c r="BT674" t="s">
        <v>1</v>
      </c>
      <c r="BU674" t="s">
        <v>1</v>
      </c>
      <c r="BV674" t="s">
        <v>1</v>
      </c>
      <c r="BW674" t="s">
        <v>0</v>
      </c>
      <c r="BX674" t="s">
        <v>1</v>
      </c>
      <c r="BY674" t="s">
        <v>1</v>
      </c>
      <c r="BZ674" t="s">
        <v>1</v>
      </c>
      <c r="CA674" t="s">
        <v>1</v>
      </c>
      <c r="CB674" t="s">
        <v>1</v>
      </c>
      <c r="CD674" t="str" cm="1">
        <f t="array" aca="1" ref="CD674" ca="1">eConcatenar(A674:CB674,"|")</f>
        <v>bsRxX3IAoLY0U9qO|CAR2021-3470|3|MEMORIAL|TABASCO|CARDENAS|RIO SECO 2DA SECCION|2021-07-14|14800|0|100|50|0|0|0|0|0|0|0|0|0|0|0|0|0|0|0|BROCA|CABRALES|JUAN JOSE|SOLTERO|X|X|RIO SECO 2DA SECCION|RIO SECO 2DA SECCION|X|9935972933|X|X|X|RIO SECO 2DA SECCION|X|LUNES|X|X|X|X|X|DOMICILIO |1115|13685|0|0|0|2022-01-31|2022-02-07|x|x|x|x|x|VGPXMZBAHZ6IEPI|x|HOMBRE|X|14800|X|X|X|X|X|X|X|X|CARDENAS|X|X|X|X|X</v>
      </c>
    </row>
    <row r="675" spans="1:82" x14ac:dyDescent="0.25">
      <c r="A675" t="s">
        <v>809</v>
      </c>
      <c r="B675" t="s">
        <v>2800</v>
      </c>
      <c r="C675">
        <v>3</v>
      </c>
      <c r="D675" t="s">
        <v>3187</v>
      </c>
      <c r="E675" t="s">
        <v>3188</v>
      </c>
      <c r="F675" t="s">
        <v>0</v>
      </c>
      <c r="G675" t="s">
        <v>3575</v>
      </c>
      <c r="H675" t="s">
        <v>4049</v>
      </c>
      <c r="I675">
        <v>12900</v>
      </c>
      <c r="J675">
        <v>0</v>
      </c>
      <c r="K675">
        <v>100</v>
      </c>
      <c r="L675">
        <v>50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 t="s">
        <v>4246</v>
      </c>
      <c r="AC675" t="s">
        <v>4428</v>
      </c>
      <c r="AD675" t="s">
        <v>4266</v>
      </c>
      <c r="AE675" t="s">
        <v>4</v>
      </c>
      <c r="AF675" t="s">
        <v>1</v>
      </c>
      <c r="AG675" t="s">
        <v>1</v>
      </c>
      <c r="AH675" t="s">
        <v>5676</v>
      </c>
      <c r="AI675" t="s">
        <v>3575</v>
      </c>
      <c r="AJ675" t="s">
        <v>1</v>
      </c>
      <c r="AK675" t="s">
        <v>1</v>
      </c>
      <c r="AL675" t="s">
        <v>1</v>
      </c>
      <c r="AM675" t="s">
        <v>1</v>
      </c>
      <c r="AN675" t="s">
        <v>1</v>
      </c>
      <c r="AO675" t="s">
        <v>5676</v>
      </c>
      <c r="AP675" t="s">
        <v>1</v>
      </c>
      <c r="AQ675" t="s">
        <v>2</v>
      </c>
      <c r="AR675" t="s">
        <v>1</v>
      </c>
      <c r="AS675" t="s">
        <v>1</v>
      </c>
      <c r="AT675" t="s">
        <v>1</v>
      </c>
      <c r="AU675" t="s">
        <v>1</v>
      </c>
      <c r="AV675" t="s">
        <v>1</v>
      </c>
      <c r="AW675" t="s">
        <v>11</v>
      </c>
      <c r="AX675">
        <f>Tabla1[[#This Row],[precio del paquete]]-Tabla1[[#This Row],[Saldo_Deudor]]</f>
        <v>0</v>
      </c>
      <c r="AY675">
        <v>12900</v>
      </c>
      <c r="AZ675">
        <v>0</v>
      </c>
      <c r="BA675">
        <v>0</v>
      </c>
      <c r="BB675" s="20">
        <v>0</v>
      </c>
      <c r="BC675" t="s">
        <v>5980</v>
      </c>
      <c r="BD675" t="s">
        <v>5959</v>
      </c>
      <c r="BE675" t="s">
        <v>3</v>
      </c>
      <c r="BF675" t="s">
        <v>3</v>
      </c>
      <c r="BG675" t="s">
        <v>3</v>
      </c>
      <c r="BH675" t="s">
        <v>3</v>
      </c>
      <c r="BI675" t="s">
        <v>3</v>
      </c>
      <c r="BJ675" s="19" t="s">
        <v>6123</v>
      </c>
      <c r="BK675" t="s">
        <v>3</v>
      </c>
      <c r="BL675" t="s">
        <v>132</v>
      </c>
      <c r="BM675" t="s">
        <v>1</v>
      </c>
      <c r="BN675">
        <f>Tabla1[[#This Row],[precio del paquete]]</f>
        <v>12900</v>
      </c>
      <c r="BO675" t="s">
        <v>1</v>
      </c>
      <c r="BP675" t="s">
        <v>1</v>
      </c>
      <c r="BQ675" t="s">
        <v>1</v>
      </c>
      <c r="BR675" t="s">
        <v>1</v>
      </c>
      <c r="BS675" t="s">
        <v>1</v>
      </c>
      <c r="BT675" t="s">
        <v>1</v>
      </c>
      <c r="BU675" t="s">
        <v>1</v>
      </c>
      <c r="BV675" t="s">
        <v>1</v>
      </c>
      <c r="BW675" t="s">
        <v>0</v>
      </c>
      <c r="BX675" t="s">
        <v>1</v>
      </c>
      <c r="BY675" t="s">
        <v>1</v>
      </c>
      <c r="BZ675" t="s">
        <v>1</v>
      </c>
      <c r="CA675" t="s">
        <v>1</v>
      </c>
      <c r="CB675" t="s">
        <v>1</v>
      </c>
      <c r="CD675" t="str" cm="1">
        <f t="array" aca="1" ref="CD675" ca="1">eConcatenar(A675:CB675,"|")</f>
        <v>Dnmo5vvAoS44IQHy|CAR2022-0419|3|ECONOLINE|TABASCO|CARDENAS|RIO SECO 2DA SECCION|2020-06-02|12900|0|100|50|0|0|0|0|0|0|0|0|0|0|0|0|0|0|0|JIMENEZ|IZQUIERDO|YOLANDA|SOLTERO|X|X|RIO SECO 2DA SECCION |RIO SECO 2DA SECCION|X|X|X|X|X|RIO SECO 2DA SECCION |X|LUNES|X|X|X|X|X|DOMICILIO |0|12900|0|0|0|2022-01-18|2022-01-25|x|x|x|x|x|VGPXMZBAHZ6IEPI|x|HOMBRE|X|12900|X|X|X|X|X|X|X|X|CARDENAS|X|X|X|X|X</v>
      </c>
    </row>
    <row r="676" spans="1:82" x14ac:dyDescent="0.25">
      <c r="A676" t="s">
        <v>810</v>
      </c>
      <c r="B676" t="s">
        <v>2801</v>
      </c>
      <c r="C676">
        <v>3</v>
      </c>
      <c r="D676" t="s">
        <v>3183</v>
      </c>
      <c r="E676" t="s">
        <v>3188</v>
      </c>
      <c r="F676" t="s">
        <v>3191</v>
      </c>
      <c r="G676" t="s">
        <v>3576</v>
      </c>
      <c r="H676" t="s">
        <v>3760</v>
      </c>
      <c r="I676">
        <v>14800</v>
      </c>
      <c r="J676">
        <v>0</v>
      </c>
      <c r="K676">
        <v>50</v>
      </c>
      <c r="L676">
        <v>50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 t="s">
        <v>4183</v>
      </c>
      <c r="AC676" t="s">
        <v>4283</v>
      </c>
      <c r="AD676" t="s">
        <v>4913</v>
      </c>
      <c r="AE676" t="s">
        <v>4</v>
      </c>
      <c r="AF676" t="s">
        <v>1</v>
      </c>
      <c r="AG676" t="s">
        <v>1</v>
      </c>
      <c r="AH676" t="s">
        <v>5224</v>
      </c>
      <c r="AI676" t="s">
        <v>3576</v>
      </c>
      <c r="AJ676" t="s">
        <v>1</v>
      </c>
      <c r="AK676">
        <v>9141075233</v>
      </c>
      <c r="AL676" t="s">
        <v>1</v>
      </c>
      <c r="AM676" t="s">
        <v>1</v>
      </c>
      <c r="AN676" t="s">
        <v>1</v>
      </c>
      <c r="AO676" t="s">
        <v>5224</v>
      </c>
      <c r="AP676" t="s">
        <v>1</v>
      </c>
      <c r="AQ676" t="s">
        <v>2</v>
      </c>
      <c r="AR676" t="s">
        <v>1</v>
      </c>
      <c r="AS676" t="s">
        <v>1</v>
      </c>
      <c r="AT676" t="s">
        <v>1</v>
      </c>
      <c r="AU676" t="s">
        <v>1</v>
      </c>
      <c r="AV676" t="s">
        <v>1</v>
      </c>
      <c r="AW676" t="s">
        <v>11</v>
      </c>
      <c r="AX676">
        <f>Tabla1[[#This Row],[precio del paquete]]-Tabla1[[#This Row],[Saldo_Deudor]]</f>
        <v>500</v>
      </c>
      <c r="AY676">
        <v>14300</v>
      </c>
      <c r="AZ676">
        <v>0</v>
      </c>
      <c r="BA676">
        <v>0</v>
      </c>
      <c r="BB676" s="20">
        <v>0</v>
      </c>
      <c r="BC676" t="s">
        <v>5962</v>
      </c>
      <c r="BD676" t="s">
        <v>6038</v>
      </c>
      <c r="BE676" t="s">
        <v>3</v>
      </c>
      <c r="BF676" t="s">
        <v>3</v>
      </c>
      <c r="BG676" t="s">
        <v>3</v>
      </c>
      <c r="BH676" t="s">
        <v>3</v>
      </c>
      <c r="BI676" t="s">
        <v>3</v>
      </c>
      <c r="BJ676" s="18" t="s">
        <v>6151</v>
      </c>
      <c r="BK676" t="s">
        <v>3</v>
      </c>
      <c r="BL676" t="s">
        <v>132</v>
      </c>
      <c r="BM676" t="s">
        <v>1</v>
      </c>
      <c r="BN676">
        <f>Tabla1[[#This Row],[precio del paquete]]</f>
        <v>14800</v>
      </c>
      <c r="BO676" t="s">
        <v>1</v>
      </c>
      <c r="BP676" t="s">
        <v>1</v>
      </c>
      <c r="BQ676" t="s">
        <v>1</v>
      </c>
      <c r="BR676" t="s">
        <v>1</v>
      </c>
      <c r="BS676" t="s">
        <v>1</v>
      </c>
      <c r="BT676" t="s">
        <v>1</v>
      </c>
      <c r="BU676" t="s">
        <v>1</v>
      </c>
      <c r="BV676" t="s">
        <v>1</v>
      </c>
      <c r="BW676" t="s">
        <v>0</v>
      </c>
      <c r="BX676" t="s">
        <v>1</v>
      </c>
      <c r="BY676" t="s">
        <v>1</v>
      </c>
      <c r="BZ676" t="s">
        <v>1</v>
      </c>
      <c r="CA676" t="s">
        <v>1</v>
      </c>
      <c r="CB676" t="s">
        <v>1</v>
      </c>
      <c r="CD676" t="str" cm="1">
        <f t="array" aca="1" ref="CD676" ca="1">eConcatenar(A676:CB676,"|")</f>
        <v>RmrbRuvA7iV4p1LC|CAR2021-6680|3|MEMORIAL|TABASCO|CUNDUACAN|RIO SECO SEGUNDA SECCION|2021-06-11|14800|0|50|50|0|0|0|0|0|0|0|0|0|0|0|0|0|0|0|DE LA CRUZ|CORDOVA|CAROLINA|SOLTERO|X|X|CARRETERA FEDERAL CARDENAS - COMALCALCO|RIO SECO SEGUNDA SECCION|X|9141075233|X|X|X|CARRETERA FEDERAL CARDENAS - COMALCALCO|X|LUNES|X|X|X|X|X|DOMICILIO |500|14300|0|0|0|2022-01-27|2022-02-03|x|x|x|x|x|3O8PTA2AZPGA3HB|x|HOMBRE|X|14800|X|X|X|X|X|X|X|X|CARDENAS|X|X|X|X|X</v>
      </c>
    </row>
    <row r="677" spans="1:82" x14ac:dyDescent="0.25">
      <c r="A677" t="s">
        <v>811</v>
      </c>
      <c r="B677" t="s">
        <v>2802</v>
      </c>
      <c r="C677">
        <v>3</v>
      </c>
      <c r="D677" t="s">
        <v>4180</v>
      </c>
      <c r="E677" t="s">
        <v>3188</v>
      </c>
      <c r="F677" t="s">
        <v>10</v>
      </c>
      <c r="G677" t="s">
        <v>3577</v>
      </c>
      <c r="H677" t="s">
        <v>3825</v>
      </c>
      <c r="I677">
        <v>24500</v>
      </c>
      <c r="J677">
        <v>0</v>
      </c>
      <c r="K677">
        <v>500</v>
      </c>
      <c r="L677">
        <v>50</v>
      </c>
      <c r="M677">
        <v>2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 t="s">
        <v>4183</v>
      </c>
      <c r="AC677" t="s">
        <v>7</v>
      </c>
      <c r="AD677" t="s">
        <v>4256</v>
      </c>
      <c r="AE677" t="s">
        <v>4</v>
      </c>
      <c r="AF677" t="s">
        <v>1</v>
      </c>
      <c r="AG677" t="s">
        <v>1</v>
      </c>
      <c r="AH677" t="s">
        <v>3577</v>
      </c>
      <c r="AI677" t="s">
        <v>3577</v>
      </c>
      <c r="AJ677" t="s">
        <v>1</v>
      </c>
      <c r="AK677">
        <v>937271188</v>
      </c>
      <c r="AL677" t="s">
        <v>1</v>
      </c>
      <c r="AM677" t="s">
        <v>1</v>
      </c>
      <c r="AN677" t="s">
        <v>1</v>
      </c>
      <c r="AO677" t="s">
        <v>3577</v>
      </c>
      <c r="AP677" t="s">
        <v>1</v>
      </c>
      <c r="AQ677" t="s">
        <v>2</v>
      </c>
      <c r="AR677" t="s">
        <v>1</v>
      </c>
      <c r="AS677" t="s">
        <v>1</v>
      </c>
      <c r="AT677" t="s">
        <v>1</v>
      </c>
      <c r="AU677" t="s">
        <v>1</v>
      </c>
      <c r="AV677" t="s">
        <v>1</v>
      </c>
      <c r="AW677" t="s">
        <v>11</v>
      </c>
      <c r="AX677">
        <f>Tabla1[[#This Row],[precio del paquete]]-Tabla1[[#This Row],[Saldo_Deudor]]</f>
        <v>500</v>
      </c>
      <c r="AY677">
        <v>24000</v>
      </c>
      <c r="AZ677">
        <v>0</v>
      </c>
      <c r="BA677">
        <v>0</v>
      </c>
      <c r="BB677" s="20">
        <v>0</v>
      </c>
      <c r="BC677" t="s">
        <v>3825</v>
      </c>
      <c r="BD677" t="s">
        <v>4074</v>
      </c>
      <c r="BE677" t="s">
        <v>3</v>
      </c>
      <c r="BF677" t="s">
        <v>3</v>
      </c>
      <c r="BG677" t="s">
        <v>3</v>
      </c>
      <c r="BH677" t="s">
        <v>3</v>
      </c>
      <c r="BI677" t="s">
        <v>3</v>
      </c>
      <c r="BJ677" s="19" t="s">
        <v>6124</v>
      </c>
      <c r="BK677" t="s">
        <v>3</v>
      </c>
      <c r="BL677" t="s">
        <v>132</v>
      </c>
      <c r="BM677" t="s">
        <v>1</v>
      </c>
      <c r="BN677">
        <f>Tabla1[[#This Row],[precio del paquete]]</f>
        <v>24500</v>
      </c>
      <c r="BO677" t="s">
        <v>1</v>
      </c>
      <c r="BP677" t="s">
        <v>1</v>
      </c>
      <c r="BQ677" t="s">
        <v>1</v>
      </c>
      <c r="BR677" t="s">
        <v>1</v>
      </c>
      <c r="BS677" t="s">
        <v>1</v>
      </c>
      <c r="BT677" t="s">
        <v>1</v>
      </c>
      <c r="BU677" t="s">
        <v>1</v>
      </c>
      <c r="BV677" t="s">
        <v>1</v>
      </c>
      <c r="BW677" t="s">
        <v>0</v>
      </c>
      <c r="BX677" t="s">
        <v>1</v>
      </c>
      <c r="BY677" t="s">
        <v>1</v>
      </c>
      <c r="BZ677" t="s">
        <v>1</v>
      </c>
      <c r="CA677" t="s">
        <v>1</v>
      </c>
      <c r="CB677" t="s">
        <v>1</v>
      </c>
      <c r="CD677" t="str" cm="1">
        <f t="array" aca="1" ref="CD677" ca="1">eConcatenar(A677:CB677,"|")</f>
        <v>6NTJcGxwWRWNYzCY|CAR2021-7572|3|DIGNITY |TABASCO|CARDENAS |RIO SECO SEGUNDA SECCION |2021-12-14|24500|0|500|50|2|0|0|0|0|0|0|0|0|0|0|0|0|0|0|DE LA CRUZ|LOPEZ|IRMA|SOLTERO|X|X|RIO SECO SEGUNDA SECCION |RIO SECO SEGUNDA SECCION |X|937271188|X|X|X|RIO SECO SEGUNDA SECCION |X|LUNES|X|X|X|X|X|DOMICILIO |500|24000|0|0|0|2021-12-14|2021-12-21|x|x|x|x|x|QWZHGJ0U9KVTQO|x|HOMBRE|X|24500|X|X|X|X|X|X|X|X|CARDENAS|X|X|X|X|X</v>
      </c>
    </row>
    <row r="678" spans="1:82" x14ac:dyDescent="0.25">
      <c r="A678" t="s">
        <v>812</v>
      </c>
      <c r="B678" t="s">
        <v>2803</v>
      </c>
      <c r="C678">
        <v>3</v>
      </c>
      <c r="D678" t="s">
        <v>3183</v>
      </c>
      <c r="E678" t="s">
        <v>3188</v>
      </c>
      <c r="F678" t="s">
        <v>0</v>
      </c>
      <c r="G678" t="s">
        <v>3578</v>
      </c>
      <c r="H678" t="s">
        <v>3888</v>
      </c>
      <c r="I678">
        <v>14800</v>
      </c>
      <c r="J678">
        <v>0</v>
      </c>
      <c r="K678">
        <v>200</v>
      </c>
      <c r="L678">
        <v>50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 t="s">
        <v>4914</v>
      </c>
      <c r="AC678" t="s">
        <v>4201</v>
      </c>
      <c r="AD678" t="s">
        <v>4861</v>
      </c>
      <c r="AE678" t="s">
        <v>4</v>
      </c>
      <c r="AF678" t="s">
        <v>1</v>
      </c>
      <c r="AG678" t="s">
        <v>1</v>
      </c>
      <c r="AH678" t="s">
        <v>5677</v>
      </c>
      <c r="AI678" t="s">
        <v>3578</v>
      </c>
      <c r="AJ678" t="s">
        <v>1</v>
      </c>
      <c r="AK678">
        <v>9371659379</v>
      </c>
      <c r="AL678" t="s">
        <v>1</v>
      </c>
      <c r="AM678" t="s">
        <v>1</v>
      </c>
      <c r="AN678" t="s">
        <v>1</v>
      </c>
      <c r="AO678" t="s">
        <v>5677</v>
      </c>
      <c r="AP678" t="s">
        <v>1</v>
      </c>
      <c r="AQ678" t="s">
        <v>2</v>
      </c>
      <c r="AR678" t="s">
        <v>1</v>
      </c>
      <c r="AS678" t="s">
        <v>1</v>
      </c>
      <c r="AT678" t="s">
        <v>1</v>
      </c>
      <c r="AU678" t="s">
        <v>1</v>
      </c>
      <c r="AV678" t="s">
        <v>1</v>
      </c>
      <c r="AW678" t="s">
        <v>11</v>
      </c>
      <c r="AX678">
        <f>Tabla1[[#This Row],[precio del paquete]]-Tabla1[[#This Row],[Saldo_Deudor]]</f>
        <v>400</v>
      </c>
      <c r="AY678">
        <v>14400</v>
      </c>
      <c r="AZ678">
        <v>0</v>
      </c>
      <c r="BA678">
        <v>0</v>
      </c>
      <c r="BB678" s="20">
        <v>0</v>
      </c>
      <c r="BC678" t="s">
        <v>3983</v>
      </c>
      <c r="BD678" t="s">
        <v>6048</v>
      </c>
      <c r="BE678" t="s">
        <v>3</v>
      </c>
      <c r="BF678" t="s">
        <v>3</v>
      </c>
      <c r="BG678" t="s">
        <v>3</v>
      </c>
      <c r="BH678" t="s">
        <v>3</v>
      </c>
      <c r="BI678" t="s">
        <v>3</v>
      </c>
      <c r="BJ678" s="18" t="s">
        <v>6124</v>
      </c>
      <c r="BK678" t="s">
        <v>3</v>
      </c>
      <c r="BL678" t="s">
        <v>132</v>
      </c>
      <c r="BM678" t="s">
        <v>1</v>
      </c>
      <c r="BN678">
        <f>Tabla1[[#This Row],[precio del paquete]]</f>
        <v>14800</v>
      </c>
      <c r="BO678" t="s">
        <v>1</v>
      </c>
      <c r="BP678" t="s">
        <v>1</v>
      </c>
      <c r="BQ678" t="s">
        <v>1</v>
      </c>
      <c r="BR678" t="s">
        <v>1</v>
      </c>
      <c r="BS678" t="s">
        <v>1</v>
      </c>
      <c r="BT678" t="s">
        <v>1</v>
      </c>
      <c r="BU678" t="s">
        <v>1</v>
      </c>
      <c r="BV678" t="s">
        <v>1</v>
      </c>
      <c r="BW678" t="s">
        <v>0</v>
      </c>
      <c r="BX678" t="s">
        <v>1</v>
      </c>
      <c r="BY678" t="s">
        <v>1</v>
      </c>
      <c r="BZ678" t="s">
        <v>1</v>
      </c>
      <c r="CA678" t="s">
        <v>1</v>
      </c>
      <c r="CB678" t="s">
        <v>1</v>
      </c>
      <c r="CD678" t="str" cm="1">
        <f t="array" aca="1" ref="CD678" ca="1">eConcatenar(A678:CB678,"|")</f>
        <v>ZhqJ7wKmMbkSdUR0|CAR2021-7223|3|MEMORIAL|TABASCO|CARDENAS|RIO SECO Y MONTAÃ‘A|2021-11-25|14800|0|200|50|0|0|0|0|0|0|0|0|0|0|0|0|0|0|0|IBARRA|HERNANDEZ|DAVID|SOLTERO|X|X|PRINCIPAL RIO EL CHINAL |RIO SECO Y MONTAÃ‘A|X|9371659379|X|X|X|PRINCIPAL RIO EL CHINAL |X|LUNES|X|X|X|X|X|DOMICILIO |400|14400|0|0|0|2022-07-01|2022-07-08|x|x|x|x|x|QWZHGJ0U9KVTQO|x|HOMBRE|X|14800|X|X|X|X|X|X|X|X|CARDENAS|X|X|X|X|X</v>
      </c>
    </row>
    <row r="679" spans="1:82" x14ac:dyDescent="0.25">
      <c r="A679" t="s">
        <v>813</v>
      </c>
      <c r="B679" t="s">
        <v>2804</v>
      </c>
      <c r="C679">
        <v>3</v>
      </c>
      <c r="D679" t="s">
        <v>3183</v>
      </c>
      <c r="E679" t="s">
        <v>3188</v>
      </c>
      <c r="F679" t="s">
        <v>3190</v>
      </c>
      <c r="G679" t="s">
        <v>3579</v>
      </c>
      <c r="H679" t="s">
        <v>3785</v>
      </c>
      <c r="I679">
        <v>14800</v>
      </c>
      <c r="J679">
        <v>0</v>
      </c>
      <c r="K679">
        <v>100</v>
      </c>
      <c r="L679">
        <v>50</v>
      </c>
      <c r="M679">
        <v>1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 t="s">
        <v>4892</v>
      </c>
      <c r="AC679" t="s">
        <v>4892</v>
      </c>
      <c r="AD679" t="s">
        <v>4762</v>
      </c>
      <c r="AE679" t="s">
        <v>4</v>
      </c>
      <c r="AF679" t="s">
        <v>1</v>
      </c>
      <c r="AG679" t="s">
        <v>1</v>
      </c>
      <c r="AH679" t="s">
        <v>5606</v>
      </c>
      <c r="AI679" t="s">
        <v>3579</v>
      </c>
      <c r="AJ679" t="s">
        <v>1</v>
      </c>
      <c r="AK679">
        <v>937170203</v>
      </c>
      <c r="AL679" t="s">
        <v>1</v>
      </c>
      <c r="AM679" t="s">
        <v>1</v>
      </c>
      <c r="AN679" t="s">
        <v>1</v>
      </c>
      <c r="AO679" t="s">
        <v>5606</v>
      </c>
      <c r="AP679" t="s">
        <v>1</v>
      </c>
      <c r="AQ679" t="s">
        <v>2</v>
      </c>
      <c r="AR679" t="s">
        <v>1</v>
      </c>
      <c r="AS679" t="s">
        <v>1</v>
      </c>
      <c r="AT679" t="s">
        <v>1</v>
      </c>
      <c r="AU679" t="s">
        <v>1</v>
      </c>
      <c r="AV679" t="s">
        <v>1</v>
      </c>
      <c r="AW679" t="s">
        <v>11</v>
      </c>
      <c r="AX679">
        <f>Tabla1[[#This Row],[precio del paquete]]-Tabla1[[#This Row],[Saldo_Deudor]]</f>
        <v>2500</v>
      </c>
      <c r="AY679">
        <v>12300</v>
      </c>
      <c r="AZ679">
        <v>0</v>
      </c>
      <c r="BA679">
        <v>0</v>
      </c>
      <c r="BB679" s="20">
        <v>0</v>
      </c>
      <c r="BC679" t="s">
        <v>5960</v>
      </c>
      <c r="BD679" t="s">
        <v>6033</v>
      </c>
      <c r="BE679" t="s">
        <v>3</v>
      </c>
      <c r="BF679" t="s">
        <v>3</v>
      </c>
      <c r="BG679" t="s">
        <v>3</v>
      </c>
      <c r="BH679" t="s">
        <v>3</v>
      </c>
      <c r="BI679" t="s">
        <v>3</v>
      </c>
      <c r="BJ679" s="19" t="s">
        <v>6135</v>
      </c>
      <c r="BK679" t="s">
        <v>3</v>
      </c>
      <c r="BL679" t="s">
        <v>132</v>
      </c>
      <c r="BM679" t="s">
        <v>1</v>
      </c>
      <c r="BN679">
        <f>Tabla1[[#This Row],[precio del paquete]]</f>
        <v>14800</v>
      </c>
      <c r="BO679" t="s">
        <v>1</v>
      </c>
      <c r="BP679" t="s">
        <v>1</v>
      </c>
      <c r="BQ679" t="s">
        <v>1</v>
      </c>
      <c r="BR679" t="s">
        <v>1</v>
      </c>
      <c r="BS679" t="s">
        <v>1</v>
      </c>
      <c r="BT679" t="s">
        <v>1</v>
      </c>
      <c r="BU679" t="s">
        <v>1</v>
      </c>
      <c r="BV679" t="s">
        <v>1</v>
      </c>
      <c r="BW679" t="s">
        <v>0</v>
      </c>
      <c r="BX679" t="s">
        <v>1</v>
      </c>
      <c r="BY679" t="s">
        <v>1</v>
      </c>
      <c r="BZ679" t="s">
        <v>1</v>
      </c>
      <c r="CA679" t="s">
        <v>1</v>
      </c>
      <c r="CB679" t="s">
        <v>1</v>
      </c>
      <c r="CD679" t="str" cm="1">
        <f t="array" aca="1" ref="CD679" ca="1">eConcatenar(A679:CB679,"|")</f>
        <v>fXvDv5QlTTmVgAX0|CAR2021-5214|3|MEMORIAL|TABASCO|HUIMANGUILLO|RIO SECO Y MONTAÃ‘A PRIMERA|2021-07-09|14800|0|100|50|1|0|0|0|0|0|0|0|0|0|0|0|0|0|0|LARA|LARA|GLORIA|SOLTERO|X|X|CALLE PRINCIPAL SIN NUMERO|RIO SECO Y MONTAÃ‘A PRIMERA|X|937170203|X|X|X|CALLE PRINCIPAL SIN NUMERO|X|LUNES|X|X|X|X|X|DOMICILIO |2500|12300|0|0|0|2022-01-31|2022-02-07|x|x|x|x|x|MYEDVABVTAZ4TPF|x|HOMBRE|X|14800|X|X|X|X|X|X|X|X|CARDENAS|X|X|X|X|X</v>
      </c>
    </row>
    <row r="680" spans="1:82" x14ac:dyDescent="0.25">
      <c r="A680" t="s">
        <v>814</v>
      </c>
      <c r="B680" t="s">
        <v>2805</v>
      </c>
      <c r="C680">
        <v>3</v>
      </c>
      <c r="D680" t="s">
        <v>3183</v>
      </c>
      <c r="E680" t="s">
        <v>3188</v>
      </c>
      <c r="F680" t="s">
        <v>0</v>
      </c>
      <c r="G680" t="s">
        <v>3580</v>
      </c>
      <c r="H680" t="s">
        <v>3787</v>
      </c>
      <c r="I680">
        <v>14800</v>
      </c>
      <c r="J680">
        <v>0</v>
      </c>
      <c r="K680">
        <v>100</v>
      </c>
      <c r="L680">
        <v>50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 t="s">
        <v>4706</v>
      </c>
      <c r="AC680" t="s">
        <v>4201</v>
      </c>
      <c r="AD680" t="s">
        <v>4441</v>
      </c>
      <c r="AE680" t="s">
        <v>4</v>
      </c>
      <c r="AF680" t="s">
        <v>1</v>
      </c>
      <c r="AG680" t="s">
        <v>1</v>
      </c>
      <c r="AH680" t="s">
        <v>5678</v>
      </c>
      <c r="AI680" t="s">
        <v>3580</v>
      </c>
      <c r="AJ680" t="s">
        <v>1</v>
      </c>
      <c r="AK680">
        <v>9372291122</v>
      </c>
      <c r="AL680" t="s">
        <v>1</v>
      </c>
      <c r="AM680" t="s">
        <v>1</v>
      </c>
      <c r="AN680" t="s">
        <v>1</v>
      </c>
      <c r="AO680" t="s">
        <v>5678</v>
      </c>
      <c r="AP680" t="s">
        <v>1</v>
      </c>
      <c r="AQ680" t="s">
        <v>2</v>
      </c>
      <c r="AR680" t="s">
        <v>1</v>
      </c>
      <c r="AS680" t="s">
        <v>1</v>
      </c>
      <c r="AT680" t="s">
        <v>1</v>
      </c>
      <c r="AU680" t="s">
        <v>1</v>
      </c>
      <c r="AV680" t="s">
        <v>1</v>
      </c>
      <c r="AW680" t="s">
        <v>11</v>
      </c>
      <c r="AX680">
        <f>Tabla1[[#This Row],[precio del paquete]]-Tabla1[[#This Row],[Saldo_Deudor]]</f>
        <v>900</v>
      </c>
      <c r="AY680">
        <v>13900</v>
      </c>
      <c r="AZ680">
        <v>0</v>
      </c>
      <c r="BA680">
        <v>0</v>
      </c>
      <c r="BB680" s="20">
        <v>0</v>
      </c>
      <c r="BC680" t="s">
        <v>4042</v>
      </c>
      <c r="BD680" t="s">
        <v>6005</v>
      </c>
      <c r="BE680" t="s">
        <v>3</v>
      </c>
      <c r="BF680" t="s">
        <v>3</v>
      </c>
      <c r="BG680" t="s">
        <v>3</v>
      </c>
      <c r="BH680" t="s">
        <v>3</v>
      </c>
      <c r="BI680" t="s">
        <v>3</v>
      </c>
      <c r="BJ680" s="18" t="s">
        <v>6126</v>
      </c>
      <c r="BK680" t="s">
        <v>3</v>
      </c>
      <c r="BL680" t="s">
        <v>132</v>
      </c>
      <c r="BM680" t="s">
        <v>1</v>
      </c>
      <c r="BN680">
        <f>Tabla1[[#This Row],[precio del paquete]]</f>
        <v>14800</v>
      </c>
      <c r="BO680" t="s">
        <v>1</v>
      </c>
      <c r="BP680" t="s">
        <v>1</v>
      </c>
      <c r="BQ680" t="s">
        <v>1</v>
      </c>
      <c r="BR680" t="s">
        <v>1</v>
      </c>
      <c r="BS680" t="s">
        <v>1</v>
      </c>
      <c r="BT680" t="s">
        <v>1</v>
      </c>
      <c r="BU680" t="s">
        <v>1</v>
      </c>
      <c r="BV680" t="s">
        <v>1</v>
      </c>
      <c r="BW680" t="s">
        <v>0</v>
      </c>
      <c r="BX680" t="s">
        <v>1</v>
      </c>
      <c r="BY680" t="s">
        <v>1</v>
      </c>
      <c r="BZ680" t="s">
        <v>1</v>
      </c>
      <c r="CA680" t="s">
        <v>1</v>
      </c>
      <c r="CB680" t="s">
        <v>1</v>
      </c>
      <c r="CD680" t="str" cm="1">
        <f t="array" aca="1" ref="CD680" ca="1">eConcatenar(A680:CB680,"|")</f>
        <v>WZDNfRVi0rGQ1qg4|CAR2021-6047|3|MEMORIAL|TABASCO|CARDENAS|RUBEN JARAMILLO|2021-12-10|14800|0|100|50|0|0|0|0|0|0|0|0|0|0|0|0|0|0|0|GERONIMO|HERNANDEZ|MARIA ANTONIA|SOLTERO|X|X| CALLE GUADALUPE VICTORIA |RUBEN JARAMILLO|X|9372291122|X|X|X| CALLE GUADALUPE VICTORIA |X|LUNES|X|X|X|X|X|DOMICILIO |900|13900|0|0|0|2022-11-01|2022-11-08|x|x|x|x|x|QWZBUBTG9KVTQO|x|HOMBRE|X|14800|X|X|X|X|X|X|X|X|CARDENAS|X|X|X|X|X</v>
      </c>
    </row>
    <row r="681" spans="1:82" x14ac:dyDescent="0.25">
      <c r="A681" t="s">
        <v>815</v>
      </c>
      <c r="B681" t="s">
        <v>2806</v>
      </c>
      <c r="C681">
        <v>3</v>
      </c>
      <c r="D681" t="s">
        <v>3183</v>
      </c>
      <c r="E681" t="s">
        <v>3188</v>
      </c>
      <c r="F681" t="s">
        <v>3189</v>
      </c>
      <c r="G681" t="s">
        <v>3581</v>
      </c>
      <c r="H681" t="s">
        <v>3842</v>
      </c>
      <c r="I681">
        <v>14800</v>
      </c>
      <c r="J681">
        <v>0</v>
      </c>
      <c r="K681">
        <v>100</v>
      </c>
      <c r="L681">
        <v>50</v>
      </c>
      <c r="M681">
        <v>1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 t="s">
        <v>4365</v>
      </c>
      <c r="AC681" t="s">
        <v>4454</v>
      </c>
      <c r="AD681" t="s">
        <v>4762</v>
      </c>
      <c r="AE681" t="s">
        <v>4</v>
      </c>
      <c r="AF681" t="s">
        <v>1</v>
      </c>
      <c r="AG681" t="s">
        <v>1</v>
      </c>
      <c r="AH681" t="s">
        <v>5679</v>
      </c>
      <c r="AI681" t="s">
        <v>3581</v>
      </c>
      <c r="AJ681" t="s">
        <v>1</v>
      </c>
      <c r="AK681">
        <v>9331576683</v>
      </c>
      <c r="AL681" t="s">
        <v>1</v>
      </c>
      <c r="AM681" t="s">
        <v>1</v>
      </c>
      <c r="AN681" t="s">
        <v>1</v>
      </c>
      <c r="AO681" t="s">
        <v>5679</v>
      </c>
      <c r="AP681" t="s">
        <v>1</v>
      </c>
      <c r="AQ681" t="s">
        <v>2</v>
      </c>
      <c r="AR681" t="s">
        <v>1</v>
      </c>
      <c r="AS681" t="s">
        <v>1</v>
      </c>
      <c r="AT681" t="s">
        <v>1</v>
      </c>
      <c r="AU681" t="s">
        <v>1</v>
      </c>
      <c r="AV681" t="s">
        <v>1</v>
      </c>
      <c r="AW681" t="s">
        <v>11</v>
      </c>
      <c r="AX681">
        <f>Tabla1[[#This Row],[precio del paquete]]-Tabla1[[#This Row],[Saldo_Deudor]]</f>
        <v>1300</v>
      </c>
      <c r="AY681">
        <v>13500</v>
      </c>
      <c r="AZ681">
        <v>0</v>
      </c>
      <c r="BA681">
        <v>0</v>
      </c>
      <c r="BB681" s="20">
        <v>0</v>
      </c>
      <c r="BC681" t="s">
        <v>3768</v>
      </c>
      <c r="BD681" t="s">
        <v>3769</v>
      </c>
      <c r="BE681" t="s">
        <v>3</v>
      </c>
      <c r="BF681" t="s">
        <v>3</v>
      </c>
      <c r="BG681" t="s">
        <v>3</v>
      </c>
      <c r="BH681" t="s">
        <v>3</v>
      </c>
      <c r="BI681" t="s">
        <v>3</v>
      </c>
      <c r="BJ681" s="19" t="s">
        <v>6123</v>
      </c>
      <c r="BK681" t="s">
        <v>3</v>
      </c>
      <c r="BL681" t="s">
        <v>132</v>
      </c>
      <c r="BM681" t="s">
        <v>1</v>
      </c>
      <c r="BN681">
        <f>Tabla1[[#This Row],[precio del paquete]]</f>
        <v>14800</v>
      </c>
      <c r="BO681" t="s">
        <v>1</v>
      </c>
      <c r="BP681" t="s">
        <v>1</v>
      </c>
      <c r="BQ681" t="s">
        <v>1</v>
      </c>
      <c r="BR681" t="s">
        <v>1</v>
      </c>
      <c r="BS681" t="s">
        <v>1</v>
      </c>
      <c r="BT681" t="s">
        <v>1</v>
      </c>
      <c r="BU681" t="s">
        <v>1</v>
      </c>
      <c r="BV681" t="s">
        <v>1</v>
      </c>
      <c r="BW681" t="s">
        <v>0</v>
      </c>
      <c r="BX681" t="s">
        <v>1</v>
      </c>
      <c r="BY681" t="s">
        <v>1</v>
      </c>
      <c r="BZ681" t="s">
        <v>1</v>
      </c>
      <c r="CA681" t="s">
        <v>1</v>
      </c>
      <c r="CB681" t="s">
        <v>1</v>
      </c>
      <c r="CD681" t="str" cm="1">
        <f t="array" aca="1" ref="CD681" ca="1">eConcatenar(A681:CB681,"|")</f>
        <v>IIWOwlfKyRbWyDIW|COM2021-3182|3|MEMORIAL|TABASCO|COMALCALCO|SAN JORGE|2021-10-14|14800|0|100|50|1|0|0|0|0|0|0|0|0|0|0|0|0|0|0|VALENZUELA|JAVIER|GLORIA|SOLTERO|X|X|SARGENTO LOPEZ TERCERA|SAN JORGE|X|9331576683|X|X|X|SARGENTO LOPEZ TERCERA|X|LUNES|X|X|X|X|X|DOMICILIO |1300|13500|0|0|0|2022-01-22|2022-01-29|x|x|x|x|x|VGPXMZBAHZ6IEPI|x|HOMBRE|X|14800|X|X|X|X|X|X|X|X|CARDENAS|X|X|X|X|X</v>
      </c>
    </row>
    <row r="682" spans="1:82" x14ac:dyDescent="0.25">
      <c r="A682" t="s">
        <v>816</v>
      </c>
      <c r="B682" t="s">
        <v>2807</v>
      </c>
      <c r="C682">
        <v>3</v>
      </c>
      <c r="D682" t="s">
        <v>3185</v>
      </c>
      <c r="E682" t="s">
        <v>3188</v>
      </c>
      <c r="F682" t="s">
        <v>3189</v>
      </c>
      <c r="G682" t="s">
        <v>3582</v>
      </c>
      <c r="H682" t="s">
        <v>4050</v>
      </c>
      <c r="I682">
        <v>12900</v>
      </c>
      <c r="J682">
        <v>0</v>
      </c>
      <c r="K682">
        <v>100</v>
      </c>
      <c r="L682">
        <v>50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 t="s">
        <v>4183</v>
      </c>
      <c r="AC682" t="s">
        <v>4183</v>
      </c>
      <c r="AD682" t="s">
        <v>4915</v>
      </c>
      <c r="AE682" t="s">
        <v>4</v>
      </c>
      <c r="AF682" t="s">
        <v>1</v>
      </c>
      <c r="AG682" t="s">
        <v>1</v>
      </c>
      <c r="AH682" t="s">
        <v>5680</v>
      </c>
      <c r="AI682" t="s">
        <v>3582</v>
      </c>
      <c r="AJ682" t="s">
        <v>1</v>
      </c>
      <c r="AK682">
        <v>9331477883</v>
      </c>
      <c r="AL682" t="s">
        <v>1</v>
      </c>
      <c r="AM682" t="s">
        <v>1</v>
      </c>
      <c r="AN682" t="s">
        <v>1</v>
      </c>
      <c r="AO682" t="s">
        <v>5680</v>
      </c>
      <c r="AP682" t="s">
        <v>1</v>
      </c>
      <c r="AQ682" t="s">
        <v>2</v>
      </c>
      <c r="AR682" t="s">
        <v>1</v>
      </c>
      <c r="AS682" t="s">
        <v>1</v>
      </c>
      <c r="AT682" t="s">
        <v>1</v>
      </c>
      <c r="AU682" t="s">
        <v>1</v>
      </c>
      <c r="AV682" t="s">
        <v>1</v>
      </c>
      <c r="AW682" t="s">
        <v>11</v>
      </c>
      <c r="AX682">
        <f>Tabla1[[#This Row],[precio del paquete]]-Tabla1[[#This Row],[Saldo_Deudor]]</f>
        <v>6400</v>
      </c>
      <c r="AY682">
        <v>6500</v>
      </c>
      <c r="AZ682">
        <v>0</v>
      </c>
      <c r="BA682">
        <v>0</v>
      </c>
      <c r="BB682" s="20">
        <v>0</v>
      </c>
      <c r="BC682" t="s">
        <v>4042</v>
      </c>
      <c r="BD682" t="s">
        <v>6005</v>
      </c>
      <c r="BE682" t="s">
        <v>3</v>
      </c>
      <c r="BF682" t="s">
        <v>3</v>
      </c>
      <c r="BG682" t="s">
        <v>3</v>
      </c>
      <c r="BH682" t="s">
        <v>3</v>
      </c>
      <c r="BI682" t="s">
        <v>3</v>
      </c>
      <c r="BJ682" s="18" t="s">
        <v>6125</v>
      </c>
      <c r="BK682" t="s">
        <v>3</v>
      </c>
      <c r="BL682" t="s">
        <v>132</v>
      </c>
      <c r="BM682" t="s">
        <v>1</v>
      </c>
      <c r="BN682">
        <f>Tabla1[[#This Row],[precio del paquete]]</f>
        <v>12900</v>
      </c>
      <c r="BO682" t="s">
        <v>1</v>
      </c>
      <c r="BP682" t="s">
        <v>1</v>
      </c>
      <c r="BQ682" t="s">
        <v>1</v>
      </c>
      <c r="BR682" t="s">
        <v>1</v>
      </c>
      <c r="BS682" t="s">
        <v>1</v>
      </c>
      <c r="BT682" t="s">
        <v>1</v>
      </c>
      <c r="BU682" t="s">
        <v>1</v>
      </c>
      <c r="BV682" t="s">
        <v>1</v>
      </c>
      <c r="BW682" t="s">
        <v>0</v>
      </c>
      <c r="BX682" t="s">
        <v>1</v>
      </c>
      <c r="BY682" t="s">
        <v>1</v>
      </c>
      <c r="BZ682" t="s">
        <v>1</v>
      </c>
      <c r="CA682" t="s">
        <v>1</v>
      </c>
      <c r="CB682" t="s">
        <v>1</v>
      </c>
      <c r="CD682" t="str" cm="1">
        <f t="array" aca="1" ref="CD682" ca="1">eConcatenar(A682:CB682,"|")</f>
        <v>ZcynLVLHJ6HYBkmZ|COM2020-2336|3|IMPERIAL DE LUJO|TABASCO|COMALCALCO|SANCHEZ MORMAL|2020-08-10|12900|0|100|50|0|0|0|0|0|0|0|0|0|0|0|0|0|0|0|DE LA CRUZ|DE LA CRUZ|ANGEL ANTONIO|SOLTERO|X|X|CERRADA TECOLUTILLA|SANCHEZ MORMAL|X|9331477883|X|X|X|CERRADA TECOLUTILLA|X|LUNES|X|X|X|X|X|DOMICILIO |6400|6500|0|0|0|2022-11-01|2022-11-08|x|x|x|x|x|2DFOYRA5IQNIWWH|x|HOMBRE|X|12900|X|X|X|X|X|X|X|X|CARDENAS|X|X|X|X|X</v>
      </c>
    </row>
    <row r="683" spans="1:82" x14ac:dyDescent="0.25">
      <c r="A683" t="s">
        <v>817</v>
      </c>
      <c r="B683" t="s">
        <v>2808</v>
      </c>
      <c r="C683">
        <v>3</v>
      </c>
      <c r="D683" t="s">
        <v>3183</v>
      </c>
      <c r="E683" t="s">
        <v>3188</v>
      </c>
      <c r="F683" t="s">
        <v>3189</v>
      </c>
      <c r="G683" t="s">
        <v>3583</v>
      </c>
      <c r="H683" t="s">
        <v>4051</v>
      </c>
      <c r="I683">
        <v>14800</v>
      </c>
      <c r="J683">
        <v>0</v>
      </c>
      <c r="K683">
        <v>500</v>
      </c>
      <c r="L683">
        <v>50</v>
      </c>
      <c r="M683">
        <v>1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 t="s">
        <v>4346</v>
      </c>
      <c r="AC683" t="s">
        <v>4406</v>
      </c>
      <c r="AD683" t="s">
        <v>4916</v>
      </c>
      <c r="AE683" t="s">
        <v>4</v>
      </c>
      <c r="AF683" t="s">
        <v>1</v>
      </c>
      <c r="AG683" t="s">
        <v>1</v>
      </c>
      <c r="AH683" t="s">
        <v>5681</v>
      </c>
      <c r="AI683" t="s">
        <v>3583</v>
      </c>
      <c r="AJ683" t="s">
        <v>1</v>
      </c>
      <c r="AK683">
        <v>9331254061</v>
      </c>
      <c r="AL683" t="s">
        <v>1</v>
      </c>
      <c r="AM683" t="s">
        <v>1</v>
      </c>
      <c r="AN683" t="s">
        <v>1</v>
      </c>
      <c r="AO683" t="s">
        <v>5681</v>
      </c>
      <c r="AP683" t="s">
        <v>1</v>
      </c>
      <c r="AQ683" t="s">
        <v>2</v>
      </c>
      <c r="AR683" t="s">
        <v>1</v>
      </c>
      <c r="AS683" t="s">
        <v>1</v>
      </c>
      <c r="AT683" t="s">
        <v>1</v>
      </c>
      <c r="AU683" t="s">
        <v>1</v>
      </c>
      <c r="AV683" t="s">
        <v>1</v>
      </c>
      <c r="AW683" t="s">
        <v>11</v>
      </c>
      <c r="AX683">
        <f>Tabla1[[#This Row],[precio del paquete]]-Tabla1[[#This Row],[Saldo_Deudor]]</f>
        <v>7800</v>
      </c>
      <c r="AY683">
        <v>7000</v>
      </c>
      <c r="AZ683">
        <v>0</v>
      </c>
      <c r="BA683">
        <v>0</v>
      </c>
      <c r="BB683" s="20">
        <v>0</v>
      </c>
      <c r="BC683" t="s">
        <v>4077</v>
      </c>
      <c r="BD683" t="s">
        <v>5965</v>
      </c>
      <c r="BE683" t="s">
        <v>3</v>
      </c>
      <c r="BF683" t="s">
        <v>3</v>
      </c>
      <c r="BG683" t="s">
        <v>3</v>
      </c>
      <c r="BH683" t="s">
        <v>3</v>
      </c>
      <c r="BI683" t="s">
        <v>3</v>
      </c>
      <c r="BJ683" s="19" t="s">
        <v>6144</v>
      </c>
      <c r="BK683" t="s">
        <v>3</v>
      </c>
      <c r="BL683" t="s">
        <v>132</v>
      </c>
      <c r="BM683" t="s">
        <v>1</v>
      </c>
      <c r="BN683">
        <f>Tabla1[[#This Row],[precio del paquete]]</f>
        <v>14800</v>
      </c>
      <c r="BO683" t="s">
        <v>1</v>
      </c>
      <c r="BP683" t="s">
        <v>1</v>
      </c>
      <c r="BQ683" t="s">
        <v>1</v>
      </c>
      <c r="BR683" t="s">
        <v>1</v>
      </c>
      <c r="BS683" t="s">
        <v>1</v>
      </c>
      <c r="BT683" t="s">
        <v>1</v>
      </c>
      <c r="BU683" t="s">
        <v>1</v>
      </c>
      <c r="BV683" t="s">
        <v>1</v>
      </c>
      <c r="BW683" t="s">
        <v>0</v>
      </c>
      <c r="BX683" t="s">
        <v>1</v>
      </c>
      <c r="BY683" t="s">
        <v>1</v>
      </c>
      <c r="BZ683" t="s">
        <v>1</v>
      </c>
      <c r="CA683" t="s">
        <v>1</v>
      </c>
      <c r="CB683" t="s">
        <v>1</v>
      </c>
      <c r="CD683" t="str" cm="1">
        <f t="array" aca="1" ref="CD683" ca="1">eConcatenar(A683:CB683,"|")</f>
        <v>9zPUZ4kwQ0AIMNny|COM2020-2928|3|MEMORIAL|TABASCO|COMALCALCO|SANTA AMALIA|2020-12-11|14800|0|500|50|1|0|0|0|0|0|0|0|0|0|0|0|0|0|0|FLORES|BALCAZAR|JUAN GABRIEL|SOLTERO|X|X|CALLE ZARAGOZA NUMERO 1130|SANTA AMALIA|X|9331254061|X|X|X|CALLE ZARAGOZA NUMERO 1130|X|LUNES|X|X|X|X|X|DOMICILIO |7800|7000|0|0|0|2022-06-01|2022-06-08|x|x|x|x|x|QX002L4E9KVTQO|x|HOMBRE|X|14800|X|X|X|X|X|X|X|X|CARDENAS|X|X|X|X|X</v>
      </c>
    </row>
    <row r="684" spans="1:82" x14ac:dyDescent="0.25">
      <c r="A684" t="s">
        <v>818</v>
      </c>
      <c r="B684" t="s">
        <v>2809</v>
      </c>
      <c r="C684">
        <v>3</v>
      </c>
      <c r="D684" t="s">
        <v>3185</v>
      </c>
      <c r="E684" t="s">
        <v>3188</v>
      </c>
      <c r="F684" t="s">
        <v>3192</v>
      </c>
      <c r="G684" t="s">
        <v>3583</v>
      </c>
      <c r="H684" t="s">
        <v>4052</v>
      </c>
      <c r="I684">
        <v>12900</v>
      </c>
      <c r="J684">
        <v>0</v>
      </c>
      <c r="K684">
        <v>100</v>
      </c>
      <c r="L684">
        <v>50</v>
      </c>
      <c r="M684">
        <v>2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 t="s">
        <v>4642</v>
      </c>
      <c r="AC684" t="s">
        <v>4703</v>
      </c>
      <c r="AD684" t="s">
        <v>4917</v>
      </c>
      <c r="AE684" t="s">
        <v>4</v>
      </c>
      <c r="AF684" t="s">
        <v>1</v>
      </c>
      <c r="AG684" t="s">
        <v>1</v>
      </c>
      <c r="AH684" t="s">
        <v>5682</v>
      </c>
      <c r="AI684" t="s">
        <v>3583</v>
      </c>
      <c r="AJ684" t="s">
        <v>1</v>
      </c>
      <c r="AK684">
        <v>9331230615</v>
      </c>
      <c r="AL684" t="s">
        <v>1</v>
      </c>
      <c r="AM684" t="s">
        <v>1</v>
      </c>
      <c r="AN684" t="s">
        <v>1</v>
      </c>
      <c r="AO684" t="s">
        <v>5682</v>
      </c>
      <c r="AP684" t="s">
        <v>1</v>
      </c>
      <c r="AQ684" t="s">
        <v>2</v>
      </c>
      <c r="AR684" t="s">
        <v>1</v>
      </c>
      <c r="AS684" t="s">
        <v>1</v>
      </c>
      <c r="AT684" t="s">
        <v>1</v>
      </c>
      <c r="AU684" t="s">
        <v>1</v>
      </c>
      <c r="AV684" t="s">
        <v>1</v>
      </c>
      <c r="AW684" t="s">
        <v>11</v>
      </c>
      <c r="AX684">
        <f>Tabla1[[#This Row],[precio del paquete]]-Tabla1[[#This Row],[Saldo_Deudor]]</f>
        <v>9950</v>
      </c>
      <c r="AY684">
        <v>2950</v>
      </c>
      <c r="AZ684">
        <v>0</v>
      </c>
      <c r="BA684">
        <v>0</v>
      </c>
      <c r="BB684" s="20">
        <v>0</v>
      </c>
      <c r="BC684" t="s">
        <v>5961</v>
      </c>
      <c r="BD684" t="s">
        <v>4162</v>
      </c>
      <c r="BE684" t="s">
        <v>3</v>
      </c>
      <c r="BF684" t="s">
        <v>3</v>
      </c>
      <c r="BG684" t="s">
        <v>3</v>
      </c>
      <c r="BH684" t="s">
        <v>3</v>
      </c>
      <c r="BI684" t="s">
        <v>3</v>
      </c>
      <c r="BJ684" s="18" t="s">
        <v>6150</v>
      </c>
      <c r="BK684" t="s">
        <v>3</v>
      </c>
      <c r="BL684" t="s">
        <v>132</v>
      </c>
      <c r="BM684" t="s">
        <v>1</v>
      </c>
      <c r="BN684">
        <f>Tabla1[[#This Row],[precio del paquete]]</f>
        <v>12900</v>
      </c>
      <c r="BO684" t="s">
        <v>1</v>
      </c>
      <c r="BP684" t="s">
        <v>1</v>
      </c>
      <c r="BQ684" t="s">
        <v>1</v>
      </c>
      <c r="BR684" t="s">
        <v>1</v>
      </c>
      <c r="BS684" t="s">
        <v>1</v>
      </c>
      <c r="BT684" t="s">
        <v>1</v>
      </c>
      <c r="BU684" t="s">
        <v>1</v>
      </c>
      <c r="BV684" t="s">
        <v>1</v>
      </c>
      <c r="BW684" t="s">
        <v>0</v>
      </c>
      <c r="BX684" t="s">
        <v>1</v>
      </c>
      <c r="BY684" t="s">
        <v>1</v>
      </c>
      <c r="BZ684" t="s">
        <v>1</v>
      </c>
      <c r="CA684" t="s">
        <v>1</v>
      </c>
      <c r="CB684" t="s">
        <v>1</v>
      </c>
      <c r="CD684" t="str" cm="1">
        <f t="array" aca="1" ref="CD684" ca="1">eConcatenar(A684:CB684,"|")</f>
        <v>kYfxYQTI2sQigRaU|PAR2020-0338|3|IMPERIAL DE LUJO|TABASCO|PARAISO|SANTA AMALIA|2020-01-27|12900|0|100|50|2|0|0|0|0|0|0|0|0|0|0|0|0|0|0|CARRILLO|BAUTISTA|MARTA|SOLTERO|X|X|PROFESOR ANGUSTO|SANTA AMALIA|X|9331230615|X|X|X|PROFESOR ANGUSTO|X|LUNES|X|X|X|X|X|DOMICILIO |9950|2950|0|0|0|2022-01-13|2022-01-20|x|x|x|x|x|AARMQKP7RFVCNAK|x|HOMBRE|X|12900|X|X|X|X|X|X|X|X|CARDENAS|X|X|X|X|X</v>
      </c>
    </row>
    <row r="685" spans="1:82" x14ac:dyDescent="0.25">
      <c r="A685" t="s">
        <v>819</v>
      </c>
      <c r="B685" t="s">
        <v>2810</v>
      </c>
      <c r="C685">
        <v>3</v>
      </c>
      <c r="D685" t="s">
        <v>3185</v>
      </c>
      <c r="E685" t="s">
        <v>3188</v>
      </c>
      <c r="F685" t="s">
        <v>3192</v>
      </c>
      <c r="G685" t="s">
        <v>3583</v>
      </c>
      <c r="H685" t="s">
        <v>4053</v>
      </c>
      <c r="I685">
        <v>12900</v>
      </c>
      <c r="J685">
        <v>0</v>
      </c>
      <c r="K685">
        <v>100</v>
      </c>
      <c r="L685">
        <v>50</v>
      </c>
      <c r="M685">
        <v>2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 t="s">
        <v>4428</v>
      </c>
      <c r="AC685" t="s">
        <v>4237</v>
      </c>
      <c r="AD685" t="s">
        <v>4918</v>
      </c>
      <c r="AE685" t="s">
        <v>4</v>
      </c>
      <c r="AF685" t="s">
        <v>1</v>
      </c>
      <c r="AG685" t="s">
        <v>1</v>
      </c>
      <c r="AH685" t="s">
        <v>5683</v>
      </c>
      <c r="AI685" t="s">
        <v>3583</v>
      </c>
      <c r="AJ685" t="s">
        <v>1</v>
      </c>
      <c r="AK685">
        <v>9331561053</v>
      </c>
      <c r="AL685" t="s">
        <v>1</v>
      </c>
      <c r="AM685" t="s">
        <v>1</v>
      </c>
      <c r="AN685" t="s">
        <v>1</v>
      </c>
      <c r="AO685" t="s">
        <v>5683</v>
      </c>
      <c r="AP685" t="s">
        <v>1</v>
      </c>
      <c r="AQ685" t="s">
        <v>2</v>
      </c>
      <c r="AR685" t="s">
        <v>1</v>
      </c>
      <c r="AS685" t="s">
        <v>1</v>
      </c>
      <c r="AT685" t="s">
        <v>1</v>
      </c>
      <c r="AU685" t="s">
        <v>1</v>
      </c>
      <c r="AV685" t="s">
        <v>1</v>
      </c>
      <c r="AW685" t="s">
        <v>11</v>
      </c>
      <c r="AX685">
        <f>Tabla1[[#This Row],[precio del paquete]]-Tabla1[[#This Row],[Saldo_Deudor]]</f>
        <v>11600</v>
      </c>
      <c r="AY685">
        <v>1300</v>
      </c>
      <c r="AZ685">
        <v>0</v>
      </c>
      <c r="BA685">
        <v>0</v>
      </c>
      <c r="BB685" s="20">
        <v>0</v>
      </c>
      <c r="BC685" t="s">
        <v>3976</v>
      </c>
      <c r="BD685" t="s">
        <v>6034</v>
      </c>
      <c r="BE685" t="s">
        <v>3</v>
      </c>
      <c r="BF685" t="s">
        <v>3</v>
      </c>
      <c r="BG685" t="s">
        <v>3</v>
      </c>
      <c r="BH685" t="s">
        <v>3</v>
      </c>
      <c r="BI685" t="s">
        <v>3</v>
      </c>
      <c r="BJ685" s="19" t="s">
        <v>6146</v>
      </c>
      <c r="BK685" t="s">
        <v>3</v>
      </c>
      <c r="BL685" t="s">
        <v>132</v>
      </c>
      <c r="BM685" t="s">
        <v>1</v>
      </c>
      <c r="BN685">
        <f>Tabla1[[#This Row],[precio del paquete]]</f>
        <v>12900</v>
      </c>
      <c r="BO685" t="s">
        <v>1</v>
      </c>
      <c r="BP685" t="s">
        <v>1</v>
      </c>
      <c r="BQ685" t="s">
        <v>1</v>
      </c>
      <c r="BR685" t="s">
        <v>1</v>
      </c>
      <c r="BS685" t="s">
        <v>1</v>
      </c>
      <c r="BT685" t="s">
        <v>1</v>
      </c>
      <c r="BU685" t="s">
        <v>1</v>
      </c>
      <c r="BV685" t="s">
        <v>1</v>
      </c>
      <c r="BW685" t="s">
        <v>0</v>
      </c>
      <c r="BX685" t="s">
        <v>1</v>
      </c>
      <c r="BY685" t="s">
        <v>1</v>
      </c>
      <c r="BZ685" t="s">
        <v>1</v>
      </c>
      <c r="CA685" t="s">
        <v>1</v>
      </c>
      <c r="CB685" t="s">
        <v>1</v>
      </c>
      <c r="CD685" t="str" cm="1">
        <f t="array" aca="1" ref="CD685" ca="1">eConcatenar(A685:CB685,"|")</f>
        <v>gIEYMwjgu417J0Rj|PAR2019-1238|3|IMPERIAL DE LUJO|TABASCO|PARAISO|SANTA AMALIA|2019-05-14|12900|0|100|50|2|0|0|0|0|0|0|0|0|0|0|0|0|0|0|IZQUIERDO|ALEJANDRO|IRACEMA|SOLTERO|X|X|CALLE RAYON NUMERO 17|SANTA AMALIA|X|9331561053|X|X|X|CALLE RAYON NUMERO 17|X|LUNES|X|X|X|X|X|DOMICILIO |11600|1300|0|0|0|2022-05-01|2022-05-08|x|x|x|x|x|ETDFHETZQDZYCPE|x|HOMBRE|X|12900|X|X|X|X|X|X|X|X|CARDENAS|X|X|X|X|X</v>
      </c>
    </row>
    <row r="686" spans="1:82" x14ac:dyDescent="0.25">
      <c r="A686" t="s">
        <v>820</v>
      </c>
      <c r="B686" t="s">
        <v>2811</v>
      </c>
      <c r="C686">
        <v>3</v>
      </c>
      <c r="D686" t="s">
        <v>3183</v>
      </c>
      <c r="E686" t="s">
        <v>3188</v>
      </c>
      <c r="F686" t="s">
        <v>0</v>
      </c>
      <c r="G686" t="s">
        <v>3584</v>
      </c>
      <c r="H686" t="s">
        <v>3858</v>
      </c>
      <c r="I686">
        <v>14800</v>
      </c>
      <c r="J686">
        <v>0</v>
      </c>
      <c r="K686">
        <v>50</v>
      </c>
      <c r="L686">
        <v>50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 t="s">
        <v>4919</v>
      </c>
      <c r="AC686" t="s">
        <v>4186</v>
      </c>
      <c r="AD686" t="s">
        <v>4237</v>
      </c>
      <c r="AE686" t="s">
        <v>4</v>
      </c>
      <c r="AF686" t="s">
        <v>1</v>
      </c>
      <c r="AG686" t="s">
        <v>1</v>
      </c>
      <c r="AH686" t="s">
        <v>3585</v>
      </c>
      <c r="AI686" t="s">
        <v>3584</v>
      </c>
      <c r="AJ686" t="s">
        <v>1</v>
      </c>
      <c r="AK686">
        <v>9371335580</v>
      </c>
      <c r="AL686" t="s">
        <v>1</v>
      </c>
      <c r="AM686" t="s">
        <v>1</v>
      </c>
      <c r="AN686" t="s">
        <v>1</v>
      </c>
      <c r="AO686" t="s">
        <v>3585</v>
      </c>
      <c r="AP686" t="s">
        <v>1</v>
      </c>
      <c r="AQ686" t="s">
        <v>2</v>
      </c>
      <c r="AR686" t="s">
        <v>1</v>
      </c>
      <c r="AS686" t="s">
        <v>1</v>
      </c>
      <c r="AT686" t="s">
        <v>1</v>
      </c>
      <c r="AU686" t="s">
        <v>1</v>
      </c>
      <c r="AV686" t="s">
        <v>1</v>
      </c>
      <c r="AW686" t="s">
        <v>11</v>
      </c>
      <c r="AX686">
        <f>Tabla1[[#This Row],[precio del paquete]]-Tabla1[[#This Row],[Saldo_Deudor]]</f>
        <v>50</v>
      </c>
      <c r="AY686">
        <v>14750</v>
      </c>
      <c r="AZ686">
        <v>0</v>
      </c>
      <c r="BA686">
        <v>0</v>
      </c>
      <c r="BB686" s="20">
        <v>0</v>
      </c>
      <c r="BC686" t="s">
        <v>6002</v>
      </c>
      <c r="BD686" t="s">
        <v>6001</v>
      </c>
      <c r="BE686" t="s">
        <v>3</v>
      </c>
      <c r="BF686" t="s">
        <v>3</v>
      </c>
      <c r="BG686" t="s">
        <v>3</v>
      </c>
      <c r="BH686" t="s">
        <v>3</v>
      </c>
      <c r="BI686" t="s">
        <v>3</v>
      </c>
      <c r="BJ686" s="18" t="s">
        <v>6146</v>
      </c>
      <c r="BK686" t="s">
        <v>3</v>
      </c>
      <c r="BL686" t="s">
        <v>132</v>
      </c>
      <c r="BM686" t="s">
        <v>1</v>
      </c>
      <c r="BN686">
        <f>Tabla1[[#This Row],[precio del paquete]]</f>
        <v>14800</v>
      </c>
      <c r="BO686" t="s">
        <v>1</v>
      </c>
      <c r="BP686" t="s">
        <v>1</v>
      </c>
      <c r="BQ686" t="s">
        <v>1</v>
      </c>
      <c r="BR686" t="s">
        <v>1</v>
      </c>
      <c r="BS686" t="s">
        <v>1</v>
      </c>
      <c r="BT686" t="s">
        <v>1</v>
      </c>
      <c r="BU686" t="s">
        <v>1</v>
      </c>
      <c r="BV686" t="s">
        <v>1</v>
      </c>
      <c r="BW686" t="s">
        <v>0</v>
      </c>
      <c r="BX686" t="s">
        <v>1</v>
      </c>
      <c r="BY686" t="s">
        <v>1</v>
      </c>
      <c r="BZ686" t="s">
        <v>1</v>
      </c>
      <c r="CA686" t="s">
        <v>1</v>
      </c>
      <c r="CB686" t="s">
        <v>1</v>
      </c>
      <c r="CD686" t="str" cm="1">
        <f t="array" aca="1" ref="CD686" ca="1">eConcatenar(A686:CB686,"|")</f>
        <v>pSTDQ6mghtFyUQ9u|CAR2021-7061|3|MEMORIAL|TABASCO|CARDENAS|SANTA MARIA DE GUADALUPE|2021-11-19|14800|0|50|50|0|0|0|0|0|0|0|0|0|0|0|0|0|0|0|JIEMENEZ|GARCIA|ALEJANDRO|SOLTERO|X|X|SANTA MARIA DE GUADALUPE |SANTA MARIA DE GUADALUPE|X|9371335580|X|X|X|SANTA MARIA DE GUADALUPE |X|LUNES|X|X|X|X|X|DOMICILIO |50|14750|0|0|0|2021-11-14|2021-11-21|x|x|x|x|x|ETDFHETZQDZYCPE|x|HOMBRE|X|14800|X|X|X|X|X|X|X|X|CARDENAS|X|X|X|X|X</v>
      </c>
    </row>
    <row r="687" spans="1:82" x14ac:dyDescent="0.25">
      <c r="A687" t="s">
        <v>821</v>
      </c>
      <c r="B687" t="s">
        <v>2812</v>
      </c>
      <c r="C687">
        <v>3</v>
      </c>
      <c r="D687" t="s">
        <v>3183</v>
      </c>
      <c r="E687" t="s">
        <v>3188</v>
      </c>
      <c r="F687" t="s">
        <v>0</v>
      </c>
      <c r="G687" t="s">
        <v>3585</v>
      </c>
      <c r="H687" t="s">
        <v>3817</v>
      </c>
      <c r="I687">
        <v>14800</v>
      </c>
      <c r="J687">
        <v>0</v>
      </c>
      <c r="K687">
        <v>200</v>
      </c>
      <c r="L687">
        <v>50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 t="s">
        <v>4554</v>
      </c>
      <c r="AC687" t="s">
        <v>4449</v>
      </c>
      <c r="AD687" t="s">
        <v>4390</v>
      </c>
      <c r="AE687" t="s">
        <v>4</v>
      </c>
      <c r="AF687" t="s">
        <v>1</v>
      </c>
      <c r="AG687" t="s">
        <v>1</v>
      </c>
      <c r="AH687" t="s">
        <v>3585</v>
      </c>
      <c r="AI687" t="s">
        <v>3585</v>
      </c>
      <c r="AJ687" t="s">
        <v>1</v>
      </c>
      <c r="AK687">
        <v>9931858453</v>
      </c>
      <c r="AL687" t="s">
        <v>1</v>
      </c>
      <c r="AM687" t="s">
        <v>1</v>
      </c>
      <c r="AN687" t="s">
        <v>1</v>
      </c>
      <c r="AO687" t="s">
        <v>3585</v>
      </c>
      <c r="AP687" t="s">
        <v>1</v>
      </c>
      <c r="AQ687" t="s">
        <v>2</v>
      </c>
      <c r="AR687" t="s">
        <v>1</v>
      </c>
      <c r="AS687" t="s">
        <v>1</v>
      </c>
      <c r="AT687" t="s">
        <v>1</v>
      </c>
      <c r="AU687" t="s">
        <v>1</v>
      </c>
      <c r="AV687" t="s">
        <v>1</v>
      </c>
      <c r="AW687" t="s">
        <v>11</v>
      </c>
      <c r="AX687">
        <f>Tabla1[[#This Row],[precio del paquete]]-Tabla1[[#This Row],[Saldo_Deudor]]</f>
        <v>1100</v>
      </c>
      <c r="AY687">
        <v>13700</v>
      </c>
      <c r="AZ687">
        <v>0</v>
      </c>
      <c r="BA687">
        <v>0</v>
      </c>
      <c r="BB687" s="20">
        <v>0</v>
      </c>
      <c r="BC687" t="s">
        <v>6003</v>
      </c>
      <c r="BD687" t="s">
        <v>3938</v>
      </c>
      <c r="BE687" t="s">
        <v>3</v>
      </c>
      <c r="BF687" t="s">
        <v>3</v>
      </c>
      <c r="BG687" t="s">
        <v>3</v>
      </c>
      <c r="BH687" t="s">
        <v>3</v>
      </c>
      <c r="BI687" t="s">
        <v>3</v>
      </c>
      <c r="BJ687" s="19" t="s">
        <v>6135</v>
      </c>
      <c r="BK687" t="s">
        <v>3</v>
      </c>
      <c r="BL687" t="s">
        <v>132</v>
      </c>
      <c r="BM687" t="s">
        <v>1</v>
      </c>
      <c r="BN687">
        <f>Tabla1[[#This Row],[precio del paquete]]</f>
        <v>14800</v>
      </c>
      <c r="BO687" t="s">
        <v>1</v>
      </c>
      <c r="BP687" t="s">
        <v>1</v>
      </c>
      <c r="BQ687" t="s">
        <v>1</v>
      </c>
      <c r="BR687" t="s">
        <v>1</v>
      </c>
      <c r="BS687" t="s">
        <v>1</v>
      </c>
      <c r="BT687" t="s">
        <v>1</v>
      </c>
      <c r="BU687" t="s">
        <v>1</v>
      </c>
      <c r="BV687" t="s">
        <v>1</v>
      </c>
      <c r="BW687" t="s">
        <v>0</v>
      </c>
      <c r="BX687" t="s">
        <v>1</v>
      </c>
      <c r="BY687" t="s">
        <v>1</v>
      </c>
      <c r="BZ687" t="s">
        <v>1</v>
      </c>
      <c r="CA687" t="s">
        <v>1</v>
      </c>
      <c r="CB687" t="s">
        <v>1</v>
      </c>
      <c r="CD687" t="str" cm="1">
        <f t="array" aca="1" ref="CD687" ca="1">eConcatenar(A687:CB687,"|")</f>
        <v>FEurZLL2BYe731YH|CAR2021-6096|3|MEMORIAL|TABASCO|CARDENAS|SANTA MARIA DE GUADALUPE |2021-10-15|14800|0|200|50|0|0|0|0|0|0|0|0|0|0|0|0|0|0|0|MIGUEL|CANO|MARCO ANTONIO|SOLTERO|X|X|SANTA MARIA DE GUADALUPE |SANTA MARIA DE GUADALUPE |X|9931858453|X|X|X|SANTA MARIA DE GUADALUPE |X|LUNES|X|X|X|X|X|DOMICILIO |1100|13700|0|0|0|2021-01-14|2021-01-21|x|x|x|x|x|MYEDVABVTAZ4TPF|x|HOMBRE|X|14800|X|X|X|X|X|X|X|X|CARDENAS|X|X|X|X|X</v>
      </c>
    </row>
    <row r="688" spans="1:82" x14ac:dyDescent="0.25">
      <c r="A688" t="s">
        <v>822</v>
      </c>
      <c r="B688" t="s">
        <v>2813</v>
      </c>
      <c r="C688">
        <v>3</v>
      </c>
      <c r="D688" t="s">
        <v>3183</v>
      </c>
      <c r="E688" t="s">
        <v>3188</v>
      </c>
      <c r="F688" t="s">
        <v>0</v>
      </c>
      <c r="G688" t="s">
        <v>3586</v>
      </c>
      <c r="H688" t="s">
        <v>3858</v>
      </c>
      <c r="I688">
        <v>14800</v>
      </c>
      <c r="J688">
        <v>0</v>
      </c>
      <c r="K688">
        <v>100</v>
      </c>
      <c r="L688">
        <v>50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 t="s">
        <v>4314</v>
      </c>
      <c r="AC688" t="s">
        <v>4290</v>
      </c>
      <c r="AD688" t="s">
        <v>4920</v>
      </c>
      <c r="AE688" t="s">
        <v>4</v>
      </c>
      <c r="AF688" t="s">
        <v>1</v>
      </c>
      <c r="AG688" t="s">
        <v>1</v>
      </c>
      <c r="AH688" t="s">
        <v>5684</v>
      </c>
      <c r="AI688" t="s">
        <v>3586</v>
      </c>
      <c r="AJ688" t="s">
        <v>1</v>
      </c>
      <c r="AK688">
        <v>9371024481</v>
      </c>
      <c r="AL688" t="s">
        <v>1</v>
      </c>
      <c r="AM688" t="s">
        <v>1</v>
      </c>
      <c r="AN688" t="s">
        <v>1</v>
      </c>
      <c r="AO688" t="s">
        <v>5684</v>
      </c>
      <c r="AP688" t="s">
        <v>1</v>
      </c>
      <c r="AQ688" t="s">
        <v>2</v>
      </c>
      <c r="AR688" t="s">
        <v>1</v>
      </c>
      <c r="AS688" t="s">
        <v>1</v>
      </c>
      <c r="AT688" t="s">
        <v>1</v>
      </c>
      <c r="AU688" t="s">
        <v>1</v>
      </c>
      <c r="AV688" t="s">
        <v>1</v>
      </c>
      <c r="AW688" t="s">
        <v>11</v>
      </c>
      <c r="AX688">
        <f>Tabla1[[#This Row],[precio del paquete]]-Tabla1[[#This Row],[Saldo_Deudor]]</f>
        <v>1000</v>
      </c>
      <c r="AY688">
        <v>13800</v>
      </c>
      <c r="AZ688">
        <v>0</v>
      </c>
      <c r="BA688">
        <v>0</v>
      </c>
      <c r="BB688" s="20">
        <v>0</v>
      </c>
      <c r="BC688" t="s">
        <v>3768</v>
      </c>
      <c r="BD688" t="s">
        <v>3769</v>
      </c>
      <c r="BE688" t="s">
        <v>3</v>
      </c>
      <c r="BF688" t="s">
        <v>3</v>
      </c>
      <c r="BG688" t="s">
        <v>3</v>
      </c>
      <c r="BH688" t="s">
        <v>3</v>
      </c>
      <c r="BI688" t="s">
        <v>3</v>
      </c>
      <c r="BJ688" s="18" t="s">
        <v>6135</v>
      </c>
      <c r="BK688" t="s">
        <v>3</v>
      </c>
      <c r="BL688" t="s">
        <v>132</v>
      </c>
      <c r="BM688" t="s">
        <v>1</v>
      </c>
      <c r="BN688">
        <f>Tabla1[[#This Row],[precio del paquete]]</f>
        <v>14800</v>
      </c>
      <c r="BO688" t="s">
        <v>1</v>
      </c>
      <c r="BP688" t="s">
        <v>1</v>
      </c>
      <c r="BQ688" t="s">
        <v>1</v>
      </c>
      <c r="BR688" t="s">
        <v>1</v>
      </c>
      <c r="BS688" t="s">
        <v>1</v>
      </c>
      <c r="BT688" t="s">
        <v>1</v>
      </c>
      <c r="BU688" t="s">
        <v>1</v>
      </c>
      <c r="BV688" t="s">
        <v>1</v>
      </c>
      <c r="BW688" t="s">
        <v>0</v>
      </c>
      <c r="BX688" t="s">
        <v>1</v>
      </c>
      <c r="BY688" t="s">
        <v>1</v>
      </c>
      <c r="BZ688" t="s">
        <v>1</v>
      </c>
      <c r="CA688" t="s">
        <v>1</v>
      </c>
      <c r="CB688" t="s">
        <v>1</v>
      </c>
      <c r="CD688" t="str" cm="1">
        <f t="array" aca="1" ref="CD688" ca="1">eConcatenar(A688:CB688,"|")</f>
        <v>iCQ1OYZ2x8deGYX3|CAR2021-7054|3|MEMORIAL|TABASCO|CARDENAS|SANTA MARIA GUADALUPE |2021-11-19|14800|0|100|50|0|0|0|0|0|0|0|0|0|0|0|0|0|0|0|CASTILLO|BROCA|RAYMUNDO|SOLTERO|X|X|PORLONGACION GUADALUPE VICTORIA |SANTA MARIA GUADALUPE |X|9371024481|X|X|X|PORLONGACION GUADALUPE VICTORIA |X|LUNES|X|X|X|X|X|DOMICILIO |1000|13800|0|0|0|2022-01-22|2022-01-29|x|x|x|x|x|MYEDVABVTAZ4TPF|x|HOMBRE|X|14800|X|X|X|X|X|X|X|X|CARDENAS|X|X|X|X|X</v>
      </c>
    </row>
    <row r="689" spans="1:82" x14ac:dyDescent="0.25">
      <c r="A689" t="s">
        <v>823</v>
      </c>
      <c r="B689" t="s">
        <v>2814</v>
      </c>
      <c r="C689">
        <v>3</v>
      </c>
      <c r="D689" t="s">
        <v>3185</v>
      </c>
      <c r="E689" t="s">
        <v>3188</v>
      </c>
      <c r="F689" t="s">
        <v>0</v>
      </c>
      <c r="G689" t="s">
        <v>3587</v>
      </c>
      <c r="H689" t="s">
        <v>4054</v>
      </c>
      <c r="I689">
        <v>12900</v>
      </c>
      <c r="J689">
        <v>0</v>
      </c>
      <c r="K689">
        <v>100</v>
      </c>
      <c r="L689">
        <v>50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 t="s">
        <v>4381</v>
      </c>
      <c r="AC689" t="s">
        <v>4224</v>
      </c>
      <c r="AD689" t="s">
        <v>4921</v>
      </c>
      <c r="AE689" t="s">
        <v>4</v>
      </c>
      <c r="AF689" t="s">
        <v>1</v>
      </c>
      <c r="AG689" t="s">
        <v>1</v>
      </c>
      <c r="AH689" t="s">
        <v>3587</v>
      </c>
      <c r="AI689" t="s">
        <v>3587</v>
      </c>
      <c r="AJ689" t="s">
        <v>1</v>
      </c>
      <c r="AK689">
        <v>9371407300</v>
      </c>
      <c r="AL689" t="s">
        <v>1</v>
      </c>
      <c r="AM689" t="s">
        <v>1</v>
      </c>
      <c r="AN689" t="s">
        <v>1</v>
      </c>
      <c r="AO689" t="s">
        <v>3587</v>
      </c>
      <c r="AP689" t="s">
        <v>1</v>
      </c>
      <c r="AQ689" t="s">
        <v>2</v>
      </c>
      <c r="AR689" t="s">
        <v>1</v>
      </c>
      <c r="AS689" t="s">
        <v>1</v>
      </c>
      <c r="AT689" t="s">
        <v>1</v>
      </c>
      <c r="AU689" t="s">
        <v>1</v>
      </c>
      <c r="AV689" t="s">
        <v>1</v>
      </c>
      <c r="AW689" t="s">
        <v>11</v>
      </c>
      <c r="AX689">
        <f>Tabla1[[#This Row],[precio del paquete]]-Tabla1[[#This Row],[Saldo_Deudor]]</f>
        <v>6530</v>
      </c>
      <c r="AY689">
        <v>6370</v>
      </c>
      <c r="AZ689">
        <v>0</v>
      </c>
      <c r="BA689">
        <v>0</v>
      </c>
      <c r="BB689" s="20">
        <v>0</v>
      </c>
      <c r="BC689" t="s">
        <v>4162</v>
      </c>
      <c r="BD689" t="s">
        <v>5962</v>
      </c>
      <c r="BE689" t="s">
        <v>3</v>
      </c>
      <c r="BF689" t="s">
        <v>3</v>
      </c>
      <c r="BG689" t="s">
        <v>3</v>
      </c>
      <c r="BH689" t="s">
        <v>3</v>
      </c>
      <c r="BI689" t="s">
        <v>3</v>
      </c>
      <c r="BJ689" s="19" t="s">
        <v>6135</v>
      </c>
      <c r="BK689" t="s">
        <v>3</v>
      </c>
      <c r="BL689" t="s">
        <v>132</v>
      </c>
      <c r="BM689" t="s">
        <v>1</v>
      </c>
      <c r="BN689">
        <f>Tabla1[[#This Row],[precio del paquete]]</f>
        <v>12900</v>
      </c>
      <c r="BO689" t="s">
        <v>1</v>
      </c>
      <c r="BP689" t="s">
        <v>1</v>
      </c>
      <c r="BQ689" t="s">
        <v>1</v>
      </c>
      <c r="BR689" t="s">
        <v>1</v>
      </c>
      <c r="BS689" t="s">
        <v>1</v>
      </c>
      <c r="BT689" t="s">
        <v>1</v>
      </c>
      <c r="BU689" t="s">
        <v>1</v>
      </c>
      <c r="BV689" t="s">
        <v>1</v>
      </c>
      <c r="BW689" t="s">
        <v>0</v>
      </c>
      <c r="BX689" t="s">
        <v>1</v>
      </c>
      <c r="BY689" t="s">
        <v>1</v>
      </c>
      <c r="BZ689" t="s">
        <v>1</v>
      </c>
      <c r="CA689" t="s">
        <v>1</v>
      </c>
      <c r="CB689" t="s">
        <v>1</v>
      </c>
      <c r="CD689" t="str" cm="1">
        <f t="array" aca="1" ref="CD689" ca="1">eConcatenar(A689:CB689,"|")</f>
        <v>UEpdcM9LgXfB3yhW|CAR2021-0248|3|IMPERIAL DE LUJO|TABASCO|CARDENAS|SANTA ROSA|2021-01-27|12900|0|100|50|0|0|0|0|0|0|0|0|0|0|0|0|0|0|0|DE DIOS|DOMINGUEZ|NORMA|SOLTERO|X|X|SANTA ROSA|SANTA ROSA|X|9371407300|X|X|X|SANTA ROSA|X|LUNES|X|X|X|X|X|DOMICILIO |6530|6370|0|0|0|2022-01-20|2022-01-27|x|x|x|x|x|MYEDVABVTAZ4TPF|x|HOMBRE|X|12900|X|X|X|X|X|X|X|X|CARDENAS|X|X|X|X|X</v>
      </c>
    </row>
    <row r="690" spans="1:82" x14ac:dyDescent="0.25">
      <c r="A690" t="s">
        <v>824</v>
      </c>
      <c r="B690" t="s">
        <v>2815</v>
      </c>
      <c r="C690">
        <v>3</v>
      </c>
      <c r="D690" t="s">
        <v>3183</v>
      </c>
      <c r="E690" t="s">
        <v>3188</v>
      </c>
      <c r="F690" t="s">
        <v>0</v>
      </c>
      <c r="G690" t="s">
        <v>3588</v>
      </c>
      <c r="H690" t="s">
        <v>3933</v>
      </c>
      <c r="I690">
        <v>14800</v>
      </c>
      <c r="J690">
        <v>0</v>
      </c>
      <c r="K690">
        <v>100</v>
      </c>
      <c r="L690">
        <v>50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 t="s">
        <v>4922</v>
      </c>
      <c r="AC690" t="s">
        <v>4210</v>
      </c>
      <c r="AD690" t="s">
        <v>4923</v>
      </c>
      <c r="AE690" t="s">
        <v>4</v>
      </c>
      <c r="AF690" t="s">
        <v>1</v>
      </c>
      <c r="AG690" t="s">
        <v>1</v>
      </c>
      <c r="AH690" t="s">
        <v>3588</v>
      </c>
      <c r="AI690" t="s">
        <v>3588</v>
      </c>
      <c r="AJ690" t="s">
        <v>1</v>
      </c>
      <c r="AK690">
        <v>9371194769</v>
      </c>
      <c r="AL690" t="s">
        <v>1</v>
      </c>
      <c r="AM690" t="s">
        <v>1</v>
      </c>
      <c r="AN690" t="s">
        <v>1</v>
      </c>
      <c r="AO690" t="s">
        <v>3588</v>
      </c>
      <c r="AP690" t="s">
        <v>1</v>
      </c>
      <c r="AQ690" t="s">
        <v>2</v>
      </c>
      <c r="AR690" t="s">
        <v>1</v>
      </c>
      <c r="AS690" t="s">
        <v>1</v>
      </c>
      <c r="AT690" t="s">
        <v>1</v>
      </c>
      <c r="AU690" t="s">
        <v>1</v>
      </c>
      <c r="AV690" t="s">
        <v>1</v>
      </c>
      <c r="AW690" t="s">
        <v>11</v>
      </c>
      <c r="AX690">
        <f>Tabla1[[#This Row],[precio del paquete]]-Tabla1[[#This Row],[Saldo_Deudor]]</f>
        <v>700</v>
      </c>
      <c r="AY690">
        <v>14100</v>
      </c>
      <c r="AZ690">
        <v>0</v>
      </c>
      <c r="BA690">
        <v>0</v>
      </c>
      <c r="BB690" s="20">
        <v>0</v>
      </c>
      <c r="BC690" t="s">
        <v>3812</v>
      </c>
      <c r="BD690" t="s">
        <v>6043</v>
      </c>
      <c r="BE690" t="s">
        <v>3</v>
      </c>
      <c r="BF690" t="s">
        <v>3</v>
      </c>
      <c r="BG690" t="s">
        <v>3</v>
      </c>
      <c r="BH690" t="s">
        <v>3</v>
      </c>
      <c r="BI690" t="s">
        <v>3</v>
      </c>
      <c r="BJ690" s="18" t="s">
        <v>6124</v>
      </c>
      <c r="BK690" t="s">
        <v>3</v>
      </c>
      <c r="BL690" t="s">
        <v>132</v>
      </c>
      <c r="BM690" t="s">
        <v>1</v>
      </c>
      <c r="BN690">
        <f>Tabla1[[#This Row],[precio del paquete]]</f>
        <v>14800</v>
      </c>
      <c r="BO690" t="s">
        <v>1</v>
      </c>
      <c r="BP690" t="s">
        <v>1</v>
      </c>
      <c r="BQ690" t="s">
        <v>1</v>
      </c>
      <c r="BR690" t="s">
        <v>1</v>
      </c>
      <c r="BS690" t="s">
        <v>1</v>
      </c>
      <c r="BT690" t="s">
        <v>1</v>
      </c>
      <c r="BU690" t="s">
        <v>1</v>
      </c>
      <c r="BV690" t="s">
        <v>1</v>
      </c>
      <c r="BW690" t="s">
        <v>0</v>
      </c>
      <c r="BX690" t="s">
        <v>1</v>
      </c>
      <c r="BY690" t="s">
        <v>1</v>
      </c>
      <c r="BZ690" t="s">
        <v>1</v>
      </c>
      <c r="CA690" t="s">
        <v>1</v>
      </c>
      <c r="CB690" t="s">
        <v>1</v>
      </c>
      <c r="CD690" t="str" cm="1">
        <f t="array" aca="1" ref="CD690" ca="1">eConcatenar(A690:CB690,"|")</f>
        <v>j97sd3cf6pMLYmJ6|CAR2021-7496|3|MEMORIAL|TABASCO|CARDENAS|SANTANA 1RA |2021-08-12|14800|0|100|50|0|0|0|0|0|0|0|0|0|0|0|0|0|0|0|CALIX|MIRANDA|ALIDA|SOLTERO|X|X|SANTANA 1RA |SANTANA 1RA |X|9371194769|X|X|X|SANTANA 1RA |X|LUNES|X|X|X|X|X|DOMICILIO |700|14100|0|0|0|2022-10-01|2022-10-08|x|x|x|x|x|QWZHGJ0U9KVTQO|x|HOMBRE|X|14800|X|X|X|X|X|X|X|X|CARDENAS|X|X|X|X|X</v>
      </c>
    </row>
    <row r="691" spans="1:82" x14ac:dyDescent="0.25">
      <c r="A691" t="s">
        <v>825</v>
      </c>
      <c r="B691" t="s">
        <v>2816</v>
      </c>
      <c r="C691">
        <v>3</v>
      </c>
      <c r="D691" t="s">
        <v>3183</v>
      </c>
      <c r="E691" t="s">
        <v>3188</v>
      </c>
      <c r="F691" t="s">
        <v>0</v>
      </c>
      <c r="G691" t="s">
        <v>3588</v>
      </c>
      <c r="H691" t="s">
        <v>4055</v>
      </c>
      <c r="I691">
        <v>14800</v>
      </c>
      <c r="J691">
        <v>0</v>
      </c>
      <c r="K691">
        <v>100</v>
      </c>
      <c r="L691">
        <v>50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 t="s">
        <v>4924</v>
      </c>
      <c r="AC691" t="s">
        <v>4372</v>
      </c>
      <c r="AD691" t="s">
        <v>4674</v>
      </c>
      <c r="AE691" t="s">
        <v>4</v>
      </c>
      <c r="AF691" t="s">
        <v>1</v>
      </c>
      <c r="AG691" t="s">
        <v>1</v>
      </c>
      <c r="AH691" t="s">
        <v>5685</v>
      </c>
      <c r="AI691" t="s">
        <v>3588</v>
      </c>
      <c r="AJ691" t="s">
        <v>1</v>
      </c>
      <c r="AK691">
        <v>9371151148</v>
      </c>
      <c r="AL691" t="s">
        <v>1</v>
      </c>
      <c r="AM691" t="s">
        <v>1</v>
      </c>
      <c r="AN691" t="s">
        <v>1</v>
      </c>
      <c r="AO691" t="s">
        <v>5685</v>
      </c>
      <c r="AP691" t="s">
        <v>1</v>
      </c>
      <c r="AQ691" t="s">
        <v>2</v>
      </c>
      <c r="AR691" t="s">
        <v>1</v>
      </c>
      <c r="AS691" t="s">
        <v>1</v>
      </c>
      <c r="AT691" t="s">
        <v>1</v>
      </c>
      <c r="AU691" t="s">
        <v>1</v>
      </c>
      <c r="AV691" t="s">
        <v>1</v>
      </c>
      <c r="AW691" t="s">
        <v>11</v>
      </c>
      <c r="AX691">
        <f>Tabla1[[#This Row],[precio del paquete]]-Tabla1[[#This Row],[Saldo_Deudor]]</f>
        <v>3450</v>
      </c>
      <c r="AY691">
        <v>11350</v>
      </c>
      <c r="AZ691">
        <v>0</v>
      </c>
      <c r="BA691">
        <v>0</v>
      </c>
      <c r="BB691" s="20">
        <v>0</v>
      </c>
      <c r="BC691" t="s">
        <v>3812</v>
      </c>
      <c r="BD691" t="s">
        <v>6043</v>
      </c>
      <c r="BE691" t="s">
        <v>3</v>
      </c>
      <c r="BF691" t="s">
        <v>3</v>
      </c>
      <c r="BG691" t="s">
        <v>3</v>
      </c>
      <c r="BH691" t="s">
        <v>3</v>
      </c>
      <c r="BI691" t="s">
        <v>3</v>
      </c>
      <c r="BJ691" s="19" t="s">
        <v>6123</v>
      </c>
      <c r="BK691" t="s">
        <v>3</v>
      </c>
      <c r="BL691" t="s">
        <v>132</v>
      </c>
      <c r="BM691" t="s">
        <v>1</v>
      </c>
      <c r="BN691">
        <f>Tabla1[[#This Row],[precio del paquete]]</f>
        <v>14800</v>
      </c>
      <c r="BO691" t="s">
        <v>1</v>
      </c>
      <c r="BP691" t="s">
        <v>1</v>
      </c>
      <c r="BQ691" t="s">
        <v>1</v>
      </c>
      <c r="BR691" t="s">
        <v>1</v>
      </c>
      <c r="BS691" t="s">
        <v>1</v>
      </c>
      <c r="BT691" t="s">
        <v>1</v>
      </c>
      <c r="BU691" t="s">
        <v>1</v>
      </c>
      <c r="BV691" t="s">
        <v>1</v>
      </c>
      <c r="BW691" t="s">
        <v>0</v>
      </c>
      <c r="BX691" t="s">
        <v>1</v>
      </c>
      <c r="BY691" t="s">
        <v>1</v>
      </c>
      <c r="BZ691" t="s">
        <v>1</v>
      </c>
      <c r="CA691" t="s">
        <v>1</v>
      </c>
      <c r="CB691" t="s">
        <v>1</v>
      </c>
      <c r="CD691" t="str" cm="1">
        <f t="array" aca="1" ref="CD691" ca="1">eConcatenar(A691:CB691,"|")</f>
        <v>Jhf93W328QKpJFKE|CAR2021-2808|3|MEMORIAL|TABASCO|CARDENAS|SANTANA 1RA |2021-06-22|14800|0|100|50|0|0|0|0|0|0|0|0|0|0|0|0|0|0|0|SARRACINO|PERALTA|REYES|SOLTERO|X|X|SANTA 1RA |SANTANA 1RA |X|9371151148|X|X|X|SANTA 1RA |X|LUNES|X|X|X|X|X|DOMICILIO |3450|11350|0|0|0|2022-10-01|2022-10-08|x|x|x|x|x|VGPXMZBAHZ6IEPI|x|HOMBRE|X|14800|X|X|X|X|X|X|X|X|CARDENAS|X|X|X|X|X</v>
      </c>
    </row>
    <row r="692" spans="1:82" x14ac:dyDescent="0.25">
      <c r="A692" t="s">
        <v>826</v>
      </c>
      <c r="B692" t="s">
        <v>2817</v>
      </c>
      <c r="C692">
        <v>3</v>
      </c>
      <c r="D692" t="s">
        <v>3183</v>
      </c>
      <c r="E692" t="s">
        <v>3188</v>
      </c>
      <c r="F692" t="s">
        <v>0</v>
      </c>
      <c r="G692" t="s">
        <v>3589</v>
      </c>
      <c r="H692" t="s">
        <v>3781</v>
      </c>
      <c r="I692">
        <v>14800</v>
      </c>
      <c r="J692">
        <v>0</v>
      </c>
      <c r="K692">
        <v>100</v>
      </c>
      <c r="L692">
        <v>50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 t="s">
        <v>4449</v>
      </c>
      <c r="AC692" t="s">
        <v>4829</v>
      </c>
      <c r="AD692" t="s">
        <v>4898</v>
      </c>
      <c r="AE692" t="s">
        <v>4</v>
      </c>
      <c r="AF692" t="s">
        <v>1</v>
      </c>
      <c r="AG692" t="s">
        <v>1</v>
      </c>
      <c r="AH692" t="s">
        <v>3589</v>
      </c>
      <c r="AI692" t="s">
        <v>3589</v>
      </c>
      <c r="AJ692" t="s">
        <v>1</v>
      </c>
      <c r="AK692">
        <v>9371649754</v>
      </c>
      <c r="AL692" t="s">
        <v>1</v>
      </c>
      <c r="AM692" t="s">
        <v>1</v>
      </c>
      <c r="AN692" t="s">
        <v>1</v>
      </c>
      <c r="AO692" t="s">
        <v>3589</v>
      </c>
      <c r="AP692" t="s">
        <v>1</v>
      </c>
      <c r="AQ692" t="s">
        <v>2</v>
      </c>
      <c r="AR692" t="s">
        <v>1</v>
      </c>
      <c r="AS692" t="s">
        <v>1</v>
      </c>
      <c r="AT692" t="s">
        <v>1</v>
      </c>
      <c r="AU692" t="s">
        <v>1</v>
      </c>
      <c r="AV692" t="s">
        <v>1</v>
      </c>
      <c r="AW692" t="s">
        <v>11</v>
      </c>
      <c r="AX692">
        <f>Tabla1[[#This Row],[precio del paquete]]-Tabla1[[#This Row],[Saldo_Deudor]]</f>
        <v>600</v>
      </c>
      <c r="AY692">
        <v>14200</v>
      </c>
      <c r="AZ692">
        <v>0</v>
      </c>
      <c r="BA692">
        <v>0</v>
      </c>
      <c r="BB692" s="20">
        <v>0</v>
      </c>
      <c r="BC692" t="s">
        <v>3812</v>
      </c>
      <c r="BD692" t="s">
        <v>6043</v>
      </c>
      <c r="BE692" t="s">
        <v>3</v>
      </c>
      <c r="BF692" t="s">
        <v>3</v>
      </c>
      <c r="BG692" t="s">
        <v>3</v>
      </c>
      <c r="BH692" t="s">
        <v>3</v>
      </c>
      <c r="BI692" t="s">
        <v>3</v>
      </c>
      <c r="BJ692" s="18" t="s">
        <v>6123</v>
      </c>
      <c r="BK692" t="s">
        <v>3</v>
      </c>
      <c r="BL692" t="s">
        <v>132</v>
      </c>
      <c r="BM692" t="s">
        <v>1</v>
      </c>
      <c r="BN692">
        <f>Tabla1[[#This Row],[precio del paquete]]</f>
        <v>14800</v>
      </c>
      <c r="BO692" t="s">
        <v>1</v>
      </c>
      <c r="BP692" t="s">
        <v>1</v>
      </c>
      <c r="BQ692" t="s">
        <v>1</v>
      </c>
      <c r="BR692" t="s">
        <v>1</v>
      </c>
      <c r="BS692" t="s">
        <v>1</v>
      </c>
      <c r="BT692" t="s">
        <v>1</v>
      </c>
      <c r="BU692" t="s">
        <v>1</v>
      </c>
      <c r="BV692" t="s">
        <v>1</v>
      </c>
      <c r="BW692" t="s">
        <v>0</v>
      </c>
      <c r="BX692" t="s">
        <v>1</v>
      </c>
      <c r="BY692" t="s">
        <v>1</v>
      </c>
      <c r="BZ692" t="s">
        <v>1</v>
      </c>
      <c r="CA692" t="s">
        <v>1</v>
      </c>
      <c r="CB692" t="s">
        <v>1</v>
      </c>
      <c r="CD692" t="str" cm="1">
        <f t="array" aca="1" ref="CD692" ca="1">eConcatenar(A692:CB692,"|")</f>
        <v>0f7T1FyZLwrGqguL|CAR2021-6899|3|MEMORIAL|TABASCO|CARDENAS|SANTANA 1RA SECCION|2021-11-13|14800|0|100|50|0|0|0|0|0|0|0|0|0|0|0|0|0|0|0|CANO|AQUINO|LAURA|SOLTERO|X|X|SANTANA 1RA SECCION|SANTANA 1RA SECCION|X|9371649754|X|X|X|SANTANA 1RA SECCION|X|LUNES|X|X|X|X|X|DOMICILIO |600|14200|0|0|0|2022-10-01|2022-10-08|x|x|x|x|x|VGPXMZBAHZ6IEPI|x|HOMBRE|X|14800|X|X|X|X|X|X|X|X|CARDENAS|X|X|X|X|X</v>
      </c>
    </row>
    <row r="693" spans="1:82" x14ac:dyDescent="0.25">
      <c r="A693" t="s">
        <v>827</v>
      </c>
      <c r="B693" t="s">
        <v>2818</v>
      </c>
      <c r="C693">
        <v>3</v>
      </c>
      <c r="D693" t="s">
        <v>3183</v>
      </c>
      <c r="E693" t="s">
        <v>3188</v>
      </c>
      <c r="F693" t="s">
        <v>0</v>
      </c>
      <c r="G693" t="s">
        <v>3589</v>
      </c>
      <c r="H693" t="s">
        <v>3860</v>
      </c>
      <c r="I693">
        <v>14800</v>
      </c>
      <c r="J693">
        <v>0</v>
      </c>
      <c r="K693">
        <v>100</v>
      </c>
      <c r="L693">
        <v>50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 t="s">
        <v>4272</v>
      </c>
      <c r="AC693" t="s">
        <v>4212</v>
      </c>
      <c r="AD693" t="s">
        <v>4782</v>
      </c>
      <c r="AE693" t="s">
        <v>4</v>
      </c>
      <c r="AF693" t="s">
        <v>1</v>
      </c>
      <c r="AG693" t="s">
        <v>1</v>
      </c>
      <c r="AH693" t="s">
        <v>3589</v>
      </c>
      <c r="AI693" t="s">
        <v>3589</v>
      </c>
      <c r="AJ693" t="s">
        <v>1</v>
      </c>
      <c r="AK693">
        <v>9371326056</v>
      </c>
      <c r="AL693" t="s">
        <v>1</v>
      </c>
      <c r="AM693" t="s">
        <v>1</v>
      </c>
      <c r="AN693" t="s">
        <v>1</v>
      </c>
      <c r="AO693" t="s">
        <v>3589</v>
      </c>
      <c r="AP693" t="s">
        <v>1</v>
      </c>
      <c r="AQ693" t="s">
        <v>2</v>
      </c>
      <c r="AR693" t="s">
        <v>1</v>
      </c>
      <c r="AS693" t="s">
        <v>1</v>
      </c>
      <c r="AT693" t="s">
        <v>1</v>
      </c>
      <c r="AU693" t="s">
        <v>1</v>
      </c>
      <c r="AV693" t="s">
        <v>1</v>
      </c>
      <c r="AW693" t="s">
        <v>11</v>
      </c>
      <c r="AX693">
        <f>Tabla1[[#This Row],[precio del paquete]]-Tabla1[[#This Row],[Saldo_Deudor]]</f>
        <v>400</v>
      </c>
      <c r="AY693">
        <v>14400</v>
      </c>
      <c r="AZ693">
        <v>0</v>
      </c>
      <c r="BA693">
        <v>0</v>
      </c>
      <c r="BB693" s="20">
        <v>0</v>
      </c>
      <c r="BC693" t="s">
        <v>3812</v>
      </c>
      <c r="BD693" t="s">
        <v>6043</v>
      </c>
      <c r="BE693" t="s">
        <v>3</v>
      </c>
      <c r="BF693" t="s">
        <v>3</v>
      </c>
      <c r="BG693" t="s">
        <v>3</v>
      </c>
      <c r="BH693" t="s">
        <v>3</v>
      </c>
      <c r="BI693" t="s">
        <v>3</v>
      </c>
      <c r="BJ693" s="19" t="s">
        <v>6123</v>
      </c>
      <c r="BK693" t="s">
        <v>3</v>
      </c>
      <c r="BL693" t="s">
        <v>132</v>
      </c>
      <c r="BM693" t="s">
        <v>1</v>
      </c>
      <c r="BN693">
        <f>Tabla1[[#This Row],[precio del paquete]]</f>
        <v>14800</v>
      </c>
      <c r="BO693" t="s">
        <v>1</v>
      </c>
      <c r="BP693" t="s">
        <v>1</v>
      </c>
      <c r="BQ693" t="s">
        <v>1</v>
      </c>
      <c r="BR693" t="s">
        <v>1</v>
      </c>
      <c r="BS693" t="s">
        <v>1</v>
      </c>
      <c r="BT693" t="s">
        <v>1</v>
      </c>
      <c r="BU693" t="s">
        <v>1</v>
      </c>
      <c r="BV693" t="s">
        <v>1</v>
      </c>
      <c r="BW693" t="s">
        <v>0</v>
      </c>
      <c r="BX693" t="s">
        <v>1</v>
      </c>
      <c r="BY693" t="s">
        <v>1</v>
      </c>
      <c r="BZ693" t="s">
        <v>1</v>
      </c>
      <c r="CA693" t="s">
        <v>1</v>
      </c>
      <c r="CB693" t="s">
        <v>1</v>
      </c>
      <c r="CD693" t="str" cm="1">
        <f t="array" aca="1" ref="CD693" ca="1">eConcatenar(A693:CB693,"|")</f>
        <v>rOlF2SstCIdGyLXb|CAR2021-7446|3|MEMORIAL|TABASCO|CARDENAS|SANTANA 1RA SECCION|2021-07-12|14800|0|100|50|0|0|0|0|0|0|0|0|0|0|0|0|0|0|0|BOLAINA|RAMIREZ|ROSALINA|SOLTERO|X|X|SANTANA 1RA SECCION|SANTANA 1RA SECCION|X|9371326056|X|X|X|SANTANA 1RA SECCION|X|LUNES|X|X|X|X|X|DOMICILIO |400|14400|0|0|0|2022-10-01|2022-10-08|x|x|x|x|x|VGPXMZBAHZ6IEPI|x|HOMBRE|X|14800|X|X|X|X|X|X|X|X|CARDENAS|X|X|X|X|X</v>
      </c>
    </row>
    <row r="694" spans="1:82" x14ac:dyDescent="0.25">
      <c r="A694" t="s">
        <v>828</v>
      </c>
      <c r="B694" t="s">
        <v>2819</v>
      </c>
      <c r="C694">
        <v>3</v>
      </c>
      <c r="D694" t="s">
        <v>3183</v>
      </c>
      <c r="E694" t="s">
        <v>3188</v>
      </c>
      <c r="F694" t="s">
        <v>0</v>
      </c>
      <c r="G694" t="s">
        <v>3590</v>
      </c>
      <c r="H694" t="s">
        <v>3857</v>
      </c>
      <c r="I694">
        <v>14800</v>
      </c>
      <c r="J694">
        <v>0</v>
      </c>
      <c r="K694">
        <v>100</v>
      </c>
      <c r="L694">
        <v>50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 t="s">
        <v>4283</v>
      </c>
      <c r="AC694" t="s">
        <v>4206</v>
      </c>
      <c r="AD694" t="s">
        <v>4518</v>
      </c>
      <c r="AE694" t="s">
        <v>4</v>
      </c>
      <c r="AF694" t="s">
        <v>1</v>
      </c>
      <c r="AG694" t="s">
        <v>1</v>
      </c>
      <c r="AH694" t="s">
        <v>3590</v>
      </c>
      <c r="AI694" t="s">
        <v>3590</v>
      </c>
      <c r="AJ694" t="s">
        <v>1</v>
      </c>
      <c r="AK694">
        <v>9371199398</v>
      </c>
      <c r="AL694" t="s">
        <v>1</v>
      </c>
      <c r="AM694" t="s">
        <v>1</v>
      </c>
      <c r="AN694" t="s">
        <v>1</v>
      </c>
      <c r="AO694" t="s">
        <v>3590</v>
      </c>
      <c r="AP694" t="s">
        <v>1</v>
      </c>
      <c r="AQ694" t="s">
        <v>2</v>
      </c>
      <c r="AR694" t="s">
        <v>1</v>
      </c>
      <c r="AS694" t="s">
        <v>1</v>
      </c>
      <c r="AT694" t="s">
        <v>1</v>
      </c>
      <c r="AU694" t="s">
        <v>1</v>
      </c>
      <c r="AV694" t="s">
        <v>1</v>
      </c>
      <c r="AW694" t="s">
        <v>11</v>
      </c>
      <c r="AX694">
        <f>Tabla1[[#This Row],[precio del paquete]]-Tabla1[[#This Row],[Saldo_Deudor]]</f>
        <v>1500</v>
      </c>
      <c r="AY694">
        <v>13300</v>
      </c>
      <c r="AZ694">
        <v>0</v>
      </c>
      <c r="BA694">
        <v>0</v>
      </c>
      <c r="BB694" s="20">
        <v>0</v>
      </c>
      <c r="BC694" t="s">
        <v>3812</v>
      </c>
      <c r="BD694" t="s">
        <v>6043</v>
      </c>
      <c r="BE694" t="s">
        <v>3</v>
      </c>
      <c r="BF694" t="s">
        <v>3</v>
      </c>
      <c r="BG694" t="s">
        <v>3</v>
      </c>
      <c r="BH694" t="s">
        <v>3</v>
      </c>
      <c r="BI694" t="s">
        <v>3</v>
      </c>
      <c r="BJ694" s="18" t="s">
        <v>6123</v>
      </c>
      <c r="BK694" t="s">
        <v>3</v>
      </c>
      <c r="BL694" t="s">
        <v>132</v>
      </c>
      <c r="BM694" t="s">
        <v>1</v>
      </c>
      <c r="BN694">
        <f>Tabla1[[#This Row],[precio del paquete]]</f>
        <v>14800</v>
      </c>
      <c r="BO694" t="s">
        <v>1</v>
      </c>
      <c r="BP694" t="s">
        <v>1</v>
      </c>
      <c r="BQ694" t="s">
        <v>1</v>
      </c>
      <c r="BR694" t="s">
        <v>1</v>
      </c>
      <c r="BS694" t="s">
        <v>1</v>
      </c>
      <c r="BT694" t="s">
        <v>1</v>
      </c>
      <c r="BU694" t="s">
        <v>1</v>
      </c>
      <c r="BV694" t="s">
        <v>1</v>
      </c>
      <c r="BW694" t="s">
        <v>0</v>
      </c>
      <c r="BX694" t="s">
        <v>1</v>
      </c>
      <c r="BY694" t="s">
        <v>1</v>
      </c>
      <c r="BZ694" t="s">
        <v>1</v>
      </c>
      <c r="CA694" t="s">
        <v>1</v>
      </c>
      <c r="CB694" t="s">
        <v>1</v>
      </c>
      <c r="CD694" t="str" cm="1">
        <f t="array" aca="1" ref="CD694" ca="1">eConcatenar(A694:CB694,"|")</f>
        <v>4WVKJXBrxugND6o8|CAR2021-5818|3|MEMORIAL|TABASCO|CARDENAS|SANTANA 1RA SECCION A|2021-02-10|14800|0|100|50|0|0|0|0|0|0|0|0|0|0|0|0|0|0|0|CORDOVA|MARTINEZ|ALICIA|SOLTERO|X|X|SANTANA 1RA SECCION A|SANTANA 1RA SECCION A|X|9371199398|X|X|X|SANTANA 1RA SECCION A|X|LUNES|X|X|X|X|X|DOMICILIO |1500|13300|0|0|0|2022-10-01|2022-10-08|x|x|x|x|x|VGPXMZBAHZ6IEPI|x|HOMBRE|X|14800|X|X|X|X|X|X|X|X|CARDENAS|X|X|X|X|X</v>
      </c>
    </row>
    <row r="695" spans="1:82" x14ac:dyDescent="0.25">
      <c r="A695" t="s">
        <v>829</v>
      </c>
      <c r="B695" t="s">
        <v>2820</v>
      </c>
      <c r="C695">
        <v>3</v>
      </c>
      <c r="D695" t="s">
        <v>3183</v>
      </c>
      <c r="E695" t="s">
        <v>3188</v>
      </c>
      <c r="F695" t="s">
        <v>0</v>
      </c>
      <c r="G695" t="s">
        <v>3590</v>
      </c>
      <c r="H695" t="s">
        <v>3860</v>
      </c>
      <c r="I695">
        <v>14800</v>
      </c>
      <c r="J695">
        <v>0</v>
      </c>
      <c r="K695">
        <v>100</v>
      </c>
      <c r="L695">
        <v>50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 t="s">
        <v>4262</v>
      </c>
      <c r="AC695" t="s">
        <v>4925</v>
      </c>
      <c r="AD695" t="s">
        <v>4926</v>
      </c>
      <c r="AE695" t="s">
        <v>4</v>
      </c>
      <c r="AF695" t="s">
        <v>1</v>
      </c>
      <c r="AG695" t="s">
        <v>1</v>
      </c>
      <c r="AH695" t="s">
        <v>3590</v>
      </c>
      <c r="AI695" t="s">
        <v>3590</v>
      </c>
      <c r="AJ695" t="s">
        <v>1</v>
      </c>
      <c r="AK695">
        <v>9372281956</v>
      </c>
      <c r="AL695" t="s">
        <v>1</v>
      </c>
      <c r="AM695" t="s">
        <v>1</v>
      </c>
      <c r="AN695" t="s">
        <v>1</v>
      </c>
      <c r="AO695" t="s">
        <v>3590</v>
      </c>
      <c r="AP695" t="s">
        <v>1</v>
      </c>
      <c r="AQ695" t="s">
        <v>2</v>
      </c>
      <c r="AR695" t="s">
        <v>1</v>
      </c>
      <c r="AS695" t="s">
        <v>1</v>
      </c>
      <c r="AT695" t="s">
        <v>1</v>
      </c>
      <c r="AU695" t="s">
        <v>1</v>
      </c>
      <c r="AV695" t="s">
        <v>1</v>
      </c>
      <c r="AW695" t="s">
        <v>11</v>
      </c>
      <c r="AX695">
        <f>Tabla1[[#This Row],[precio del paquete]]-Tabla1[[#This Row],[Saldo_Deudor]]</f>
        <v>700</v>
      </c>
      <c r="AY695">
        <v>14100</v>
      </c>
      <c r="AZ695">
        <v>0</v>
      </c>
      <c r="BA695">
        <v>0</v>
      </c>
      <c r="BB695" s="20">
        <v>0</v>
      </c>
      <c r="BC695" t="s">
        <v>3812</v>
      </c>
      <c r="BD695" t="s">
        <v>6043</v>
      </c>
      <c r="BE695" t="s">
        <v>3</v>
      </c>
      <c r="BF695" t="s">
        <v>3</v>
      </c>
      <c r="BG695" t="s">
        <v>3</v>
      </c>
      <c r="BH695" t="s">
        <v>3</v>
      </c>
      <c r="BI695" t="s">
        <v>3</v>
      </c>
      <c r="BJ695" s="19" t="s">
        <v>6123</v>
      </c>
      <c r="BK695" t="s">
        <v>3</v>
      </c>
      <c r="BL695" t="s">
        <v>132</v>
      </c>
      <c r="BM695" t="s">
        <v>1</v>
      </c>
      <c r="BN695">
        <f>Tabla1[[#This Row],[precio del paquete]]</f>
        <v>14800</v>
      </c>
      <c r="BO695" t="s">
        <v>1</v>
      </c>
      <c r="BP695" t="s">
        <v>1</v>
      </c>
      <c r="BQ695" t="s">
        <v>1</v>
      </c>
      <c r="BR695" t="s">
        <v>1</v>
      </c>
      <c r="BS695" t="s">
        <v>1</v>
      </c>
      <c r="BT695" t="s">
        <v>1</v>
      </c>
      <c r="BU695" t="s">
        <v>1</v>
      </c>
      <c r="BV695" t="s">
        <v>1</v>
      </c>
      <c r="BW695" t="s">
        <v>0</v>
      </c>
      <c r="BX695" t="s">
        <v>1</v>
      </c>
      <c r="BY695" t="s">
        <v>1</v>
      </c>
      <c r="BZ695" t="s">
        <v>1</v>
      </c>
      <c r="CA695" t="s">
        <v>1</v>
      </c>
      <c r="CB695" t="s">
        <v>1</v>
      </c>
      <c r="CD695" t="str" cm="1">
        <f t="array" aca="1" ref="CD695" ca="1">eConcatenar(A695:CB695,"|")</f>
        <v>7AH3zLiA44B3UaDJ|CAR2021-7447|3|MEMORIAL|TABASCO|CARDENAS|SANTANA 1RA SECCION A|2021-07-12|14800|0|100|50|0|0|0|0|0|0|0|0|0|0|0|0|0|0|0|OLAN|PIÃ‘A|FLORENTINO|SOLTERO|X|X|SANTANA 1RA SECCION A|SANTANA 1RA SECCION A|X|9372281956|X|X|X|SANTANA 1RA SECCION A|X|LUNES|X|X|X|X|X|DOMICILIO |700|14100|0|0|0|2022-10-01|2022-10-08|x|x|x|x|x|VGPXMZBAHZ6IEPI|x|HOMBRE|X|14800|X|X|X|X|X|X|X|X|CARDENAS|X|X|X|X|X</v>
      </c>
    </row>
    <row r="696" spans="1:82" x14ac:dyDescent="0.25">
      <c r="A696" t="s">
        <v>830</v>
      </c>
      <c r="B696" t="s">
        <v>2821</v>
      </c>
      <c r="C696">
        <v>3</v>
      </c>
      <c r="D696" t="s">
        <v>3183</v>
      </c>
      <c r="E696" t="s">
        <v>3188</v>
      </c>
      <c r="F696" t="s">
        <v>0</v>
      </c>
      <c r="G696" t="s">
        <v>3591</v>
      </c>
      <c r="H696" t="s">
        <v>4056</v>
      </c>
      <c r="I696">
        <v>14800</v>
      </c>
      <c r="J696">
        <v>0</v>
      </c>
      <c r="K696">
        <v>300</v>
      </c>
      <c r="L696">
        <v>50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 t="s">
        <v>4835</v>
      </c>
      <c r="AC696" t="s">
        <v>4224</v>
      </c>
      <c r="AD696" t="s">
        <v>4927</v>
      </c>
      <c r="AE696" t="s">
        <v>4</v>
      </c>
      <c r="AF696" t="s">
        <v>1</v>
      </c>
      <c r="AG696" t="s">
        <v>1</v>
      </c>
      <c r="AH696" t="s">
        <v>3591</v>
      </c>
      <c r="AI696" t="s">
        <v>3591</v>
      </c>
      <c r="AJ696" t="s">
        <v>1</v>
      </c>
      <c r="AK696" t="s">
        <v>1</v>
      </c>
      <c r="AL696" t="s">
        <v>1</v>
      </c>
      <c r="AM696" t="s">
        <v>1</v>
      </c>
      <c r="AN696" t="s">
        <v>1</v>
      </c>
      <c r="AO696" t="s">
        <v>3591</v>
      </c>
      <c r="AP696" t="s">
        <v>1</v>
      </c>
      <c r="AQ696" t="s">
        <v>2</v>
      </c>
      <c r="AR696" t="s">
        <v>1</v>
      </c>
      <c r="AS696" t="s">
        <v>1</v>
      </c>
      <c r="AT696" t="s">
        <v>1</v>
      </c>
      <c r="AU696" t="s">
        <v>1</v>
      </c>
      <c r="AV696" t="s">
        <v>1</v>
      </c>
      <c r="AW696" t="s">
        <v>11</v>
      </c>
      <c r="AX696">
        <f>Tabla1[[#This Row],[precio del paquete]]-Tabla1[[#This Row],[Saldo_Deudor]]</f>
        <v>7600</v>
      </c>
      <c r="AY696">
        <v>7200</v>
      </c>
      <c r="AZ696">
        <v>0</v>
      </c>
      <c r="BA696">
        <v>0</v>
      </c>
      <c r="BB696" s="20">
        <v>0</v>
      </c>
      <c r="BC696" t="s">
        <v>4042</v>
      </c>
      <c r="BD696" t="s">
        <v>6005</v>
      </c>
      <c r="BE696" t="s">
        <v>3</v>
      </c>
      <c r="BF696" t="s">
        <v>3</v>
      </c>
      <c r="BG696" t="s">
        <v>3</v>
      </c>
      <c r="BH696" t="s">
        <v>3</v>
      </c>
      <c r="BI696" t="s">
        <v>3</v>
      </c>
      <c r="BJ696" s="18" t="s">
        <v>6123</v>
      </c>
      <c r="BK696" t="s">
        <v>3</v>
      </c>
      <c r="BL696" t="s">
        <v>132</v>
      </c>
      <c r="BM696" t="s">
        <v>1</v>
      </c>
      <c r="BN696">
        <f>Tabla1[[#This Row],[precio del paquete]]</f>
        <v>14800</v>
      </c>
      <c r="BO696" t="s">
        <v>1</v>
      </c>
      <c r="BP696" t="s">
        <v>1</v>
      </c>
      <c r="BQ696" t="s">
        <v>1</v>
      </c>
      <c r="BR696" t="s">
        <v>1</v>
      </c>
      <c r="BS696" t="s">
        <v>1</v>
      </c>
      <c r="BT696" t="s">
        <v>1</v>
      </c>
      <c r="BU696" t="s">
        <v>1</v>
      </c>
      <c r="BV696" t="s">
        <v>1</v>
      </c>
      <c r="BW696" t="s">
        <v>0</v>
      </c>
      <c r="BX696" t="s">
        <v>1</v>
      </c>
      <c r="BY696" t="s">
        <v>1</v>
      </c>
      <c r="BZ696" t="s">
        <v>1</v>
      </c>
      <c r="CA696" t="s">
        <v>1</v>
      </c>
      <c r="CB696" t="s">
        <v>1</v>
      </c>
      <c r="CD696" t="str" cm="1">
        <f t="array" aca="1" ref="CD696" ca="1">eConcatenar(A696:CB696,"|")</f>
        <v>LGr8Z9cdXcUTUQr7|CAR2020-5000|3|MEMORIAL|TABASCO|CARDENAS|SANTANA 2DA|2020-11-30|14800|0|300|50|0|0|0|0|0|0|0|0|0|0|0|0|0|0|0|CORTAZAR|DOMINGUEZ|ARGELIA|SOLTERO|X|X|SANTANA 2DA|SANTANA 2DA|X|X|X|X|X|SANTANA 2DA|X|LUNES|X|X|X|X|X|DOMICILIO |7600|7200|0|0|0|2022-11-01|2022-11-08|x|x|x|x|x|VGPXMZBAHZ6IEPI|x|HOMBRE|X|14800|X|X|X|X|X|X|X|X|CARDENAS|X|X|X|X|X</v>
      </c>
    </row>
    <row r="697" spans="1:82" x14ac:dyDescent="0.25">
      <c r="A697" t="s">
        <v>831</v>
      </c>
      <c r="B697" t="s">
        <v>2822</v>
      </c>
      <c r="C697">
        <v>3</v>
      </c>
      <c r="D697" t="s">
        <v>3183</v>
      </c>
      <c r="E697" t="s">
        <v>3188</v>
      </c>
      <c r="F697" t="s">
        <v>0</v>
      </c>
      <c r="G697" t="s">
        <v>3592</v>
      </c>
      <c r="H697" t="s">
        <v>3964</v>
      </c>
      <c r="I697">
        <v>14800</v>
      </c>
      <c r="J697">
        <v>0</v>
      </c>
      <c r="K697">
        <v>200</v>
      </c>
      <c r="L697">
        <v>50</v>
      </c>
      <c r="M697">
        <v>2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 t="s">
        <v>4186</v>
      </c>
      <c r="AC697" t="s">
        <v>4223</v>
      </c>
      <c r="AD697" t="s">
        <v>4758</v>
      </c>
      <c r="AE697" t="s">
        <v>4</v>
      </c>
      <c r="AF697" t="s">
        <v>1</v>
      </c>
      <c r="AG697" t="s">
        <v>1</v>
      </c>
      <c r="AH697" t="s">
        <v>3592</v>
      </c>
      <c r="AI697" t="s">
        <v>3592</v>
      </c>
      <c r="AJ697" t="s">
        <v>1</v>
      </c>
      <c r="AK697">
        <v>9372289913</v>
      </c>
      <c r="AL697" t="s">
        <v>1</v>
      </c>
      <c r="AM697" t="s">
        <v>1</v>
      </c>
      <c r="AN697" t="s">
        <v>1</v>
      </c>
      <c r="AO697" t="s">
        <v>3592</v>
      </c>
      <c r="AP697" t="s">
        <v>1</v>
      </c>
      <c r="AQ697" t="s">
        <v>2</v>
      </c>
      <c r="AR697" t="s">
        <v>1</v>
      </c>
      <c r="AS697" t="s">
        <v>1</v>
      </c>
      <c r="AT697" t="s">
        <v>1</v>
      </c>
      <c r="AU697" t="s">
        <v>1</v>
      </c>
      <c r="AV697" t="s">
        <v>1</v>
      </c>
      <c r="AW697" t="s">
        <v>11</v>
      </c>
      <c r="AX697">
        <f>Tabla1[[#This Row],[precio del paquete]]-Tabla1[[#This Row],[Saldo_Deudor]]</f>
        <v>700</v>
      </c>
      <c r="AY697">
        <v>14100</v>
      </c>
      <c r="AZ697">
        <v>0</v>
      </c>
      <c r="BA697">
        <v>0</v>
      </c>
      <c r="BB697" s="20">
        <v>0</v>
      </c>
      <c r="BC697" t="s">
        <v>4042</v>
      </c>
      <c r="BD697" t="s">
        <v>6005</v>
      </c>
      <c r="BE697" t="s">
        <v>3</v>
      </c>
      <c r="BF697" t="s">
        <v>3</v>
      </c>
      <c r="BG697" t="s">
        <v>3</v>
      </c>
      <c r="BH697" t="s">
        <v>3</v>
      </c>
      <c r="BI697" t="s">
        <v>3</v>
      </c>
      <c r="BJ697" s="19" t="s">
        <v>6123</v>
      </c>
      <c r="BK697" t="s">
        <v>3</v>
      </c>
      <c r="BL697" t="s">
        <v>132</v>
      </c>
      <c r="BM697" t="s">
        <v>1</v>
      </c>
      <c r="BN697">
        <f>Tabla1[[#This Row],[precio del paquete]]</f>
        <v>14800</v>
      </c>
      <c r="BO697" t="s">
        <v>1</v>
      </c>
      <c r="BP697" t="s">
        <v>1</v>
      </c>
      <c r="BQ697" t="s">
        <v>1</v>
      </c>
      <c r="BR697" t="s">
        <v>1</v>
      </c>
      <c r="BS697" t="s">
        <v>1</v>
      </c>
      <c r="BT697" t="s">
        <v>1</v>
      </c>
      <c r="BU697" t="s">
        <v>1</v>
      </c>
      <c r="BV697" t="s">
        <v>1</v>
      </c>
      <c r="BW697" t="s">
        <v>0</v>
      </c>
      <c r="BX697" t="s">
        <v>1</v>
      </c>
      <c r="BY697" t="s">
        <v>1</v>
      </c>
      <c r="BZ697" t="s">
        <v>1</v>
      </c>
      <c r="CA697" t="s">
        <v>1</v>
      </c>
      <c r="CB697" t="s">
        <v>1</v>
      </c>
      <c r="CD697" t="str" cm="1">
        <f t="array" aca="1" ref="CD697" ca="1">eConcatenar(A697:CB697,"|")</f>
        <v>q0gaLKXyJzeZ3JLu|CAR2021-7426|3|MEMORIAL|TABASCO|CARDENAS|SANTANA 2DA SECCION A|2021-03-12|14800|0|200|50|2|0|0|0|0|0|0|0|0|0|0|0|0|0|0|GARCIA|SERVIN|DANIEL|SOLTERO|X|X|SANTANA 2DA SECCION A|SANTANA 2DA SECCION A|X|9372289913|X|X|X|SANTANA 2DA SECCION A|X|LUNES|X|X|X|X|X|DOMICILIO |700|14100|0|0|0|2022-11-01|2022-11-08|x|x|x|x|x|VGPXMZBAHZ6IEPI|x|HOMBRE|X|14800|X|X|X|X|X|X|X|X|CARDENAS|X|X|X|X|X</v>
      </c>
    </row>
    <row r="698" spans="1:82" x14ac:dyDescent="0.25">
      <c r="A698" t="s">
        <v>832</v>
      </c>
      <c r="B698" t="s">
        <v>2823</v>
      </c>
      <c r="C698">
        <v>3</v>
      </c>
      <c r="D698" t="s">
        <v>3183</v>
      </c>
      <c r="E698" t="s">
        <v>3188</v>
      </c>
      <c r="F698" t="s">
        <v>0</v>
      </c>
      <c r="G698" t="s">
        <v>3592</v>
      </c>
      <c r="H698" t="s">
        <v>3964</v>
      </c>
      <c r="I698">
        <v>14800</v>
      </c>
      <c r="J698">
        <v>0</v>
      </c>
      <c r="K698">
        <v>100</v>
      </c>
      <c r="L698">
        <v>50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 t="s">
        <v>4201</v>
      </c>
      <c r="AC698" t="s">
        <v>4380</v>
      </c>
      <c r="AD698" t="s">
        <v>4548</v>
      </c>
      <c r="AE698" t="s">
        <v>4</v>
      </c>
      <c r="AF698" t="s">
        <v>1</v>
      </c>
      <c r="AG698" t="s">
        <v>1</v>
      </c>
      <c r="AH698" t="s">
        <v>3592</v>
      </c>
      <c r="AI698" t="s">
        <v>3592</v>
      </c>
      <c r="AJ698" t="s">
        <v>1</v>
      </c>
      <c r="AK698">
        <v>9372172302</v>
      </c>
      <c r="AL698" t="s">
        <v>1</v>
      </c>
      <c r="AM698" t="s">
        <v>1</v>
      </c>
      <c r="AN698" t="s">
        <v>1</v>
      </c>
      <c r="AO698" t="s">
        <v>3592</v>
      </c>
      <c r="AP698" t="s">
        <v>1</v>
      </c>
      <c r="AQ698" t="s">
        <v>2</v>
      </c>
      <c r="AR698" t="s">
        <v>1</v>
      </c>
      <c r="AS698" t="s">
        <v>1</v>
      </c>
      <c r="AT698" t="s">
        <v>1</v>
      </c>
      <c r="AU698" t="s">
        <v>1</v>
      </c>
      <c r="AV698" t="s">
        <v>1</v>
      </c>
      <c r="AW698" t="s">
        <v>11</v>
      </c>
      <c r="AX698">
        <f>Tabla1[[#This Row],[precio del paquete]]-Tabla1[[#This Row],[Saldo_Deudor]]</f>
        <v>500</v>
      </c>
      <c r="AY698">
        <v>14300</v>
      </c>
      <c r="AZ698">
        <v>0</v>
      </c>
      <c r="BA698">
        <v>0</v>
      </c>
      <c r="BB698" s="20">
        <v>0</v>
      </c>
      <c r="BC698" t="s">
        <v>3812</v>
      </c>
      <c r="BD698" t="s">
        <v>6043</v>
      </c>
      <c r="BE698" t="s">
        <v>3</v>
      </c>
      <c r="BF698" t="s">
        <v>3</v>
      </c>
      <c r="BG698" t="s">
        <v>3</v>
      </c>
      <c r="BH698" t="s">
        <v>3</v>
      </c>
      <c r="BI698" t="s">
        <v>3</v>
      </c>
      <c r="BJ698" s="18" t="s">
        <v>6123</v>
      </c>
      <c r="BK698" t="s">
        <v>3</v>
      </c>
      <c r="BL698" t="s">
        <v>132</v>
      </c>
      <c r="BM698" t="s">
        <v>1</v>
      </c>
      <c r="BN698">
        <f>Tabla1[[#This Row],[precio del paquete]]</f>
        <v>14800</v>
      </c>
      <c r="BO698" t="s">
        <v>1</v>
      </c>
      <c r="BP698" t="s">
        <v>1</v>
      </c>
      <c r="BQ698" t="s">
        <v>1</v>
      </c>
      <c r="BR698" t="s">
        <v>1</v>
      </c>
      <c r="BS698" t="s">
        <v>1</v>
      </c>
      <c r="BT698" t="s">
        <v>1</v>
      </c>
      <c r="BU698" t="s">
        <v>1</v>
      </c>
      <c r="BV698" t="s">
        <v>1</v>
      </c>
      <c r="BW698" t="s">
        <v>0</v>
      </c>
      <c r="BX698" t="s">
        <v>1</v>
      </c>
      <c r="BY698" t="s">
        <v>1</v>
      </c>
      <c r="BZ698" t="s">
        <v>1</v>
      </c>
      <c r="CA698" t="s">
        <v>1</v>
      </c>
      <c r="CB698" t="s">
        <v>1</v>
      </c>
      <c r="CD698" t="str" cm="1">
        <f t="array" aca="1" ref="CD698" ca="1">eConcatenar(A698:CB698,"|")</f>
        <v>4Yao5mLDv84nRZOG|CAR2021-7425|3|MEMORIAL|TABASCO|CARDENAS|SANTANA 2DA SECCION A|2021-03-12|14800|0|100|50|0|0|0|0|0|0|0|0|0|0|0|0|0|0|0|HERNANDEZ|RAMOS|CANDELARIA|SOLTERO|X|X|SANTANA 2DA SECCION A|SANTANA 2DA SECCION A|X|9372172302|X|X|X|SANTANA 2DA SECCION A|X|LUNES|X|X|X|X|X|DOMICILIO |500|14300|0|0|0|2022-10-01|2022-10-08|x|x|x|x|x|VGPXMZBAHZ6IEPI|x|HOMBRE|X|14800|X|X|X|X|X|X|X|X|CARDENAS|X|X|X|X|X</v>
      </c>
    </row>
    <row r="699" spans="1:82" x14ac:dyDescent="0.25">
      <c r="A699" t="s">
        <v>833</v>
      </c>
      <c r="B699" t="s">
        <v>2824</v>
      </c>
      <c r="C699">
        <v>3</v>
      </c>
      <c r="D699" t="s">
        <v>3183</v>
      </c>
      <c r="E699" t="s">
        <v>3188</v>
      </c>
      <c r="F699" t="s">
        <v>0</v>
      </c>
      <c r="G699" t="s">
        <v>3592</v>
      </c>
      <c r="H699" t="s">
        <v>3857</v>
      </c>
      <c r="I699">
        <v>14800</v>
      </c>
      <c r="J699">
        <v>0</v>
      </c>
      <c r="K699">
        <v>200</v>
      </c>
      <c r="L699">
        <v>50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 t="s">
        <v>4224</v>
      </c>
      <c r="AC699" t="s">
        <v>4226</v>
      </c>
      <c r="AD699" t="s">
        <v>4928</v>
      </c>
      <c r="AE699" t="s">
        <v>4</v>
      </c>
      <c r="AF699" t="s">
        <v>1</v>
      </c>
      <c r="AG699" t="s">
        <v>1</v>
      </c>
      <c r="AH699" t="s">
        <v>3592</v>
      </c>
      <c r="AI699" t="s">
        <v>3592</v>
      </c>
      <c r="AJ699" t="s">
        <v>1</v>
      </c>
      <c r="AK699">
        <v>998806807</v>
      </c>
      <c r="AL699" t="s">
        <v>1</v>
      </c>
      <c r="AM699" t="s">
        <v>1</v>
      </c>
      <c r="AN699" t="s">
        <v>1</v>
      </c>
      <c r="AO699" t="s">
        <v>3592</v>
      </c>
      <c r="AP699" t="s">
        <v>1</v>
      </c>
      <c r="AQ699" t="s">
        <v>2</v>
      </c>
      <c r="AR699" t="s">
        <v>1</v>
      </c>
      <c r="AS699" t="s">
        <v>1</v>
      </c>
      <c r="AT699" t="s">
        <v>1</v>
      </c>
      <c r="AU699" t="s">
        <v>1</v>
      </c>
      <c r="AV699" t="s">
        <v>1</v>
      </c>
      <c r="AW699" t="s">
        <v>11</v>
      </c>
      <c r="AX699">
        <f>Tabla1[[#This Row],[precio del paquete]]-Tabla1[[#This Row],[Saldo_Deudor]]</f>
        <v>13400</v>
      </c>
      <c r="AY699">
        <v>1400</v>
      </c>
      <c r="AZ699">
        <v>0</v>
      </c>
      <c r="BA699">
        <v>0</v>
      </c>
      <c r="BB699" s="20">
        <v>0</v>
      </c>
      <c r="BC699" t="s">
        <v>3812</v>
      </c>
      <c r="BD699" t="s">
        <v>6043</v>
      </c>
      <c r="BE699" t="s">
        <v>3</v>
      </c>
      <c r="BF699" t="s">
        <v>3</v>
      </c>
      <c r="BG699" t="s">
        <v>3</v>
      </c>
      <c r="BH699" t="s">
        <v>3</v>
      </c>
      <c r="BI699" t="s">
        <v>3</v>
      </c>
      <c r="BJ699" s="19" t="s">
        <v>6123</v>
      </c>
      <c r="BK699" t="s">
        <v>3</v>
      </c>
      <c r="BL699" t="s">
        <v>132</v>
      </c>
      <c r="BM699" t="s">
        <v>1</v>
      </c>
      <c r="BN699">
        <f>Tabla1[[#This Row],[precio del paquete]]</f>
        <v>14800</v>
      </c>
      <c r="BO699" t="s">
        <v>1</v>
      </c>
      <c r="BP699" t="s">
        <v>1</v>
      </c>
      <c r="BQ699" t="s">
        <v>1</v>
      </c>
      <c r="BR699" t="s">
        <v>1</v>
      </c>
      <c r="BS699" t="s">
        <v>1</v>
      </c>
      <c r="BT699" t="s">
        <v>1</v>
      </c>
      <c r="BU699" t="s">
        <v>1</v>
      </c>
      <c r="BV699" t="s">
        <v>1</v>
      </c>
      <c r="BW699" t="s">
        <v>0</v>
      </c>
      <c r="BX699" t="s">
        <v>1</v>
      </c>
      <c r="BY699" t="s">
        <v>1</v>
      </c>
      <c r="BZ699" t="s">
        <v>1</v>
      </c>
      <c r="CA699" t="s">
        <v>1</v>
      </c>
      <c r="CB699" t="s">
        <v>1</v>
      </c>
      <c r="CD699" t="str" cm="1">
        <f t="array" aca="1" ref="CD699" ca="1">eConcatenar(A699:CB699,"|")</f>
        <v>U7nrPNegfDCPalja|CAR2021-5814|3|MEMORIAL|TABASCO|CARDENAS|SANTANA 2DA SECCION A|2021-02-10|14800|0|200|50|0|0|0|0|0|0|0|0|0|0|0|0|0|0|0|DOMINGUEZ|CRUZ|NEHEMI|SOLTERO|X|X|SANTANA 2DA SECCION A|SANTANA 2DA SECCION A|X|998806807|X|X|X|SANTANA 2DA SECCION A|X|LUNES|X|X|X|X|X|DOMICILIO |13400|1400|0|0|0|2022-10-01|2022-10-08|x|x|x|x|x|VGPXMZBAHZ6IEPI|x|HOMBRE|X|14800|X|X|X|X|X|X|X|X|CARDENAS|X|X|X|X|X</v>
      </c>
    </row>
    <row r="700" spans="1:82" x14ac:dyDescent="0.25">
      <c r="A700" t="s">
        <v>834</v>
      </c>
      <c r="B700" t="s">
        <v>2825</v>
      </c>
      <c r="C700">
        <v>3</v>
      </c>
      <c r="D700" t="s">
        <v>3183</v>
      </c>
      <c r="E700" t="s">
        <v>3188</v>
      </c>
      <c r="F700" t="s">
        <v>0</v>
      </c>
      <c r="G700" t="s">
        <v>3592</v>
      </c>
      <c r="H700" t="s">
        <v>3857</v>
      </c>
      <c r="I700">
        <v>14800</v>
      </c>
      <c r="J700">
        <v>0</v>
      </c>
      <c r="K700">
        <v>500</v>
      </c>
      <c r="L700">
        <v>50</v>
      </c>
      <c r="M700">
        <v>2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 t="s">
        <v>7</v>
      </c>
      <c r="AC700" t="s">
        <v>4226</v>
      </c>
      <c r="AD700" t="s">
        <v>4530</v>
      </c>
      <c r="AE700" t="s">
        <v>4</v>
      </c>
      <c r="AF700" t="s">
        <v>1</v>
      </c>
      <c r="AG700" t="s">
        <v>1</v>
      </c>
      <c r="AH700" t="s">
        <v>3592</v>
      </c>
      <c r="AI700" t="s">
        <v>3592</v>
      </c>
      <c r="AJ700" t="s">
        <v>1</v>
      </c>
      <c r="AK700">
        <v>9371255126</v>
      </c>
      <c r="AL700" t="s">
        <v>1</v>
      </c>
      <c r="AM700" t="s">
        <v>1</v>
      </c>
      <c r="AN700" t="s">
        <v>1</v>
      </c>
      <c r="AO700" t="s">
        <v>3592</v>
      </c>
      <c r="AP700" t="s">
        <v>1</v>
      </c>
      <c r="AQ700" t="s">
        <v>2</v>
      </c>
      <c r="AR700" t="s">
        <v>1</v>
      </c>
      <c r="AS700" t="s">
        <v>1</v>
      </c>
      <c r="AT700" t="s">
        <v>1</v>
      </c>
      <c r="AU700" t="s">
        <v>1</v>
      </c>
      <c r="AV700" t="s">
        <v>1</v>
      </c>
      <c r="AW700" t="s">
        <v>11</v>
      </c>
      <c r="AX700">
        <f>Tabla1[[#This Row],[precio del paquete]]-Tabla1[[#This Row],[Saldo_Deudor]]</f>
        <v>950</v>
      </c>
      <c r="AY700">
        <v>13850</v>
      </c>
      <c r="AZ700">
        <v>0</v>
      </c>
      <c r="BA700">
        <v>0</v>
      </c>
      <c r="BB700" s="20">
        <v>0</v>
      </c>
      <c r="BC700" t="s">
        <v>3812</v>
      </c>
      <c r="BD700" t="s">
        <v>6043</v>
      </c>
      <c r="BE700" t="s">
        <v>3</v>
      </c>
      <c r="BF700" t="s">
        <v>3</v>
      </c>
      <c r="BG700" t="s">
        <v>3</v>
      </c>
      <c r="BH700" t="s">
        <v>3</v>
      </c>
      <c r="BI700" t="s">
        <v>3</v>
      </c>
      <c r="BJ700" s="18" t="s">
        <v>6123</v>
      </c>
      <c r="BK700" t="s">
        <v>3</v>
      </c>
      <c r="BL700" t="s">
        <v>132</v>
      </c>
      <c r="BM700" t="s">
        <v>1</v>
      </c>
      <c r="BN700">
        <f>Tabla1[[#This Row],[precio del paquete]]</f>
        <v>14800</v>
      </c>
      <c r="BO700" t="s">
        <v>1</v>
      </c>
      <c r="BP700" t="s">
        <v>1</v>
      </c>
      <c r="BQ700" t="s">
        <v>1</v>
      </c>
      <c r="BR700" t="s">
        <v>1</v>
      </c>
      <c r="BS700" t="s">
        <v>1</v>
      </c>
      <c r="BT700" t="s">
        <v>1</v>
      </c>
      <c r="BU700" t="s">
        <v>1</v>
      </c>
      <c r="BV700" t="s">
        <v>1</v>
      </c>
      <c r="BW700" t="s">
        <v>0</v>
      </c>
      <c r="BX700" t="s">
        <v>1</v>
      </c>
      <c r="BY700" t="s">
        <v>1</v>
      </c>
      <c r="BZ700" t="s">
        <v>1</v>
      </c>
      <c r="CA700" t="s">
        <v>1</v>
      </c>
      <c r="CB700" t="s">
        <v>1</v>
      </c>
      <c r="CD700" t="str" cm="1">
        <f t="array" aca="1" ref="CD700" ca="1">eConcatenar(A700:CB700,"|")</f>
        <v>cg9RgOScNC2IGjY7|CAR2021-5816|3|MEMORIAL|TABASCO|CARDENAS|SANTANA 2DA SECCION A|2021-02-10|14800|0|500|50|2|0|0|0|0|0|0|0|0|0|0|0|0|0|0|LOPEZ|CRUZ|MARIA INES|SOLTERO|X|X|SANTANA 2DA SECCION A|SANTANA 2DA SECCION A|X|9371255126|X|X|X|SANTANA 2DA SECCION A|X|LUNES|X|X|X|X|X|DOMICILIO |950|13850|0|0|0|2022-10-01|2022-10-08|x|x|x|x|x|VGPXMZBAHZ6IEPI|x|HOMBRE|X|14800|X|X|X|X|X|X|X|X|CARDENAS|X|X|X|X|X</v>
      </c>
    </row>
    <row r="701" spans="1:82" x14ac:dyDescent="0.25">
      <c r="A701" t="s">
        <v>835</v>
      </c>
      <c r="B701" t="s">
        <v>2826</v>
      </c>
      <c r="C701">
        <v>3</v>
      </c>
      <c r="D701" t="s">
        <v>3183</v>
      </c>
      <c r="E701" t="s">
        <v>3188</v>
      </c>
      <c r="F701" t="s">
        <v>0</v>
      </c>
      <c r="G701" t="s">
        <v>3592</v>
      </c>
      <c r="H701" t="s">
        <v>3763</v>
      </c>
      <c r="I701">
        <v>14800</v>
      </c>
      <c r="J701">
        <v>0</v>
      </c>
      <c r="K701">
        <v>100</v>
      </c>
      <c r="L701">
        <v>50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 t="s">
        <v>4231</v>
      </c>
      <c r="AC701" t="s">
        <v>4305</v>
      </c>
      <c r="AD701" t="s">
        <v>4929</v>
      </c>
      <c r="AE701" t="s">
        <v>4</v>
      </c>
      <c r="AF701" t="s">
        <v>1</v>
      </c>
      <c r="AG701" t="s">
        <v>1</v>
      </c>
      <c r="AH701" t="s">
        <v>3591</v>
      </c>
      <c r="AI701" t="s">
        <v>3592</v>
      </c>
      <c r="AJ701" t="s">
        <v>1</v>
      </c>
      <c r="AK701" t="s">
        <v>1</v>
      </c>
      <c r="AL701" t="s">
        <v>1</v>
      </c>
      <c r="AM701" t="s">
        <v>1</v>
      </c>
      <c r="AN701" t="s">
        <v>1</v>
      </c>
      <c r="AO701" t="s">
        <v>3591</v>
      </c>
      <c r="AP701" t="s">
        <v>1</v>
      </c>
      <c r="AQ701" t="s">
        <v>2</v>
      </c>
      <c r="AR701" t="s">
        <v>1</v>
      </c>
      <c r="AS701" t="s">
        <v>1</v>
      </c>
      <c r="AT701" t="s">
        <v>1</v>
      </c>
      <c r="AU701" t="s">
        <v>1</v>
      </c>
      <c r="AV701" t="s">
        <v>1</v>
      </c>
      <c r="AW701" t="s">
        <v>11</v>
      </c>
      <c r="AX701">
        <f>Tabla1[[#This Row],[precio del paquete]]-Tabla1[[#This Row],[Saldo_Deudor]]</f>
        <v>100</v>
      </c>
      <c r="AY701">
        <f>Tabla1[[#This Row],[precio del paquete]]-Tabla1[[#This Row],[pago_inicial]]</f>
        <v>14700</v>
      </c>
      <c r="AZ701">
        <v>0</v>
      </c>
      <c r="BA701">
        <v>0</v>
      </c>
      <c r="BB701" s="20">
        <v>0</v>
      </c>
      <c r="BC701" t="s">
        <v>3812</v>
      </c>
      <c r="BD701" t="s">
        <v>6043</v>
      </c>
      <c r="BE701" t="s">
        <v>3</v>
      </c>
      <c r="BF701" t="s">
        <v>3</v>
      </c>
      <c r="BG701" t="s">
        <v>3</v>
      </c>
      <c r="BH701" t="s">
        <v>3</v>
      </c>
      <c r="BI701" t="s">
        <v>3</v>
      </c>
      <c r="BJ701" s="19" t="s">
        <v>6123</v>
      </c>
      <c r="BK701" t="s">
        <v>3</v>
      </c>
      <c r="BL701" t="s">
        <v>132</v>
      </c>
      <c r="BM701" t="s">
        <v>1</v>
      </c>
      <c r="BN701">
        <f>Tabla1[[#This Row],[precio del paquete]]</f>
        <v>14800</v>
      </c>
      <c r="BO701" t="s">
        <v>1</v>
      </c>
      <c r="BP701" t="s">
        <v>1</v>
      </c>
      <c r="BQ701" t="s">
        <v>1</v>
      </c>
      <c r="BR701" t="s">
        <v>1</v>
      </c>
      <c r="BS701" t="s">
        <v>1</v>
      </c>
      <c r="BT701" t="s">
        <v>1</v>
      </c>
      <c r="BU701" t="s">
        <v>1</v>
      </c>
      <c r="BV701" t="s">
        <v>1</v>
      </c>
      <c r="BW701" t="s">
        <v>0</v>
      </c>
      <c r="BX701" t="s">
        <v>1</v>
      </c>
      <c r="BY701" t="s">
        <v>1</v>
      </c>
      <c r="BZ701" t="s">
        <v>1</v>
      </c>
      <c r="CA701" t="s">
        <v>1</v>
      </c>
      <c r="CB701" t="s">
        <v>1</v>
      </c>
      <c r="CD701" t="str" cm="1">
        <f t="array" aca="1" ref="CD701" ca="1">eConcatenar(A701:CB701,"|")</f>
        <v>lbMAOulZBkOhhRN6|CAR2019-0856|3|MEMORIAL|TABASCO|CARDENAS|SANTANA 2DA SECCION A|2022-02-01|14800|0|100|50|0|0|0|0|0|0|0|0|0|0|0|0|0|0|0|MORALES|SANCHEZ|UTIMINO|SOLTERO|X|X|SANTANA 2DA|SANTANA 2DA SECCION A|X|X|X|X|X|SANTANA 2DA|X|LUNES|X|X|X|X|X|DOMICILIO |100|14700|0|0|0|2022-10-01|2022-10-08|x|x|x|x|x|VGPXMZBAHZ6IEPI|x|HOMBRE|X|14800|X|X|X|X|X|X|X|X|CARDENAS|X|X|X|X|X</v>
      </c>
    </row>
    <row r="702" spans="1:82" x14ac:dyDescent="0.25">
      <c r="A702" t="s">
        <v>836</v>
      </c>
      <c r="B702" t="s">
        <v>2827</v>
      </c>
      <c r="C702">
        <v>3</v>
      </c>
      <c r="D702" t="s">
        <v>3183</v>
      </c>
      <c r="E702" t="s">
        <v>3188</v>
      </c>
      <c r="F702" t="s">
        <v>0</v>
      </c>
      <c r="G702" t="s">
        <v>3592</v>
      </c>
      <c r="H702" t="s">
        <v>4057</v>
      </c>
      <c r="I702">
        <v>14800</v>
      </c>
      <c r="J702">
        <v>0</v>
      </c>
      <c r="K702">
        <v>100</v>
      </c>
      <c r="L702">
        <v>50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 t="s">
        <v>4210</v>
      </c>
      <c r="AC702" t="s">
        <v>4922</v>
      </c>
      <c r="AD702" t="s">
        <v>4930</v>
      </c>
      <c r="AE702" t="s">
        <v>4</v>
      </c>
      <c r="AF702" t="s">
        <v>1</v>
      </c>
      <c r="AG702" t="s">
        <v>1</v>
      </c>
      <c r="AH702" t="s">
        <v>5686</v>
      </c>
      <c r="AI702" t="s">
        <v>3592</v>
      </c>
      <c r="AJ702" t="s">
        <v>1</v>
      </c>
      <c r="AK702" t="s">
        <v>1</v>
      </c>
      <c r="AL702" t="s">
        <v>1</v>
      </c>
      <c r="AM702" t="s">
        <v>1</v>
      </c>
      <c r="AN702" t="s">
        <v>1</v>
      </c>
      <c r="AO702" t="s">
        <v>5686</v>
      </c>
      <c r="AP702" t="s">
        <v>1</v>
      </c>
      <c r="AQ702" t="s">
        <v>2</v>
      </c>
      <c r="AR702" t="s">
        <v>1</v>
      </c>
      <c r="AS702" t="s">
        <v>1</v>
      </c>
      <c r="AT702" t="s">
        <v>1</v>
      </c>
      <c r="AU702" t="s">
        <v>1</v>
      </c>
      <c r="AV702" t="s">
        <v>1</v>
      </c>
      <c r="AW702" t="s">
        <v>11</v>
      </c>
      <c r="AX702">
        <f>Tabla1[[#This Row],[precio del paquete]]-Tabla1[[#This Row],[Saldo_Deudor]]</f>
        <v>6000</v>
      </c>
      <c r="AY702">
        <v>8800</v>
      </c>
      <c r="AZ702">
        <v>0</v>
      </c>
      <c r="BA702">
        <v>0</v>
      </c>
      <c r="BB702" s="20">
        <v>0</v>
      </c>
      <c r="BC702" t="s">
        <v>3826</v>
      </c>
      <c r="BD702" t="s">
        <v>4101</v>
      </c>
      <c r="BE702" t="s">
        <v>3</v>
      </c>
      <c r="BF702" t="s">
        <v>3</v>
      </c>
      <c r="BG702" t="s">
        <v>3</v>
      </c>
      <c r="BH702" t="s">
        <v>3</v>
      </c>
      <c r="BI702" t="s">
        <v>3</v>
      </c>
      <c r="BJ702" s="18" t="s">
        <v>6123</v>
      </c>
      <c r="BK702" t="s">
        <v>3</v>
      </c>
      <c r="BL702" t="s">
        <v>132</v>
      </c>
      <c r="BM702" t="s">
        <v>1</v>
      </c>
      <c r="BN702">
        <f>Tabla1[[#This Row],[precio del paquete]]</f>
        <v>14800</v>
      </c>
      <c r="BO702" t="s">
        <v>1</v>
      </c>
      <c r="BP702" t="s">
        <v>1</v>
      </c>
      <c r="BQ702" t="s">
        <v>1</v>
      </c>
      <c r="BR702" t="s">
        <v>1</v>
      </c>
      <c r="BS702" t="s">
        <v>1</v>
      </c>
      <c r="BT702" t="s">
        <v>1</v>
      </c>
      <c r="BU702" t="s">
        <v>1</v>
      </c>
      <c r="BV702" t="s">
        <v>1</v>
      </c>
      <c r="BW702" t="s">
        <v>0</v>
      </c>
      <c r="BX702" t="s">
        <v>1</v>
      </c>
      <c r="BY702" t="s">
        <v>1</v>
      </c>
      <c r="BZ702" t="s">
        <v>1</v>
      </c>
      <c r="CA702" t="s">
        <v>1</v>
      </c>
      <c r="CB702" t="s">
        <v>1</v>
      </c>
      <c r="CD702" t="str" cm="1">
        <f t="array" aca="1" ref="CD702" ca="1">eConcatenar(A702:CB702,"|")</f>
        <v>BJetsZYvVLSlzHCZ|CAR2020-5085|3|MEMORIAL|TABASCO|CARDENAS|SANTANA 2DA SECCION A|2020-04-12|14800|0|100|50|0|0|0|0|0|0|0|0|0|0|0|0|0|0|0|MIRANDA|CALIX|SARA DEL CARMEN|SOLTERO|X|X|SARA DEL CARMEN MIRANDA CALIX|SANTANA 2DA SECCION A|X|X|X|X|X|SARA DEL CARMEN MIRANDA CALIX|X|LUNES|X|X|X|X|X|DOMICILIO |6000|8800|0|0|0|2021-11-29|2021-12-06|x|x|x|x|x|VGPXMZBAHZ6IEPI|x|HOMBRE|X|14800|X|X|X|X|X|X|X|X|CARDENAS|X|X|X|X|X</v>
      </c>
    </row>
    <row r="703" spans="1:82" x14ac:dyDescent="0.25">
      <c r="A703" t="s">
        <v>837</v>
      </c>
      <c r="B703" t="s">
        <v>2828</v>
      </c>
      <c r="C703">
        <v>3</v>
      </c>
      <c r="D703" t="s">
        <v>3183</v>
      </c>
      <c r="E703" t="s">
        <v>3188</v>
      </c>
      <c r="F703" t="s">
        <v>0</v>
      </c>
      <c r="G703" t="s">
        <v>3593</v>
      </c>
      <c r="H703" t="s">
        <v>3975</v>
      </c>
      <c r="I703">
        <v>14800</v>
      </c>
      <c r="J703">
        <v>0</v>
      </c>
      <c r="K703">
        <v>100</v>
      </c>
      <c r="L703">
        <v>50</v>
      </c>
      <c r="M703">
        <v>2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 t="s">
        <v>4201</v>
      </c>
      <c r="AC703" t="s">
        <v>4186</v>
      </c>
      <c r="AD703" t="s">
        <v>4931</v>
      </c>
      <c r="AE703" t="s">
        <v>4</v>
      </c>
      <c r="AF703" t="s">
        <v>1</v>
      </c>
      <c r="AG703" t="s">
        <v>1</v>
      </c>
      <c r="AH703" t="s">
        <v>5687</v>
      </c>
      <c r="AI703" t="s">
        <v>3593</v>
      </c>
      <c r="AJ703" t="s">
        <v>1</v>
      </c>
      <c r="AK703">
        <v>9372721382</v>
      </c>
      <c r="AL703" t="s">
        <v>1</v>
      </c>
      <c r="AM703" t="s">
        <v>1</v>
      </c>
      <c r="AN703" t="s">
        <v>1</v>
      </c>
      <c r="AO703" t="s">
        <v>5687</v>
      </c>
      <c r="AP703" t="s">
        <v>1</v>
      </c>
      <c r="AQ703" t="s">
        <v>2</v>
      </c>
      <c r="AR703" t="s">
        <v>1</v>
      </c>
      <c r="AS703" t="s">
        <v>1</v>
      </c>
      <c r="AT703" t="s">
        <v>1</v>
      </c>
      <c r="AU703" t="s">
        <v>1</v>
      </c>
      <c r="AV703" t="s">
        <v>1</v>
      </c>
      <c r="AW703" t="s">
        <v>11</v>
      </c>
      <c r="AX703">
        <f>Tabla1[[#This Row],[precio del paquete]]-Tabla1[[#This Row],[Saldo_Deudor]]</f>
        <v>1000</v>
      </c>
      <c r="AY703">
        <v>13800</v>
      </c>
      <c r="AZ703">
        <v>0</v>
      </c>
      <c r="BA703">
        <v>0</v>
      </c>
      <c r="BB703" s="20">
        <v>0</v>
      </c>
      <c r="BC703" t="s">
        <v>3983</v>
      </c>
      <c r="BD703" t="s">
        <v>6048</v>
      </c>
      <c r="BE703" t="s">
        <v>3</v>
      </c>
      <c r="BF703" t="s">
        <v>3</v>
      </c>
      <c r="BG703" t="s">
        <v>3</v>
      </c>
      <c r="BH703" t="s">
        <v>3</v>
      </c>
      <c r="BI703" t="s">
        <v>3</v>
      </c>
      <c r="BJ703" s="19" t="s">
        <v>6123</v>
      </c>
      <c r="BK703" t="s">
        <v>3</v>
      </c>
      <c r="BL703" t="s">
        <v>132</v>
      </c>
      <c r="BM703" t="s">
        <v>1</v>
      </c>
      <c r="BN703">
        <f>Tabla1[[#This Row],[precio del paquete]]</f>
        <v>14800</v>
      </c>
      <c r="BO703" t="s">
        <v>1</v>
      </c>
      <c r="BP703" t="s">
        <v>1</v>
      </c>
      <c r="BQ703" t="s">
        <v>1</v>
      </c>
      <c r="BR703" t="s">
        <v>1</v>
      </c>
      <c r="BS703" t="s">
        <v>1</v>
      </c>
      <c r="BT703" t="s">
        <v>1</v>
      </c>
      <c r="BU703" t="s">
        <v>1</v>
      </c>
      <c r="BV703" t="s">
        <v>1</v>
      </c>
      <c r="BW703" t="s">
        <v>0</v>
      </c>
      <c r="BX703" t="s">
        <v>1</v>
      </c>
      <c r="BY703" t="s">
        <v>1</v>
      </c>
      <c r="BZ703" t="s">
        <v>1</v>
      </c>
      <c r="CA703" t="s">
        <v>1</v>
      </c>
      <c r="CB703" t="s">
        <v>1</v>
      </c>
      <c r="CD703" t="str" cm="1">
        <f t="array" aca="1" ref="CD703" ca="1">eConcatenar(A703:CB703,"|")</f>
        <v>OktUB6HQgCujycI0|CAR2021-5811|3|MEMORIAL|TABASCO|CARDENAS|SANTANA PRIMERA SECCION|2021-04-10|14800|0|100|50|2|0|0|0|0|0|0|0|0|0|0|0|0|0|0|HERNANDEZ|GARCIA|HELA|SOLTERO|X|X|CALLE DE LA DELEGACION MUNICIPAL SIN NUMERO|SANTANA PRIMERA SECCION|X|9372721382|X|X|X|CALLE DE LA DELEGACION MUNICIPAL SIN NUMERO|X|LUNES|X|X|X|X|X|DOMICILIO |1000|13800|0|0|0|2022-07-01|2022-07-08|x|x|x|x|x|VGPXMZBAHZ6IEPI|x|HOMBRE|X|14800|X|X|X|X|X|X|X|X|CARDENAS|X|X|X|X|X</v>
      </c>
    </row>
    <row r="704" spans="1:82" x14ac:dyDescent="0.25">
      <c r="A704" t="s">
        <v>838</v>
      </c>
      <c r="B704" t="s">
        <v>2829</v>
      </c>
      <c r="C704">
        <v>3</v>
      </c>
      <c r="D704" t="s">
        <v>3183</v>
      </c>
      <c r="E704" t="s">
        <v>3188</v>
      </c>
      <c r="F704" t="s">
        <v>0</v>
      </c>
      <c r="G704" t="s">
        <v>3593</v>
      </c>
      <c r="H704" t="s">
        <v>4058</v>
      </c>
      <c r="I704">
        <v>14800</v>
      </c>
      <c r="J704">
        <v>0</v>
      </c>
      <c r="K704">
        <v>100</v>
      </c>
      <c r="L704">
        <v>50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 t="s">
        <v>4307</v>
      </c>
      <c r="AC704" t="s">
        <v>7</v>
      </c>
      <c r="AD704" t="s">
        <v>4719</v>
      </c>
      <c r="AE704" t="s">
        <v>4</v>
      </c>
      <c r="AF704" t="s">
        <v>1</v>
      </c>
      <c r="AG704" t="s">
        <v>1</v>
      </c>
      <c r="AH704" t="s">
        <v>3589</v>
      </c>
      <c r="AI704" t="s">
        <v>3593</v>
      </c>
      <c r="AJ704" t="s">
        <v>1</v>
      </c>
      <c r="AK704">
        <v>2222512494</v>
      </c>
      <c r="AL704" t="s">
        <v>1</v>
      </c>
      <c r="AM704" t="s">
        <v>1</v>
      </c>
      <c r="AN704" t="s">
        <v>1</v>
      </c>
      <c r="AO704" t="s">
        <v>3589</v>
      </c>
      <c r="AP704" t="s">
        <v>1</v>
      </c>
      <c r="AQ704" t="s">
        <v>2</v>
      </c>
      <c r="AR704" t="s">
        <v>1</v>
      </c>
      <c r="AS704" t="s">
        <v>1</v>
      </c>
      <c r="AT704" t="s">
        <v>1</v>
      </c>
      <c r="AU704" t="s">
        <v>1</v>
      </c>
      <c r="AV704" t="s">
        <v>1</v>
      </c>
      <c r="AW704" t="s">
        <v>11</v>
      </c>
      <c r="AX704">
        <f>Tabla1[[#This Row],[precio del paquete]]-Tabla1[[#This Row],[Saldo_Deudor]]</f>
        <v>7500</v>
      </c>
      <c r="AY704">
        <v>7300</v>
      </c>
      <c r="AZ704">
        <v>0</v>
      </c>
      <c r="BA704">
        <v>0</v>
      </c>
      <c r="BB704" s="20">
        <v>0</v>
      </c>
      <c r="BC704" t="s">
        <v>3812</v>
      </c>
      <c r="BD704" t="s">
        <v>6043</v>
      </c>
      <c r="BE704" t="s">
        <v>3</v>
      </c>
      <c r="BF704" t="s">
        <v>3</v>
      </c>
      <c r="BG704" t="s">
        <v>3</v>
      </c>
      <c r="BH704" t="s">
        <v>3</v>
      </c>
      <c r="BI704" t="s">
        <v>3</v>
      </c>
      <c r="BJ704" s="18" t="s">
        <v>6136</v>
      </c>
      <c r="BK704" t="s">
        <v>3</v>
      </c>
      <c r="BL704" t="s">
        <v>132</v>
      </c>
      <c r="BM704" t="s">
        <v>1</v>
      </c>
      <c r="BN704">
        <f>Tabla1[[#This Row],[precio del paquete]]</f>
        <v>14800</v>
      </c>
      <c r="BO704" t="s">
        <v>1</v>
      </c>
      <c r="BP704" t="s">
        <v>1</v>
      </c>
      <c r="BQ704" t="s">
        <v>1</v>
      </c>
      <c r="BR704" t="s">
        <v>1</v>
      </c>
      <c r="BS704" t="s">
        <v>1</v>
      </c>
      <c r="BT704" t="s">
        <v>1</v>
      </c>
      <c r="BU704" t="s">
        <v>1</v>
      </c>
      <c r="BV704" t="s">
        <v>1</v>
      </c>
      <c r="BW704" t="s">
        <v>0</v>
      </c>
      <c r="BX704" t="s">
        <v>1</v>
      </c>
      <c r="BY704" t="s">
        <v>1</v>
      </c>
      <c r="BZ704" t="s">
        <v>1</v>
      </c>
      <c r="CA704" t="s">
        <v>1</v>
      </c>
      <c r="CB704" t="s">
        <v>1</v>
      </c>
      <c r="CD704" t="str" cm="1">
        <f t="array" aca="1" ref="CD704" ca="1">eConcatenar(A704:CB704,"|")</f>
        <v>s9voPIvH4j4eQu46|CAR2020-4896|3|MEMORIAL|TABASCO|CARDENAS|SANTANA PRIMERA SECCION|2020-01-30|14800|0|100|50|0|0|0|0|0|0|0|0|0|0|0|0|0|0|0|ESTRADA|LOPEZ|GRACIELA|SOLTERO|X|X|SANTANA 1RA SECCION|SANTANA PRIMERA SECCION|X|2222512494|X|X|X|SANTANA 1RA SECCION|X|LUNES|X|X|X|X|X|DOMICILIO |7500|7300|0|0|0|2022-10-01|2022-10-08|x|x|x|x|x|QWZBUES49KVTQO|x|HOMBRE|X|14800|X|X|X|X|X|X|X|X|CARDENAS|X|X|X|X|X</v>
      </c>
    </row>
    <row r="705" spans="1:82" x14ac:dyDescent="0.25">
      <c r="A705" t="s">
        <v>839</v>
      </c>
      <c r="B705" t="s">
        <v>2830</v>
      </c>
      <c r="C705">
        <v>3</v>
      </c>
      <c r="D705" t="s">
        <v>3183</v>
      </c>
      <c r="E705" t="s">
        <v>3188</v>
      </c>
      <c r="F705" t="s">
        <v>0</v>
      </c>
      <c r="G705" t="s">
        <v>3594</v>
      </c>
      <c r="H705" t="s">
        <v>3834</v>
      </c>
      <c r="I705">
        <v>14800</v>
      </c>
      <c r="J705">
        <v>0</v>
      </c>
      <c r="K705">
        <v>200</v>
      </c>
      <c r="L705">
        <v>50</v>
      </c>
      <c r="M705">
        <v>2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 t="s">
        <v>4224</v>
      </c>
      <c r="AC705" t="s">
        <v>4246</v>
      </c>
      <c r="AD705" t="s">
        <v>4932</v>
      </c>
      <c r="AE705" t="s">
        <v>4</v>
      </c>
      <c r="AF705" t="s">
        <v>1</v>
      </c>
      <c r="AG705" t="s">
        <v>1</v>
      </c>
      <c r="AH705" t="s">
        <v>5688</v>
      </c>
      <c r="AI705" t="s">
        <v>3594</v>
      </c>
      <c r="AJ705" t="s">
        <v>1</v>
      </c>
      <c r="AK705">
        <v>9371675329</v>
      </c>
      <c r="AL705" t="s">
        <v>1</v>
      </c>
      <c r="AM705" t="s">
        <v>1</v>
      </c>
      <c r="AN705" t="s">
        <v>1</v>
      </c>
      <c r="AO705" t="s">
        <v>5688</v>
      </c>
      <c r="AP705" t="s">
        <v>1</v>
      </c>
      <c r="AQ705" t="s">
        <v>2</v>
      </c>
      <c r="AR705" t="s">
        <v>1</v>
      </c>
      <c r="AS705" t="s">
        <v>1</v>
      </c>
      <c r="AT705" t="s">
        <v>1</v>
      </c>
      <c r="AU705" t="s">
        <v>1</v>
      </c>
      <c r="AV705" t="s">
        <v>1</v>
      </c>
      <c r="AW705" t="s">
        <v>11</v>
      </c>
      <c r="AX705">
        <f>Tabla1[[#This Row],[precio del paquete]]-Tabla1[[#This Row],[Saldo_Deudor]]</f>
        <v>1700</v>
      </c>
      <c r="AY705">
        <v>13100</v>
      </c>
      <c r="AZ705">
        <v>0</v>
      </c>
      <c r="BA705">
        <v>0</v>
      </c>
      <c r="BB705" s="20">
        <v>0</v>
      </c>
      <c r="BC705" t="s">
        <v>3983</v>
      </c>
      <c r="BD705" t="s">
        <v>6048</v>
      </c>
      <c r="BE705" t="s">
        <v>3</v>
      </c>
      <c r="BF705" t="s">
        <v>3</v>
      </c>
      <c r="BG705" t="s">
        <v>3</v>
      </c>
      <c r="BH705" t="s">
        <v>3</v>
      </c>
      <c r="BI705" t="s">
        <v>3</v>
      </c>
      <c r="BJ705" s="19" t="s">
        <v>6123</v>
      </c>
      <c r="BK705" t="s">
        <v>3</v>
      </c>
      <c r="BL705" t="s">
        <v>132</v>
      </c>
      <c r="BM705" t="s">
        <v>1</v>
      </c>
      <c r="BN705">
        <f>Tabla1[[#This Row],[precio del paquete]]</f>
        <v>14800</v>
      </c>
      <c r="BO705" t="s">
        <v>1</v>
      </c>
      <c r="BP705" t="s">
        <v>1</v>
      </c>
      <c r="BQ705" t="s">
        <v>1</v>
      </c>
      <c r="BR705" t="s">
        <v>1</v>
      </c>
      <c r="BS705" t="s">
        <v>1</v>
      </c>
      <c r="BT705" t="s">
        <v>1</v>
      </c>
      <c r="BU705" t="s">
        <v>1</v>
      </c>
      <c r="BV705" t="s">
        <v>1</v>
      </c>
      <c r="BW705" t="s">
        <v>0</v>
      </c>
      <c r="BX705" t="s">
        <v>1</v>
      </c>
      <c r="BY705" t="s">
        <v>1</v>
      </c>
      <c r="BZ705" t="s">
        <v>1</v>
      </c>
      <c r="CA705" t="s">
        <v>1</v>
      </c>
      <c r="CB705" t="s">
        <v>1</v>
      </c>
      <c r="CD705" t="str" cm="1">
        <f t="array" aca="1" ref="CD705" ca="1">eConcatenar(A705:CB705,"|")</f>
        <v>fXpDgv1GLI1YCyXQ|CAR2021-6001|3|MEMORIAL|TABASCO|CARDENAS|SANTANA SEGUNDA SECCION|2021-07-10|14800|0|200|50|2|0|0|0|0|0|0|0|0|0|0|0|0|0|0|DOMINGUEZ|JIMENEZ|JEREMIAS|SOLTERO|X|X|ENTRADA LA BANQUETA|SANTANA SEGUNDA SECCION|X|9371675329|X|X|X|ENTRADA LA BANQUETA|X|LUNES|X|X|X|X|X|DOMICILIO |1700|13100|0|0|0|2022-07-01|2022-07-08|x|x|x|x|x|VGPXMZBAHZ6IEPI|x|HOMBRE|X|14800|X|X|X|X|X|X|X|X|CARDENAS|X|X|X|X|X</v>
      </c>
    </row>
    <row r="706" spans="1:82" x14ac:dyDescent="0.25">
      <c r="A706" t="s">
        <v>840</v>
      </c>
      <c r="B706" t="s">
        <v>2831</v>
      </c>
      <c r="C706">
        <v>3</v>
      </c>
      <c r="D706" t="s">
        <v>3183</v>
      </c>
      <c r="E706" t="s">
        <v>3188</v>
      </c>
      <c r="F706" t="s">
        <v>0</v>
      </c>
      <c r="G706" t="s">
        <v>3594</v>
      </c>
      <c r="H706" t="s">
        <v>3834</v>
      </c>
      <c r="I706">
        <v>14800</v>
      </c>
      <c r="J706">
        <v>0</v>
      </c>
      <c r="K706">
        <v>400</v>
      </c>
      <c r="L706">
        <v>50</v>
      </c>
      <c r="M706">
        <v>2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 t="s">
        <v>4246</v>
      </c>
      <c r="AC706" t="s">
        <v>4423</v>
      </c>
      <c r="AD706" t="s">
        <v>4933</v>
      </c>
      <c r="AE706" t="s">
        <v>4</v>
      </c>
      <c r="AF706" t="s">
        <v>1</v>
      </c>
      <c r="AG706" t="s">
        <v>1</v>
      </c>
      <c r="AH706" t="s">
        <v>5689</v>
      </c>
      <c r="AI706" t="s">
        <v>3594</v>
      </c>
      <c r="AJ706" t="s">
        <v>1</v>
      </c>
      <c r="AK706">
        <v>9371675329</v>
      </c>
      <c r="AL706" t="s">
        <v>1</v>
      </c>
      <c r="AM706" t="s">
        <v>1</v>
      </c>
      <c r="AN706" t="s">
        <v>1</v>
      </c>
      <c r="AO706" t="s">
        <v>5689</v>
      </c>
      <c r="AP706" t="s">
        <v>1</v>
      </c>
      <c r="AQ706" t="s">
        <v>2</v>
      </c>
      <c r="AR706" t="s">
        <v>1</v>
      </c>
      <c r="AS706" t="s">
        <v>1</v>
      </c>
      <c r="AT706" t="s">
        <v>1</v>
      </c>
      <c r="AU706" t="s">
        <v>1</v>
      </c>
      <c r="AV706" t="s">
        <v>1</v>
      </c>
      <c r="AW706" t="s">
        <v>11</v>
      </c>
      <c r="AX706">
        <f>Tabla1[[#This Row],[precio del paquete]]-Tabla1[[#This Row],[Saldo_Deudor]]</f>
        <v>1900</v>
      </c>
      <c r="AY706">
        <v>12900</v>
      </c>
      <c r="AZ706">
        <v>0</v>
      </c>
      <c r="BA706">
        <v>0</v>
      </c>
      <c r="BB706" s="20">
        <v>0</v>
      </c>
      <c r="BC706" t="s">
        <v>3983</v>
      </c>
      <c r="BD706" t="s">
        <v>6048</v>
      </c>
      <c r="BE706" t="s">
        <v>3</v>
      </c>
      <c r="BF706" t="s">
        <v>3</v>
      </c>
      <c r="BG706" t="s">
        <v>3</v>
      </c>
      <c r="BH706" t="s">
        <v>3</v>
      </c>
      <c r="BI706" t="s">
        <v>3</v>
      </c>
      <c r="BJ706" s="18" t="s">
        <v>6136</v>
      </c>
      <c r="BK706" t="s">
        <v>3</v>
      </c>
      <c r="BL706" t="s">
        <v>132</v>
      </c>
      <c r="BM706" t="s">
        <v>1</v>
      </c>
      <c r="BN706">
        <f>Tabla1[[#This Row],[precio del paquete]]</f>
        <v>14800</v>
      </c>
      <c r="BO706" t="s">
        <v>1</v>
      </c>
      <c r="BP706" t="s">
        <v>1</v>
      </c>
      <c r="BQ706" t="s">
        <v>1</v>
      </c>
      <c r="BR706" t="s">
        <v>1</v>
      </c>
      <c r="BS706" t="s">
        <v>1</v>
      </c>
      <c r="BT706" t="s">
        <v>1</v>
      </c>
      <c r="BU706" t="s">
        <v>1</v>
      </c>
      <c r="BV706" t="s">
        <v>1</v>
      </c>
      <c r="BW706" t="s">
        <v>0</v>
      </c>
      <c r="BX706" t="s">
        <v>1</v>
      </c>
      <c r="BY706" t="s">
        <v>1</v>
      </c>
      <c r="BZ706" t="s">
        <v>1</v>
      </c>
      <c r="CA706" t="s">
        <v>1</v>
      </c>
      <c r="CB706" t="s">
        <v>1</v>
      </c>
      <c r="CD706" t="str" cm="1">
        <f t="array" aca="1" ref="CD706" ca="1">eConcatenar(A706:CB706,"|")</f>
        <v>mAbozHABqn1YgXbq|CAR2021-5894|3|MEMORIAL|TABASCO|CARDENAS|SANTANA SEGUNDA SECCION|2021-07-10|14800|0|400|50|2|0|0|0|0|0|0|0|0|0|0|0|0|0|0|JIMENEZ|DE LA ROSA|MIREYA|SOLTERO|X|X|ENTRADA LA BANQUETA |SANTANA SEGUNDA SECCION|X|9371675329|X|X|X|ENTRADA LA BANQUETA |X|LUNES|X|X|X|X|X|DOMICILIO |1900|12900|0|0|0|2022-07-01|2022-07-08|x|x|x|x|x|QWZBUES49KVTQO|x|HOMBRE|X|14800|X|X|X|X|X|X|X|X|CARDENAS|X|X|X|X|X</v>
      </c>
    </row>
    <row r="707" spans="1:82" x14ac:dyDescent="0.25">
      <c r="A707" t="s">
        <v>841</v>
      </c>
      <c r="B707" t="s">
        <v>2832</v>
      </c>
      <c r="C707">
        <v>3</v>
      </c>
      <c r="D707" t="s">
        <v>3183</v>
      </c>
      <c r="E707" t="s">
        <v>3188</v>
      </c>
      <c r="F707" t="s">
        <v>0</v>
      </c>
      <c r="G707" t="s">
        <v>3594</v>
      </c>
      <c r="H707" t="s">
        <v>4059</v>
      </c>
      <c r="I707">
        <v>14800</v>
      </c>
      <c r="J707">
        <v>0</v>
      </c>
      <c r="K707">
        <v>200</v>
      </c>
      <c r="L707">
        <v>50</v>
      </c>
      <c r="M707">
        <v>2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 t="s">
        <v>4183</v>
      </c>
      <c r="AC707" t="s">
        <v>4305</v>
      </c>
      <c r="AD707" t="s">
        <v>4422</v>
      </c>
      <c r="AE707" t="s">
        <v>4</v>
      </c>
      <c r="AF707" t="s">
        <v>1</v>
      </c>
      <c r="AG707" t="s">
        <v>1</v>
      </c>
      <c r="AH707" t="s">
        <v>5690</v>
      </c>
      <c r="AI707" t="s">
        <v>3594</v>
      </c>
      <c r="AJ707" t="s">
        <v>1</v>
      </c>
      <c r="AK707">
        <v>9371096848</v>
      </c>
      <c r="AL707" t="s">
        <v>1</v>
      </c>
      <c r="AM707" t="s">
        <v>1</v>
      </c>
      <c r="AN707" t="s">
        <v>1</v>
      </c>
      <c r="AO707" t="s">
        <v>5690</v>
      </c>
      <c r="AP707" t="s">
        <v>1</v>
      </c>
      <c r="AQ707" t="s">
        <v>2</v>
      </c>
      <c r="AR707" t="s">
        <v>1</v>
      </c>
      <c r="AS707" t="s">
        <v>1</v>
      </c>
      <c r="AT707" t="s">
        <v>1</v>
      </c>
      <c r="AU707" t="s">
        <v>1</v>
      </c>
      <c r="AV707" t="s">
        <v>1</v>
      </c>
      <c r="AW707" t="s">
        <v>11</v>
      </c>
      <c r="AX707">
        <f>Tabla1[[#This Row],[precio del paquete]]-Tabla1[[#This Row],[Saldo_Deudor]]</f>
        <v>1000</v>
      </c>
      <c r="AY707">
        <v>13800</v>
      </c>
      <c r="AZ707">
        <v>0</v>
      </c>
      <c r="BA707">
        <v>0</v>
      </c>
      <c r="BB707" s="20">
        <v>0</v>
      </c>
      <c r="BC707" t="s">
        <v>3983</v>
      </c>
      <c r="BD707" t="s">
        <v>6048</v>
      </c>
      <c r="BE707" t="s">
        <v>3</v>
      </c>
      <c r="BF707" t="s">
        <v>3</v>
      </c>
      <c r="BG707" t="s">
        <v>3</v>
      </c>
      <c r="BH707" t="s">
        <v>3</v>
      </c>
      <c r="BI707" t="s">
        <v>3</v>
      </c>
      <c r="BJ707" s="19" t="s">
        <v>6136</v>
      </c>
      <c r="BK707" t="s">
        <v>3</v>
      </c>
      <c r="BL707" t="s">
        <v>132</v>
      </c>
      <c r="BM707" t="s">
        <v>1</v>
      </c>
      <c r="BN707">
        <f>Tabla1[[#This Row],[precio del paquete]]</f>
        <v>14800</v>
      </c>
      <c r="BO707" t="s">
        <v>1</v>
      </c>
      <c r="BP707" t="s">
        <v>1</v>
      </c>
      <c r="BQ707" t="s">
        <v>1</v>
      </c>
      <c r="BR707" t="s">
        <v>1</v>
      </c>
      <c r="BS707" t="s">
        <v>1</v>
      </c>
      <c r="BT707" t="s">
        <v>1</v>
      </c>
      <c r="BU707" t="s">
        <v>1</v>
      </c>
      <c r="BV707" t="s">
        <v>1</v>
      </c>
      <c r="BW707" t="s">
        <v>0</v>
      </c>
      <c r="BX707" t="s">
        <v>1</v>
      </c>
      <c r="BY707" t="s">
        <v>1</v>
      </c>
      <c r="BZ707" t="s">
        <v>1</v>
      </c>
      <c r="CA707" t="s">
        <v>1</v>
      </c>
      <c r="CB707" t="s">
        <v>1</v>
      </c>
      <c r="CD707" t="str" cm="1">
        <f t="array" aca="1" ref="CD707" ca="1">eConcatenar(A707:CB707,"|")</f>
        <v>9xJmQ4zAUSGmtYn0|CAR2021-7019|3|MEMORIAL|TABASCO|CARDENAS|SANTANA SEGUNDA SECCION|2021-01-18|14800|0|200|50|2|0|0|0|0|0|0|0|0|0|0|0|0|0|0|DE LA CRUZ|SANCHEZ|SORAYA|SOLTERO|X|X|MANZANA 16 |SANTANA SEGUNDA SECCION|X|9371096848|X|X|X|MANZANA 16 |X|LUNES|X|X|X|X|X|DOMICILIO |1000|13800|0|0|0|2022-07-01|2022-07-08|x|x|x|x|x|QWZBUES49KVTQO|x|HOMBRE|X|14800|X|X|X|X|X|X|X|X|CARDENAS|X|X|X|X|X</v>
      </c>
    </row>
    <row r="708" spans="1:82" x14ac:dyDescent="0.25">
      <c r="A708" t="s">
        <v>842</v>
      </c>
      <c r="B708" t="s">
        <v>2833</v>
      </c>
      <c r="C708">
        <v>3</v>
      </c>
      <c r="D708" t="s">
        <v>3183</v>
      </c>
      <c r="E708" t="s">
        <v>3188</v>
      </c>
      <c r="F708" t="s">
        <v>0</v>
      </c>
      <c r="G708" t="s">
        <v>3594</v>
      </c>
      <c r="H708" t="s">
        <v>3834</v>
      </c>
      <c r="I708">
        <v>14800</v>
      </c>
      <c r="J708">
        <v>0</v>
      </c>
      <c r="K708">
        <v>300</v>
      </c>
      <c r="L708">
        <v>50</v>
      </c>
      <c r="M708">
        <v>2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 t="s">
        <v>4922</v>
      </c>
      <c r="AC708" t="s">
        <v>4703</v>
      </c>
      <c r="AD708" t="s">
        <v>4934</v>
      </c>
      <c r="AE708" t="s">
        <v>4</v>
      </c>
      <c r="AF708" t="s">
        <v>1</v>
      </c>
      <c r="AG708" t="s">
        <v>1</v>
      </c>
      <c r="AH708" t="s">
        <v>5196</v>
      </c>
      <c r="AI708" t="s">
        <v>3594</v>
      </c>
      <c r="AJ708" t="s">
        <v>1</v>
      </c>
      <c r="AK708">
        <v>9371285219</v>
      </c>
      <c r="AL708" t="s">
        <v>1</v>
      </c>
      <c r="AM708" t="s">
        <v>1</v>
      </c>
      <c r="AN708" t="s">
        <v>1</v>
      </c>
      <c r="AO708" t="s">
        <v>5196</v>
      </c>
      <c r="AP708" t="s">
        <v>1</v>
      </c>
      <c r="AQ708" t="s">
        <v>2</v>
      </c>
      <c r="AR708" t="s">
        <v>1</v>
      </c>
      <c r="AS708" t="s">
        <v>1</v>
      </c>
      <c r="AT708" t="s">
        <v>1</v>
      </c>
      <c r="AU708" t="s">
        <v>1</v>
      </c>
      <c r="AV708" t="s">
        <v>1</v>
      </c>
      <c r="AW708" t="s">
        <v>11</v>
      </c>
      <c r="AX708">
        <f>Tabla1[[#This Row],[precio del paquete]]-Tabla1[[#This Row],[Saldo_Deudor]]</f>
        <v>1200</v>
      </c>
      <c r="AY708">
        <v>13600</v>
      </c>
      <c r="AZ708">
        <v>0</v>
      </c>
      <c r="BA708">
        <v>0</v>
      </c>
      <c r="BB708" s="20">
        <v>0</v>
      </c>
      <c r="BC708" t="s">
        <v>3834</v>
      </c>
      <c r="BD708" t="s">
        <v>4160</v>
      </c>
      <c r="BE708" t="s">
        <v>3</v>
      </c>
      <c r="BF708" t="s">
        <v>3</v>
      </c>
      <c r="BG708" t="s">
        <v>3</v>
      </c>
      <c r="BH708" t="s">
        <v>3</v>
      </c>
      <c r="BI708" t="s">
        <v>3</v>
      </c>
      <c r="BJ708" s="18" t="s">
        <v>6136</v>
      </c>
      <c r="BK708" t="s">
        <v>3</v>
      </c>
      <c r="BL708" t="s">
        <v>132</v>
      </c>
      <c r="BM708" t="s">
        <v>1</v>
      </c>
      <c r="BN708">
        <f>Tabla1[[#This Row],[precio del paquete]]</f>
        <v>14800</v>
      </c>
      <c r="BO708" t="s">
        <v>1</v>
      </c>
      <c r="BP708" t="s">
        <v>1</v>
      </c>
      <c r="BQ708" t="s">
        <v>1</v>
      </c>
      <c r="BR708" t="s">
        <v>1</v>
      </c>
      <c r="BS708" t="s">
        <v>1</v>
      </c>
      <c r="BT708" t="s">
        <v>1</v>
      </c>
      <c r="BU708" t="s">
        <v>1</v>
      </c>
      <c r="BV708" t="s">
        <v>1</v>
      </c>
      <c r="BW708" t="s">
        <v>0</v>
      </c>
      <c r="BX708" t="s">
        <v>1</v>
      </c>
      <c r="BY708" t="s">
        <v>1</v>
      </c>
      <c r="BZ708" t="s">
        <v>1</v>
      </c>
      <c r="CA708" t="s">
        <v>1</v>
      </c>
      <c r="CB708" t="s">
        <v>1</v>
      </c>
      <c r="CD708" t="str" cm="1">
        <f t="array" aca="1" ref="CD708" ca="1">eConcatenar(A708:CB708,"|")</f>
        <v>A1PO9GhgkAVuXhVE|CAR2021-6003|3|MEMORIAL|TABASCO|CARDENAS|SANTANA SEGUNDA SECCION|2021-07-10|14800|0|300|50|2|0|0|0|0|0|0|0|0|0|0|0|0|0|0|CALIX|BAUTISTA|FILIBERTO|SOLTERO|X|X|CARRETERA PRINCIPAL|SANTANA SEGUNDA SECCION|X|9371285219|X|X|X|CARRETERA PRINCIPAL|X|LUNES|X|X|X|X|X|DOMICILIO |1200|13600|0|0|0|2021-07-10|2021-07-17|x|x|x|x|x|QWZBUES49KVTQO|x|HOMBRE|X|14800|X|X|X|X|X|X|X|X|CARDENAS|X|X|X|X|X</v>
      </c>
    </row>
    <row r="709" spans="1:82" x14ac:dyDescent="0.25">
      <c r="A709" t="s">
        <v>843</v>
      </c>
      <c r="B709" t="s">
        <v>2834</v>
      </c>
      <c r="C709">
        <v>3</v>
      </c>
      <c r="D709" t="s">
        <v>3183</v>
      </c>
      <c r="E709" t="s">
        <v>3188</v>
      </c>
      <c r="F709" t="s">
        <v>3189</v>
      </c>
      <c r="G709" t="s">
        <v>3595</v>
      </c>
      <c r="H709" t="s">
        <v>3927</v>
      </c>
      <c r="I709">
        <v>14800</v>
      </c>
      <c r="J709">
        <v>0</v>
      </c>
      <c r="K709">
        <v>100</v>
      </c>
      <c r="L709">
        <v>50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 t="s">
        <v>4283</v>
      </c>
      <c r="AC709" t="s">
        <v>4346</v>
      </c>
      <c r="AD709" t="s">
        <v>4935</v>
      </c>
      <c r="AE709" t="s">
        <v>4</v>
      </c>
      <c r="AF709" t="s">
        <v>1</v>
      </c>
      <c r="AG709" t="s">
        <v>1</v>
      </c>
      <c r="AH709" t="s">
        <v>3373</v>
      </c>
      <c r="AI709" t="s">
        <v>3595</v>
      </c>
      <c r="AJ709" t="s">
        <v>1</v>
      </c>
      <c r="AK709">
        <v>9331463689</v>
      </c>
      <c r="AL709" t="s">
        <v>1</v>
      </c>
      <c r="AM709" t="s">
        <v>1</v>
      </c>
      <c r="AN709" t="s">
        <v>1</v>
      </c>
      <c r="AO709" t="s">
        <v>3373</v>
      </c>
      <c r="AP709" t="s">
        <v>1</v>
      </c>
      <c r="AQ709" t="s">
        <v>2</v>
      </c>
      <c r="AR709" t="s">
        <v>1</v>
      </c>
      <c r="AS709" t="s">
        <v>1</v>
      </c>
      <c r="AT709" t="s">
        <v>1</v>
      </c>
      <c r="AU709" t="s">
        <v>1</v>
      </c>
      <c r="AV709" t="s">
        <v>1</v>
      </c>
      <c r="AW709" t="s">
        <v>11</v>
      </c>
      <c r="AX709">
        <f>Tabla1[[#This Row],[precio del paquete]]-Tabla1[[#This Row],[Saldo_Deudor]]</f>
        <v>3100</v>
      </c>
      <c r="AY709">
        <v>11700</v>
      </c>
      <c r="AZ709">
        <v>0</v>
      </c>
      <c r="BA709">
        <v>0</v>
      </c>
      <c r="BB709" s="20">
        <v>0</v>
      </c>
      <c r="BC709" t="s">
        <v>5980</v>
      </c>
      <c r="BD709" t="s">
        <v>5959</v>
      </c>
      <c r="BE709" t="s">
        <v>3</v>
      </c>
      <c r="BF709" t="s">
        <v>3</v>
      </c>
      <c r="BG709" t="s">
        <v>3</v>
      </c>
      <c r="BH709" t="s">
        <v>3</v>
      </c>
      <c r="BI709" t="s">
        <v>3</v>
      </c>
      <c r="BJ709" s="19" t="s">
        <v>6136</v>
      </c>
      <c r="BK709" t="s">
        <v>3</v>
      </c>
      <c r="BL709" t="s">
        <v>132</v>
      </c>
      <c r="BM709" t="s">
        <v>1</v>
      </c>
      <c r="BN709">
        <f>Tabla1[[#This Row],[precio del paquete]]</f>
        <v>14800</v>
      </c>
      <c r="BO709" t="s">
        <v>1</v>
      </c>
      <c r="BP709" t="s">
        <v>1</v>
      </c>
      <c r="BQ709" t="s">
        <v>1</v>
      </c>
      <c r="BR709" t="s">
        <v>1</v>
      </c>
      <c r="BS709" t="s">
        <v>1</v>
      </c>
      <c r="BT709" t="s">
        <v>1</v>
      </c>
      <c r="BU709" t="s">
        <v>1</v>
      </c>
      <c r="BV709" t="s">
        <v>1</v>
      </c>
      <c r="BW709" t="s">
        <v>0</v>
      </c>
      <c r="BX709" t="s">
        <v>1</v>
      </c>
      <c r="BY709" t="s">
        <v>1</v>
      </c>
      <c r="BZ709" t="s">
        <v>1</v>
      </c>
      <c r="CA709" t="s">
        <v>1</v>
      </c>
      <c r="CB709" t="s">
        <v>1</v>
      </c>
      <c r="CD709" t="str" cm="1">
        <f t="array" aca="1" ref="CD709" ca="1">eConcatenar(A709:CB709,"|")</f>
        <v>J0dvoBfiey1S1pxE|COM2021-1707|3|MEMORIAL|TABASCO|COMALCALCO|SANTO TOMAS|2021-05-20|14800|0|100|50|0|0|0|0|0|0|0|0|0|0|0|0|0|0|0|CORDOVA|FLORES|JESUS MANUEL|SOLTERO|X|X|FRANCISCO I MADERO|SANTO TOMAS|X|9331463689|X|X|X|FRANCISCO I MADERO|X|LUNES|X|X|X|X|X|DOMICILIO |3100|11700|0|0|0|2022-01-18|2022-01-25|x|x|x|x|x|QWZBUES49KVTQO|x|HOMBRE|X|14800|X|X|X|X|X|X|X|X|CARDENAS|X|X|X|X|X</v>
      </c>
    </row>
    <row r="710" spans="1:82" x14ac:dyDescent="0.25">
      <c r="A710" t="s">
        <v>844</v>
      </c>
      <c r="B710" t="s">
        <v>2835</v>
      </c>
      <c r="C710">
        <v>3</v>
      </c>
      <c r="D710" t="s">
        <v>3183</v>
      </c>
      <c r="E710" t="s">
        <v>3188</v>
      </c>
      <c r="F710" t="s">
        <v>3192</v>
      </c>
      <c r="G710" t="s">
        <v>3596</v>
      </c>
      <c r="H710" t="s">
        <v>3817</v>
      </c>
      <c r="I710">
        <v>14800</v>
      </c>
      <c r="J710">
        <v>0</v>
      </c>
      <c r="K710">
        <v>50</v>
      </c>
      <c r="L710">
        <v>50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 t="s">
        <v>4936</v>
      </c>
      <c r="AC710" t="s">
        <v>4406</v>
      </c>
      <c r="AD710" t="s">
        <v>4407</v>
      </c>
      <c r="AE710" t="s">
        <v>4</v>
      </c>
      <c r="AF710" t="s">
        <v>1</v>
      </c>
      <c r="AG710" t="s">
        <v>1</v>
      </c>
      <c r="AH710" t="s">
        <v>5691</v>
      </c>
      <c r="AI710" t="s">
        <v>3596</v>
      </c>
      <c r="AJ710" t="s">
        <v>1</v>
      </c>
      <c r="AK710">
        <v>9331478106</v>
      </c>
      <c r="AL710" t="s">
        <v>1</v>
      </c>
      <c r="AM710" t="s">
        <v>1</v>
      </c>
      <c r="AN710" t="s">
        <v>1</v>
      </c>
      <c r="AO710" t="s">
        <v>5691</v>
      </c>
      <c r="AP710" t="s">
        <v>1</v>
      </c>
      <c r="AQ710" t="s">
        <v>2</v>
      </c>
      <c r="AR710" t="s">
        <v>1</v>
      </c>
      <c r="AS710" t="s">
        <v>1</v>
      </c>
      <c r="AT710" t="s">
        <v>1</v>
      </c>
      <c r="AU710" t="s">
        <v>1</v>
      </c>
      <c r="AV710" t="s">
        <v>1</v>
      </c>
      <c r="AW710" t="s">
        <v>11</v>
      </c>
      <c r="AX710">
        <f>Tabla1[[#This Row],[precio del paquete]]-Tabla1[[#This Row],[Saldo_Deudor]]</f>
        <v>1050</v>
      </c>
      <c r="AY710">
        <v>13750</v>
      </c>
      <c r="AZ710">
        <v>0</v>
      </c>
      <c r="BA710">
        <v>0</v>
      </c>
      <c r="BB710" s="20">
        <v>0</v>
      </c>
      <c r="BC710" t="s">
        <v>4124</v>
      </c>
      <c r="BD710" t="s">
        <v>4103</v>
      </c>
      <c r="BE710" t="s">
        <v>3</v>
      </c>
      <c r="BF710" t="s">
        <v>3</v>
      </c>
      <c r="BG710" t="s">
        <v>3</v>
      </c>
      <c r="BH710" t="s">
        <v>3</v>
      </c>
      <c r="BI710" t="s">
        <v>3</v>
      </c>
      <c r="BJ710" s="18" t="s">
        <v>6143</v>
      </c>
      <c r="BK710" t="s">
        <v>3</v>
      </c>
      <c r="BL710" t="s">
        <v>132</v>
      </c>
      <c r="BM710" t="s">
        <v>1</v>
      </c>
      <c r="BN710">
        <f>Tabla1[[#This Row],[precio del paquete]]</f>
        <v>14800</v>
      </c>
      <c r="BO710" t="s">
        <v>1</v>
      </c>
      <c r="BP710" t="s">
        <v>1</v>
      </c>
      <c r="BQ710" t="s">
        <v>1</v>
      </c>
      <c r="BR710" t="s">
        <v>1</v>
      </c>
      <c r="BS710" t="s">
        <v>1</v>
      </c>
      <c r="BT710" t="s">
        <v>1</v>
      </c>
      <c r="BU710" t="s">
        <v>1</v>
      </c>
      <c r="BV710" t="s">
        <v>1</v>
      </c>
      <c r="BW710" t="s">
        <v>0</v>
      </c>
      <c r="BX710" t="s">
        <v>1</v>
      </c>
      <c r="BY710" t="s">
        <v>1</v>
      </c>
      <c r="BZ710" t="s">
        <v>1</v>
      </c>
      <c r="CA710" t="s">
        <v>1</v>
      </c>
      <c r="CB710" t="s">
        <v>1</v>
      </c>
      <c r="CD710" t="str" cm="1">
        <f t="array" aca="1" ref="CD710" ca="1">eConcatenar(A710:CB710,"|")</f>
        <v>Abl1cojtEjGpJ7rt|CAR2021-6080|3|MEMORIAL|TABASCO|PARAISO|SANTUARIO 1RA |2021-10-15|14800|0|50|50|0|0|0|0|0|0|0|0|0|0|0|0|0|0|0|ULLOA|BALCAZAR|ALFREDO|SOLTERO|X|X|SANTUARIO 1RA|SANTUARIO 1RA |X|9331478106|X|X|X|SANTUARIO 1RA|X|LUNES|X|X|X|X|X|DOMICILIO |1050|13750|0|0|0|2022-01-21|2022-01-28|x|x|x|x|x|QWZHGIJM9KVTQO|x|HOMBRE|X|14800|X|X|X|X|X|X|X|X|CARDENAS|X|X|X|X|X</v>
      </c>
    </row>
    <row r="711" spans="1:82" x14ac:dyDescent="0.25">
      <c r="A711" t="s">
        <v>845</v>
      </c>
      <c r="B711" t="s">
        <v>2836</v>
      </c>
      <c r="C711">
        <v>3</v>
      </c>
      <c r="D711" t="s">
        <v>3183</v>
      </c>
      <c r="E711" t="s">
        <v>3188</v>
      </c>
      <c r="F711" t="s">
        <v>10</v>
      </c>
      <c r="G711" t="s">
        <v>3596</v>
      </c>
      <c r="H711" t="s">
        <v>3942</v>
      </c>
      <c r="I711">
        <v>14800</v>
      </c>
      <c r="J711">
        <v>0</v>
      </c>
      <c r="K711">
        <v>400</v>
      </c>
      <c r="L711">
        <v>50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 t="s">
        <v>4224</v>
      </c>
      <c r="AC711" t="s">
        <v>4186</v>
      </c>
      <c r="AD711" t="s">
        <v>4429</v>
      </c>
      <c r="AE711" t="s">
        <v>4</v>
      </c>
      <c r="AF711" t="s">
        <v>1</v>
      </c>
      <c r="AG711" t="s">
        <v>1</v>
      </c>
      <c r="AH711" t="s">
        <v>5692</v>
      </c>
      <c r="AI711" t="s">
        <v>3596</v>
      </c>
      <c r="AJ711" t="s">
        <v>1</v>
      </c>
      <c r="AK711">
        <v>8122131600</v>
      </c>
      <c r="AL711" t="s">
        <v>1</v>
      </c>
      <c r="AM711" t="s">
        <v>1</v>
      </c>
      <c r="AN711" t="s">
        <v>1</v>
      </c>
      <c r="AO711" t="s">
        <v>5692</v>
      </c>
      <c r="AP711" t="s">
        <v>1</v>
      </c>
      <c r="AQ711" t="s">
        <v>2</v>
      </c>
      <c r="AR711" t="s">
        <v>1</v>
      </c>
      <c r="AS711" t="s">
        <v>1</v>
      </c>
      <c r="AT711" t="s">
        <v>1</v>
      </c>
      <c r="AU711" t="s">
        <v>1</v>
      </c>
      <c r="AV711" t="s">
        <v>1</v>
      </c>
      <c r="AW711" t="s">
        <v>11</v>
      </c>
      <c r="AX711">
        <f>Tabla1[[#This Row],[precio del paquete]]-Tabla1[[#This Row],[Saldo_Deudor]]</f>
        <v>800</v>
      </c>
      <c r="AY711">
        <v>14000</v>
      </c>
      <c r="AZ711">
        <v>0</v>
      </c>
      <c r="BA711">
        <v>0</v>
      </c>
      <c r="BB711" s="20">
        <v>0</v>
      </c>
      <c r="BC711" t="s">
        <v>4124</v>
      </c>
      <c r="BD711" t="s">
        <v>4103</v>
      </c>
      <c r="BE711" t="s">
        <v>3</v>
      </c>
      <c r="BF711" t="s">
        <v>3</v>
      </c>
      <c r="BG711" t="s">
        <v>3</v>
      </c>
      <c r="BH711" t="s">
        <v>3</v>
      </c>
      <c r="BI711" t="s">
        <v>3</v>
      </c>
      <c r="BJ711" s="19" t="s">
        <v>6128</v>
      </c>
      <c r="BK711" t="s">
        <v>3</v>
      </c>
      <c r="BL711" t="s">
        <v>132</v>
      </c>
      <c r="BM711" t="s">
        <v>1</v>
      </c>
      <c r="BN711">
        <f>Tabla1[[#This Row],[precio del paquete]]</f>
        <v>14800</v>
      </c>
      <c r="BO711" t="s">
        <v>1</v>
      </c>
      <c r="BP711" t="s">
        <v>1</v>
      </c>
      <c r="BQ711" t="s">
        <v>1</v>
      </c>
      <c r="BR711" t="s">
        <v>1</v>
      </c>
      <c r="BS711" t="s">
        <v>1</v>
      </c>
      <c r="BT711" t="s">
        <v>1</v>
      </c>
      <c r="BU711" t="s">
        <v>1</v>
      </c>
      <c r="BV711" t="s">
        <v>1</v>
      </c>
      <c r="BW711" t="s">
        <v>0</v>
      </c>
      <c r="BX711" t="s">
        <v>1</v>
      </c>
      <c r="BY711" t="s">
        <v>1</v>
      </c>
      <c r="BZ711" t="s">
        <v>1</v>
      </c>
      <c r="CA711" t="s">
        <v>1</v>
      </c>
      <c r="CB711" t="s">
        <v>1</v>
      </c>
      <c r="CD711" t="str" cm="1">
        <f t="array" aca="1" ref="CD711" ca="1">eConcatenar(A711:CB711,"|")</f>
        <v>lObkGtxFZXm48J2N|CAR2021-7630|3|MEMORIAL|TABASCO|CARDENAS |SANTUARIO 1RA |2021-12-18|14800|0|400|50|0|0|0|0|0|0|0|0|0|0|0|0|0|0|0|DOMINGUEZ|GARCIA|ELADIO|SOLTERO|X|X|SANTUARIO 1RA SECCION|SANTUARIO 1RA |X|8122131600|X|X|X|SANTUARIO 1RA SECCION|X|LUNES|X|X|X|X|X|DOMICILIO |800|14000|0|0|0|2022-01-21|2022-01-28|x|x|x|x|x|EJCRE545VMMBBOQ|x|HOMBRE|X|14800|X|X|X|X|X|X|X|X|CARDENAS|X|X|X|X|X</v>
      </c>
    </row>
    <row r="712" spans="1:82" x14ac:dyDescent="0.25">
      <c r="A712" t="s">
        <v>846</v>
      </c>
      <c r="B712" t="s">
        <v>2837</v>
      </c>
      <c r="C712">
        <v>3</v>
      </c>
      <c r="D712" t="s">
        <v>3183</v>
      </c>
      <c r="E712" t="s">
        <v>3188</v>
      </c>
      <c r="F712" t="s">
        <v>3189</v>
      </c>
      <c r="G712" t="s">
        <v>3597</v>
      </c>
      <c r="H712" t="s">
        <v>3763</v>
      </c>
      <c r="I712">
        <v>14800</v>
      </c>
      <c r="J712">
        <v>0</v>
      </c>
      <c r="K712">
        <v>100</v>
      </c>
      <c r="L712">
        <v>50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 t="s">
        <v>4230</v>
      </c>
      <c r="AC712" t="s">
        <v>4937</v>
      </c>
      <c r="AD712" t="s">
        <v>4938</v>
      </c>
      <c r="AE712" t="s">
        <v>4</v>
      </c>
      <c r="AF712" t="s">
        <v>1</v>
      </c>
      <c r="AG712" t="s">
        <v>1</v>
      </c>
      <c r="AH712" t="s">
        <v>5693</v>
      </c>
      <c r="AI712" t="s">
        <v>3597</v>
      </c>
      <c r="AJ712" t="s">
        <v>1</v>
      </c>
      <c r="AK712">
        <v>9931308105</v>
      </c>
      <c r="AL712" t="s">
        <v>1</v>
      </c>
      <c r="AM712" t="s">
        <v>1</v>
      </c>
      <c r="AN712" t="s">
        <v>1</v>
      </c>
      <c r="AO712" t="s">
        <v>5693</v>
      </c>
      <c r="AP712" t="s">
        <v>1</v>
      </c>
      <c r="AQ712" t="s">
        <v>2</v>
      </c>
      <c r="AR712" t="s">
        <v>1</v>
      </c>
      <c r="AS712" t="s">
        <v>1</v>
      </c>
      <c r="AT712" t="s">
        <v>1</v>
      </c>
      <c r="AU712" t="s">
        <v>1</v>
      </c>
      <c r="AV712" t="s">
        <v>1</v>
      </c>
      <c r="AW712" t="s">
        <v>11</v>
      </c>
      <c r="AX712">
        <f>Tabla1[[#This Row],[precio del paquete]]-Tabla1[[#This Row],[Saldo_Deudor]]</f>
        <v>1800</v>
      </c>
      <c r="AY712">
        <v>13000</v>
      </c>
      <c r="AZ712">
        <v>0</v>
      </c>
      <c r="BA712">
        <v>0</v>
      </c>
      <c r="BB712" s="20">
        <v>0</v>
      </c>
      <c r="BC712" t="s">
        <v>3768</v>
      </c>
      <c r="BD712" t="s">
        <v>3769</v>
      </c>
      <c r="BE712" t="s">
        <v>3</v>
      </c>
      <c r="BF712" t="s">
        <v>3</v>
      </c>
      <c r="BG712" t="s">
        <v>3</v>
      </c>
      <c r="BH712" t="s">
        <v>3</v>
      </c>
      <c r="BI712" t="s">
        <v>3</v>
      </c>
      <c r="BJ712" s="18" t="s">
        <v>6128</v>
      </c>
      <c r="BK712" t="s">
        <v>3</v>
      </c>
      <c r="BL712" t="s">
        <v>132</v>
      </c>
      <c r="BM712" t="s">
        <v>1</v>
      </c>
      <c r="BN712">
        <f>Tabla1[[#This Row],[precio del paquete]]</f>
        <v>14800</v>
      </c>
      <c r="BO712" t="s">
        <v>1</v>
      </c>
      <c r="BP712" t="s">
        <v>1</v>
      </c>
      <c r="BQ712" t="s">
        <v>1</v>
      </c>
      <c r="BR712" t="s">
        <v>1</v>
      </c>
      <c r="BS712" t="s">
        <v>1</v>
      </c>
      <c r="BT712" t="s">
        <v>1</v>
      </c>
      <c r="BU712" t="s">
        <v>1</v>
      </c>
      <c r="BV712" t="s">
        <v>1</v>
      </c>
      <c r="BW712" t="s">
        <v>0</v>
      </c>
      <c r="BX712" t="s">
        <v>1</v>
      </c>
      <c r="BY712" t="s">
        <v>1</v>
      </c>
      <c r="BZ712" t="s">
        <v>1</v>
      </c>
      <c r="CA712" t="s">
        <v>1</v>
      </c>
      <c r="CB712" t="s">
        <v>1</v>
      </c>
      <c r="CD712" t="str" cm="1">
        <f t="array" aca="1" ref="CD712" ca="1">eConcatenar(A712:CB712,"|")</f>
        <v>DlYPZpjwLTTsnk6Q|COM2021-3313|3|MEMORIAL|TABASCO|COMALCALCO|SARGENTO LOPEZ|2022-02-01|14800|0|100|50|0|0|0|0|0|0|0|0|0|0|0|0|0|0|0|VELAZQUEZ|SOLIS|CINTIA LIZBETH|SOLTERO|X|X|ENTRADA SAN JORGE|SARGENTO LOPEZ|X|9931308105|X|X|X|ENTRADA SAN JORGE|X|LUNES|X|X|X|X|X|DOMICILIO |1800|13000|0|0|0|2022-01-22|2022-01-29|x|x|x|x|x|EJCRE545VMMBBOQ|x|HOMBRE|X|14800|X|X|X|X|X|X|X|X|CARDENAS|X|X|X|X|X</v>
      </c>
    </row>
    <row r="713" spans="1:82" x14ac:dyDescent="0.25">
      <c r="A713" t="s">
        <v>847</v>
      </c>
      <c r="B713" t="s">
        <v>2838</v>
      </c>
      <c r="C713">
        <v>3</v>
      </c>
      <c r="D713" t="s">
        <v>3183</v>
      </c>
      <c r="E713" t="s">
        <v>3188</v>
      </c>
      <c r="F713" t="s">
        <v>3189</v>
      </c>
      <c r="G713" t="s">
        <v>3598</v>
      </c>
      <c r="H713" t="s">
        <v>3763</v>
      </c>
      <c r="I713">
        <v>14800</v>
      </c>
      <c r="J713">
        <v>0</v>
      </c>
      <c r="K713">
        <v>100</v>
      </c>
      <c r="L713">
        <v>50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 t="s">
        <v>4200</v>
      </c>
      <c r="AC713" t="s">
        <v>4760</v>
      </c>
      <c r="AD713" t="s">
        <v>4939</v>
      </c>
      <c r="AE713" t="s">
        <v>4</v>
      </c>
      <c r="AF713" t="s">
        <v>1</v>
      </c>
      <c r="AG713" t="s">
        <v>1</v>
      </c>
      <c r="AH713" t="s">
        <v>3597</v>
      </c>
      <c r="AI713" t="s">
        <v>3598</v>
      </c>
      <c r="AJ713" t="s">
        <v>1</v>
      </c>
      <c r="AK713">
        <v>9331544741</v>
      </c>
      <c r="AL713" t="s">
        <v>1</v>
      </c>
      <c r="AM713" t="s">
        <v>1</v>
      </c>
      <c r="AN713" t="s">
        <v>1</v>
      </c>
      <c r="AO713" t="s">
        <v>3597</v>
      </c>
      <c r="AP713" t="s">
        <v>1</v>
      </c>
      <c r="AQ713" t="s">
        <v>2</v>
      </c>
      <c r="AR713" t="s">
        <v>1</v>
      </c>
      <c r="AS713" t="s">
        <v>1</v>
      </c>
      <c r="AT713" t="s">
        <v>1</v>
      </c>
      <c r="AU713" t="s">
        <v>1</v>
      </c>
      <c r="AV713" t="s">
        <v>1</v>
      </c>
      <c r="AW713" t="s">
        <v>11</v>
      </c>
      <c r="AX713">
        <f>Tabla1[[#This Row],[precio del paquete]]-Tabla1[[#This Row],[Saldo_Deudor]]</f>
        <v>1400</v>
      </c>
      <c r="AY713">
        <v>13400</v>
      </c>
      <c r="AZ713">
        <v>0</v>
      </c>
      <c r="BA713">
        <v>0</v>
      </c>
      <c r="BB713" s="20">
        <v>0</v>
      </c>
      <c r="BC713" t="s">
        <v>3768</v>
      </c>
      <c r="BD713" t="s">
        <v>3769</v>
      </c>
      <c r="BE713" t="s">
        <v>3</v>
      </c>
      <c r="BF713" t="s">
        <v>3</v>
      </c>
      <c r="BG713" t="s">
        <v>3</v>
      </c>
      <c r="BH713" t="s">
        <v>3</v>
      </c>
      <c r="BI713" t="s">
        <v>3</v>
      </c>
      <c r="BJ713" s="19" t="s">
        <v>6125</v>
      </c>
      <c r="BK713" t="s">
        <v>3</v>
      </c>
      <c r="BL713" t="s">
        <v>132</v>
      </c>
      <c r="BM713" t="s">
        <v>1</v>
      </c>
      <c r="BN713">
        <f>Tabla1[[#This Row],[precio del paquete]]</f>
        <v>14800</v>
      </c>
      <c r="BO713" t="s">
        <v>1</v>
      </c>
      <c r="BP713" t="s">
        <v>1</v>
      </c>
      <c r="BQ713" t="s">
        <v>1</v>
      </c>
      <c r="BR713" t="s">
        <v>1</v>
      </c>
      <c r="BS713" t="s">
        <v>1</v>
      </c>
      <c r="BT713" t="s">
        <v>1</v>
      </c>
      <c r="BU713" t="s">
        <v>1</v>
      </c>
      <c r="BV713" t="s">
        <v>1</v>
      </c>
      <c r="BW713" t="s">
        <v>0</v>
      </c>
      <c r="BX713" t="s">
        <v>1</v>
      </c>
      <c r="BY713" t="s">
        <v>1</v>
      </c>
      <c r="BZ713" t="s">
        <v>1</v>
      </c>
      <c r="CA713" t="s">
        <v>1</v>
      </c>
      <c r="CB713" t="s">
        <v>1</v>
      </c>
      <c r="CD713" t="str" cm="1">
        <f t="array" aca="1" ref="CD713" ca="1">eConcatenar(A713:CB713,"|")</f>
        <v>DoSuK8bUC5bJlzgm|COM2021-3184|3|MEMORIAL|TABASCO|COMALCALCO|SARGENTO LOPEZ |2022-02-01|14800|0|100|50|0|0|0|0|0|0|0|0|0|0|0|0|0|0|0|MARQUEZ|VAZQUEZ|ARMENIA|SOLTERO|X|X|SARGENTO LOPEZ|SARGENTO LOPEZ |X|9331544741|X|X|X|SARGENTO LOPEZ|X|LUNES|X|X|X|X|X|DOMICILIO |1400|13400|0|0|0|2022-01-22|2022-01-29|x|x|x|x|x|2DFOYRA5IQNIWWH|x|HOMBRE|X|14800|X|X|X|X|X|X|X|X|CARDENAS|X|X|X|X|X</v>
      </c>
    </row>
    <row r="714" spans="1:82" x14ac:dyDescent="0.25">
      <c r="A714" t="s">
        <v>848</v>
      </c>
      <c r="B714" t="s">
        <v>2839</v>
      </c>
      <c r="C714">
        <v>3</v>
      </c>
      <c r="D714" t="s">
        <v>3183</v>
      </c>
      <c r="E714" t="s">
        <v>3188</v>
      </c>
      <c r="F714" t="s">
        <v>3189</v>
      </c>
      <c r="G714" t="s">
        <v>3599</v>
      </c>
      <c r="H714" t="s">
        <v>4008</v>
      </c>
      <c r="I714">
        <v>14800</v>
      </c>
      <c r="J714">
        <v>0</v>
      </c>
      <c r="K714">
        <v>100</v>
      </c>
      <c r="L714">
        <v>50</v>
      </c>
      <c r="M714">
        <v>1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 t="s">
        <v>4186</v>
      </c>
      <c r="AC714" t="s">
        <v>4212</v>
      </c>
      <c r="AD714" t="s">
        <v>4836</v>
      </c>
      <c r="AE714" t="s">
        <v>4</v>
      </c>
      <c r="AF714" t="s">
        <v>1</v>
      </c>
      <c r="AG714" t="s">
        <v>1</v>
      </c>
      <c r="AH714" t="s">
        <v>5694</v>
      </c>
      <c r="AI714" t="s">
        <v>3599</v>
      </c>
      <c r="AJ714" t="s">
        <v>1</v>
      </c>
      <c r="AK714">
        <v>9332098034</v>
      </c>
      <c r="AL714" t="s">
        <v>1</v>
      </c>
      <c r="AM714" t="s">
        <v>1</v>
      </c>
      <c r="AN714" t="s">
        <v>1</v>
      </c>
      <c r="AO714" t="s">
        <v>5694</v>
      </c>
      <c r="AP714" t="s">
        <v>1</v>
      </c>
      <c r="AQ714" t="s">
        <v>2</v>
      </c>
      <c r="AR714" t="s">
        <v>1</v>
      </c>
      <c r="AS714" t="s">
        <v>1</v>
      </c>
      <c r="AT714" t="s">
        <v>1</v>
      </c>
      <c r="AU714" t="s">
        <v>1</v>
      </c>
      <c r="AV714" t="s">
        <v>1</v>
      </c>
      <c r="AW714" t="s">
        <v>11</v>
      </c>
      <c r="AX714">
        <f>Tabla1[[#This Row],[precio del paquete]]-Tabla1[[#This Row],[Saldo_Deudor]]</f>
        <v>1100</v>
      </c>
      <c r="AY714">
        <v>13700</v>
      </c>
      <c r="AZ714">
        <v>0</v>
      </c>
      <c r="BA714">
        <v>0</v>
      </c>
      <c r="BB714" s="20">
        <v>0</v>
      </c>
      <c r="BC714" t="s">
        <v>3768</v>
      </c>
      <c r="BD714" t="s">
        <v>3769</v>
      </c>
      <c r="BE714" t="s">
        <v>3</v>
      </c>
      <c r="BF714" t="s">
        <v>3</v>
      </c>
      <c r="BG714" t="s">
        <v>3</v>
      </c>
      <c r="BH714" t="s">
        <v>3</v>
      </c>
      <c r="BI714" t="s">
        <v>3</v>
      </c>
      <c r="BJ714" s="18" t="s">
        <v>6125</v>
      </c>
      <c r="BK714" t="s">
        <v>3</v>
      </c>
      <c r="BL714" t="s">
        <v>132</v>
      </c>
      <c r="BM714" t="s">
        <v>1</v>
      </c>
      <c r="BN714">
        <f>Tabla1[[#This Row],[precio del paquete]]</f>
        <v>14800</v>
      </c>
      <c r="BO714" t="s">
        <v>1</v>
      </c>
      <c r="BP714" t="s">
        <v>1</v>
      </c>
      <c r="BQ714" t="s">
        <v>1</v>
      </c>
      <c r="BR714" t="s">
        <v>1</v>
      </c>
      <c r="BS714" t="s">
        <v>1</v>
      </c>
      <c r="BT714" t="s">
        <v>1</v>
      </c>
      <c r="BU714" t="s">
        <v>1</v>
      </c>
      <c r="BV714" t="s">
        <v>1</v>
      </c>
      <c r="BW714" t="s">
        <v>0</v>
      </c>
      <c r="BX714" t="s">
        <v>1</v>
      </c>
      <c r="BY714" t="s">
        <v>1</v>
      </c>
      <c r="BZ714" t="s">
        <v>1</v>
      </c>
      <c r="CA714" t="s">
        <v>1</v>
      </c>
      <c r="CB714" t="s">
        <v>1</v>
      </c>
      <c r="CD714" t="str" cm="1">
        <f t="array" aca="1" ref="CD714" ca="1">eConcatenar(A714:CB714,"|")</f>
        <v>84F922TbK26g3hYz|COM2021-3316|3|MEMORIAL|TABASCO|COMALCALCO|SARGENTO LOPEZ TERCERA SECCION|2021-10-18|14800|0|100|50|1|0|0|0|0|0|0|0|0|0|0|0|0|0|0|GARCIA|RAMIREZ|JOSEFINA|SOLTERO|X|X|CARRETERA A SAN JORGE |SARGENTO LOPEZ TERCERA SECCION|X|9332098034|X|X|X|CARRETERA A SAN JORGE |X|LUNES|X|X|X|X|X|DOMICILIO |1100|13700|0|0|0|2022-01-22|2022-01-29|x|x|x|x|x|2DFOYRA5IQNIWWH|x|HOMBRE|X|14800|X|X|X|X|X|X|X|X|CARDENAS|X|X|X|X|X</v>
      </c>
    </row>
    <row r="715" spans="1:82" x14ac:dyDescent="0.25">
      <c r="A715" t="s">
        <v>849</v>
      </c>
      <c r="B715" t="s">
        <v>2840</v>
      </c>
      <c r="C715">
        <v>3</v>
      </c>
      <c r="D715" t="s">
        <v>3183</v>
      </c>
      <c r="E715" t="s">
        <v>3188</v>
      </c>
      <c r="F715" t="s">
        <v>3189</v>
      </c>
      <c r="G715" t="s">
        <v>3600</v>
      </c>
      <c r="H715" t="s">
        <v>4060</v>
      </c>
      <c r="I715">
        <v>14800</v>
      </c>
      <c r="J715">
        <v>0</v>
      </c>
      <c r="K715">
        <v>400</v>
      </c>
      <c r="L715">
        <v>50</v>
      </c>
      <c r="M715">
        <v>2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 t="s">
        <v>8</v>
      </c>
      <c r="AC715" t="s">
        <v>4940</v>
      </c>
      <c r="AD715" t="s">
        <v>4623</v>
      </c>
      <c r="AE715" t="s">
        <v>4</v>
      </c>
      <c r="AF715" t="s">
        <v>1</v>
      </c>
      <c r="AG715" t="s">
        <v>1</v>
      </c>
      <c r="AH715" t="s">
        <v>5695</v>
      </c>
      <c r="AI715" t="s">
        <v>3600</v>
      </c>
      <c r="AJ715" t="s">
        <v>1</v>
      </c>
      <c r="AK715">
        <v>9331313607</v>
      </c>
      <c r="AL715" t="s">
        <v>1</v>
      </c>
      <c r="AM715" t="s">
        <v>1</v>
      </c>
      <c r="AN715" t="s">
        <v>1</v>
      </c>
      <c r="AO715" t="s">
        <v>5695</v>
      </c>
      <c r="AP715" t="s">
        <v>1</v>
      </c>
      <c r="AQ715" t="s">
        <v>2</v>
      </c>
      <c r="AR715" t="s">
        <v>1</v>
      </c>
      <c r="AS715" t="s">
        <v>1</v>
      </c>
      <c r="AT715" t="s">
        <v>1</v>
      </c>
      <c r="AU715" t="s">
        <v>1</v>
      </c>
      <c r="AV715" t="s">
        <v>1</v>
      </c>
      <c r="AW715" t="s">
        <v>11</v>
      </c>
      <c r="AX715">
        <f>Tabla1[[#This Row],[precio del paquete]]-Tabla1[[#This Row],[Saldo_Deudor]]</f>
        <v>9900</v>
      </c>
      <c r="AY715">
        <v>4900</v>
      </c>
      <c r="AZ715">
        <v>0</v>
      </c>
      <c r="BA715">
        <v>0</v>
      </c>
      <c r="BB715" s="20">
        <v>0</v>
      </c>
      <c r="BC715" t="s">
        <v>5963</v>
      </c>
      <c r="BD715" t="s">
        <v>6044</v>
      </c>
      <c r="BE715" t="s">
        <v>3</v>
      </c>
      <c r="BF715" t="s">
        <v>3</v>
      </c>
      <c r="BG715" t="s">
        <v>3</v>
      </c>
      <c r="BH715" t="s">
        <v>3</v>
      </c>
      <c r="BI715" t="s">
        <v>3</v>
      </c>
      <c r="BJ715" s="19" t="s">
        <v>6125</v>
      </c>
      <c r="BK715" t="s">
        <v>3</v>
      </c>
      <c r="BL715" t="s">
        <v>132</v>
      </c>
      <c r="BM715" t="s">
        <v>1</v>
      </c>
      <c r="BN715">
        <f>Tabla1[[#This Row],[precio del paquete]]</f>
        <v>14800</v>
      </c>
      <c r="BO715" t="s">
        <v>1</v>
      </c>
      <c r="BP715" t="s">
        <v>1</v>
      </c>
      <c r="BQ715" t="s">
        <v>1</v>
      </c>
      <c r="BR715" t="s">
        <v>1</v>
      </c>
      <c r="BS715" t="s">
        <v>1</v>
      </c>
      <c r="BT715" t="s">
        <v>1</v>
      </c>
      <c r="BU715" t="s">
        <v>1</v>
      </c>
      <c r="BV715" t="s">
        <v>1</v>
      </c>
      <c r="BW715" t="s">
        <v>0</v>
      </c>
      <c r="BX715" t="s">
        <v>1</v>
      </c>
      <c r="BY715" t="s">
        <v>1</v>
      </c>
      <c r="BZ715" t="s">
        <v>1</v>
      </c>
      <c r="CA715" t="s">
        <v>1</v>
      </c>
      <c r="CB715" t="s">
        <v>1</v>
      </c>
      <c r="CD715" t="str" cm="1">
        <f t="array" aca="1" ref="CD715" ca="1">eConcatenar(A715:CB715,"|")</f>
        <v>7oYjrtFAx4fFzLvp|COM2020-0973|3|MEMORIAL|TABASCO|COMALCALCO|SUR CUARTA SECCION|2020-06-27|14800|0|400|50|2|0|0|0|0|0|0|0|0|0|0|0|0|0|0|GOMEZ|OCHOA|CONCEPCION|SOLTERO|X|X|CARRETERA VECINAL A COMALCALCO TULIPAN SIN NUMERO|SUR CUARTA SECCION|X|9331313607|X|X|X|CARRETERA VECINAL A COMALCALCO TULIPAN SIN NUMERO|X|LUNES|X|X|X|X|X|DOMICILIO |9900|4900|0|0|0|2022-02-02|2022-02-09|x|x|x|x|x|2DFOYRA5IQNIWWH|x|HOMBRE|X|14800|X|X|X|X|X|X|X|X|CARDENAS|X|X|X|X|X</v>
      </c>
    </row>
    <row r="716" spans="1:82" x14ac:dyDescent="0.25">
      <c r="A716" t="s">
        <v>850</v>
      </c>
      <c r="B716" t="s">
        <v>2841</v>
      </c>
      <c r="C716">
        <v>3</v>
      </c>
      <c r="D716" t="s">
        <v>3183</v>
      </c>
      <c r="E716" t="s">
        <v>3188</v>
      </c>
      <c r="F716" t="s">
        <v>3189</v>
      </c>
      <c r="G716" t="s">
        <v>3600</v>
      </c>
      <c r="H716" t="s">
        <v>4061</v>
      </c>
      <c r="I716">
        <v>14800</v>
      </c>
      <c r="J716">
        <v>0</v>
      </c>
      <c r="K716">
        <v>200</v>
      </c>
      <c r="L716">
        <v>50</v>
      </c>
      <c r="M716">
        <v>1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 t="s">
        <v>4294</v>
      </c>
      <c r="AC716" t="s">
        <v>4237</v>
      </c>
      <c r="AD716" t="s">
        <v>4941</v>
      </c>
      <c r="AE716" t="s">
        <v>4</v>
      </c>
      <c r="AF716" t="s">
        <v>1</v>
      </c>
      <c r="AG716" t="s">
        <v>1</v>
      </c>
      <c r="AH716" t="s">
        <v>5696</v>
      </c>
      <c r="AI716" t="s">
        <v>3600</v>
      </c>
      <c r="AJ716" t="s">
        <v>1</v>
      </c>
      <c r="AK716">
        <v>9331215676</v>
      </c>
      <c r="AL716" t="s">
        <v>1</v>
      </c>
      <c r="AM716" t="s">
        <v>1</v>
      </c>
      <c r="AN716" t="s">
        <v>1</v>
      </c>
      <c r="AO716" t="s">
        <v>5696</v>
      </c>
      <c r="AP716" t="s">
        <v>1</v>
      </c>
      <c r="AQ716" t="s">
        <v>2</v>
      </c>
      <c r="AR716" t="s">
        <v>1</v>
      </c>
      <c r="AS716" t="s">
        <v>1</v>
      </c>
      <c r="AT716" t="s">
        <v>1</v>
      </c>
      <c r="AU716" t="s">
        <v>1</v>
      </c>
      <c r="AV716" t="s">
        <v>1</v>
      </c>
      <c r="AW716" t="s">
        <v>11</v>
      </c>
      <c r="AX716">
        <f>Tabla1[[#This Row],[precio del paquete]]-Tabla1[[#This Row],[Saldo_Deudor]]</f>
        <v>9400</v>
      </c>
      <c r="AY716">
        <v>5400</v>
      </c>
      <c r="AZ716">
        <v>0</v>
      </c>
      <c r="BA716">
        <v>0</v>
      </c>
      <c r="BB716" s="20">
        <v>0</v>
      </c>
      <c r="BC716" t="s">
        <v>5963</v>
      </c>
      <c r="BD716" t="s">
        <v>6044</v>
      </c>
      <c r="BE716" t="s">
        <v>3</v>
      </c>
      <c r="BF716" t="s">
        <v>3</v>
      </c>
      <c r="BG716" t="s">
        <v>3</v>
      </c>
      <c r="BH716" t="s">
        <v>3</v>
      </c>
      <c r="BI716" t="s">
        <v>3</v>
      </c>
      <c r="BJ716" s="18" t="s">
        <v>6150</v>
      </c>
      <c r="BK716" t="s">
        <v>3</v>
      </c>
      <c r="BL716" t="s">
        <v>132</v>
      </c>
      <c r="BM716" t="s">
        <v>1</v>
      </c>
      <c r="BN716">
        <f>Tabla1[[#This Row],[precio del paquete]]</f>
        <v>14800</v>
      </c>
      <c r="BO716" t="s">
        <v>1</v>
      </c>
      <c r="BP716" t="s">
        <v>1</v>
      </c>
      <c r="BQ716" t="s">
        <v>1</v>
      </c>
      <c r="BR716" t="s">
        <v>1</v>
      </c>
      <c r="BS716" t="s">
        <v>1</v>
      </c>
      <c r="BT716" t="s">
        <v>1</v>
      </c>
      <c r="BU716" t="s">
        <v>1</v>
      </c>
      <c r="BV716" t="s">
        <v>1</v>
      </c>
      <c r="BW716" t="s">
        <v>0</v>
      </c>
      <c r="BX716" t="s">
        <v>1</v>
      </c>
      <c r="BY716" t="s">
        <v>1</v>
      </c>
      <c r="BZ716" t="s">
        <v>1</v>
      </c>
      <c r="CA716" t="s">
        <v>1</v>
      </c>
      <c r="CB716" t="s">
        <v>1</v>
      </c>
      <c r="CD716" t="str" cm="1">
        <f t="array" aca="1" ref="CD716" ca="1">eConcatenar(A716:CB716,"|")</f>
        <v>5mWX61qzg8cyidFw|COM2020-0984|3|MEMORIAL|TABASCO|COMALCALCO|SUR CUARTA SECCION|2020-06-29|14800|0|200|50|1|0|0|0|0|0|0|0|0|0|0|0|0|0|0|LAZARO|ALEJANDRO|DALIZA|SOLTERO|X|X|CARRETERA VECINAL CUARTA CALLE FLORIDA|SUR CUARTA SECCION|X|9331215676|X|X|X|CARRETERA VECINAL CUARTA CALLE FLORIDA|X|LUNES|X|X|X|X|X|DOMICILIO |9400|5400|0|0|0|2022-02-02|2022-02-09|x|x|x|x|x|AARMQKP7RFVCNAK|x|HOMBRE|X|14800|X|X|X|X|X|X|X|X|CARDENAS|X|X|X|X|X</v>
      </c>
    </row>
    <row r="717" spans="1:82" x14ac:dyDescent="0.25">
      <c r="A717" t="s">
        <v>851</v>
      </c>
      <c r="B717" t="s">
        <v>2842</v>
      </c>
      <c r="C717">
        <v>3</v>
      </c>
      <c r="D717" t="s">
        <v>3183</v>
      </c>
      <c r="E717" t="s">
        <v>3188</v>
      </c>
      <c r="F717" t="s">
        <v>3191</v>
      </c>
      <c r="G717" t="s">
        <v>3601</v>
      </c>
      <c r="H717" t="s">
        <v>4008</v>
      </c>
      <c r="I717">
        <v>14800</v>
      </c>
      <c r="J717">
        <v>0</v>
      </c>
      <c r="K717">
        <v>100</v>
      </c>
      <c r="L717">
        <v>50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 t="s">
        <v>4730</v>
      </c>
      <c r="AC717" t="s">
        <v>4212</v>
      </c>
      <c r="AD717" t="s">
        <v>4448</v>
      </c>
      <c r="AE717" t="s">
        <v>4</v>
      </c>
      <c r="AF717" t="s">
        <v>1</v>
      </c>
      <c r="AG717" t="s">
        <v>1</v>
      </c>
      <c r="AH717" t="s">
        <v>5697</v>
      </c>
      <c r="AI717" t="s">
        <v>3601</v>
      </c>
      <c r="AJ717" t="s">
        <v>1</v>
      </c>
      <c r="AK717">
        <v>9331569969</v>
      </c>
      <c r="AL717" t="s">
        <v>1</v>
      </c>
      <c r="AM717" t="s">
        <v>1</v>
      </c>
      <c r="AN717" t="s">
        <v>1</v>
      </c>
      <c r="AO717" t="s">
        <v>5697</v>
      </c>
      <c r="AP717" t="s">
        <v>1</v>
      </c>
      <c r="AQ717" t="s">
        <v>2</v>
      </c>
      <c r="AR717" t="s">
        <v>1</v>
      </c>
      <c r="AS717" t="s">
        <v>1</v>
      </c>
      <c r="AT717" t="s">
        <v>1</v>
      </c>
      <c r="AU717" t="s">
        <v>1</v>
      </c>
      <c r="AV717" t="s">
        <v>1</v>
      </c>
      <c r="AW717" t="s">
        <v>11</v>
      </c>
      <c r="AX717">
        <f>Tabla1[[#This Row],[precio del paquete]]-Tabla1[[#This Row],[Saldo_Deudor]]</f>
        <v>1900</v>
      </c>
      <c r="AY717">
        <v>12900</v>
      </c>
      <c r="AZ717">
        <v>0</v>
      </c>
      <c r="BA717">
        <v>0</v>
      </c>
      <c r="BB717" s="20">
        <v>0</v>
      </c>
      <c r="BC717" t="s">
        <v>5962</v>
      </c>
      <c r="BD717" t="s">
        <v>6038</v>
      </c>
      <c r="BE717" t="s">
        <v>3</v>
      </c>
      <c r="BF717" t="s">
        <v>3</v>
      </c>
      <c r="BG717" t="s">
        <v>3</v>
      </c>
      <c r="BH717" t="s">
        <v>3</v>
      </c>
      <c r="BI717" t="s">
        <v>3</v>
      </c>
      <c r="BJ717" s="19" t="s">
        <v>6150</v>
      </c>
      <c r="BK717" t="s">
        <v>3</v>
      </c>
      <c r="BL717" t="s">
        <v>132</v>
      </c>
      <c r="BM717" t="s">
        <v>1</v>
      </c>
      <c r="BN717">
        <f>Tabla1[[#This Row],[precio del paquete]]</f>
        <v>14800</v>
      </c>
      <c r="BO717" t="s">
        <v>1</v>
      </c>
      <c r="BP717" t="s">
        <v>1</v>
      </c>
      <c r="BQ717" t="s">
        <v>1</v>
      </c>
      <c r="BR717" t="s">
        <v>1</v>
      </c>
      <c r="BS717" t="s">
        <v>1</v>
      </c>
      <c r="BT717" t="s">
        <v>1</v>
      </c>
      <c r="BU717" t="s">
        <v>1</v>
      </c>
      <c r="BV717" t="s">
        <v>1</v>
      </c>
      <c r="BW717" t="s">
        <v>0</v>
      </c>
      <c r="BX717" t="s">
        <v>1</v>
      </c>
      <c r="BY717" t="s">
        <v>1</v>
      </c>
      <c r="BZ717" t="s">
        <v>1</v>
      </c>
      <c r="CA717" t="s">
        <v>1</v>
      </c>
      <c r="CB717" t="s">
        <v>1</v>
      </c>
      <c r="CD717" t="str" cm="1">
        <f t="array" aca="1" ref="CD717" ca="1">eConcatenar(A717:CB717,"|")</f>
        <v>sxYoOJA1NKNAmzmq|CAR2021-3314|3|MEMORIAL|TABASCO|CUNDUACAN|SUR PRIMERA SECCION|2021-10-18|14800|0|100|50|0|0|0|0|0|0|0|0|0|0|0|0|0|0|0|OSORIO|RAMIREZ|MARIA ELENA|SOLTERO|X|X|CARRETERA VECINAL TULIPAN|SUR PRIMERA SECCION|X|9331569969|X|X|X|CARRETERA VECINAL TULIPAN|X|LUNES|X|X|X|X|X|DOMICILIO |1900|12900|0|0|0|2022-01-27|2022-02-03|x|x|x|x|x|AARMQKP7RFVCNAK|x|HOMBRE|X|14800|X|X|X|X|X|X|X|X|CARDENAS|X|X|X|X|X</v>
      </c>
    </row>
    <row r="718" spans="1:82" x14ac:dyDescent="0.25">
      <c r="A718" t="s">
        <v>852</v>
      </c>
      <c r="B718" t="s">
        <v>2843</v>
      </c>
      <c r="C718">
        <v>3</v>
      </c>
      <c r="D718" t="s">
        <v>3183</v>
      </c>
      <c r="E718" t="s">
        <v>3188</v>
      </c>
      <c r="F718" t="s">
        <v>3189</v>
      </c>
      <c r="G718" t="s">
        <v>3602</v>
      </c>
      <c r="H718" t="s">
        <v>3853</v>
      </c>
      <c r="I718">
        <v>14800</v>
      </c>
      <c r="J718">
        <v>0</v>
      </c>
      <c r="K718">
        <v>200</v>
      </c>
      <c r="L718">
        <v>50</v>
      </c>
      <c r="M718">
        <v>1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 t="s">
        <v>4425</v>
      </c>
      <c r="AC718" t="s">
        <v>4203</v>
      </c>
      <c r="AD718" t="s">
        <v>4942</v>
      </c>
      <c r="AE718" t="s">
        <v>4</v>
      </c>
      <c r="AF718" t="s">
        <v>1</v>
      </c>
      <c r="AG718" t="s">
        <v>1</v>
      </c>
      <c r="AH718" t="s">
        <v>5698</v>
      </c>
      <c r="AI718" t="s">
        <v>3602</v>
      </c>
      <c r="AJ718" t="s">
        <v>1</v>
      </c>
      <c r="AK718">
        <v>2331050118</v>
      </c>
      <c r="AL718" t="s">
        <v>1</v>
      </c>
      <c r="AM718" t="s">
        <v>1</v>
      </c>
      <c r="AN718" t="s">
        <v>1</v>
      </c>
      <c r="AO718" t="s">
        <v>5698</v>
      </c>
      <c r="AP718" t="s">
        <v>1</v>
      </c>
      <c r="AQ718" t="s">
        <v>2</v>
      </c>
      <c r="AR718" t="s">
        <v>1</v>
      </c>
      <c r="AS718" t="s">
        <v>1</v>
      </c>
      <c r="AT718" t="s">
        <v>1</v>
      </c>
      <c r="AU718" t="s">
        <v>1</v>
      </c>
      <c r="AV718" t="s">
        <v>1</v>
      </c>
      <c r="AW718" t="s">
        <v>11</v>
      </c>
      <c r="AX718">
        <f>Tabla1[[#This Row],[precio del paquete]]-Tabla1[[#This Row],[Saldo_Deudor]]</f>
        <v>1200</v>
      </c>
      <c r="AY718">
        <v>13600</v>
      </c>
      <c r="AZ718">
        <v>0</v>
      </c>
      <c r="BA718">
        <v>0</v>
      </c>
      <c r="BB718" s="20">
        <v>0</v>
      </c>
      <c r="BC718" t="s">
        <v>5963</v>
      </c>
      <c r="BD718" t="s">
        <v>6044</v>
      </c>
      <c r="BE718" t="s">
        <v>3</v>
      </c>
      <c r="BF718" t="s">
        <v>3</v>
      </c>
      <c r="BG718" t="s">
        <v>3</v>
      </c>
      <c r="BH718" t="s">
        <v>3</v>
      </c>
      <c r="BI718" t="s">
        <v>3</v>
      </c>
      <c r="BJ718" s="18" t="s">
        <v>6124</v>
      </c>
      <c r="BK718" t="s">
        <v>3</v>
      </c>
      <c r="BL718" t="s">
        <v>132</v>
      </c>
      <c r="BM718" t="s">
        <v>1</v>
      </c>
      <c r="BN718">
        <f>Tabla1[[#This Row],[precio del paquete]]</f>
        <v>14800</v>
      </c>
      <c r="BO718" t="s">
        <v>1</v>
      </c>
      <c r="BP718" t="s">
        <v>1</v>
      </c>
      <c r="BQ718" t="s">
        <v>1</v>
      </c>
      <c r="BR718" t="s">
        <v>1</v>
      </c>
      <c r="BS718" t="s">
        <v>1</v>
      </c>
      <c r="BT718" t="s">
        <v>1</v>
      </c>
      <c r="BU718" t="s">
        <v>1</v>
      </c>
      <c r="BV718" t="s">
        <v>1</v>
      </c>
      <c r="BW718" t="s">
        <v>0</v>
      </c>
      <c r="BX718" t="s">
        <v>1</v>
      </c>
      <c r="BY718" t="s">
        <v>1</v>
      </c>
      <c r="BZ718" t="s">
        <v>1</v>
      </c>
      <c r="CA718" t="s">
        <v>1</v>
      </c>
      <c r="CB718" t="s">
        <v>1</v>
      </c>
      <c r="CD718" t="str" cm="1">
        <f t="array" aca="1" ref="CD718" ca="1">eConcatenar(A718:CB718,"|")</f>
        <v>eLCBoxHjyjIIIb6c|COM2021-3765|3|MEMORIAL|TABASCO|COMALCALCO|SUR QUINTA SECCION|2021-11-24|14800|0|200|50|1|0|0|0|0|0|0|0|0|0|0|0|0|0|0|ESCALANTE|SOBERANO|ELI|SOLTERO|X|X|ABARROTES ESTIAVEL LAVADORA DE AUTOS CASA COLOR VERDE AGUA|SUR QUINTA SECCION|X|2331050118|X|X|X|ABARROTES ESTIAVEL LAVADORA DE AUTOS CASA COLOR VERDE AGUA|X|LUNES|X|X|X|X|X|DOMICILIO |1200|13600|0|0|0|2022-02-02|2022-02-09|x|x|x|x|x|QWZHGJ0U9KVTQO|x|HOMBRE|X|14800|X|X|X|X|X|X|X|X|CARDENAS|X|X|X|X|X</v>
      </c>
    </row>
    <row r="719" spans="1:82" x14ac:dyDescent="0.25">
      <c r="A719" t="s">
        <v>853</v>
      </c>
      <c r="B719" t="s">
        <v>2844</v>
      </c>
      <c r="C719">
        <v>3</v>
      </c>
      <c r="D719" t="s">
        <v>3184</v>
      </c>
      <c r="E719" t="s">
        <v>3188</v>
      </c>
      <c r="F719" t="s">
        <v>3189</v>
      </c>
      <c r="G719" t="s">
        <v>3603</v>
      </c>
      <c r="H719" t="s">
        <v>3889</v>
      </c>
      <c r="I719">
        <v>24500</v>
      </c>
      <c r="J719">
        <v>0</v>
      </c>
      <c r="K719">
        <v>500</v>
      </c>
      <c r="L719">
        <v>50</v>
      </c>
      <c r="M719">
        <v>2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 t="s">
        <v>4620</v>
      </c>
      <c r="AC719" t="s">
        <v>4186</v>
      </c>
      <c r="AD719" t="s">
        <v>4568</v>
      </c>
      <c r="AE719" t="s">
        <v>4</v>
      </c>
      <c r="AF719" t="s">
        <v>1</v>
      </c>
      <c r="AG719" t="s">
        <v>1</v>
      </c>
      <c r="AH719" t="s">
        <v>5699</v>
      </c>
      <c r="AI719" t="s">
        <v>3603</v>
      </c>
      <c r="AJ719" t="s">
        <v>1</v>
      </c>
      <c r="AK719">
        <v>9932226006</v>
      </c>
      <c r="AL719" t="s">
        <v>1</v>
      </c>
      <c r="AM719" t="s">
        <v>1</v>
      </c>
      <c r="AN719" t="s">
        <v>1</v>
      </c>
      <c r="AO719" t="s">
        <v>5699</v>
      </c>
      <c r="AP719" t="s">
        <v>1</v>
      </c>
      <c r="AQ719" t="s">
        <v>2</v>
      </c>
      <c r="AR719" t="s">
        <v>1</v>
      </c>
      <c r="AS719" t="s">
        <v>1</v>
      </c>
      <c r="AT719" t="s">
        <v>1</v>
      </c>
      <c r="AU719" t="s">
        <v>1</v>
      </c>
      <c r="AV719" t="s">
        <v>1</v>
      </c>
      <c r="AW719" t="s">
        <v>11</v>
      </c>
      <c r="AX719">
        <f>Tabla1[[#This Row],[precio del paquete]]-Tabla1[[#This Row],[Saldo_Deudor]]</f>
        <v>2000</v>
      </c>
      <c r="AY719">
        <v>22500</v>
      </c>
      <c r="AZ719">
        <v>0</v>
      </c>
      <c r="BA719">
        <v>0</v>
      </c>
      <c r="BB719" s="20">
        <v>0</v>
      </c>
      <c r="BC719" t="s">
        <v>5963</v>
      </c>
      <c r="BD719" t="s">
        <v>6044</v>
      </c>
      <c r="BE719" t="s">
        <v>3</v>
      </c>
      <c r="BF719" t="s">
        <v>3</v>
      </c>
      <c r="BG719" t="s">
        <v>3</v>
      </c>
      <c r="BH719" t="s">
        <v>3</v>
      </c>
      <c r="BI719" t="s">
        <v>3</v>
      </c>
      <c r="BJ719" s="19" t="s">
        <v>6150</v>
      </c>
      <c r="BK719" t="s">
        <v>3</v>
      </c>
      <c r="BL719" t="s">
        <v>132</v>
      </c>
      <c r="BM719" t="s">
        <v>1</v>
      </c>
      <c r="BN719">
        <f>Tabla1[[#This Row],[precio del paquete]]</f>
        <v>24500</v>
      </c>
      <c r="BO719" t="s">
        <v>1</v>
      </c>
      <c r="BP719" t="s">
        <v>1</v>
      </c>
      <c r="BQ719" t="s">
        <v>1</v>
      </c>
      <c r="BR719" t="s">
        <v>1</v>
      </c>
      <c r="BS719" t="s">
        <v>1</v>
      </c>
      <c r="BT719" t="s">
        <v>1</v>
      </c>
      <c r="BU719" t="s">
        <v>1</v>
      </c>
      <c r="BV719" t="s">
        <v>1</v>
      </c>
      <c r="BW719" t="s">
        <v>0</v>
      </c>
      <c r="BX719" t="s">
        <v>1</v>
      </c>
      <c r="BY719" t="s">
        <v>1</v>
      </c>
      <c r="BZ719" t="s">
        <v>1</v>
      </c>
      <c r="CA719" t="s">
        <v>1</v>
      </c>
      <c r="CB719" t="s">
        <v>1</v>
      </c>
      <c r="CD719" t="str" cm="1">
        <f t="array" aca="1" ref="CD719" ca="1">eConcatenar(A719:CB719,"|")</f>
        <v>sSqyWC4oI90lFGbH|COM2021-3375|3|DIGNITY|TABASCO|COMALCALCO|SUR SEGUNDA SECCION|2021-10-26|24500|0|500|50|2|0|0|0|0|0|0|0|0|0|0|0|0|0|0|HERRERA|GARCIA|JULIO CESAR|SOLTERO|X|X|CARRETERA VECINAL A TULIPAN SIN NUMERO|SUR SEGUNDA SECCION|X|9932226006|X|X|X|CARRETERA VECINAL A TULIPAN SIN NUMERO|X|LUNES|X|X|X|X|X|DOMICILIO |2000|22500|0|0|0|2022-02-02|2022-02-09|x|x|x|x|x|AARMQKP7RFVCNAK|x|HOMBRE|X|24500|X|X|X|X|X|X|X|X|CARDENAS|X|X|X|X|X</v>
      </c>
    </row>
    <row r="720" spans="1:82" x14ac:dyDescent="0.25">
      <c r="A720" t="s">
        <v>854</v>
      </c>
      <c r="B720" t="s">
        <v>2845</v>
      </c>
      <c r="C720">
        <v>3</v>
      </c>
      <c r="D720" t="s">
        <v>3186</v>
      </c>
      <c r="E720" t="s">
        <v>3188</v>
      </c>
      <c r="F720" t="s">
        <v>3189</v>
      </c>
      <c r="G720" t="s">
        <v>3603</v>
      </c>
      <c r="H720" t="s">
        <v>4062</v>
      </c>
      <c r="I720">
        <v>19800</v>
      </c>
      <c r="J720">
        <v>0</v>
      </c>
      <c r="K720">
        <v>500</v>
      </c>
      <c r="L720">
        <v>50</v>
      </c>
      <c r="M720">
        <v>2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 t="s">
        <v>4703</v>
      </c>
      <c r="AC720" t="s">
        <v>4372</v>
      </c>
      <c r="AD720" t="s">
        <v>4813</v>
      </c>
      <c r="AE720" t="s">
        <v>4</v>
      </c>
      <c r="AF720" t="s">
        <v>1</v>
      </c>
      <c r="AG720" t="s">
        <v>1</v>
      </c>
      <c r="AH720" t="s">
        <v>5700</v>
      </c>
      <c r="AI720" t="s">
        <v>3603</v>
      </c>
      <c r="AJ720" t="s">
        <v>1</v>
      </c>
      <c r="AK720">
        <v>9331305516</v>
      </c>
      <c r="AL720" t="s">
        <v>1</v>
      </c>
      <c r="AM720" t="s">
        <v>1</v>
      </c>
      <c r="AN720" t="s">
        <v>1</v>
      </c>
      <c r="AO720" t="s">
        <v>5700</v>
      </c>
      <c r="AP720" t="s">
        <v>1</v>
      </c>
      <c r="AQ720" t="s">
        <v>2</v>
      </c>
      <c r="AR720" t="s">
        <v>1</v>
      </c>
      <c r="AS720" t="s">
        <v>1</v>
      </c>
      <c r="AT720" t="s">
        <v>1</v>
      </c>
      <c r="AU720" t="s">
        <v>1</v>
      </c>
      <c r="AV720" t="s">
        <v>1</v>
      </c>
      <c r="AW720" t="s">
        <v>11</v>
      </c>
      <c r="AX720">
        <f>Tabla1[[#This Row],[precio del paquete]]-Tabla1[[#This Row],[Saldo_Deudor]]</f>
        <v>16300</v>
      </c>
      <c r="AY720">
        <v>3500</v>
      </c>
      <c r="AZ720">
        <v>0</v>
      </c>
      <c r="BA720">
        <v>0</v>
      </c>
      <c r="BB720" s="20">
        <v>0</v>
      </c>
      <c r="BC720" t="s">
        <v>4077</v>
      </c>
      <c r="BD720" t="s">
        <v>5965</v>
      </c>
      <c r="BE720" t="s">
        <v>3</v>
      </c>
      <c r="BF720" t="s">
        <v>3</v>
      </c>
      <c r="BG720" t="s">
        <v>3</v>
      </c>
      <c r="BH720" t="s">
        <v>3</v>
      </c>
      <c r="BI720" t="s">
        <v>3</v>
      </c>
      <c r="BJ720" s="18" t="s">
        <v>6150</v>
      </c>
      <c r="BK720" t="s">
        <v>3</v>
      </c>
      <c r="BL720" t="s">
        <v>132</v>
      </c>
      <c r="BM720" t="s">
        <v>1</v>
      </c>
      <c r="BN720">
        <f>Tabla1[[#This Row],[precio del paquete]]</f>
        <v>19800</v>
      </c>
      <c r="BO720" t="s">
        <v>1</v>
      </c>
      <c r="BP720" t="s">
        <v>1</v>
      </c>
      <c r="BQ720" t="s">
        <v>1</v>
      </c>
      <c r="BR720" t="s">
        <v>1</v>
      </c>
      <c r="BS720" t="s">
        <v>1</v>
      </c>
      <c r="BT720" t="s">
        <v>1</v>
      </c>
      <c r="BU720" t="s">
        <v>1</v>
      </c>
      <c r="BV720" t="s">
        <v>1</v>
      </c>
      <c r="BW720" t="s">
        <v>0</v>
      </c>
      <c r="BX720" t="s">
        <v>1</v>
      </c>
      <c r="BY720" t="s">
        <v>1</v>
      </c>
      <c r="BZ720" t="s">
        <v>1</v>
      </c>
      <c r="CA720" t="s">
        <v>1</v>
      </c>
      <c r="CB720" t="s">
        <v>1</v>
      </c>
      <c r="CD720" t="str" cm="1">
        <f t="array" aca="1" ref="CD720" ca="1">eConcatenar(A720:CB720,"|")</f>
        <v>Ds5yRDjcoKVHfg6G|COM2018-1379|3|ZAFIRO|TABASCO|COMALCALCO|SUR SEGUNDA SECCION|2018-03-08|19800|0|500|50|2|0|0|0|0|0|0|0|0|0|0|0|0|0|0|BAUTISTA|PERALTA|JESUS|SOLTERO|X|X|ENTRADA DE LA ESCUELA PRIMARIA|SUR SEGUNDA SECCION|X|9331305516|X|X|X|ENTRADA DE LA ESCUELA PRIMARIA|X|LUNES|X|X|X|X|X|DOMICILIO |16300|3500|0|0|0|2022-06-01|2022-06-08|x|x|x|x|x|AARMQKP7RFVCNAK|x|HOMBRE|X|19800|X|X|X|X|X|X|X|X|CARDENAS|X|X|X|X|X</v>
      </c>
    </row>
    <row r="721" spans="1:82" x14ac:dyDescent="0.25">
      <c r="A721" t="s">
        <v>855</v>
      </c>
      <c r="B721" t="s">
        <v>2846</v>
      </c>
      <c r="C721">
        <v>3</v>
      </c>
      <c r="D721" t="s">
        <v>3183</v>
      </c>
      <c r="E721" t="s">
        <v>3188</v>
      </c>
      <c r="F721" t="s">
        <v>3189</v>
      </c>
      <c r="G721" t="s">
        <v>3604</v>
      </c>
      <c r="H721" t="s">
        <v>3963</v>
      </c>
      <c r="I721">
        <v>14800</v>
      </c>
      <c r="J721">
        <v>0</v>
      </c>
      <c r="K721">
        <v>300</v>
      </c>
      <c r="L721">
        <v>50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 t="s">
        <v>4339</v>
      </c>
      <c r="AC721" t="s">
        <v>4943</v>
      </c>
      <c r="AD721" t="s">
        <v>4396</v>
      </c>
      <c r="AE721" t="s">
        <v>4</v>
      </c>
      <c r="AF721" t="s">
        <v>1</v>
      </c>
      <c r="AG721" t="s">
        <v>1</v>
      </c>
      <c r="AH721" t="s">
        <v>5701</v>
      </c>
      <c r="AI721" t="s">
        <v>3604</v>
      </c>
      <c r="AJ721" t="s">
        <v>1</v>
      </c>
      <c r="AK721">
        <v>9331188041</v>
      </c>
      <c r="AL721" t="s">
        <v>1</v>
      </c>
      <c r="AM721" t="s">
        <v>1</v>
      </c>
      <c r="AN721" t="s">
        <v>1</v>
      </c>
      <c r="AO721" t="s">
        <v>5701</v>
      </c>
      <c r="AP721" t="s">
        <v>1</v>
      </c>
      <c r="AQ721" t="s">
        <v>2</v>
      </c>
      <c r="AR721" t="s">
        <v>1</v>
      </c>
      <c r="AS721" t="s">
        <v>1</v>
      </c>
      <c r="AT721" t="s">
        <v>1</v>
      </c>
      <c r="AU721" t="s">
        <v>1</v>
      </c>
      <c r="AV721" t="s">
        <v>1</v>
      </c>
      <c r="AW721" t="s">
        <v>11</v>
      </c>
      <c r="AX721">
        <f>Tabla1[[#This Row],[precio del paquete]]-Tabla1[[#This Row],[Saldo_Deudor]]</f>
        <v>1700</v>
      </c>
      <c r="AY721">
        <v>13100</v>
      </c>
      <c r="AZ721">
        <v>0</v>
      </c>
      <c r="BA721">
        <v>0</v>
      </c>
      <c r="BB721" s="20">
        <v>0</v>
      </c>
      <c r="BC721" t="s">
        <v>3984</v>
      </c>
      <c r="BD721" t="s">
        <v>6096</v>
      </c>
      <c r="BE721" t="s">
        <v>3</v>
      </c>
      <c r="BF721" t="s">
        <v>3</v>
      </c>
      <c r="BG721" t="s">
        <v>3</v>
      </c>
      <c r="BH721" t="s">
        <v>3</v>
      </c>
      <c r="BI721" t="s">
        <v>3</v>
      </c>
      <c r="BJ721" s="19" t="s">
        <v>6150</v>
      </c>
      <c r="BK721" t="s">
        <v>3</v>
      </c>
      <c r="BL721" t="s">
        <v>132</v>
      </c>
      <c r="BM721" t="s">
        <v>1</v>
      </c>
      <c r="BN721">
        <f>Tabla1[[#This Row],[precio del paquete]]</f>
        <v>14800</v>
      </c>
      <c r="BO721" t="s">
        <v>1</v>
      </c>
      <c r="BP721" t="s">
        <v>1</v>
      </c>
      <c r="BQ721" t="s">
        <v>1</v>
      </c>
      <c r="BR721" t="s">
        <v>1</v>
      </c>
      <c r="BS721" t="s">
        <v>1</v>
      </c>
      <c r="BT721" t="s">
        <v>1</v>
      </c>
      <c r="BU721" t="s">
        <v>1</v>
      </c>
      <c r="BV721" t="s">
        <v>1</v>
      </c>
      <c r="BW721" t="s">
        <v>0</v>
      </c>
      <c r="BX721" t="s">
        <v>1</v>
      </c>
      <c r="BY721" t="s">
        <v>1</v>
      </c>
      <c r="BZ721" t="s">
        <v>1</v>
      </c>
      <c r="CA721" t="s">
        <v>1</v>
      </c>
      <c r="CB721" t="s">
        <v>1</v>
      </c>
      <c r="CD721" t="str" cm="1">
        <f t="array" aca="1" ref="CD721" ca="1">eConcatenar(A721:CB721,"|")</f>
        <v>dNXAiL3SRiEDEDys|COM2021-2935|3|MEMORIAL|TABASCO|COMALCALCO|SUR SEGUNDA SECCION |2021-09-15|14800|0|300|50|0|0|0|0|0|0|0|0|0|0|0|0|0|0|0|CALDERON|TIQUE|GABRIELA|SOLTERO|X|X|CARRETERA VECINAL COMALCALCO TULIPAN|SUR SEGUNDA SECCION |X|9331188041|X|X|X|CARRETERA VECINAL COMALCALCO TULIPAN|X|LUNES|X|X|X|X|X|DOMICILIO |1700|13100|0|0|0|2021-12-29|2022-01-05|x|x|x|x|x|AARMQKP7RFVCNAK|x|HOMBRE|X|14800|X|X|X|X|X|X|X|X|CARDENAS|X|X|X|X|X</v>
      </c>
    </row>
    <row r="722" spans="1:82" x14ac:dyDescent="0.25">
      <c r="A722" t="s">
        <v>856</v>
      </c>
      <c r="B722" t="s">
        <v>2847</v>
      </c>
      <c r="C722">
        <v>3</v>
      </c>
      <c r="D722" t="s">
        <v>3183</v>
      </c>
      <c r="E722" t="s">
        <v>3188</v>
      </c>
      <c r="F722" t="s">
        <v>3189</v>
      </c>
      <c r="G722" t="s">
        <v>3605</v>
      </c>
      <c r="H722" t="s">
        <v>3963</v>
      </c>
      <c r="I722">
        <v>14800</v>
      </c>
      <c r="J722">
        <v>0</v>
      </c>
      <c r="K722">
        <v>200</v>
      </c>
      <c r="L722">
        <v>50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 t="s">
        <v>4271</v>
      </c>
      <c r="AC722" t="s">
        <v>4859</v>
      </c>
      <c r="AD722" t="s">
        <v>4944</v>
      </c>
      <c r="AE722" t="s">
        <v>4</v>
      </c>
      <c r="AF722" t="s">
        <v>1</v>
      </c>
      <c r="AG722" t="s">
        <v>1</v>
      </c>
      <c r="AH722" t="s">
        <v>5702</v>
      </c>
      <c r="AI722" t="s">
        <v>3605</v>
      </c>
      <c r="AJ722" t="s">
        <v>1</v>
      </c>
      <c r="AK722">
        <v>9331245449</v>
      </c>
      <c r="AL722" t="s">
        <v>1</v>
      </c>
      <c r="AM722" t="s">
        <v>1</v>
      </c>
      <c r="AN722" t="s">
        <v>1</v>
      </c>
      <c r="AO722" t="s">
        <v>5702</v>
      </c>
      <c r="AP722" t="s">
        <v>1</v>
      </c>
      <c r="AQ722" t="s">
        <v>2</v>
      </c>
      <c r="AR722" t="s">
        <v>1</v>
      </c>
      <c r="AS722" t="s">
        <v>1</v>
      </c>
      <c r="AT722" t="s">
        <v>1</v>
      </c>
      <c r="AU722" t="s">
        <v>1</v>
      </c>
      <c r="AV722" t="s">
        <v>1</v>
      </c>
      <c r="AW722" t="s">
        <v>11</v>
      </c>
      <c r="AX722">
        <f>Tabla1[[#This Row],[precio del paquete]]-Tabla1[[#This Row],[Saldo_Deudor]]</f>
        <v>3600</v>
      </c>
      <c r="AY722">
        <v>11200</v>
      </c>
      <c r="AZ722">
        <v>0</v>
      </c>
      <c r="BA722">
        <v>0</v>
      </c>
      <c r="BB722" s="20">
        <v>0</v>
      </c>
      <c r="BC722" t="s">
        <v>5963</v>
      </c>
      <c r="BD722" t="s">
        <v>6044</v>
      </c>
      <c r="BE722" t="s">
        <v>3</v>
      </c>
      <c r="BF722" t="s">
        <v>3</v>
      </c>
      <c r="BG722" t="s">
        <v>3</v>
      </c>
      <c r="BH722" t="s">
        <v>3</v>
      </c>
      <c r="BI722" t="s">
        <v>3</v>
      </c>
      <c r="BJ722" s="18" t="s">
        <v>6150</v>
      </c>
      <c r="BK722" t="s">
        <v>3</v>
      </c>
      <c r="BL722" t="s">
        <v>132</v>
      </c>
      <c r="BM722" t="s">
        <v>1</v>
      </c>
      <c r="BN722">
        <f>Tabla1[[#This Row],[precio del paquete]]</f>
        <v>14800</v>
      </c>
      <c r="BO722" t="s">
        <v>1</v>
      </c>
      <c r="BP722" t="s">
        <v>1</v>
      </c>
      <c r="BQ722" t="s">
        <v>1</v>
      </c>
      <c r="BR722" t="s">
        <v>1</v>
      </c>
      <c r="BS722" t="s">
        <v>1</v>
      </c>
      <c r="BT722" t="s">
        <v>1</v>
      </c>
      <c r="BU722" t="s">
        <v>1</v>
      </c>
      <c r="BV722" t="s">
        <v>1</v>
      </c>
      <c r="BW722" t="s">
        <v>0</v>
      </c>
      <c r="BX722" t="s">
        <v>1</v>
      </c>
      <c r="BY722" t="s">
        <v>1</v>
      </c>
      <c r="BZ722" t="s">
        <v>1</v>
      </c>
      <c r="CA722" t="s">
        <v>1</v>
      </c>
      <c r="CB722" t="s">
        <v>1</v>
      </c>
      <c r="CD722" t="str" cm="1">
        <f t="array" aca="1" ref="CD722" ca="1">eConcatenar(A722:CB722,"|")</f>
        <v>X3qoHjugk2ok7smY|COM2021-2931|3|MEMORIAL|TABASCO|COMALCALCO|SUR TERCERA SECCION|2021-09-15|14800|0|200|50|0|0|0|0|0|0|0|0|0|0|0|0|0|0|0|MONTEJO|RABANALES|MANAIN|SOLTERO|X|X|ENTRADA EL ZAPOTE|SUR TERCERA SECCION|X|9331245449|X|X|X|ENTRADA EL ZAPOTE|X|LUNES|X|X|X|X|X|DOMICILIO |3600|11200|0|0|0|2022-02-02|2022-02-09|x|x|x|x|x|AARMQKP7RFVCNAK|x|HOMBRE|X|14800|X|X|X|X|X|X|X|X|CARDENAS|X|X|X|X|X</v>
      </c>
    </row>
    <row r="723" spans="1:82" x14ac:dyDescent="0.25">
      <c r="A723" t="s">
        <v>857</v>
      </c>
      <c r="B723" t="s">
        <v>2848</v>
      </c>
      <c r="C723">
        <v>3</v>
      </c>
      <c r="D723" t="s">
        <v>3187</v>
      </c>
      <c r="E723" t="s">
        <v>3188</v>
      </c>
      <c r="F723" t="s">
        <v>3189</v>
      </c>
      <c r="G723" t="s">
        <v>3605</v>
      </c>
      <c r="H723" t="s">
        <v>4063</v>
      </c>
      <c r="I723">
        <v>12900</v>
      </c>
      <c r="J723">
        <v>0</v>
      </c>
      <c r="K723">
        <v>400</v>
      </c>
      <c r="L723">
        <v>50</v>
      </c>
      <c r="M723">
        <v>2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 t="s">
        <v>4455</v>
      </c>
      <c r="AC723" t="s">
        <v>4428</v>
      </c>
      <c r="AD723" t="s">
        <v>4945</v>
      </c>
      <c r="AE723" t="s">
        <v>4</v>
      </c>
      <c r="AF723" t="s">
        <v>1</v>
      </c>
      <c r="AG723" t="s">
        <v>1</v>
      </c>
      <c r="AH723" t="s">
        <v>5703</v>
      </c>
      <c r="AI723" t="s">
        <v>3605</v>
      </c>
      <c r="AJ723" t="s">
        <v>1</v>
      </c>
      <c r="AK723">
        <v>9331467704</v>
      </c>
      <c r="AL723" t="s">
        <v>1</v>
      </c>
      <c r="AM723" t="s">
        <v>1</v>
      </c>
      <c r="AN723" t="s">
        <v>1</v>
      </c>
      <c r="AO723" t="s">
        <v>5703</v>
      </c>
      <c r="AP723" t="s">
        <v>1</v>
      </c>
      <c r="AQ723" t="s">
        <v>2</v>
      </c>
      <c r="AR723" t="s">
        <v>1</v>
      </c>
      <c r="AS723" t="s">
        <v>1</v>
      </c>
      <c r="AT723" t="s">
        <v>1</v>
      </c>
      <c r="AU723" t="s">
        <v>1</v>
      </c>
      <c r="AV723" t="s">
        <v>1</v>
      </c>
      <c r="AW723" t="s">
        <v>11</v>
      </c>
      <c r="AX723">
        <f>Tabla1[[#This Row],[precio del paquete]]-Tabla1[[#This Row],[Saldo_Deudor]]</f>
        <v>8600</v>
      </c>
      <c r="AY723">
        <v>4300</v>
      </c>
      <c r="AZ723">
        <v>0</v>
      </c>
      <c r="BA723">
        <v>0</v>
      </c>
      <c r="BB723" s="20">
        <v>0</v>
      </c>
      <c r="BC723" t="s">
        <v>3976</v>
      </c>
      <c r="BD723" t="s">
        <v>6034</v>
      </c>
      <c r="BE723" t="s">
        <v>3</v>
      </c>
      <c r="BF723" t="s">
        <v>3</v>
      </c>
      <c r="BG723" t="s">
        <v>3</v>
      </c>
      <c r="BH723" t="s">
        <v>3</v>
      </c>
      <c r="BI723" t="s">
        <v>3</v>
      </c>
      <c r="BJ723" s="19" t="s">
        <v>6150</v>
      </c>
      <c r="BK723" t="s">
        <v>3</v>
      </c>
      <c r="BL723" t="s">
        <v>132</v>
      </c>
      <c r="BM723" t="s">
        <v>1</v>
      </c>
      <c r="BN723">
        <f>Tabla1[[#This Row],[precio del paquete]]</f>
        <v>12900</v>
      </c>
      <c r="BO723" t="s">
        <v>1</v>
      </c>
      <c r="BP723" t="s">
        <v>1</v>
      </c>
      <c r="BQ723" t="s">
        <v>1</v>
      </c>
      <c r="BR723" t="s">
        <v>1</v>
      </c>
      <c r="BS723" t="s">
        <v>1</v>
      </c>
      <c r="BT723" t="s">
        <v>1</v>
      </c>
      <c r="BU723" t="s">
        <v>1</v>
      </c>
      <c r="BV723" t="s">
        <v>1</v>
      </c>
      <c r="BW723" t="s">
        <v>0</v>
      </c>
      <c r="BX723" t="s">
        <v>1</v>
      </c>
      <c r="BY723" t="s">
        <v>1</v>
      </c>
      <c r="BZ723" t="s">
        <v>1</v>
      </c>
      <c r="CA723" t="s">
        <v>1</v>
      </c>
      <c r="CB723" t="s">
        <v>1</v>
      </c>
      <c r="CD723" t="str" cm="1">
        <f t="array" aca="1" ref="CD723" ca="1">eConcatenar(A723:CB723,"|")</f>
        <v>ZF5Vb6dJBARnJLP8|COM2018-0678|3|ECONOLINE|TABASCO|COMALCALCO|SUR TERCERA SECCION|2018-11-11|12900|0|400|50|2|0|0|0|0|0|0|0|0|0|0|0|0|0|0|DE LA FUENTE|IZQUIERDO|MARIA TERESA|SOLTERO|X|X|ZAPOTE|SUR TERCERA SECCION|X|9331467704|X|X|X|ZAPOTE|X|LUNES|X|X|X|X|X|DOMICILIO |8600|4300|0|0|0|2022-05-01|2022-05-08|x|x|x|x|x|AARMQKP7RFVCNAK|x|HOMBRE|X|12900|X|X|X|X|X|X|X|X|CARDENAS|X|X|X|X|X</v>
      </c>
    </row>
    <row r="724" spans="1:82" x14ac:dyDescent="0.25">
      <c r="A724" t="s">
        <v>858</v>
      </c>
      <c r="B724" t="s">
        <v>2849</v>
      </c>
      <c r="C724">
        <v>3</v>
      </c>
      <c r="D724" t="s">
        <v>3185</v>
      </c>
      <c r="E724" t="s">
        <v>3188</v>
      </c>
      <c r="F724" t="s">
        <v>3189</v>
      </c>
      <c r="G724" t="s">
        <v>3606</v>
      </c>
      <c r="H724" t="s">
        <v>4064</v>
      </c>
      <c r="I724">
        <v>12900</v>
      </c>
      <c r="J724">
        <v>0</v>
      </c>
      <c r="K724">
        <v>100</v>
      </c>
      <c r="L724">
        <v>50</v>
      </c>
      <c r="M724">
        <v>1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 t="s">
        <v>4423</v>
      </c>
      <c r="AC724" t="s">
        <v>4305</v>
      </c>
      <c r="AD724" t="s">
        <v>4666</v>
      </c>
      <c r="AE724" t="s">
        <v>4</v>
      </c>
      <c r="AF724" t="s">
        <v>1</v>
      </c>
      <c r="AG724" t="s">
        <v>1</v>
      </c>
      <c r="AH724" t="s">
        <v>3606</v>
      </c>
      <c r="AI724" t="s">
        <v>3606</v>
      </c>
      <c r="AJ724" t="s">
        <v>1</v>
      </c>
      <c r="AK724">
        <v>9331181257</v>
      </c>
      <c r="AL724" t="s">
        <v>1</v>
      </c>
      <c r="AM724" t="s">
        <v>1</v>
      </c>
      <c r="AN724" t="s">
        <v>1</v>
      </c>
      <c r="AO724" t="s">
        <v>3606</v>
      </c>
      <c r="AP724" t="s">
        <v>1</v>
      </c>
      <c r="AQ724" t="s">
        <v>2</v>
      </c>
      <c r="AR724" t="s">
        <v>1</v>
      </c>
      <c r="AS724" t="s">
        <v>1</v>
      </c>
      <c r="AT724" t="s">
        <v>1</v>
      </c>
      <c r="AU724" t="s">
        <v>1</v>
      </c>
      <c r="AV724" t="s">
        <v>1</v>
      </c>
      <c r="AW724" t="s">
        <v>11</v>
      </c>
      <c r="AX724">
        <f>Tabla1[[#This Row],[precio del paquete]]-Tabla1[[#This Row],[Saldo_Deudor]]</f>
        <v>3300</v>
      </c>
      <c r="AY724">
        <v>9600</v>
      </c>
      <c r="AZ724">
        <v>0</v>
      </c>
      <c r="BA724">
        <v>0</v>
      </c>
      <c r="BB724" s="20">
        <v>0</v>
      </c>
      <c r="BC724" t="s">
        <v>5963</v>
      </c>
      <c r="BD724" t="s">
        <v>6044</v>
      </c>
      <c r="BE724" t="s">
        <v>3</v>
      </c>
      <c r="BF724" t="s">
        <v>3</v>
      </c>
      <c r="BG724" t="s">
        <v>3</v>
      </c>
      <c r="BH724" t="s">
        <v>3</v>
      </c>
      <c r="BI724" t="s">
        <v>3</v>
      </c>
      <c r="BJ724" s="18" t="s">
        <v>6150</v>
      </c>
      <c r="BK724" t="s">
        <v>3</v>
      </c>
      <c r="BL724" t="s">
        <v>132</v>
      </c>
      <c r="BM724" t="s">
        <v>1</v>
      </c>
      <c r="BN724">
        <f>Tabla1[[#This Row],[precio del paquete]]</f>
        <v>12900</v>
      </c>
      <c r="BO724" t="s">
        <v>1</v>
      </c>
      <c r="BP724" t="s">
        <v>1</v>
      </c>
      <c r="BQ724" t="s">
        <v>1</v>
      </c>
      <c r="BR724" t="s">
        <v>1</v>
      </c>
      <c r="BS724" t="s">
        <v>1</v>
      </c>
      <c r="BT724" t="s">
        <v>1</v>
      </c>
      <c r="BU724" t="s">
        <v>1</v>
      </c>
      <c r="BV724" t="s">
        <v>1</v>
      </c>
      <c r="BW724" t="s">
        <v>0</v>
      </c>
      <c r="BX724" t="s">
        <v>1</v>
      </c>
      <c r="BY724" t="s">
        <v>1</v>
      </c>
      <c r="BZ724" t="s">
        <v>1</v>
      </c>
      <c r="CA724" t="s">
        <v>1</v>
      </c>
      <c r="CB724" t="s">
        <v>1</v>
      </c>
      <c r="CD724" t="str" cm="1">
        <f t="array" aca="1" ref="CD724" ca="1">eConcatenar(A724:CB724,"|")</f>
        <v>4EC4isPL6R0j9xh3|COM2020-2970|3|IMPERIAL DE LUJO|TABASCO|COMALCALCO|TECOLUTILLA|2020-11-17|12900|0|100|50|1|0|0|0|0|0|0|0|0|0|0|0|0|0|0|DE LA ROSA|SANCHEZ|VIRGINIA|SOLTERO|X|X|TECOLUTILLA|TECOLUTILLA|X|9331181257|X|X|X|TECOLUTILLA|X|LUNES|X|X|X|X|X|DOMICILIO |3300|9600|0|0|0|2022-02-02|2022-02-09|x|x|x|x|x|AARMQKP7RFVCNAK|x|HOMBRE|X|12900|X|X|X|X|X|X|X|X|CARDENAS|X|X|X|X|X</v>
      </c>
    </row>
    <row r="725" spans="1:82" x14ac:dyDescent="0.25">
      <c r="A725" t="s">
        <v>859</v>
      </c>
      <c r="B725" t="s">
        <v>2850</v>
      </c>
      <c r="C725">
        <v>3</v>
      </c>
      <c r="D725" t="s">
        <v>3183</v>
      </c>
      <c r="E725" t="s">
        <v>3188</v>
      </c>
      <c r="F725" t="s">
        <v>3189</v>
      </c>
      <c r="G725" t="s">
        <v>3606</v>
      </c>
      <c r="H725" t="s">
        <v>4065</v>
      </c>
      <c r="I725">
        <v>14800</v>
      </c>
      <c r="J725">
        <v>0</v>
      </c>
      <c r="K725">
        <v>100</v>
      </c>
      <c r="L725">
        <v>50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 t="s">
        <v>4217</v>
      </c>
      <c r="AC725" t="s">
        <v>4201</v>
      </c>
      <c r="AD725" t="s">
        <v>4946</v>
      </c>
      <c r="AE725" t="s">
        <v>4</v>
      </c>
      <c r="AF725" t="s">
        <v>1</v>
      </c>
      <c r="AG725" t="s">
        <v>1</v>
      </c>
      <c r="AH725" t="s">
        <v>5704</v>
      </c>
      <c r="AI725" t="s">
        <v>3606</v>
      </c>
      <c r="AJ725" t="s">
        <v>1</v>
      </c>
      <c r="AK725">
        <v>9934096418</v>
      </c>
      <c r="AL725" t="s">
        <v>1</v>
      </c>
      <c r="AM725" t="s">
        <v>1</v>
      </c>
      <c r="AN725" t="s">
        <v>1</v>
      </c>
      <c r="AO725" t="s">
        <v>5704</v>
      </c>
      <c r="AP725" t="s">
        <v>1</v>
      </c>
      <c r="AQ725" t="s">
        <v>2</v>
      </c>
      <c r="AR725" t="s">
        <v>1</v>
      </c>
      <c r="AS725" t="s">
        <v>1</v>
      </c>
      <c r="AT725" t="s">
        <v>1</v>
      </c>
      <c r="AU725" t="s">
        <v>1</v>
      </c>
      <c r="AV725" t="s">
        <v>1</v>
      </c>
      <c r="AW725" t="s">
        <v>11</v>
      </c>
      <c r="AX725">
        <f>Tabla1[[#This Row],[precio del paquete]]-Tabla1[[#This Row],[Saldo_Deudor]]</f>
        <v>700</v>
      </c>
      <c r="AY725">
        <v>14100</v>
      </c>
      <c r="AZ725">
        <v>0</v>
      </c>
      <c r="BA725">
        <v>0</v>
      </c>
      <c r="BB725" s="20">
        <v>0</v>
      </c>
      <c r="BC725" t="s">
        <v>5962</v>
      </c>
      <c r="BD725" t="s">
        <v>6038</v>
      </c>
      <c r="BE725" t="s">
        <v>3</v>
      </c>
      <c r="BF725" t="s">
        <v>3</v>
      </c>
      <c r="BG725" t="s">
        <v>3</v>
      </c>
      <c r="BH725" t="s">
        <v>3</v>
      </c>
      <c r="BI725" t="s">
        <v>3</v>
      </c>
      <c r="BJ725" s="19" t="s">
        <v>6134</v>
      </c>
      <c r="BK725" t="s">
        <v>3</v>
      </c>
      <c r="BL725" t="s">
        <v>132</v>
      </c>
      <c r="BM725" t="s">
        <v>1</v>
      </c>
      <c r="BN725">
        <f>Tabla1[[#This Row],[precio del paquete]]</f>
        <v>14800</v>
      </c>
      <c r="BO725" t="s">
        <v>1</v>
      </c>
      <c r="BP725" t="s">
        <v>1</v>
      </c>
      <c r="BQ725" t="s">
        <v>1</v>
      </c>
      <c r="BR725" t="s">
        <v>1</v>
      </c>
      <c r="BS725" t="s">
        <v>1</v>
      </c>
      <c r="BT725" t="s">
        <v>1</v>
      </c>
      <c r="BU725" t="s">
        <v>1</v>
      </c>
      <c r="BV725" t="s">
        <v>1</v>
      </c>
      <c r="BW725" t="s">
        <v>0</v>
      </c>
      <c r="BX725" t="s">
        <v>1</v>
      </c>
      <c r="BY725" t="s">
        <v>1</v>
      </c>
      <c r="BZ725" t="s">
        <v>1</v>
      </c>
      <c r="CA725" t="s">
        <v>1</v>
      </c>
      <c r="CB725" t="s">
        <v>1</v>
      </c>
      <c r="CD725" t="str" cm="1">
        <f t="array" aca="1" ref="CD725" ca="1">eConcatenar(A725:CB725,"|")</f>
        <v>qeZn4SIe1FWPwB1L|COM2021-2965|3|MEMORIAL|TABASCO|COMALCALCO|TECOLUTILLA|2022-09-22|14800|0|100|50|0|0|0|0|0|0|0|0|0|0|0|0|0|0|0|RODRIGUEZ|HERNANDEZ|TOMAS|SOLTERO|X|X|CALLE IGNACIO ZARAGOZA SIN NUMERO|TECOLUTILLA|X|9934096418|X|X|X|CALLE IGNACIO ZARAGOZA SIN NUMERO|X|LUNES|X|X|X|X|X|DOMICILIO |700|14100|0|0|0|2022-01-27|2022-02-03|x|x|x|x|x|QWZGYSX69KVTQO|x|HOMBRE|X|14800|X|X|X|X|X|X|X|X|CARDENAS|X|X|X|X|X</v>
      </c>
    </row>
    <row r="726" spans="1:82" x14ac:dyDescent="0.25">
      <c r="A726" t="s">
        <v>860</v>
      </c>
      <c r="B726" t="s">
        <v>2851</v>
      </c>
      <c r="C726">
        <v>3</v>
      </c>
      <c r="D726" t="s">
        <v>3183</v>
      </c>
      <c r="E726" t="s">
        <v>3188</v>
      </c>
      <c r="F726" t="s">
        <v>3189</v>
      </c>
      <c r="G726" t="s">
        <v>3606</v>
      </c>
      <c r="H726" t="s">
        <v>4038</v>
      </c>
      <c r="I726">
        <v>14800</v>
      </c>
      <c r="J726">
        <v>0</v>
      </c>
      <c r="K726">
        <v>50</v>
      </c>
      <c r="L726">
        <v>50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 t="s">
        <v>4380</v>
      </c>
      <c r="AC726" t="s">
        <v>4455</v>
      </c>
      <c r="AD726" t="s">
        <v>4716</v>
      </c>
      <c r="AE726" t="s">
        <v>4</v>
      </c>
      <c r="AF726" t="s">
        <v>1</v>
      </c>
      <c r="AG726" t="s">
        <v>1</v>
      </c>
      <c r="AH726" t="s">
        <v>5705</v>
      </c>
      <c r="AI726" t="s">
        <v>3606</v>
      </c>
      <c r="AJ726" t="s">
        <v>1</v>
      </c>
      <c r="AK726">
        <v>9985771733</v>
      </c>
      <c r="AL726" t="s">
        <v>1</v>
      </c>
      <c r="AM726" t="s">
        <v>1</v>
      </c>
      <c r="AN726" t="s">
        <v>1</v>
      </c>
      <c r="AO726" t="s">
        <v>5705</v>
      </c>
      <c r="AP726" t="s">
        <v>1</v>
      </c>
      <c r="AQ726" t="s">
        <v>2</v>
      </c>
      <c r="AR726" t="s">
        <v>1</v>
      </c>
      <c r="AS726" t="s">
        <v>1</v>
      </c>
      <c r="AT726" t="s">
        <v>1</v>
      </c>
      <c r="AU726" t="s">
        <v>1</v>
      </c>
      <c r="AV726" t="s">
        <v>1</v>
      </c>
      <c r="AW726" t="s">
        <v>11</v>
      </c>
      <c r="AX726">
        <f>Tabla1[[#This Row],[precio del paquete]]-Tabla1[[#This Row],[Saldo_Deudor]]</f>
        <v>300</v>
      </c>
      <c r="AY726">
        <v>14500</v>
      </c>
      <c r="AZ726">
        <v>0</v>
      </c>
      <c r="BA726">
        <v>0</v>
      </c>
      <c r="BB726" s="20">
        <v>0</v>
      </c>
      <c r="BC726" t="s">
        <v>4066</v>
      </c>
      <c r="BD726" t="s">
        <v>3970</v>
      </c>
      <c r="BE726" t="s">
        <v>3</v>
      </c>
      <c r="BF726" t="s">
        <v>3</v>
      </c>
      <c r="BG726" t="s">
        <v>3</v>
      </c>
      <c r="BH726" t="s">
        <v>3</v>
      </c>
      <c r="BI726" t="s">
        <v>3</v>
      </c>
      <c r="BJ726" s="18" t="s">
        <v>6134</v>
      </c>
      <c r="BK726" t="s">
        <v>3</v>
      </c>
      <c r="BL726" t="s">
        <v>132</v>
      </c>
      <c r="BM726" t="s">
        <v>1</v>
      </c>
      <c r="BN726">
        <f>Tabla1[[#This Row],[precio del paquete]]</f>
        <v>14800</v>
      </c>
      <c r="BO726" t="s">
        <v>1</v>
      </c>
      <c r="BP726" t="s">
        <v>1</v>
      </c>
      <c r="BQ726" t="s">
        <v>1</v>
      </c>
      <c r="BR726" t="s">
        <v>1</v>
      </c>
      <c r="BS726" t="s">
        <v>1</v>
      </c>
      <c r="BT726" t="s">
        <v>1</v>
      </c>
      <c r="BU726" t="s">
        <v>1</v>
      </c>
      <c r="BV726" t="s">
        <v>1</v>
      </c>
      <c r="BW726" t="s">
        <v>0</v>
      </c>
      <c r="BX726" t="s">
        <v>1</v>
      </c>
      <c r="BY726" t="s">
        <v>1</v>
      </c>
      <c r="BZ726" t="s">
        <v>1</v>
      </c>
      <c r="CA726" t="s">
        <v>1</v>
      </c>
      <c r="CB726" t="s">
        <v>1</v>
      </c>
      <c r="CD726" t="str" cm="1">
        <f t="array" aca="1" ref="CD726" ca="1">eConcatenar(A726:CB726,"|")</f>
        <v>SsPxApLWMOSkX4Tm|COM2021-2937|3|MEMORIAL|TABASCO|COMALCALCO|TECOLUTILLA|2021-09-17|14800|0|50|50|0|0|0|0|0|0|0|0|0|0|0|0|0|0|0|RAMOS|DE LA FUENTE|MARIA LUISA|SOLTERO|X|X|CALLE NICOLAS BRAVO|TECOLUTILLA|X|9985771733|X|X|X|CALLE NICOLAS BRAVO|X|LUNES|X|X|X|X|X|DOMICILIO |300|14500|0|0|0|2021-01-12|2021-01-19|x|x|x|x|x|QWZGYSX69KVTQO|x|HOMBRE|X|14800|X|X|X|X|X|X|X|X|CARDENAS|X|X|X|X|X</v>
      </c>
    </row>
    <row r="727" spans="1:82" x14ac:dyDescent="0.25">
      <c r="A727" t="s">
        <v>861</v>
      </c>
      <c r="B727" t="s">
        <v>2852</v>
      </c>
      <c r="C727">
        <v>3</v>
      </c>
      <c r="D727" t="s">
        <v>3183</v>
      </c>
      <c r="E727" t="s">
        <v>3188</v>
      </c>
      <c r="F727" t="s">
        <v>3189</v>
      </c>
      <c r="G727" t="s">
        <v>3606</v>
      </c>
      <c r="H727" t="s">
        <v>4066</v>
      </c>
      <c r="I727">
        <v>14800</v>
      </c>
      <c r="J727">
        <v>0</v>
      </c>
      <c r="K727">
        <v>200</v>
      </c>
      <c r="L727">
        <v>50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 t="s">
        <v>4283</v>
      </c>
      <c r="AC727" t="s">
        <v>4246</v>
      </c>
      <c r="AD727" t="s">
        <v>4947</v>
      </c>
      <c r="AE727" t="s">
        <v>4</v>
      </c>
      <c r="AF727" t="s">
        <v>1</v>
      </c>
      <c r="AG727" t="s">
        <v>1</v>
      </c>
      <c r="AH727" t="s">
        <v>5706</v>
      </c>
      <c r="AI727" t="s">
        <v>3606</v>
      </c>
      <c r="AJ727" t="s">
        <v>1</v>
      </c>
      <c r="AK727">
        <v>9331688521</v>
      </c>
      <c r="AL727" t="s">
        <v>1</v>
      </c>
      <c r="AM727" t="s">
        <v>1</v>
      </c>
      <c r="AN727" t="s">
        <v>1</v>
      </c>
      <c r="AO727" t="s">
        <v>5706</v>
      </c>
      <c r="AP727" t="s">
        <v>1</v>
      </c>
      <c r="AQ727" t="s">
        <v>2</v>
      </c>
      <c r="AR727" t="s">
        <v>1</v>
      </c>
      <c r="AS727" t="s">
        <v>1</v>
      </c>
      <c r="AT727" t="s">
        <v>1</v>
      </c>
      <c r="AU727" t="s">
        <v>1</v>
      </c>
      <c r="AV727" t="s">
        <v>1</v>
      </c>
      <c r="AW727" t="s">
        <v>11</v>
      </c>
      <c r="AX727">
        <f>Tabla1[[#This Row],[precio del paquete]]-Tabla1[[#This Row],[Saldo_Deudor]]</f>
        <v>2700</v>
      </c>
      <c r="AY727">
        <v>12100</v>
      </c>
      <c r="AZ727">
        <v>0</v>
      </c>
      <c r="BA727">
        <v>0</v>
      </c>
      <c r="BB727" s="20">
        <v>0</v>
      </c>
      <c r="BC727" t="s">
        <v>5959</v>
      </c>
      <c r="BD727" t="s">
        <v>3763</v>
      </c>
      <c r="BE727" t="s">
        <v>3</v>
      </c>
      <c r="BF727" t="s">
        <v>3</v>
      </c>
      <c r="BG727" t="s">
        <v>3</v>
      </c>
      <c r="BH727" t="s">
        <v>3</v>
      </c>
      <c r="BI727" t="s">
        <v>3</v>
      </c>
      <c r="BJ727" s="19" t="s">
        <v>6134</v>
      </c>
      <c r="BK727" t="s">
        <v>3</v>
      </c>
      <c r="BL727" t="s">
        <v>132</v>
      </c>
      <c r="BM727" t="s">
        <v>1</v>
      </c>
      <c r="BN727">
        <f>Tabla1[[#This Row],[precio del paquete]]</f>
        <v>14800</v>
      </c>
      <c r="BO727" t="s">
        <v>1</v>
      </c>
      <c r="BP727" t="s">
        <v>1</v>
      </c>
      <c r="BQ727" t="s">
        <v>1</v>
      </c>
      <c r="BR727" t="s">
        <v>1</v>
      </c>
      <c r="BS727" t="s">
        <v>1</v>
      </c>
      <c r="BT727" t="s">
        <v>1</v>
      </c>
      <c r="BU727" t="s">
        <v>1</v>
      </c>
      <c r="BV727" t="s">
        <v>1</v>
      </c>
      <c r="BW727" t="s">
        <v>0</v>
      </c>
      <c r="BX727" t="s">
        <v>1</v>
      </c>
      <c r="BY727" t="s">
        <v>1</v>
      </c>
      <c r="BZ727" t="s">
        <v>1</v>
      </c>
      <c r="CA727" t="s">
        <v>1</v>
      </c>
      <c r="CB727" t="s">
        <v>1</v>
      </c>
      <c r="CD727" t="str" cm="1">
        <f t="array" aca="1" ref="CD727" ca="1">eConcatenar(A727:CB727,"|")</f>
        <v>nZPSpGkbmRO3Jvot|COM2021-3918|3|MEMORIAL|TABASCO|COMALCALCO|TECOLUTILLA|2021-01-12|14800|0|200|50|0|0|0|0|0|0|0|0|0|0|0|0|0|0|0|CORDOVA|JIMENEZ|MARTHA LETICIA|SOLTERO|X|X|CARRETERA A ALDAVAN RIVERITA|TECOLUTILLA|X|9331688521|X|X|X|CARRETERA A ALDAVAN RIVERITA|X|LUNES|X|X|X|X|X|DOMICILIO |2700|12100|0|0|0|2022-01-25|2022-02-01|x|x|x|x|x|QWZGYSX69KVTQO|x|HOMBRE|X|14800|X|X|X|X|X|X|X|X|CARDENAS|X|X|X|X|X</v>
      </c>
    </row>
    <row r="728" spans="1:82" x14ac:dyDescent="0.25">
      <c r="A728" t="s">
        <v>862</v>
      </c>
      <c r="B728" t="s">
        <v>2853</v>
      </c>
      <c r="C728">
        <v>3</v>
      </c>
      <c r="D728" t="s">
        <v>3183</v>
      </c>
      <c r="E728" t="s">
        <v>3188</v>
      </c>
      <c r="F728" t="s">
        <v>3189</v>
      </c>
      <c r="G728" t="s">
        <v>3606</v>
      </c>
      <c r="H728" t="s">
        <v>3964</v>
      </c>
      <c r="I728">
        <v>14800</v>
      </c>
      <c r="J728">
        <v>0</v>
      </c>
      <c r="K728">
        <v>50</v>
      </c>
      <c r="L728">
        <v>50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 t="s">
        <v>4642</v>
      </c>
      <c r="AC728" t="s">
        <v>4312</v>
      </c>
      <c r="AD728" t="s">
        <v>4281</v>
      </c>
      <c r="AE728" t="s">
        <v>4</v>
      </c>
      <c r="AF728" t="s">
        <v>1</v>
      </c>
      <c r="AG728" t="s">
        <v>1</v>
      </c>
      <c r="AH728" t="s">
        <v>5707</v>
      </c>
      <c r="AI728" t="s">
        <v>3606</v>
      </c>
      <c r="AJ728" t="s">
        <v>1</v>
      </c>
      <c r="AK728">
        <v>9331386560</v>
      </c>
      <c r="AL728" t="s">
        <v>1</v>
      </c>
      <c r="AM728" t="s">
        <v>1</v>
      </c>
      <c r="AN728" t="s">
        <v>1</v>
      </c>
      <c r="AO728" t="s">
        <v>5707</v>
      </c>
      <c r="AP728" t="s">
        <v>1</v>
      </c>
      <c r="AQ728" t="s">
        <v>2</v>
      </c>
      <c r="AR728" t="s">
        <v>1</v>
      </c>
      <c r="AS728" t="s">
        <v>1</v>
      </c>
      <c r="AT728" t="s">
        <v>1</v>
      </c>
      <c r="AU728" t="s">
        <v>1</v>
      </c>
      <c r="AV728" t="s">
        <v>1</v>
      </c>
      <c r="AW728" t="s">
        <v>11</v>
      </c>
      <c r="AX728">
        <f>Tabla1[[#This Row],[precio del paquete]]-Tabla1[[#This Row],[Saldo_Deudor]]</f>
        <v>250</v>
      </c>
      <c r="AY728">
        <v>14550</v>
      </c>
      <c r="AZ728">
        <v>0</v>
      </c>
      <c r="BA728">
        <v>0</v>
      </c>
      <c r="BB728" s="20">
        <v>0</v>
      </c>
      <c r="BC728" t="s">
        <v>3827</v>
      </c>
      <c r="BD728" t="s">
        <v>4124</v>
      </c>
      <c r="BE728" t="s">
        <v>3</v>
      </c>
      <c r="BF728" t="s">
        <v>3</v>
      </c>
      <c r="BG728" t="s">
        <v>3</v>
      </c>
      <c r="BH728" t="s">
        <v>3</v>
      </c>
      <c r="BI728" t="s">
        <v>3</v>
      </c>
      <c r="BJ728" s="18" t="s">
        <v>6134</v>
      </c>
      <c r="BK728" t="s">
        <v>3</v>
      </c>
      <c r="BL728" t="s">
        <v>132</v>
      </c>
      <c r="BM728" t="s">
        <v>1</v>
      </c>
      <c r="BN728">
        <f>Tabla1[[#This Row],[precio del paquete]]</f>
        <v>14800</v>
      </c>
      <c r="BO728" t="s">
        <v>1</v>
      </c>
      <c r="BP728" t="s">
        <v>1</v>
      </c>
      <c r="BQ728" t="s">
        <v>1</v>
      </c>
      <c r="BR728" t="s">
        <v>1</v>
      </c>
      <c r="BS728" t="s">
        <v>1</v>
      </c>
      <c r="BT728" t="s">
        <v>1</v>
      </c>
      <c r="BU728" t="s">
        <v>1</v>
      </c>
      <c r="BV728" t="s">
        <v>1</v>
      </c>
      <c r="BW728" t="s">
        <v>0</v>
      </c>
      <c r="BX728" t="s">
        <v>1</v>
      </c>
      <c r="BY728" t="s">
        <v>1</v>
      </c>
      <c r="BZ728" t="s">
        <v>1</v>
      </c>
      <c r="CA728" t="s">
        <v>1</v>
      </c>
      <c r="CB728" t="s">
        <v>1</v>
      </c>
      <c r="CD728" t="str" cm="1">
        <f t="array" aca="1" ref="CD728" ca="1">eConcatenar(A728:CB728,"|")</f>
        <v>E4vqZlUznvxtMs6X|COM2021-3927|3|MEMORIAL|TABASCO|COMALCALCO|TECOLUTILLA|2021-03-12|14800|0|50|50|0|0|0|0|0|0|0|0|0|0|0|0|0|0|0|CARRILLO|CASTELLANOS|ROSA|SOLTERO|X|X|CALLE VICENTE GUERRERO |TECOLUTILLA|X|9331386560|X|X|X|CALLE VICENTE GUERRERO |X|LUNES|X|X|X|X|X|DOMICILIO |250|14550|0|0|0|2022-01-14|2022-01-21|x|x|x|x|x|QWZGYSX69KVTQO|x|HOMBRE|X|14800|X|X|X|X|X|X|X|X|CARDENAS|X|X|X|X|X</v>
      </c>
    </row>
    <row r="729" spans="1:82" x14ac:dyDescent="0.25">
      <c r="A729" t="s">
        <v>863</v>
      </c>
      <c r="B729" t="s">
        <v>2854</v>
      </c>
      <c r="C729">
        <v>3</v>
      </c>
      <c r="D729" t="s">
        <v>3187</v>
      </c>
      <c r="E729" t="s">
        <v>3188</v>
      </c>
      <c r="F729" t="s">
        <v>3189</v>
      </c>
      <c r="G729" t="s">
        <v>3606</v>
      </c>
      <c r="H729" t="s">
        <v>3763</v>
      </c>
      <c r="I729">
        <v>12900</v>
      </c>
      <c r="J729">
        <v>0</v>
      </c>
      <c r="K729">
        <v>100</v>
      </c>
      <c r="L729">
        <v>50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 t="s">
        <v>4262</v>
      </c>
      <c r="AC729" t="s">
        <v>4183</v>
      </c>
      <c r="AD729" t="s">
        <v>4948</v>
      </c>
      <c r="AE729" t="s">
        <v>4</v>
      </c>
      <c r="AF729" t="s">
        <v>1</v>
      </c>
      <c r="AG729" t="s">
        <v>1</v>
      </c>
      <c r="AH729" t="s">
        <v>3606</v>
      </c>
      <c r="AI729" t="s">
        <v>3606</v>
      </c>
      <c r="AJ729" t="s">
        <v>1</v>
      </c>
      <c r="AK729" t="s">
        <v>1</v>
      </c>
      <c r="AL729" t="s">
        <v>1</v>
      </c>
      <c r="AM729" t="s">
        <v>1</v>
      </c>
      <c r="AN729" t="s">
        <v>1</v>
      </c>
      <c r="AO729" t="s">
        <v>3606</v>
      </c>
      <c r="AP729" t="s">
        <v>1</v>
      </c>
      <c r="AQ729" t="s">
        <v>2</v>
      </c>
      <c r="AR729" t="s">
        <v>1</v>
      </c>
      <c r="AS729" t="s">
        <v>1</v>
      </c>
      <c r="AT729" t="s">
        <v>1</v>
      </c>
      <c r="AU729" t="s">
        <v>1</v>
      </c>
      <c r="AV729" t="s">
        <v>1</v>
      </c>
      <c r="AW729" t="s">
        <v>11</v>
      </c>
      <c r="AX729">
        <f>Tabla1[[#This Row],[precio del paquete]]-Tabla1[[#This Row],[Saldo_Deudor]]</f>
        <v>12100</v>
      </c>
      <c r="AY729">
        <v>800</v>
      </c>
      <c r="AZ729">
        <v>0</v>
      </c>
      <c r="BA729">
        <v>0</v>
      </c>
      <c r="BB729" s="20">
        <v>0</v>
      </c>
      <c r="BC729" t="s">
        <v>3768</v>
      </c>
      <c r="BD729" t="s">
        <v>3769</v>
      </c>
      <c r="BE729" t="s">
        <v>3</v>
      </c>
      <c r="BF729" t="s">
        <v>3</v>
      </c>
      <c r="BG729" t="s">
        <v>3</v>
      </c>
      <c r="BH729" t="s">
        <v>3</v>
      </c>
      <c r="BI729" t="s">
        <v>3</v>
      </c>
      <c r="BJ729" s="19" t="s">
        <v>6125</v>
      </c>
      <c r="BK729" t="s">
        <v>3</v>
      </c>
      <c r="BL729" t="s">
        <v>132</v>
      </c>
      <c r="BM729" t="s">
        <v>1</v>
      </c>
      <c r="BN729">
        <f>Tabla1[[#This Row],[precio del paquete]]</f>
        <v>12900</v>
      </c>
      <c r="BO729" t="s">
        <v>1</v>
      </c>
      <c r="BP729" t="s">
        <v>1</v>
      </c>
      <c r="BQ729" t="s">
        <v>1</v>
      </c>
      <c r="BR729" t="s">
        <v>1</v>
      </c>
      <c r="BS729" t="s">
        <v>1</v>
      </c>
      <c r="BT729" t="s">
        <v>1</v>
      </c>
      <c r="BU729" t="s">
        <v>1</v>
      </c>
      <c r="BV729" t="s">
        <v>1</v>
      </c>
      <c r="BW729" t="s">
        <v>0</v>
      </c>
      <c r="BX729" t="s">
        <v>1</v>
      </c>
      <c r="BY729" t="s">
        <v>1</v>
      </c>
      <c r="BZ729" t="s">
        <v>1</v>
      </c>
      <c r="CA729" t="s">
        <v>1</v>
      </c>
      <c r="CB729" t="s">
        <v>1</v>
      </c>
      <c r="CD729" t="str" cm="1">
        <f t="array" aca="1" ref="CD729" ca="1">eConcatenar(A729:CB729,"|")</f>
        <v>sLfBtq9L0TflpjuJ|COM2018-1714|3|ECONOLINE|TABASCO|COMALCALCO|TECOLUTILLA|2022-02-01|12900|0|100|50|0|0|0|0|0|0|0|0|0|0|0|0|0|0|0|OLAN|DE LA CRUZ|MARISOL|SOLTERO|X|X|TECOLUTILLA|TECOLUTILLA|X|X|X|X|X|TECOLUTILLA|X|LUNES|X|X|X|X|X|DOMICILIO |12100|800|0|0|0|2022-01-22|2022-01-29|x|x|x|x|x|2DFOYRA5IQNIWWH|x|HOMBRE|X|12900|X|X|X|X|X|X|X|X|CARDENAS|X|X|X|X|X</v>
      </c>
    </row>
    <row r="730" spans="1:82" x14ac:dyDescent="0.25">
      <c r="A730" t="s">
        <v>864</v>
      </c>
      <c r="B730" t="s">
        <v>2855</v>
      </c>
      <c r="C730">
        <v>3</v>
      </c>
      <c r="D730" t="s">
        <v>3187</v>
      </c>
      <c r="E730" t="s">
        <v>3188</v>
      </c>
      <c r="F730" t="s">
        <v>3189</v>
      </c>
      <c r="G730" t="s">
        <v>3606</v>
      </c>
      <c r="H730" t="s">
        <v>3763</v>
      </c>
      <c r="I730">
        <v>12900</v>
      </c>
      <c r="J730">
        <v>0</v>
      </c>
      <c r="K730">
        <v>200</v>
      </c>
      <c r="L730">
        <v>50</v>
      </c>
      <c r="M730">
        <v>1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 t="s">
        <v>4294</v>
      </c>
      <c r="AC730" t="s">
        <v>4543</v>
      </c>
      <c r="AD730" t="s">
        <v>4751</v>
      </c>
      <c r="AE730" t="s">
        <v>4</v>
      </c>
      <c r="AF730" t="s">
        <v>1</v>
      </c>
      <c r="AG730" t="s">
        <v>1</v>
      </c>
      <c r="AH730" t="s">
        <v>3606</v>
      </c>
      <c r="AI730" t="s">
        <v>3606</v>
      </c>
      <c r="AJ730" t="s">
        <v>1</v>
      </c>
      <c r="AK730" t="s">
        <v>1</v>
      </c>
      <c r="AL730" t="s">
        <v>1</v>
      </c>
      <c r="AM730" t="s">
        <v>1</v>
      </c>
      <c r="AN730" t="s">
        <v>1</v>
      </c>
      <c r="AO730" t="s">
        <v>3606</v>
      </c>
      <c r="AP730" t="s">
        <v>1</v>
      </c>
      <c r="AQ730" t="s">
        <v>2</v>
      </c>
      <c r="AR730" t="s">
        <v>1</v>
      </c>
      <c r="AS730" t="s">
        <v>1</v>
      </c>
      <c r="AT730" t="s">
        <v>1</v>
      </c>
      <c r="AU730" t="s">
        <v>1</v>
      </c>
      <c r="AV730" t="s">
        <v>1</v>
      </c>
      <c r="AW730" t="s">
        <v>11</v>
      </c>
      <c r="AX730">
        <f>Tabla1[[#This Row],[precio del paquete]]-Tabla1[[#This Row],[Saldo_Deudor]]</f>
        <v>12600</v>
      </c>
      <c r="AY730">
        <v>300</v>
      </c>
      <c r="AZ730">
        <v>0</v>
      </c>
      <c r="BA730">
        <v>0</v>
      </c>
      <c r="BB730" s="20">
        <v>0</v>
      </c>
      <c r="BC730" t="s">
        <v>3768</v>
      </c>
      <c r="BD730" t="s">
        <v>3769</v>
      </c>
      <c r="BE730" t="s">
        <v>3</v>
      </c>
      <c r="BF730" t="s">
        <v>3</v>
      </c>
      <c r="BG730" t="s">
        <v>3</v>
      </c>
      <c r="BH730" t="s">
        <v>3</v>
      </c>
      <c r="BI730" t="s">
        <v>3</v>
      </c>
      <c r="BJ730" s="18" t="s">
        <v>6125</v>
      </c>
      <c r="BK730" t="s">
        <v>3</v>
      </c>
      <c r="BL730" t="s">
        <v>132</v>
      </c>
      <c r="BM730" t="s">
        <v>1</v>
      </c>
      <c r="BN730">
        <f>Tabla1[[#This Row],[precio del paquete]]</f>
        <v>12900</v>
      </c>
      <c r="BO730" t="s">
        <v>1</v>
      </c>
      <c r="BP730" t="s">
        <v>1</v>
      </c>
      <c r="BQ730" t="s">
        <v>1</v>
      </c>
      <c r="BR730" t="s">
        <v>1</v>
      </c>
      <c r="BS730" t="s">
        <v>1</v>
      </c>
      <c r="BT730" t="s">
        <v>1</v>
      </c>
      <c r="BU730" t="s">
        <v>1</v>
      </c>
      <c r="BV730" t="s">
        <v>1</v>
      </c>
      <c r="BW730" t="s">
        <v>0</v>
      </c>
      <c r="BX730" t="s">
        <v>1</v>
      </c>
      <c r="BY730" t="s">
        <v>1</v>
      </c>
      <c r="BZ730" t="s">
        <v>1</v>
      </c>
      <c r="CA730" t="s">
        <v>1</v>
      </c>
      <c r="CB730" t="s">
        <v>1</v>
      </c>
      <c r="CD730" t="str" cm="1">
        <f t="array" aca="1" ref="CD730" ca="1">eConcatenar(A730:CB730,"|")</f>
        <v>L5LO7IJzL1NrwdBg|COM2018-2132|3|ECONOLINE|TABASCO|COMALCALCO|TECOLUTILLA|2022-02-01|12900|0|200|50|1|0|0|0|0|0|0|0|0|0|0|0|0|0|0|LAZARO|DE LOS SANTOS|CANDELARIO|SOLTERO|X|X|TECOLUTILLA|TECOLUTILLA|X|X|X|X|X|TECOLUTILLA|X|LUNES|X|X|X|X|X|DOMICILIO |12600|300|0|0|0|2022-01-22|2022-01-29|x|x|x|x|x|2DFOYRA5IQNIWWH|x|HOMBRE|X|12900|X|X|X|X|X|X|X|X|CARDENAS|X|X|X|X|X</v>
      </c>
    </row>
    <row r="731" spans="1:82" x14ac:dyDescent="0.25">
      <c r="A731" t="s">
        <v>865</v>
      </c>
      <c r="B731" t="s">
        <v>2856</v>
      </c>
      <c r="C731">
        <v>3</v>
      </c>
      <c r="D731" t="s">
        <v>3183</v>
      </c>
      <c r="E731" t="s">
        <v>3188</v>
      </c>
      <c r="F731" t="s">
        <v>10</v>
      </c>
      <c r="G731" t="s">
        <v>3607</v>
      </c>
      <c r="H731" t="s">
        <v>4067</v>
      </c>
      <c r="I731">
        <v>14800</v>
      </c>
      <c r="J731">
        <v>0</v>
      </c>
      <c r="K731">
        <v>200</v>
      </c>
      <c r="L731">
        <v>50</v>
      </c>
      <c r="M731">
        <v>1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 t="s">
        <v>4372</v>
      </c>
      <c r="AC731" t="s">
        <v>4350</v>
      </c>
      <c r="AD731" t="s">
        <v>4849</v>
      </c>
      <c r="AE731" t="s">
        <v>4</v>
      </c>
      <c r="AF731" t="s">
        <v>1</v>
      </c>
      <c r="AG731" t="s">
        <v>1</v>
      </c>
      <c r="AH731" t="s">
        <v>5708</v>
      </c>
      <c r="AI731" t="s">
        <v>3607</v>
      </c>
      <c r="AJ731" t="s">
        <v>1</v>
      </c>
      <c r="AK731">
        <v>9371343220</v>
      </c>
      <c r="AL731" t="s">
        <v>1</v>
      </c>
      <c r="AM731" t="s">
        <v>1</v>
      </c>
      <c r="AN731" t="s">
        <v>1</v>
      </c>
      <c r="AO731" t="s">
        <v>5708</v>
      </c>
      <c r="AP731" t="s">
        <v>1</v>
      </c>
      <c r="AQ731" t="s">
        <v>2</v>
      </c>
      <c r="AR731" t="s">
        <v>1</v>
      </c>
      <c r="AS731" t="s">
        <v>1</v>
      </c>
      <c r="AT731" t="s">
        <v>1</v>
      </c>
      <c r="AU731" t="s">
        <v>1</v>
      </c>
      <c r="AV731" t="s">
        <v>1</v>
      </c>
      <c r="AW731" t="s">
        <v>11</v>
      </c>
      <c r="AX731">
        <f>Tabla1[[#This Row],[precio del paquete]]-Tabla1[[#This Row],[Saldo_Deudor]]</f>
        <v>550</v>
      </c>
      <c r="AY731">
        <v>14250</v>
      </c>
      <c r="AZ731">
        <v>0</v>
      </c>
      <c r="BA731">
        <v>0</v>
      </c>
      <c r="BB731" s="20">
        <v>0</v>
      </c>
      <c r="BC731" t="s">
        <v>4067</v>
      </c>
      <c r="BD731" t="s">
        <v>3847</v>
      </c>
      <c r="BE731" t="s">
        <v>3</v>
      </c>
      <c r="BF731" t="s">
        <v>3</v>
      </c>
      <c r="BG731" t="s">
        <v>3</v>
      </c>
      <c r="BH731" t="s">
        <v>3</v>
      </c>
      <c r="BI731" t="s">
        <v>3</v>
      </c>
      <c r="BJ731" s="19" t="s">
        <v>6125</v>
      </c>
      <c r="BK731" t="s">
        <v>3</v>
      </c>
      <c r="BL731" t="s">
        <v>132</v>
      </c>
      <c r="BM731" t="s">
        <v>1</v>
      </c>
      <c r="BN731">
        <f>Tabla1[[#This Row],[precio del paquete]]</f>
        <v>14800</v>
      </c>
      <c r="BO731" t="s">
        <v>1</v>
      </c>
      <c r="BP731" t="s">
        <v>1</v>
      </c>
      <c r="BQ731" t="s">
        <v>1</v>
      </c>
      <c r="BR731" t="s">
        <v>1</v>
      </c>
      <c r="BS731" t="s">
        <v>1</v>
      </c>
      <c r="BT731" t="s">
        <v>1</v>
      </c>
      <c r="BU731" t="s">
        <v>1</v>
      </c>
      <c r="BV731" t="s">
        <v>1</v>
      </c>
      <c r="BW731" t="s">
        <v>0</v>
      </c>
      <c r="BX731" t="s">
        <v>1</v>
      </c>
      <c r="BY731" t="s">
        <v>1</v>
      </c>
      <c r="BZ731" t="s">
        <v>1</v>
      </c>
      <c r="CA731" t="s">
        <v>1</v>
      </c>
      <c r="CB731" t="s">
        <v>1</v>
      </c>
      <c r="CD731" t="str" cm="1">
        <f t="array" aca="1" ref="CD731" ca="1">eConcatenar(A731:CB731,"|")</f>
        <v>lUMkj36qVm6qeSIw|CAR2021-5421|3|MEMORIAL|TABASCO|CARDENAS |TIERRA Y LIBERTAD|2021-09-16|14800|0|200|50|1|0|0|0|0|0|0|0|0|0|0|0|0|0|0|PERALTA|LEON|JOSEFA|SOLTERO|X|X|TIERRA Y LIBERTAD |TIERRA Y LIBERTAD|X|9371343220|X|X|X|TIERRA Y LIBERTAD |X|LUNES|X|X|X|X|X|DOMICILIO |550|14250|0|0|0|2021-09-16|2021-09-23|x|x|x|x|x|2DFOYRA5IQNIWWH|x|HOMBRE|X|14800|X|X|X|X|X|X|X|X|CARDENAS|X|X|X|X|X</v>
      </c>
    </row>
    <row r="732" spans="1:82" x14ac:dyDescent="0.25">
      <c r="A732" t="s">
        <v>866</v>
      </c>
      <c r="B732" t="s">
        <v>2857</v>
      </c>
      <c r="C732">
        <v>3</v>
      </c>
      <c r="D732" t="s">
        <v>3183</v>
      </c>
      <c r="E732" t="s">
        <v>3188</v>
      </c>
      <c r="F732" t="s">
        <v>0</v>
      </c>
      <c r="G732" t="s">
        <v>3607</v>
      </c>
      <c r="H732" t="s">
        <v>3792</v>
      </c>
      <c r="I732">
        <v>14800</v>
      </c>
      <c r="J732">
        <v>0</v>
      </c>
      <c r="K732">
        <v>100</v>
      </c>
      <c r="L732">
        <v>50</v>
      </c>
      <c r="M732">
        <v>1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 t="s">
        <v>4230</v>
      </c>
      <c r="AC732" t="s">
        <v>4212</v>
      </c>
      <c r="AD732" t="s">
        <v>4949</v>
      </c>
      <c r="AE732" t="s">
        <v>4</v>
      </c>
      <c r="AF732" t="s">
        <v>1</v>
      </c>
      <c r="AG732" t="s">
        <v>1</v>
      </c>
      <c r="AH732" t="s">
        <v>5709</v>
      </c>
      <c r="AI732" t="s">
        <v>3607</v>
      </c>
      <c r="AJ732" t="s">
        <v>1</v>
      </c>
      <c r="AK732">
        <v>9371786656</v>
      </c>
      <c r="AL732" t="s">
        <v>1</v>
      </c>
      <c r="AM732" t="s">
        <v>1</v>
      </c>
      <c r="AN732" t="s">
        <v>1</v>
      </c>
      <c r="AO732" t="s">
        <v>5709</v>
      </c>
      <c r="AP732" t="s">
        <v>1</v>
      </c>
      <c r="AQ732" t="s">
        <v>2</v>
      </c>
      <c r="AR732" t="s">
        <v>1</v>
      </c>
      <c r="AS732" t="s">
        <v>1</v>
      </c>
      <c r="AT732" t="s">
        <v>1</v>
      </c>
      <c r="AU732" t="s">
        <v>1</v>
      </c>
      <c r="AV732" t="s">
        <v>1</v>
      </c>
      <c r="AW732" t="s">
        <v>11</v>
      </c>
      <c r="AX732">
        <f>Tabla1[[#This Row],[precio del paquete]]-Tabla1[[#This Row],[Saldo_Deudor]]</f>
        <v>700</v>
      </c>
      <c r="AY732">
        <v>14100</v>
      </c>
      <c r="AZ732">
        <v>0</v>
      </c>
      <c r="BA732">
        <v>0</v>
      </c>
      <c r="BB732" s="20">
        <v>0</v>
      </c>
      <c r="BC732" t="s">
        <v>3835</v>
      </c>
      <c r="BD732" t="s">
        <v>3907</v>
      </c>
      <c r="BE732" t="s">
        <v>3</v>
      </c>
      <c r="BF732" t="s">
        <v>3</v>
      </c>
      <c r="BG732" t="s">
        <v>3</v>
      </c>
      <c r="BH732" t="s">
        <v>3</v>
      </c>
      <c r="BI732" t="s">
        <v>3</v>
      </c>
      <c r="BJ732" s="18" t="s">
        <v>6124</v>
      </c>
      <c r="BK732" t="s">
        <v>3</v>
      </c>
      <c r="BL732" t="s">
        <v>132</v>
      </c>
      <c r="BM732" t="s">
        <v>1</v>
      </c>
      <c r="BN732">
        <f>Tabla1[[#This Row],[precio del paquete]]</f>
        <v>14800</v>
      </c>
      <c r="BO732" t="s">
        <v>1</v>
      </c>
      <c r="BP732" t="s">
        <v>1</v>
      </c>
      <c r="BQ732" t="s">
        <v>1</v>
      </c>
      <c r="BR732" t="s">
        <v>1</v>
      </c>
      <c r="BS732" t="s">
        <v>1</v>
      </c>
      <c r="BT732" t="s">
        <v>1</v>
      </c>
      <c r="BU732" t="s">
        <v>1</v>
      </c>
      <c r="BV732" t="s">
        <v>1</v>
      </c>
      <c r="BW732" t="s">
        <v>0</v>
      </c>
      <c r="BX732" t="s">
        <v>1</v>
      </c>
      <c r="BY732" t="s">
        <v>1</v>
      </c>
      <c r="BZ732" t="s">
        <v>1</v>
      </c>
      <c r="CA732" t="s">
        <v>1</v>
      </c>
      <c r="CB732" t="s">
        <v>1</v>
      </c>
      <c r="CD732" t="str" cm="1">
        <f t="array" aca="1" ref="CD732" ca="1">eConcatenar(A732:CB732,"|")</f>
        <v>TTL6WxgtDfTlsqmV|CAR2021-5849|3|MEMORIAL|TABASCO|CARDENAS|TIERRA Y LIBERTAD|2021-05-10|14800|0|100|50|1|0|0|0|0|0|0|0|0|0|0|0|0|0|0|VELAZQUEZ|RAMIREZ|ADONICAN|SOLTERO|X|X|TIRRE Y LIBERTAD |TIERRA Y LIBERTAD|X|9371786656|X|X|X|TIRRE Y LIBERTAD |X|LUNES|X|X|X|X|X|DOMICILIO |700|14100|0|0|0|2021-12-16|2021-12-23|x|x|x|x|x|QWZHGJ0U9KVTQO|x|HOMBRE|X|14800|X|X|X|X|X|X|X|X|CARDENAS|X|X|X|X|X</v>
      </c>
    </row>
    <row r="733" spans="1:82" x14ac:dyDescent="0.25">
      <c r="A733" t="s">
        <v>867</v>
      </c>
      <c r="B733" t="s">
        <v>2858</v>
      </c>
      <c r="C733">
        <v>3</v>
      </c>
      <c r="D733" t="s">
        <v>3184</v>
      </c>
      <c r="E733" t="s">
        <v>3188</v>
      </c>
      <c r="F733" t="s">
        <v>0</v>
      </c>
      <c r="G733" t="s">
        <v>3608</v>
      </c>
      <c r="H733" t="s">
        <v>3900</v>
      </c>
      <c r="I733">
        <v>24500</v>
      </c>
      <c r="J733">
        <v>0</v>
      </c>
      <c r="K733">
        <v>100</v>
      </c>
      <c r="L733">
        <v>50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 t="s">
        <v>4483</v>
      </c>
      <c r="AC733" t="s">
        <v>4186</v>
      </c>
      <c r="AD733" t="s">
        <v>4623</v>
      </c>
      <c r="AE733" t="s">
        <v>4</v>
      </c>
      <c r="AF733" t="s">
        <v>1</v>
      </c>
      <c r="AG733" t="s">
        <v>1</v>
      </c>
      <c r="AH733" t="s">
        <v>5707</v>
      </c>
      <c r="AI733" t="s">
        <v>3608</v>
      </c>
      <c r="AJ733" t="s">
        <v>1</v>
      </c>
      <c r="AK733">
        <v>9372700578</v>
      </c>
      <c r="AL733" t="s">
        <v>1</v>
      </c>
      <c r="AM733" t="s">
        <v>1</v>
      </c>
      <c r="AN733" t="s">
        <v>1</v>
      </c>
      <c r="AO733" t="s">
        <v>5707</v>
      </c>
      <c r="AP733" t="s">
        <v>1</v>
      </c>
      <c r="AQ733" t="s">
        <v>2</v>
      </c>
      <c r="AR733" t="s">
        <v>1</v>
      </c>
      <c r="AS733" t="s">
        <v>1</v>
      </c>
      <c r="AT733" t="s">
        <v>1</v>
      </c>
      <c r="AU733" t="s">
        <v>1</v>
      </c>
      <c r="AV733" t="s">
        <v>1</v>
      </c>
      <c r="AW733" t="s">
        <v>11</v>
      </c>
      <c r="AX733">
        <f>Tabla1[[#This Row],[precio del paquete]]-Tabla1[[#This Row],[Saldo_Deudor]]</f>
        <v>800</v>
      </c>
      <c r="AY733">
        <v>23700</v>
      </c>
      <c r="AZ733">
        <v>0</v>
      </c>
      <c r="BA733">
        <v>0</v>
      </c>
      <c r="BB733" s="20">
        <v>0</v>
      </c>
      <c r="BC733" t="s">
        <v>3827</v>
      </c>
      <c r="BD733" t="s">
        <v>4124</v>
      </c>
      <c r="BE733" t="s">
        <v>3</v>
      </c>
      <c r="BF733" t="s">
        <v>3</v>
      </c>
      <c r="BG733" t="s">
        <v>3</v>
      </c>
      <c r="BH733" t="s">
        <v>3</v>
      </c>
      <c r="BI733" t="s">
        <v>3</v>
      </c>
      <c r="BJ733" s="19" t="s">
        <v>6124</v>
      </c>
      <c r="BK733" t="s">
        <v>3</v>
      </c>
      <c r="BL733" t="s">
        <v>132</v>
      </c>
      <c r="BM733" t="s">
        <v>1</v>
      </c>
      <c r="BN733">
        <f>Tabla1[[#This Row],[precio del paquete]]</f>
        <v>24500</v>
      </c>
      <c r="BO733" t="s">
        <v>1</v>
      </c>
      <c r="BP733" t="s">
        <v>1</v>
      </c>
      <c r="BQ733" t="s">
        <v>1</v>
      </c>
      <c r="BR733" t="s">
        <v>1</v>
      </c>
      <c r="BS733" t="s">
        <v>1</v>
      </c>
      <c r="BT733" t="s">
        <v>1</v>
      </c>
      <c r="BU733" t="s">
        <v>1</v>
      </c>
      <c r="BV733" t="s">
        <v>1</v>
      </c>
      <c r="BW733" t="s">
        <v>0</v>
      </c>
      <c r="BX733" t="s">
        <v>1</v>
      </c>
      <c r="BY733" t="s">
        <v>1</v>
      </c>
      <c r="BZ733" t="s">
        <v>1</v>
      </c>
      <c r="CA733" t="s">
        <v>1</v>
      </c>
      <c r="CB733" t="s">
        <v>1</v>
      </c>
      <c r="CD733" t="str" cm="1">
        <f t="array" aca="1" ref="CD733" ca="1">eConcatenar(A733:CB733,"|")</f>
        <v>WuESwOKnd7nU7WLv|CAR2021-6863|3|DIGNITY|TABASCO|CARDENAS|TOLOQUE|2021-12-11|24500|0|100|50|0|0|0|0|0|0|0|0|0|0|0|0|0|0|0|COLORADO|GARCIA|CONCEPCION|SOLTERO|X|X|CALLE VICENTE GUERRERO |TOLOQUE|X|9372700578|X|X|X|CALLE VICENTE GUERRERO |X|LUNES|X|X|X|X|X|DOMICILIO |800|23700|0|0|0|2022-01-14|2022-01-21|x|x|x|x|x|QWZHGJ0U9KVTQO|x|HOMBRE|X|24500|X|X|X|X|X|X|X|X|CARDENAS|X|X|X|X|X</v>
      </c>
    </row>
    <row r="734" spans="1:82" x14ac:dyDescent="0.25">
      <c r="A734" t="s">
        <v>868</v>
      </c>
      <c r="B734" t="s">
        <v>2859</v>
      </c>
      <c r="C734">
        <v>3</v>
      </c>
      <c r="D734" t="s">
        <v>3187</v>
      </c>
      <c r="E734" t="s">
        <v>3188</v>
      </c>
      <c r="F734" t="s">
        <v>3192</v>
      </c>
      <c r="G734" t="s">
        <v>3609</v>
      </c>
      <c r="H734" t="s">
        <v>4068</v>
      </c>
      <c r="I734">
        <v>12900</v>
      </c>
      <c r="J734">
        <v>0</v>
      </c>
      <c r="K734">
        <v>200</v>
      </c>
      <c r="L734">
        <v>50</v>
      </c>
      <c r="M734">
        <v>1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 t="s">
        <v>4346</v>
      </c>
      <c r="AC734" t="s">
        <v>4221</v>
      </c>
      <c r="AD734" t="s">
        <v>4353</v>
      </c>
      <c r="AE734" t="s">
        <v>4</v>
      </c>
      <c r="AF734" t="s">
        <v>1</v>
      </c>
      <c r="AG734" t="s">
        <v>1</v>
      </c>
      <c r="AH734" t="s">
        <v>5710</v>
      </c>
      <c r="AI734" t="s">
        <v>3609</v>
      </c>
      <c r="AJ734" t="s">
        <v>1</v>
      </c>
      <c r="AK734">
        <v>5520114553</v>
      </c>
      <c r="AL734" t="s">
        <v>1</v>
      </c>
      <c r="AM734" t="s">
        <v>1</v>
      </c>
      <c r="AN734" t="s">
        <v>1</v>
      </c>
      <c r="AO734" t="s">
        <v>5710</v>
      </c>
      <c r="AP734" t="s">
        <v>1</v>
      </c>
      <c r="AQ734" t="s">
        <v>2</v>
      </c>
      <c r="AR734" t="s">
        <v>1</v>
      </c>
      <c r="AS734" t="s">
        <v>1</v>
      </c>
      <c r="AT734" t="s">
        <v>1</v>
      </c>
      <c r="AU734" t="s">
        <v>1</v>
      </c>
      <c r="AV734" t="s">
        <v>1</v>
      </c>
      <c r="AW734" t="s">
        <v>11</v>
      </c>
      <c r="AX734">
        <f>Tabla1[[#This Row],[precio del paquete]]-Tabla1[[#This Row],[Saldo_Deudor]]</f>
        <v>4850</v>
      </c>
      <c r="AY734">
        <v>8050</v>
      </c>
      <c r="AZ734">
        <v>0</v>
      </c>
      <c r="BA734">
        <v>0</v>
      </c>
      <c r="BB734" s="20">
        <v>0</v>
      </c>
      <c r="BC734" t="s">
        <v>4124</v>
      </c>
      <c r="BD734" t="s">
        <v>4103</v>
      </c>
      <c r="BE734" t="s">
        <v>3</v>
      </c>
      <c r="BF734" t="s">
        <v>3</v>
      </c>
      <c r="BG734" t="s">
        <v>3</v>
      </c>
      <c r="BH734" t="s">
        <v>3</v>
      </c>
      <c r="BI734" t="s">
        <v>3</v>
      </c>
      <c r="BJ734" s="18" t="s">
        <v>6135</v>
      </c>
      <c r="BK734" t="s">
        <v>3</v>
      </c>
      <c r="BL734" t="s">
        <v>132</v>
      </c>
      <c r="BM734" t="s">
        <v>1</v>
      </c>
      <c r="BN734">
        <f>Tabla1[[#This Row],[precio del paquete]]</f>
        <v>12900</v>
      </c>
      <c r="BO734" t="s">
        <v>1</v>
      </c>
      <c r="BP734" t="s">
        <v>1</v>
      </c>
      <c r="BQ734" t="s">
        <v>1</v>
      </c>
      <c r="BR734" t="s">
        <v>1</v>
      </c>
      <c r="BS734" t="s">
        <v>1</v>
      </c>
      <c r="BT734" t="s">
        <v>1</v>
      </c>
      <c r="BU734" t="s">
        <v>1</v>
      </c>
      <c r="BV734" t="s">
        <v>1</v>
      </c>
      <c r="BW734" t="s">
        <v>0</v>
      </c>
      <c r="BX734" t="s">
        <v>1</v>
      </c>
      <c r="BY734" t="s">
        <v>1</v>
      </c>
      <c r="BZ734" t="s">
        <v>1</v>
      </c>
      <c r="CA734" t="s">
        <v>1</v>
      </c>
      <c r="CB734" t="s">
        <v>1</v>
      </c>
      <c r="CD734" t="str" cm="1">
        <f t="array" aca="1" ref="CD734" ca="1">eConcatenar(A734:CB734,"|")</f>
        <v>4jOGyuQETK65so0s|PAR2020-1535|3|ECONOLINE|TABASCO|PARAISO|TORNO LARGO|2020-05-08|12900|0|200|50|1|0|0|0|0|0|0|0|0|0|0|0|0|0|0|FLORES|GONZALEZ|BARTOLO|SOLTERO|X|X|CALLE DE LA ABARROTERA|TORNO LARGO|X|5520114553|X|X|X|CALLE DE LA ABARROTERA|X|LUNES|X|X|X|X|X|DOMICILIO |4850|8050|0|0|0|2022-01-21|2022-01-28|x|x|x|x|x|MYEDVABVTAZ4TPF|x|HOMBRE|X|12900|X|X|X|X|X|X|X|X|CARDENAS|X|X|X|X|X</v>
      </c>
    </row>
    <row r="735" spans="1:82" x14ac:dyDescent="0.25">
      <c r="A735" t="s">
        <v>869</v>
      </c>
      <c r="B735" t="s">
        <v>2860</v>
      </c>
      <c r="C735">
        <v>3</v>
      </c>
      <c r="D735" t="s">
        <v>3185</v>
      </c>
      <c r="E735" t="s">
        <v>3188</v>
      </c>
      <c r="F735" t="s">
        <v>3192</v>
      </c>
      <c r="G735" t="s">
        <v>3610</v>
      </c>
      <c r="H735" t="s">
        <v>3763</v>
      </c>
      <c r="I735">
        <v>12900</v>
      </c>
      <c r="J735">
        <v>0</v>
      </c>
      <c r="K735">
        <v>100</v>
      </c>
      <c r="L735">
        <v>50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 t="s">
        <v>4201</v>
      </c>
      <c r="AC735" t="s">
        <v>7</v>
      </c>
      <c r="AD735" t="s">
        <v>4801</v>
      </c>
      <c r="AE735" t="s">
        <v>4</v>
      </c>
      <c r="AF735" t="s">
        <v>1</v>
      </c>
      <c r="AG735" t="s">
        <v>1</v>
      </c>
      <c r="AH735" t="s">
        <v>3609</v>
      </c>
      <c r="AI735" t="s">
        <v>3610</v>
      </c>
      <c r="AJ735" t="s">
        <v>1</v>
      </c>
      <c r="AK735" t="s">
        <v>1</v>
      </c>
      <c r="AL735" t="s">
        <v>1</v>
      </c>
      <c r="AM735" t="s">
        <v>1</v>
      </c>
      <c r="AN735" t="s">
        <v>1</v>
      </c>
      <c r="AO735" t="s">
        <v>3609</v>
      </c>
      <c r="AP735" t="s">
        <v>1</v>
      </c>
      <c r="AQ735" t="s">
        <v>2</v>
      </c>
      <c r="AR735" t="s">
        <v>1</v>
      </c>
      <c r="AS735" t="s">
        <v>1</v>
      </c>
      <c r="AT735" t="s">
        <v>1</v>
      </c>
      <c r="AU735" t="s">
        <v>1</v>
      </c>
      <c r="AV735" t="s">
        <v>1</v>
      </c>
      <c r="AW735" t="s">
        <v>11</v>
      </c>
      <c r="AX735">
        <f>Tabla1[[#This Row],[precio del paquete]]-Tabla1[[#This Row],[Saldo_Deudor]]</f>
        <v>6000</v>
      </c>
      <c r="AY735">
        <v>6900</v>
      </c>
      <c r="AZ735">
        <v>0</v>
      </c>
      <c r="BA735">
        <v>0</v>
      </c>
      <c r="BB735" s="20">
        <v>0</v>
      </c>
      <c r="BC735" t="s">
        <v>6002</v>
      </c>
      <c r="BD735" t="s">
        <v>6001</v>
      </c>
      <c r="BE735" t="s">
        <v>3</v>
      </c>
      <c r="BF735" t="s">
        <v>3</v>
      </c>
      <c r="BG735" t="s">
        <v>3</v>
      </c>
      <c r="BH735" t="s">
        <v>3</v>
      </c>
      <c r="BI735" t="s">
        <v>3</v>
      </c>
      <c r="BJ735" s="19" t="s">
        <v>6139</v>
      </c>
      <c r="BK735" t="s">
        <v>3</v>
      </c>
      <c r="BL735" t="s">
        <v>132</v>
      </c>
      <c r="BM735" t="s">
        <v>1</v>
      </c>
      <c r="BN735">
        <f>Tabla1[[#This Row],[precio del paquete]]</f>
        <v>12900</v>
      </c>
      <c r="BO735" t="s">
        <v>1</v>
      </c>
      <c r="BP735" t="s">
        <v>1</v>
      </c>
      <c r="BQ735" t="s">
        <v>1</v>
      </c>
      <c r="BR735" t="s">
        <v>1</v>
      </c>
      <c r="BS735" t="s">
        <v>1</v>
      </c>
      <c r="BT735" t="s">
        <v>1</v>
      </c>
      <c r="BU735" t="s">
        <v>1</v>
      </c>
      <c r="BV735" t="s">
        <v>1</v>
      </c>
      <c r="BW735" t="s">
        <v>0</v>
      </c>
      <c r="BX735" t="s">
        <v>1</v>
      </c>
      <c r="BY735" t="s">
        <v>1</v>
      </c>
      <c r="BZ735" t="s">
        <v>1</v>
      </c>
      <c r="CA735" t="s">
        <v>1</v>
      </c>
      <c r="CB735" t="s">
        <v>1</v>
      </c>
      <c r="CD735" t="str" cm="1">
        <f t="array" aca="1" ref="CD735" ca="1">eConcatenar(A735:CB735,"|")</f>
        <v>4YwAePtV3a55XSPU|PAR2020-1557|3|IMPERIAL DE LUJO|TABASCO|PARAISO|TORNO LARGO |2022-02-01|12900|0|100|50|0|0|0|0|0|0|0|0|0|0|0|0|0|0|0|HERNANDEZ|LOPEZ|LORENZO|SOLTERO|X|X|TORNO LARGO|TORNO LARGO |X|X|X|X|X|TORNO LARGO|X|LUNES|X|X|X|X|X|DOMICILIO |6000|6900|0|0|0|2021-11-14|2021-11-21|x|x|x|x|x|QWZGYT4O9KVTQO|x|HOMBRE|X|12900|X|X|X|X|X|X|X|X|CARDENAS|X|X|X|X|X</v>
      </c>
    </row>
    <row r="736" spans="1:82" x14ac:dyDescent="0.25">
      <c r="A736" t="s">
        <v>870</v>
      </c>
      <c r="B736" t="s">
        <v>2861</v>
      </c>
      <c r="C736">
        <v>3</v>
      </c>
      <c r="D736" t="s">
        <v>3183</v>
      </c>
      <c r="E736" t="s">
        <v>3188</v>
      </c>
      <c r="F736" t="s">
        <v>3192</v>
      </c>
      <c r="G736" t="s">
        <v>3611</v>
      </c>
      <c r="H736" t="s">
        <v>3824</v>
      </c>
      <c r="I736">
        <v>14800</v>
      </c>
      <c r="J736">
        <v>0</v>
      </c>
      <c r="K736">
        <v>50</v>
      </c>
      <c r="L736">
        <v>50</v>
      </c>
      <c r="M736">
        <v>1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 t="s">
        <v>4201</v>
      </c>
      <c r="AC736" t="s">
        <v>4186</v>
      </c>
      <c r="AD736" t="s">
        <v>4568</v>
      </c>
      <c r="AE736" t="s">
        <v>4</v>
      </c>
      <c r="AF736" t="s">
        <v>1</v>
      </c>
      <c r="AG736" t="s">
        <v>1</v>
      </c>
      <c r="AH736" t="s">
        <v>5711</v>
      </c>
      <c r="AI736" t="s">
        <v>3611</v>
      </c>
      <c r="AJ736" t="s">
        <v>1</v>
      </c>
      <c r="AK736">
        <v>9331595339</v>
      </c>
      <c r="AL736" t="s">
        <v>1</v>
      </c>
      <c r="AM736" t="s">
        <v>1</v>
      </c>
      <c r="AN736" t="s">
        <v>1</v>
      </c>
      <c r="AO736" t="s">
        <v>5711</v>
      </c>
      <c r="AP736" t="s">
        <v>1</v>
      </c>
      <c r="AQ736" t="s">
        <v>2</v>
      </c>
      <c r="AR736" t="s">
        <v>1</v>
      </c>
      <c r="AS736" t="s">
        <v>1</v>
      </c>
      <c r="AT736" t="s">
        <v>1</v>
      </c>
      <c r="AU736" t="s">
        <v>1</v>
      </c>
      <c r="AV736" t="s">
        <v>1</v>
      </c>
      <c r="AW736" t="s">
        <v>11</v>
      </c>
      <c r="AX736">
        <f>Tabla1[[#This Row],[precio del paquete]]-Tabla1[[#This Row],[Saldo_Deudor]]</f>
        <v>50</v>
      </c>
      <c r="AY736">
        <v>14750</v>
      </c>
      <c r="AZ736">
        <v>0</v>
      </c>
      <c r="BA736">
        <v>0</v>
      </c>
      <c r="BB736" s="20">
        <v>0</v>
      </c>
      <c r="BC736" t="s">
        <v>3759</v>
      </c>
      <c r="BD736" t="s">
        <v>6097</v>
      </c>
      <c r="BE736" t="s">
        <v>3</v>
      </c>
      <c r="BF736" t="s">
        <v>3</v>
      </c>
      <c r="BG736" t="s">
        <v>3</v>
      </c>
      <c r="BH736" t="s">
        <v>3</v>
      </c>
      <c r="BI736" t="s">
        <v>3</v>
      </c>
      <c r="BJ736" s="18" t="s">
        <v>6139</v>
      </c>
      <c r="BK736" t="s">
        <v>3</v>
      </c>
      <c r="BL736" t="s">
        <v>132</v>
      </c>
      <c r="BM736" t="s">
        <v>1</v>
      </c>
      <c r="BN736">
        <f>Tabla1[[#This Row],[precio del paquete]]</f>
        <v>14800</v>
      </c>
      <c r="BO736" t="s">
        <v>1</v>
      </c>
      <c r="BP736" t="s">
        <v>1</v>
      </c>
      <c r="BQ736" t="s">
        <v>1</v>
      </c>
      <c r="BR736" t="s">
        <v>1</v>
      </c>
      <c r="BS736" t="s">
        <v>1</v>
      </c>
      <c r="BT736" t="s">
        <v>1</v>
      </c>
      <c r="BU736" t="s">
        <v>1</v>
      </c>
      <c r="BV736" t="s">
        <v>1</v>
      </c>
      <c r="BW736" t="s">
        <v>0</v>
      </c>
      <c r="BX736" t="s">
        <v>1</v>
      </c>
      <c r="BY736" t="s">
        <v>1</v>
      </c>
      <c r="BZ736" t="s">
        <v>1</v>
      </c>
      <c r="CA736" t="s">
        <v>1</v>
      </c>
      <c r="CB736" t="s">
        <v>1</v>
      </c>
      <c r="CD736" t="str" cm="1">
        <f t="array" aca="1" ref="CD736" ca="1">eConcatenar(A736:CB736,"|")</f>
        <v>rsbyYJDcq8UAcy2m|PAR2021-3521|3|MEMORIAL|TABASCO|PARAISO|TORNO LARGO TERCREA SECCION|2021-10-30|14800|0|50|50|1|0|0|0|0|0|0|0|0|0|0|0|0|0|0|HERNANDEZ|GARCIA|JULIO CESAR|SOLTERO|X|X|TORNO LARGO TERCERA SECCION |TORNO LARGO TERCREA SECCION|X|9331595339|X|X|X|TORNO LARGO TERCERA SECCION |X|LUNES|X|X|X|X|X|DOMICILIO |50|14750|0|0|0|2021-10-29|2021-11-05|x|x|x|x|x|QWZGYT4O9KVTQO|x|HOMBRE|X|14800|X|X|X|X|X|X|X|X|CARDENAS|X|X|X|X|X</v>
      </c>
    </row>
    <row r="737" spans="1:82" x14ac:dyDescent="0.25">
      <c r="A737" t="s">
        <v>871</v>
      </c>
      <c r="B737" t="s">
        <v>2862</v>
      </c>
      <c r="C737">
        <v>3</v>
      </c>
      <c r="D737" t="s">
        <v>3183</v>
      </c>
      <c r="E737" t="s">
        <v>3188</v>
      </c>
      <c r="F737" t="s">
        <v>3191</v>
      </c>
      <c r="G737" t="s">
        <v>3612</v>
      </c>
      <c r="H737" t="s">
        <v>4069</v>
      </c>
      <c r="I737">
        <v>14800</v>
      </c>
      <c r="J737">
        <v>0</v>
      </c>
      <c r="K737">
        <v>200</v>
      </c>
      <c r="L737">
        <v>50</v>
      </c>
      <c r="M737">
        <v>1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 t="s">
        <v>4526</v>
      </c>
      <c r="AC737" t="s">
        <v>4307</v>
      </c>
      <c r="AD737" t="s">
        <v>4758</v>
      </c>
      <c r="AE737" t="s">
        <v>4</v>
      </c>
      <c r="AF737" t="s">
        <v>1</v>
      </c>
      <c r="AG737" t="s">
        <v>1</v>
      </c>
      <c r="AH737" t="s">
        <v>5712</v>
      </c>
      <c r="AI737" t="s">
        <v>3612</v>
      </c>
      <c r="AJ737" t="s">
        <v>1</v>
      </c>
      <c r="AK737">
        <v>9141055764</v>
      </c>
      <c r="AL737" t="s">
        <v>1</v>
      </c>
      <c r="AM737" t="s">
        <v>1</v>
      </c>
      <c r="AN737" t="s">
        <v>1</v>
      </c>
      <c r="AO737" t="s">
        <v>5712</v>
      </c>
      <c r="AP737" t="s">
        <v>1</v>
      </c>
      <c r="AQ737" t="s">
        <v>2</v>
      </c>
      <c r="AR737" t="s">
        <v>1</v>
      </c>
      <c r="AS737" t="s">
        <v>1</v>
      </c>
      <c r="AT737" t="s">
        <v>1</v>
      </c>
      <c r="AU737" t="s">
        <v>1</v>
      </c>
      <c r="AV737" t="s">
        <v>1</v>
      </c>
      <c r="AW737" t="s">
        <v>11</v>
      </c>
      <c r="AX737">
        <f>Tabla1[[#This Row],[precio del paquete]]-Tabla1[[#This Row],[Saldo_Deudor]]</f>
        <v>800</v>
      </c>
      <c r="AY737">
        <v>14000</v>
      </c>
      <c r="AZ737">
        <v>0</v>
      </c>
      <c r="BA737">
        <v>0</v>
      </c>
      <c r="BB737" s="20">
        <v>0</v>
      </c>
      <c r="BC737" t="s">
        <v>4135</v>
      </c>
      <c r="BD737" t="s">
        <v>6008</v>
      </c>
      <c r="BE737" t="s">
        <v>3</v>
      </c>
      <c r="BF737" t="s">
        <v>3</v>
      </c>
      <c r="BG737" t="s">
        <v>3</v>
      </c>
      <c r="BH737" t="s">
        <v>3</v>
      </c>
      <c r="BI737" t="s">
        <v>3</v>
      </c>
      <c r="BJ737" s="19" t="s">
        <v>6139</v>
      </c>
      <c r="BK737" t="s">
        <v>3</v>
      </c>
      <c r="BL737" t="s">
        <v>132</v>
      </c>
      <c r="BM737" t="s">
        <v>1</v>
      </c>
      <c r="BN737">
        <f>Tabla1[[#This Row],[precio del paquete]]</f>
        <v>14800</v>
      </c>
      <c r="BO737" t="s">
        <v>1</v>
      </c>
      <c r="BP737" t="s">
        <v>1</v>
      </c>
      <c r="BQ737" t="s">
        <v>1</v>
      </c>
      <c r="BR737" t="s">
        <v>1</v>
      </c>
      <c r="BS737" t="s">
        <v>1</v>
      </c>
      <c r="BT737" t="s">
        <v>1</v>
      </c>
      <c r="BU737" t="s">
        <v>1</v>
      </c>
      <c r="BV737" t="s">
        <v>1</v>
      </c>
      <c r="BW737" t="s">
        <v>0</v>
      </c>
      <c r="BX737" t="s">
        <v>1</v>
      </c>
      <c r="BY737" t="s">
        <v>1</v>
      </c>
      <c r="BZ737" t="s">
        <v>1</v>
      </c>
      <c r="CA737" t="s">
        <v>1</v>
      </c>
      <c r="CB737" t="s">
        <v>1</v>
      </c>
      <c r="CD737" t="str" cm="1">
        <f t="array" aca="1" ref="CD737" ca="1">eConcatenar(A737:CB737,"|")</f>
        <v>ocs7RWhbbMk01RnH|CAR2021-6010|3|MEMORIAL|TABASCO|CUNDUACAN|TULAR|2021-08-01|14800|0|200|50|1|0|0|0|0|0|0|0|0|0|0|0|0|0|0|BERNARD|ESTRADA|DANIEL|SOLTERO|X|X|ENTRADA LA PERA SIN NUMERO|TULAR|X|9141055764|X|X|X|ENTRADA LA PERA SIN NUMERO|X|LUNES|X|X|X|X|X|DOMICILIO |800|14000|0|0|0|2021-12-15|2021-12-22|x|x|x|x|x|QWZGYT4O9KVTQO|x|HOMBRE|X|14800|X|X|X|X|X|X|X|X|CARDENAS|X|X|X|X|X</v>
      </c>
    </row>
    <row r="738" spans="1:82" x14ac:dyDescent="0.25">
      <c r="A738" t="s">
        <v>872</v>
      </c>
      <c r="B738" t="s">
        <v>2863</v>
      </c>
      <c r="C738">
        <v>3</v>
      </c>
      <c r="D738" t="s">
        <v>3183</v>
      </c>
      <c r="E738" t="s">
        <v>3188</v>
      </c>
      <c r="F738" t="s">
        <v>3191</v>
      </c>
      <c r="G738" t="s">
        <v>3612</v>
      </c>
      <c r="H738" t="s">
        <v>3801</v>
      </c>
      <c r="I738">
        <v>14800</v>
      </c>
      <c r="J738">
        <v>0</v>
      </c>
      <c r="K738">
        <v>200</v>
      </c>
      <c r="L738">
        <v>50</v>
      </c>
      <c r="M738">
        <v>1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 t="s">
        <v>4526</v>
      </c>
      <c r="AC738" t="s">
        <v>4307</v>
      </c>
      <c r="AD738" t="s">
        <v>4613</v>
      </c>
      <c r="AE738" t="s">
        <v>4</v>
      </c>
      <c r="AF738" t="s">
        <v>1</v>
      </c>
      <c r="AG738" t="s">
        <v>1</v>
      </c>
      <c r="AH738" t="s">
        <v>5713</v>
      </c>
      <c r="AI738" t="s">
        <v>3612</v>
      </c>
      <c r="AJ738" t="s">
        <v>1</v>
      </c>
      <c r="AK738">
        <v>9141338141</v>
      </c>
      <c r="AL738" t="s">
        <v>1</v>
      </c>
      <c r="AM738" t="s">
        <v>1</v>
      </c>
      <c r="AN738" t="s">
        <v>1</v>
      </c>
      <c r="AO738" t="s">
        <v>5713</v>
      </c>
      <c r="AP738" t="s">
        <v>1</v>
      </c>
      <c r="AQ738" t="s">
        <v>2</v>
      </c>
      <c r="AR738" t="s">
        <v>1</v>
      </c>
      <c r="AS738" t="s">
        <v>1</v>
      </c>
      <c r="AT738" t="s">
        <v>1</v>
      </c>
      <c r="AU738" t="s">
        <v>1</v>
      </c>
      <c r="AV738" t="s">
        <v>1</v>
      </c>
      <c r="AW738" t="s">
        <v>11</v>
      </c>
      <c r="AX738">
        <f>Tabla1[[#This Row],[precio del paquete]]-Tabla1[[#This Row],[Saldo_Deudor]]</f>
        <v>1400</v>
      </c>
      <c r="AY738">
        <v>13400</v>
      </c>
      <c r="AZ738">
        <v>0</v>
      </c>
      <c r="BA738">
        <v>0</v>
      </c>
      <c r="BB738" s="20">
        <v>0</v>
      </c>
      <c r="BC738" t="s">
        <v>3965</v>
      </c>
      <c r="BD738" t="s">
        <v>4085</v>
      </c>
      <c r="BE738" t="s">
        <v>3</v>
      </c>
      <c r="BF738" t="s">
        <v>3</v>
      </c>
      <c r="BG738" t="s">
        <v>3</v>
      </c>
      <c r="BH738" t="s">
        <v>3</v>
      </c>
      <c r="BI738" t="s">
        <v>3</v>
      </c>
      <c r="BJ738" s="18" t="s">
        <v>6127</v>
      </c>
      <c r="BK738" t="s">
        <v>3</v>
      </c>
      <c r="BL738" t="s">
        <v>132</v>
      </c>
      <c r="BM738" t="s">
        <v>1</v>
      </c>
      <c r="BN738">
        <f>Tabla1[[#This Row],[precio del paquete]]</f>
        <v>14800</v>
      </c>
      <c r="BO738" t="s">
        <v>1</v>
      </c>
      <c r="BP738" t="s">
        <v>1</v>
      </c>
      <c r="BQ738" t="s">
        <v>1</v>
      </c>
      <c r="BR738" t="s">
        <v>1</v>
      </c>
      <c r="BS738" t="s">
        <v>1</v>
      </c>
      <c r="BT738" t="s">
        <v>1</v>
      </c>
      <c r="BU738" t="s">
        <v>1</v>
      </c>
      <c r="BV738" t="s">
        <v>1</v>
      </c>
      <c r="BW738" t="s">
        <v>0</v>
      </c>
      <c r="BX738" t="s">
        <v>1</v>
      </c>
      <c r="BY738" t="s">
        <v>1</v>
      </c>
      <c r="BZ738" t="s">
        <v>1</v>
      </c>
      <c r="CA738" t="s">
        <v>1</v>
      </c>
      <c r="CB738" t="s">
        <v>1</v>
      </c>
      <c r="CD738" t="str" cm="1">
        <f t="array" aca="1" ref="CD738" ca="1">eConcatenar(A738:CB738,"|")</f>
        <v>5YPUkLTYtL2afxMV|CAR2021-6013|3|MEMORIAL|TABASCO|CUNDUACAN|TULAR|2021-08-10|14800|0|200|50|1|0|0|0|0|0|0|0|0|0|0|0|0|0|0|BERNARD|ESTRADA|ADELITA|SOLTERO|X|X|CALLE SIN NOMBRE |TULAR|X|9141338141|X|X|X|CALLE SIN NOMBRE |X|LUNES|X|X|X|X|X|DOMICILIO |1400|13400|0|0|0|2022-01-19|2022-01-26|x|x|x|x|x|2I10NYNXIAWALFA|x|HOMBRE|X|14800|X|X|X|X|X|X|X|X|CARDENAS|X|X|X|X|X</v>
      </c>
    </row>
    <row r="739" spans="1:82" x14ac:dyDescent="0.25">
      <c r="A739" t="s">
        <v>873</v>
      </c>
      <c r="B739" t="s">
        <v>2864</v>
      </c>
      <c r="C739">
        <v>3</v>
      </c>
      <c r="D739" t="s">
        <v>3183</v>
      </c>
      <c r="E739" t="s">
        <v>3188</v>
      </c>
      <c r="F739" t="s">
        <v>3191</v>
      </c>
      <c r="G739" t="s">
        <v>3612</v>
      </c>
      <c r="H739" t="s">
        <v>4070</v>
      </c>
      <c r="I739">
        <v>14800</v>
      </c>
      <c r="J739">
        <v>0</v>
      </c>
      <c r="K739">
        <v>100</v>
      </c>
      <c r="L739">
        <v>50</v>
      </c>
      <c r="M739">
        <v>1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 t="s">
        <v>4184</v>
      </c>
      <c r="AC739" t="s">
        <v>4201</v>
      </c>
      <c r="AD739" t="s">
        <v>4854</v>
      </c>
      <c r="AE739" t="s">
        <v>4</v>
      </c>
      <c r="AF739" t="s">
        <v>1</v>
      </c>
      <c r="AG739" t="s">
        <v>1</v>
      </c>
      <c r="AH739" t="s">
        <v>5714</v>
      </c>
      <c r="AI739" t="s">
        <v>3612</v>
      </c>
      <c r="AJ739" t="s">
        <v>1</v>
      </c>
      <c r="AK739">
        <v>9141307531</v>
      </c>
      <c r="AL739" t="s">
        <v>1</v>
      </c>
      <c r="AM739" t="s">
        <v>1</v>
      </c>
      <c r="AN739" t="s">
        <v>1</v>
      </c>
      <c r="AO739" t="s">
        <v>5714</v>
      </c>
      <c r="AP739" t="s">
        <v>1</v>
      </c>
      <c r="AQ739" t="s">
        <v>2</v>
      </c>
      <c r="AR739" t="s">
        <v>1</v>
      </c>
      <c r="AS739" t="s">
        <v>1</v>
      </c>
      <c r="AT739" t="s">
        <v>1</v>
      </c>
      <c r="AU739" t="s">
        <v>1</v>
      </c>
      <c r="AV739" t="s">
        <v>1</v>
      </c>
      <c r="AW739" t="s">
        <v>11</v>
      </c>
      <c r="AX739">
        <f>Tabla1[[#This Row],[precio del paquete]]-Tabla1[[#This Row],[Saldo_Deudor]]</f>
        <v>500</v>
      </c>
      <c r="AY739">
        <v>14300</v>
      </c>
      <c r="AZ739">
        <v>0</v>
      </c>
      <c r="BA739">
        <v>0</v>
      </c>
      <c r="BB739" s="20">
        <v>0</v>
      </c>
      <c r="BC739" t="s">
        <v>5998</v>
      </c>
      <c r="BD739" t="s">
        <v>6023</v>
      </c>
      <c r="BE739" t="s">
        <v>3</v>
      </c>
      <c r="BF739" t="s">
        <v>3</v>
      </c>
      <c r="BG739" t="s">
        <v>3</v>
      </c>
      <c r="BH739" t="s">
        <v>3</v>
      </c>
      <c r="BI739" t="s">
        <v>3</v>
      </c>
      <c r="BJ739" s="19" t="s">
        <v>6127</v>
      </c>
      <c r="BK739" t="s">
        <v>3</v>
      </c>
      <c r="BL739" t="s">
        <v>132</v>
      </c>
      <c r="BM739" t="s">
        <v>1</v>
      </c>
      <c r="BN739">
        <f>Tabla1[[#This Row],[precio del paquete]]</f>
        <v>14800</v>
      </c>
      <c r="BO739" t="s">
        <v>1</v>
      </c>
      <c r="BP739" t="s">
        <v>1</v>
      </c>
      <c r="BQ739" t="s">
        <v>1</v>
      </c>
      <c r="BR739" t="s">
        <v>1</v>
      </c>
      <c r="BS739" t="s">
        <v>1</v>
      </c>
      <c r="BT739" t="s">
        <v>1</v>
      </c>
      <c r="BU739" t="s">
        <v>1</v>
      </c>
      <c r="BV739" t="s">
        <v>1</v>
      </c>
      <c r="BW739" t="s">
        <v>0</v>
      </c>
      <c r="BX739" t="s">
        <v>1</v>
      </c>
      <c r="BY739" t="s">
        <v>1</v>
      </c>
      <c r="BZ739" t="s">
        <v>1</v>
      </c>
      <c r="CA739" t="s">
        <v>1</v>
      </c>
      <c r="CB739" t="s">
        <v>1</v>
      </c>
      <c r="CD739" t="str" cm="1">
        <f t="array" aca="1" ref="CD739" ca="1">eConcatenar(A739:CB739,"|")</f>
        <v>eBPdr7NAx47V4SwL|CAR2021-6028|3|MEMORIAL|TABASCO|CUNDUACAN|TULAR|2010-09-10|14800|0|100|50|1|0|0|0|0|0|0|0|0|0|0|0|0|0|0|PEREZ|HERNANDEZ|MARIA ESTRELLA|SOLTERO|X|X|CALLE LA PERA SIN NUMERO|TULAR|X|9141307531|X|X|X|CALLE LA PERA SIN NUMERO|X|LUNES|X|X|X|X|X|DOMICILIO |500|14300|0|0|0|2022-02-12|2022-02-19|x|x|x|x|x|2I10NYNXIAWALFA|x|HOMBRE|X|14800|X|X|X|X|X|X|X|X|CARDENAS|X|X|X|X|X</v>
      </c>
    </row>
    <row r="740" spans="1:82" x14ac:dyDescent="0.25">
      <c r="A740" t="s">
        <v>874</v>
      </c>
      <c r="B740" t="s">
        <v>2865</v>
      </c>
      <c r="C740">
        <v>3</v>
      </c>
      <c r="D740" t="s">
        <v>3183</v>
      </c>
      <c r="E740" t="s">
        <v>3188</v>
      </c>
      <c r="F740" t="s">
        <v>10</v>
      </c>
      <c r="G740" t="s">
        <v>3612</v>
      </c>
      <c r="H740" t="s">
        <v>3794</v>
      </c>
      <c r="I740">
        <v>14800</v>
      </c>
      <c r="J740">
        <v>0</v>
      </c>
      <c r="K740">
        <v>200</v>
      </c>
      <c r="L740">
        <v>50</v>
      </c>
      <c r="M740">
        <v>1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 t="s">
        <v>4183</v>
      </c>
      <c r="AC740" t="s">
        <v>4247</v>
      </c>
      <c r="AD740" t="s">
        <v>4950</v>
      </c>
      <c r="AE740" t="s">
        <v>4</v>
      </c>
      <c r="AF740" t="s">
        <v>1</v>
      </c>
      <c r="AG740" t="s">
        <v>1</v>
      </c>
      <c r="AH740" t="s">
        <v>5715</v>
      </c>
      <c r="AI740" t="s">
        <v>3612</v>
      </c>
      <c r="AJ740" t="s">
        <v>1</v>
      </c>
      <c r="AK740">
        <v>9842789570</v>
      </c>
      <c r="AL740" t="s">
        <v>1</v>
      </c>
      <c r="AM740" t="s">
        <v>1</v>
      </c>
      <c r="AN740" t="s">
        <v>1</v>
      </c>
      <c r="AO740" t="s">
        <v>5715</v>
      </c>
      <c r="AP740" t="s">
        <v>1</v>
      </c>
      <c r="AQ740" t="s">
        <v>2</v>
      </c>
      <c r="AR740" t="s">
        <v>1</v>
      </c>
      <c r="AS740" t="s">
        <v>1</v>
      </c>
      <c r="AT740" t="s">
        <v>1</v>
      </c>
      <c r="AU740" t="s">
        <v>1</v>
      </c>
      <c r="AV740" t="s">
        <v>1</v>
      </c>
      <c r="AW740" t="s">
        <v>11</v>
      </c>
      <c r="AX740">
        <f>Tabla1[[#This Row],[precio del paquete]]-Tabla1[[#This Row],[Saldo_Deudor]]</f>
        <v>600</v>
      </c>
      <c r="AY740">
        <v>14200</v>
      </c>
      <c r="AZ740">
        <v>0</v>
      </c>
      <c r="BA740">
        <v>0</v>
      </c>
      <c r="BB740" s="20">
        <v>0</v>
      </c>
      <c r="BC740" t="s">
        <v>4066</v>
      </c>
      <c r="BD740" t="s">
        <v>3970</v>
      </c>
      <c r="BE740" t="s">
        <v>3</v>
      </c>
      <c r="BF740" t="s">
        <v>3</v>
      </c>
      <c r="BG740" t="s">
        <v>3</v>
      </c>
      <c r="BH740" t="s">
        <v>3</v>
      </c>
      <c r="BI740" t="s">
        <v>3</v>
      </c>
      <c r="BJ740" s="18" t="s">
        <v>6127</v>
      </c>
      <c r="BK740" t="s">
        <v>3</v>
      </c>
      <c r="BL740" t="s">
        <v>132</v>
      </c>
      <c r="BM740" t="s">
        <v>1</v>
      </c>
      <c r="BN740">
        <f>Tabla1[[#This Row],[precio del paquete]]</f>
        <v>14800</v>
      </c>
      <c r="BO740" t="s">
        <v>1</v>
      </c>
      <c r="BP740" t="s">
        <v>1</v>
      </c>
      <c r="BQ740" t="s">
        <v>1</v>
      </c>
      <c r="BR740" t="s">
        <v>1</v>
      </c>
      <c r="BS740" t="s">
        <v>1</v>
      </c>
      <c r="BT740" t="s">
        <v>1</v>
      </c>
      <c r="BU740" t="s">
        <v>1</v>
      </c>
      <c r="BV740" t="s">
        <v>1</v>
      </c>
      <c r="BW740" t="s">
        <v>0</v>
      </c>
      <c r="BX740" t="s">
        <v>1</v>
      </c>
      <c r="BY740" t="s">
        <v>1</v>
      </c>
      <c r="BZ740" t="s">
        <v>1</v>
      </c>
      <c r="CA740" t="s">
        <v>1</v>
      </c>
      <c r="CB740" t="s">
        <v>1</v>
      </c>
      <c r="CD740" t="str" cm="1">
        <f t="array" aca="1" ref="CD740" ca="1">eConcatenar(A740:CB740,"|")</f>
        <v>cCLhbfxy1b4UeHcO|CAR2021-6239|3|MEMORIAL|TABASCO|CARDENAS |TULAR|2021-10-19|14800|0|200|50|1|0|0|0|0|0|0|0|0|0|0|0|0|0|0|DE LA CRUZ|MENDEZ|ROBERT|SOLTERO|X|X|TULAR CARRETERA TULIPAN - LIBERTAD|TULAR|X|9842789570|X|X|X|TULAR CARRETERA TULIPAN - LIBERTAD|X|LUNES|X|X|X|X|X|DOMICILIO |600|14200|0|0|0|2021-01-12|2021-01-19|x|x|x|x|x|2I10NYNXIAWALFA|x|HOMBRE|X|14800|X|X|X|X|X|X|X|X|CARDENAS|X|X|X|X|X</v>
      </c>
    </row>
    <row r="741" spans="1:82" x14ac:dyDescent="0.25">
      <c r="A741" t="s">
        <v>875</v>
      </c>
      <c r="B741" t="s">
        <v>2866</v>
      </c>
      <c r="C741">
        <v>3</v>
      </c>
      <c r="D741" t="s">
        <v>3183</v>
      </c>
      <c r="E741" t="s">
        <v>3188</v>
      </c>
      <c r="F741" t="s">
        <v>0</v>
      </c>
      <c r="G741" t="s">
        <v>3612</v>
      </c>
      <c r="H741" t="s">
        <v>3830</v>
      </c>
      <c r="I741">
        <v>14800</v>
      </c>
      <c r="J741">
        <v>0</v>
      </c>
      <c r="K741">
        <v>150</v>
      </c>
      <c r="L741">
        <v>50</v>
      </c>
      <c r="M741">
        <v>1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 t="s">
        <v>4454</v>
      </c>
      <c r="AC741" t="s">
        <v>4360</v>
      </c>
      <c r="AD741" t="s">
        <v>4781</v>
      </c>
      <c r="AE741" t="s">
        <v>4</v>
      </c>
      <c r="AF741" t="s">
        <v>1</v>
      </c>
      <c r="AG741" t="s">
        <v>1</v>
      </c>
      <c r="AH741" t="s">
        <v>5716</v>
      </c>
      <c r="AI741" t="s">
        <v>3612</v>
      </c>
      <c r="AJ741" t="s">
        <v>1</v>
      </c>
      <c r="AK741">
        <v>9141375193</v>
      </c>
      <c r="AL741" t="s">
        <v>1</v>
      </c>
      <c r="AM741" t="s">
        <v>1</v>
      </c>
      <c r="AN741" t="s">
        <v>1</v>
      </c>
      <c r="AO741" t="s">
        <v>5716</v>
      </c>
      <c r="AP741" t="s">
        <v>1</v>
      </c>
      <c r="AQ741" t="s">
        <v>2</v>
      </c>
      <c r="AR741" t="s">
        <v>1</v>
      </c>
      <c r="AS741" t="s">
        <v>1</v>
      </c>
      <c r="AT741" t="s">
        <v>1</v>
      </c>
      <c r="AU741" t="s">
        <v>1</v>
      </c>
      <c r="AV741" t="s">
        <v>1</v>
      </c>
      <c r="AW741" t="s">
        <v>11</v>
      </c>
      <c r="AX741">
        <f>Tabla1[[#This Row],[precio del paquete]]-Tabla1[[#This Row],[Saldo_Deudor]]</f>
        <v>950</v>
      </c>
      <c r="AY741">
        <v>13850</v>
      </c>
      <c r="AZ741">
        <v>0</v>
      </c>
      <c r="BA741">
        <v>0</v>
      </c>
      <c r="BB741" s="20">
        <v>0</v>
      </c>
      <c r="BC741" t="s">
        <v>4135</v>
      </c>
      <c r="BD741" t="s">
        <v>6008</v>
      </c>
      <c r="BE741" t="s">
        <v>3</v>
      </c>
      <c r="BF741" t="s">
        <v>3</v>
      </c>
      <c r="BG741" t="s">
        <v>3</v>
      </c>
      <c r="BH741" t="s">
        <v>3</v>
      </c>
      <c r="BI741" t="s">
        <v>3</v>
      </c>
      <c r="BJ741" s="19" t="s">
        <v>6124</v>
      </c>
      <c r="BK741" t="s">
        <v>3</v>
      </c>
      <c r="BL741" t="s">
        <v>132</v>
      </c>
      <c r="BM741" t="s">
        <v>1</v>
      </c>
      <c r="BN741">
        <f>Tabla1[[#This Row],[precio del paquete]]</f>
        <v>14800</v>
      </c>
      <c r="BO741" t="s">
        <v>1</v>
      </c>
      <c r="BP741" t="s">
        <v>1</v>
      </c>
      <c r="BQ741" t="s">
        <v>1</v>
      </c>
      <c r="BR741" t="s">
        <v>1</v>
      </c>
      <c r="BS741" t="s">
        <v>1</v>
      </c>
      <c r="BT741" t="s">
        <v>1</v>
      </c>
      <c r="BU741" t="s">
        <v>1</v>
      </c>
      <c r="BV741" t="s">
        <v>1</v>
      </c>
      <c r="BW741" t="s">
        <v>0</v>
      </c>
      <c r="BX741" t="s">
        <v>1</v>
      </c>
      <c r="BY741" t="s">
        <v>1</v>
      </c>
      <c r="BZ741" t="s">
        <v>1</v>
      </c>
      <c r="CA741" t="s">
        <v>1</v>
      </c>
      <c r="CB741" t="s">
        <v>1</v>
      </c>
      <c r="CD741" t="str" cm="1">
        <f t="array" aca="1" ref="CD741" ca="1">eConcatenar(A741:CB741,"|")</f>
        <v>Yo50mMXZX23x2YE2|CAR2021-6023|3|MEMORIAL|TABASCO|CARDENAS|TULAR|2021-09-10|14800|0|150|50|1|0|0|0|0|0|0|0|0|0|0|0|0|0|0|JAVIER|TORRES|VIOLETA|SOLTERO|X|X|A TULIPAN SIN NUMERO |TULAR|X|9141375193|X|X|X|A TULIPAN SIN NUMERO |X|LUNES|X|X|X|X|X|DOMICILIO |950|13850|0|0|0|2021-12-15|2021-12-22|x|x|x|x|x|QWZHGJ0U9KVTQO|x|HOMBRE|X|14800|X|X|X|X|X|X|X|X|CARDENAS|X|X|X|X|X</v>
      </c>
    </row>
    <row r="742" spans="1:82" x14ac:dyDescent="0.25">
      <c r="A742" t="s">
        <v>876</v>
      </c>
      <c r="B742" t="s">
        <v>2867</v>
      </c>
      <c r="C742">
        <v>3</v>
      </c>
      <c r="D742" t="s">
        <v>3183</v>
      </c>
      <c r="E742" t="s">
        <v>12</v>
      </c>
      <c r="F742" t="s">
        <v>124</v>
      </c>
      <c r="G742" t="s">
        <v>3613</v>
      </c>
      <c r="H742" t="s">
        <v>3802</v>
      </c>
      <c r="I742">
        <v>14800</v>
      </c>
      <c r="J742">
        <v>0</v>
      </c>
      <c r="K742">
        <v>500</v>
      </c>
      <c r="L742">
        <v>50</v>
      </c>
      <c r="M742">
        <v>2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 t="s">
        <v>4305</v>
      </c>
      <c r="AC742" t="s">
        <v>4186</v>
      </c>
      <c r="AD742" t="s">
        <v>4951</v>
      </c>
      <c r="AE742" t="s">
        <v>4</v>
      </c>
      <c r="AF742" t="s">
        <v>1</v>
      </c>
      <c r="AG742" t="s">
        <v>1</v>
      </c>
      <c r="AH742" t="s">
        <v>5717</v>
      </c>
      <c r="AI742" t="s">
        <v>3613</v>
      </c>
      <c r="AJ742" t="s">
        <v>1</v>
      </c>
      <c r="AK742">
        <v>9141237809</v>
      </c>
      <c r="AL742" t="s">
        <v>1</v>
      </c>
      <c r="AM742" t="s">
        <v>1</v>
      </c>
      <c r="AN742" t="s">
        <v>1</v>
      </c>
      <c r="AO742" t="s">
        <v>5717</v>
      </c>
      <c r="AP742" t="s">
        <v>1</v>
      </c>
      <c r="AQ742" t="s">
        <v>2</v>
      </c>
      <c r="AR742" t="s">
        <v>1</v>
      </c>
      <c r="AS742" t="s">
        <v>1</v>
      </c>
      <c r="AT742" t="s">
        <v>1</v>
      </c>
      <c r="AU742" t="s">
        <v>1</v>
      </c>
      <c r="AV742" t="s">
        <v>1</v>
      </c>
      <c r="AW742" t="s">
        <v>11</v>
      </c>
      <c r="AX742">
        <f>Tabla1[[#This Row],[precio del paquete]]-Tabla1[[#This Row],[Saldo_Deudor]]</f>
        <v>1300</v>
      </c>
      <c r="AY742">
        <v>13500</v>
      </c>
      <c r="AZ742">
        <v>0</v>
      </c>
      <c r="BA742">
        <v>0</v>
      </c>
      <c r="BB742" s="20">
        <v>0</v>
      </c>
      <c r="BC742" t="s">
        <v>3933</v>
      </c>
      <c r="BD742" t="s">
        <v>6070</v>
      </c>
      <c r="BE742" t="s">
        <v>3</v>
      </c>
      <c r="BF742" t="s">
        <v>3</v>
      </c>
      <c r="BG742" t="s">
        <v>3</v>
      </c>
      <c r="BH742" t="s">
        <v>3</v>
      </c>
      <c r="BI742" t="s">
        <v>3</v>
      </c>
      <c r="BJ742" s="18" t="s">
        <v>6124</v>
      </c>
      <c r="BK742" t="s">
        <v>3</v>
      </c>
      <c r="BL742" t="s">
        <v>132</v>
      </c>
      <c r="BM742" t="s">
        <v>1</v>
      </c>
      <c r="BN742">
        <f>Tabla1[[#This Row],[precio del paquete]]</f>
        <v>14800</v>
      </c>
      <c r="BO742" t="s">
        <v>1</v>
      </c>
      <c r="BP742" t="s">
        <v>1</v>
      </c>
      <c r="BQ742" t="s">
        <v>1</v>
      </c>
      <c r="BR742" t="s">
        <v>1</v>
      </c>
      <c r="BS742" t="s">
        <v>1</v>
      </c>
      <c r="BT742" t="s">
        <v>1</v>
      </c>
      <c r="BU742" t="s">
        <v>1</v>
      </c>
      <c r="BV742" t="s">
        <v>1</v>
      </c>
      <c r="BW742" t="s">
        <v>0</v>
      </c>
      <c r="BX742" t="s">
        <v>1</v>
      </c>
      <c r="BY742" t="s">
        <v>1</v>
      </c>
      <c r="BZ742" t="s">
        <v>1</v>
      </c>
      <c r="CA742" t="s">
        <v>1</v>
      </c>
      <c r="CB742" t="s">
        <v>1</v>
      </c>
      <c r="CD742" t="str" cm="1">
        <f t="array" aca="1" ref="CD742" ca="1">eConcatenar(A742:CB742,"|")</f>
        <v>WO5XRB8rHNvVQ8Nz|CAR2021-6041|3|MEMORIAL|TABASCO |CUNDUACAN |TULAR |2021-11-10|14800|0|500|50|2|0|0|0|0|0|0|0|0|0|0|0|0|0|0|SANCHEZ|GARCIA|HIGINIO|SOLTERO|X|X|CARRETERA TULAR LIBERTAD |TULAR |X|9141237809|X|X|X|CARRETERA TULAR LIBERTAD |X|LUNES|X|X|X|X|X|DOMICILIO |1300|13500|0|0|0|2021-08-12|2021-08-19|x|x|x|x|x|QWZHGJ0U9KVTQO|x|HOMBRE|X|14800|X|X|X|X|X|X|X|X|CARDENAS|X|X|X|X|X</v>
      </c>
    </row>
    <row r="743" spans="1:82" x14ac:dyDescent="0.25">
      <c r="A743" t="s">
        <v>877</v>
      </c>
      <c r="B743" t="s">
        <v>2868</v>
      </c>
      <c r="C743">
        <v>3</v>
      </c>
      <c r="D743" t="s">
        <v>3183</v>
      </c>
      <c r="E743" t="s">
        <v>12</v>
      </c>
      <c r="F743" t="s">
        <v>124</v>
      </c>
      <c r="G743" t="s">
        <v>3613</v>
      </c>
      <c r="H743" t="s">
        <v>3830</v>
      </c>
      <c r="I743">
        <v>14800</v>
      </c>
      <c r="J743">
        <v>0</v>
      </c>
      <c r="K743">
        <v>100</v>
      </c>
      <c r="L743">
        <v>50</v>
      </c>
      <c r="M743">
        <v>2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 t="s">
        <v>4186</v>
      </c>
      <c r="AC743" t="s">
        <v>4230</v>
      </c>
      <c r="AD743" t="s">
        <v>4952</v>
      </c>
      <c r="AE743" t="s">
        <v>4</v>
      </c>
      <c r="AF743" t="s">
        <v>1</v>
      </c>
      <c r="AG743" t="s">
        <v>1</v>
      </c>
      <c r="AH743" t="s">
        <v>5463</v>
      </c>
      <c r="AI743" t="s">
        <v>3613</v>
      </c>
      <c r="AJ743" t="s">
        <v>1</v>
      </c>
      <c r="AK743">
        <v>9371268479</v>
      </c>
      <c r="AL743" t="s">
        <v>1</v>
      </c>
      <c r="AM743" t="s">
        <v>1</v>
      </c>
      <c r="AN743" t="s">
        <v>1</v>
      </c>
      <c r="AO743" t="s">
        <v>5463</v>
      </c>
      <c r="AP743" t="s">
        <v>1</v>
      </c>
      <c r="AQ743" t="s">
        <v>2</v>
      </c>
      <c r="AR743" t="s">
        <v>1</v>
      </c>
      <c r="AS743" t="s">
        <v>1</v>
      </c>
      <c r="AT743" t="s">
        <v>1</v>
      </c>
      <c r="AU743" t="s">
        <v>1</v>
      </c>
      <c r="AV743" t="s">
        <v>1</v>
      </c>
      <c r="AW743" t="s">
        <v>11</v>
      </c>
      <c r="AX743">
        <f>Tabla1[[#This Row],[precio del paquete]]-Tabla1[[#This Row],[Saldo_Deudor]]</f>
        <v>1100</v>
      </c>
      <c r="AY743">
        <v>13700</v>
      </c>
      <c r="AZ743">
        <v>0</v>
      </c>
      <c r="BA743">
        <v>0</v>
      </c>
      <c r="BB743" s="20">
        <v>0</v>
      </c>
      <c r="BC743" t="s">
        <v>3933</v>
      </c>
      <c r="BD743" t="s">
        <v>6070</v>
      </c>
      <c r="BE743" t="s">
        <v>3</v>
      </c>
      <c r="BF743" t="s">
        <v>3</v>
      </c>
      <c r="BG743" t="s">
        <v>3</v>
      </c>
      <c r="BH743" t="s">
        <v>3</v>
      </c>
      <c r="BI743" t="s">
        <v>3</v>
      </c>
      <c r="BJ743" s="19" t="s">
        <v>6124</v>
      </c>
      <c r="BK743" t="s">
        <v>3</v>
      </c>
      <c r="BL743" t="s">
        <v>132</v>
      </c>
      <c r="BM743" t="s">
        <v>1</v>
      </c>
      <c r="BN743">
        <f>Tabla1[[#This Row],[precio del paquete]]</f>
        <v>14800</v>
      </c>
      <c r="BO743" t="s">
        <v>1</v>
      </c>
      <c r="BP743" t="s">
        <v>1</v>
      </c>
      <c r="BQ743" t="s">
        <v>1</v>
      </c>
      <c r="BR743" t="s">
        <v>1</v>
      </c>
      <c r="BS743" t="s">
        <v>1</v>
      </c>
      <c r="BT743" t="s">
        <v>1</v>
      </c>
      <c r="BU743" t="s">
        <v>1</v>
      </c>
      <c r="BV743" t="s">
        <v>1</v>
      </c>
      <c r="BW743" t="s">
        <v>0</v>
      </c>
      <c r="BX743" t="s">
        <v>1</v>
      </c>
      <c r="BY743" t="s">
        <v>1</v>
      </c>
      <c r="BZ743" t="s">
        <v>1</v>
      </c>
      <c r="CA743" t="s">
        <v>1</v>
      </c>
      <c r="CB743" t="s">
        <v>1</v>
      </c>
      <c r="CD743" t="str" cm="1">
        <f t="array" aca="1" ref="CD743" ca="1">eConcatenar(A743:CB743,"|")</f>
        <v>6CGv1YLiRTatAOdV|CAR2021-6038|3|MEMORIAL|TABASCO |CUNDUACAN |TULAR |2021-09-10|14800|0|100|50|2|0|0|0|0|0|0|0|0|0|0|0|0|0|0|GARCIA|VELAZQUEZ|ELIBERTA|SOLTERO|X|X|CARRETERA PRINCIPAL SIN NUMERO |TULAR |X|9371268479|X|X|X|CARRETERA PRINCIPAL SIN NUMERO |X|LUNES|X|X|X|X|X|DOMICILIO |1100|13700|0|0|0|2021-08-12|2021-08-19|x|x|x|x|x|QWZHGJ0U9KVTQO|x|HOMBRE|X|14800|X|X|X|X|X|X|X|X|CARDENAS|X|X|X|X|X</v>
      </c>
    </row>
    <row r="744" spans="1:82" x14ac:dyDescent="0.25">
      <c r="A744" t="s">
        <v>878</v>
      </c>
      <c r="B744" t="s">
        <v>2869</v>
      </c>
      <c r="C744">
        <v>3</v>
      </c>
      <c r="D744" t="s">
        <v>3183</v>
      </c>
      <c r="E744" t="s">
        <v>3188</v>
      </c>
      <c r="F744" t="s">
        <v>0</v>
      </c>
      <c r="G744" t="s">
        <v>3614</v>
      </c>
      <c r="H744" t="s">
        <v>3836</v>
      </c>
      <c r="I744">
        <v>14800</v>
      </c>
      <c r="J744">
        <v>0</v>
      </c>
      <c r="K744">
        <v>200</v>
      </c>
      <c r="L744">
        <v>50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 t="s">
        <v>4953</v>
      </c>
      <c r="AC744" t="s">
        <v>4186</v>
      </c>
      <c r="AD744" t="s">
        <v>4698</v>
      </c>
      <c r="AE744" t="s">
        <v>4</v>
      </c>
      <c r="AF744" t="s">
        <v>1</v>
      </c>
      <c r="AG744" t="s">
        <v>1</v>
      </c>
      <c r="AH744" t="s">
        <v>5718</v>
      </c>
      <c r="AI744" t="s">
        <v>3614</v>
      </c>
      <c r="AJ744" t="s">
        <v>1</v>
      </c>
      <c r="AK744">
        <v>9932258785</v>
      </c>
      <c r="AL744" t="s">
        <v>1</v>
      </c>
      <c r="AM744" t="s">
        <v>1</v>
      </c>
      <c r="AN744" t="s">
        <v>1</v>
      </c>
      <c r="AO744" t="s">
        <v>5718</v>
      </c>
      <c r="AP744" t="s">
        <v>1</v>
      </c>
      <c r="AQ744" t="s">
        <v>2</v>
      </c>
      <c r="AR744" t="s">
        <v>1</v>
      </c>
      <c r="AS744" t="s">
        <v>1</v>
      </c>
      <c r="AT744" t="s">
        <v>1</v>
      </c>
      <c r="AU744" t="s">
        <v>1</v>
      </c>
      <c r="AV744" t="s">
        <v>1</v>
      </c>
      <c r="AW744" t="s">
        <v>11</v>
      </c>
      <c r="AX744">
        <f>Tabla1[[#This Row],[precio del paquete]]-Tabla1[[#This Row],[Saldo_Deudor]]</f>
        <v>300</v>
      </c>
      <c r="AY744">
        <v>14500</v>
      </c>
      <c r="AZ744">
        <v>0</v>
      </c>
      <c r="BA744">
        <v>0</v>
      </c>
      <c r="BB744" s="20">
        <v>0</v>
      </c>
      <c r="BC744" t="s">
        <v>3756</v>
      </c>
      <c r="BD744" t="s">
        <v>5987</v>
      </c>
      <c r="BE744" t="s">
        <v>3</v>
      </c>
      <c r="BF744" t="s">
        <v>3</v>
      </c>
      <c r="BG744" t="s">
        <v>3</v>
      </c>
      <c r="BH744" t="s">
        <v>3</v>
      </c>
      <c r="BI744" t="s">
        <v>3</v>
      </c>
      <c r="BJ744" s="18" t="s">
        <v>6124</v>
      </c>
      <c r="BK744" t="s">
        <v>3</v>
      </c>
      <c r="BL744" t="s">
        <v>132</v>
      </c>
      <c r="BM744" t="s">
        <v>1</v>
      </c>
      <c r="BN744">
        <f>Tabla1[[#This Row],[precio del paquete]]</f>
        <v>14800</v>
      </c>
      <c r="BO744" t="s">
        <v>1</v>
      </c>
      <c r="BP744" t="s">
        <v>1</v>
      </c>
      <c r="BQ744" t="s">
        <v>1</v>
      </c>
      <c r="BR744" t="s">
        <v>1</v>
      </c>
      <c r="BS744" t="s">
        <v>1</v>
      </c>
      <c r="BT744" t="s">
        <v>1</v>
      </c>
      <c r="BU744" t="s">
        <v>1</v>
      </c>
      <c r="BV744" t="s">
        <v>1</v>
      </c>
      <c r="BW744" t="s">
        <v>0</v>
      </c>
      <c r="BX744" t="s">
        <v>1</v>
      </c>
      <c r="BY744" t="s">
        <v>1</v>
      </c>
      <c r="BZ744" t="s">
        <v>1</v>
      </c>
      <c r="CA744" t="s">
        <v>1</v>
      </c>
      <c r="CB744" t="s">
        <v>1</v>
      </c>
      <c r="CD744" t="str" cm="1">
        <f t="array" aca="1" ref="CD744" ca="1">eConcatenar(A744:CB744,"|")</f>
        <v>Vjug2mOjmTFh3vG9|CAR2021-7245|3|MEMORIAL|TABASCO|CARDENAS|TULIPAN|2021-11-27|14800|0|200|50|0|0|0|0|0|0|0|0|0|0|0|0|0|0|0|ZENTELLA|GARCIA|LUZ MARIA|SOLTERO|X|X|CERRADA SECCIO 10 DE AZUCAREROS|TULIPAN|X|9932258785|X|X|X|CERRADA SECCIO 10 DE AZUCAREROS|X|LUNES|X|X|X|X|X|DOMICILIO |300|14500|0|0|0|2021-12-17|2021-12-24|x|x|x|x|x|QWZHGJ0U9KVTQO|x|HOMBRE|X|14800|X|X|X|X|X|X|X|X|CARDENAS|X|X|X|X|X</v>
      </c>
    </row>
    <row r="745" spans="1:82" x14ac:dyDescent="0.25">
      <c r="A745" t="s">
        <v>879</v>
      </c>
      <c r="B745" t="s">
        <v>2870</v>
      </c>
      <c r="C745">
        <v>3</v>
      </c>
      <c r="D745" t="s">
        <v>3183</v>
      </c>
      <c r="E745" t="s">
        <v>3188</v>
      </c>
      <c r="F745" t="s">
        <v>0</v>
      </c>
      <c r="G745" t="s">
        <v>3615</v>
      </c>
      <c r="H745" t="s">
        <v>3976</v>
      </c>
      <c r="I745">
        <v>14800</v>
      </c>
      <c r="J745">
        <v>0</v>
      </c>
      <c r="K745">
        <v>100</v>
      </c>
      <c r="L745">
        <v>50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 t="s">
        <v>7</v>
      </c>
      <c r="AC745" t="s">
        <v>4954</v>
      </c>
      <c r="AD745" t="s">
        <v>4955</v>
      </c>
      <c r="AE745" t="s">
        <v>4</v>
      </c>
      <c r="AF745" t="s">
        <v>1</v>
      </c>
      <c r="AG745" t="s">
        <v>1</v>
      </c>
      <c r="AH745" t="s">
        <v>5719</v>
      </c>
      <c r="AI745" t="s">
        <v>3615</v>
      </c>
      <c r="AJ745" t="s">
        <v>1</v>
      </c>
      <c r="AK745">
        <v>9371838472</v>
      </c>
      <c r="AL745" t="s">
        <v>1</v>
      </c>
      <c r="AM745" t="s">
        <v>1</v>
      </c>
      <c r="AN745" t="s">
        <v>1</v>
      </c>
      <c r="AO745" t="s">
        <v>5719</v>
      </c>
      <c r="AP745" t="s">
        <v>1</v>
      </c>
      <c r="AQ745" t="s">
        <v>2</v>
      </c>
      <c r="AR745" t="s">
        <v>1</v>
      </c>
      <c r="AS745" t="s">
        <v>1</v>
      </c>
      <c r="AT745" t="s">
        <v>1</v>
      </c>
      <c r="AU745" t="s">
        <v>1</v>
      </c>
      <c r="AV745" t="s">
        <v>1</v>
      </c>
      <c r="AW745" t="s">
        <v>11</v>
      </c>
      <c r="AX745">
        <f>Tabla1[[#This Row],[precio del paquete]]-Tabla1[[#This Row],[Saldo_Deudor]]</f>
        <v>400</v>
      </c>
      <c r="AY745">
        <v>14400</v>
      </c>
      <c r="AZ745">
        <v>0</v>
      </c>
      <c r="BA745">
        <v>0</v>
      </c>
      <c r="BB745" s="20">
        <v>0</v>
      </c>
      <c r="BC745" t="s">
        <v>5974</v>
      </c>
      <c r="BD745" t="s">
        <v>6064</v>
      </c>
      <c r="BE745" t="s">
        <v>3</v>
      </c>
      <c r="BF745" t="s">
        <v>3</v>
      </c>
      <c r="BG745" t="s">
        <v>3</v>
      </c>
      <c r="BH745" t="s">
        <v>3</v>
      </c>
      <c r="BI745" t="s">
        <v>3</v>
      </c>
      <c r="BJ745" s="19" t="s">
        <v>6135</v>
      </c>
      <c r="BK745" t="s">
        <v>3</v>
      </c>
      <c r="BL745" t="s">
        <v>132</v>
      </c>
      <c r="BM745" t="s">
        <v>1</v>
      </c>
      <c r="BN745">
        <f>Tabla1[[#This Row],[precio del paquete]]</f>
        <v>14800</v>
      </c>
      <c r="BO745" t="s">
        <v>1</v>
      </c>
      <c r="BP745" t="s">
        <v>1</v>
      </c>
      <c r="BQ745" t="s">
        <v>1</v>
      </c>
      <c r="BR745" t="s">
        <v>1</v>
      </c>
      <c r="BS745" t="s">
        <v>1</v>
      </c>
      <c r="BT745" t="s">
        <v>1</v>
      </c>
      <c r="BU745" t="s">
        <v>1</v>
      </c>
      <c r="BV745" t="s">
        <v>1</v>
      </c>
      <c r="BW745" t="s">
        <v>0</v>
      </c>
      <c r="BX745" t="s">
        <v>1</v>
      </c>
      <c r="BY745" t="s">
        <v>1</v>
      </c>
      <c r="BZ745" t="s">
        <v>1</v>
      </c>
      <c r="CA745" t="s">
        <v>1</v>
      </c>
      <c r="CB745" t="s">
        <v>1</v>
      </c>
      <c r="CD745" t="str" cm="1">
        <f t="array" aca="1" ref="CD745" ca="1">eConcatenar(A745:CB745,"|")</f>
        <v>CqHWmhJkOqjI49YG|CAR2022-0006|3|MEMORIAL|TABASCO|CARDENAS|UNIDAD HABITACIONAL INFONAVIT DEPORTIVA|2022-05-01|14800|0|100|50|0|0|0|0|0|0|0|0|0|0|0|0|0|0|0|LOPEZ|COOL|KARLA ALEJANDRA|SOLTERO|X|X|ANDADOR DE LOS CONDORES ESQUINA AGUILAS SIN NUMERO|UNIDAD HABITACIONAL INFONAVIT DEPORTIVA|X|9371838472|X|X|X|ANDADOR DE LOS CONDORES ESQUINA AGUILAS SIN NUMERO|X|LUNES|X|X|X|X|X|DOMICILIO |400|14400|0|0|0|2022-03-02|2022-03-09|x|x|x|x|x|MYEDVABVTAZ4TPF|x|HOMBRE|X|14800|X|X|X|X|X|X|X|X|CARDENAS|X|X|X|X|X</v>
      </c>
    </row>
    <row r="746" spans="1:82" x14ac:dyDescent="0.25">
      <c r="A746" t="s">
        <v>880</v>
      </c>
      <c r="B746" t="s">
        <v>2871</v>
      </c>
      <c r="C746">
        <v>3</v>
      </c>
      <c r="D746" t="s">
        <v>3185</v>
      </c>
      <c r="E746" t="s">
        <v>3188</v>
      </c>
      <c r="F746" t="s">
        <v>0</v>
      </c>
      <c r="G746" t="s">
        <v>3616</v>
      </c>
      <c r="H746" t="s">
        <v>4071</v>
      </c>
      <c r="I746">
        <v>12900</v>
      </c>
      <c r="J746">
        <v>0</v>
      </c>
      <c r="K746">
        <v>200</v>
      </c>
      <c r="L746">
        <v>50</v>
      </c>
      <c r="M746">
        <v>1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 t="s">
        <v>4201</v>
      </c>
      <c r="AC746" t="s">
        <v>4372</v>
      </c>
      <c r="AD746" t="s">
        <v>4956</v>
      </c>
      <c r="AE746" t="s">
        <v>4</v>
      </c>
      <c r="AF746" t="s">
        <v>1</v>
      </c>
      <c r="AG746" t="s">
        <v>1</v>
      </c>
      <c r="AH746" t="s">
        <v>5720</v>
      </c>
      <c r="AI746" t="s">
        <v>3616</v>
      </c>
      <c r="AJ746" t="s">
        <v>1</v>
      </c>
      <c r="AK746">
        <v>9372721305</v>
      </c>
      <c r="AL746" t="s">
        <v>1</v>
      </c>
      <c r="AM746" t="s">
        <v>1</v>
      </c>
      <c r="AN746" t="s">
        <v>1</v>
      </c>
      <c r="AO746" t="s">
        <v>5720</v>
      </c>
      <c r="AP746" t="s">
        <v>1</v>
      </c>
      <c r="AQ746" t="s">
        <v>2</v>
      </c>
      <c r="AR746" t="s">
        <v>1</v>
      </c>
      <c r="AS746" t="s">
        <v>1</v>
      </c>
      <c r="AT746" t="s">
        <v>1</v>
      </c>
      <c r="AU746" t="s">
        <v>1</v>
      </c>
      <c r="AV746" t="s">
        <v>1</v>
      </c>
      <c r="AW746" t="s">
        <v>11</v>
      </c>
      <c r="AX746">
        <f>Tabla1[[#This Row],[precio del paquete]]-Tabla1[[#This Row],[Saldo_Deudor]]</f>
        <v>3800</v>
      </c>
      <c r="AY746">
        <v>9100</v>
      </c>
      <c r="AZ746">
        <v>0</v>
      </c>
      <c r="BA746">
        <v>0</v>
      </c>
      <c r="BB746" s="20">
        <v>0</v>
      </c>
      <c r="BC746" t="s">
        <v>4135</v>
      </c>
      <c r="BD746" t="s">
        <v>6008</v>
      </c>
      <c r="BE746" t="s">
        <v>3</v>
      </c>
      <c r="BF746" t="s">
        <v>3</v>
      </c>
      <c r="BG746" t="s">
        <v>3</v>
      </c>
      <c r="BH746" t="s">
        <v>3</v>
      </c>
      <c r="BI746" t="s">
        <v>3</v>
      </c>
      <c r="BJ746" s="18" t="s">
        <v>6128</v>
      </c>
      <c r="BK746" t="s">
        <v>3</v>
      </c>
      <c r="BL746" t="s">
        <v>132</v>
      </c>
      <c r="BM746" t="s">
        <v>1</v>
      </c>
      <c r="BN746">
        <f>Tabla1[[#This Row],[precio del paquete]]</f>
        <v>12900</v>
      </c>
      <c r="BO746" t="s">
        <v>1</v>
      </c>
      <c r="BP746" t="s">
        <v>1</v>
      </c>
      <c r="BQ746" t="s">
        <v>1</v>
      </c>
      <c r="BR746" t="s">
        <v>1</v>
      </c>
      <c r="BS746" t="s">
        <v>1</v>
      </c>
      <c r="BT746" t="s">
        <v>1</v>
      </c>
      <c r="BU746" t="s">
        <v>1</v>
      </c>
      <c r="BV746" t="s">
        <v>1</v>
      </c>
      <c r="BW746" t="s">
        <v>0</v>
      </c>
      <c r="BX746" t="s">
        <v>1</v>
      </c>
      <c r="BY746" t="s">
        <v>1</v>
      </c>
      <c r="BZ746" t="s">
        <v>1</v>
      </c>
      <c r="CA746" t="s">
        <v>1</v>
      </c>
      <c r="CB746" t="s">
        <v>1</v>
      </c>
      <c r="CD746" t="str" cm="1">
        <f t="array" aca="1" ref="CD746" ca="1">eConcatenar(A746:CB746,"|")</f>
        <v>zNI0BXDlygCifz9H|CAR2021-0646|3|IMPERIAL DE LUJO|TABASCO|CARDENAS|VAQUEIRO SANTA ROSALIA|2021-02-26|12900|0|200|50|1|0|0|0|0|0|0|0|0|0|0|0|0|0|0|HERNANDEZ|PERALTA|DORIA|SOLTERO|X|X|VAQUEIRO SANTA ROSALIA |VAQUEIRO SANTA ROSALIA|X|9372721305|X|X|X|VAQUEIRO SANTA ROSALIA |X|LUNES|X|X|X|X|X|DOMICILIO |3800|9100|0|0|0|2021-12-15|2021-12-22|x|x|x|x|x|EJCRE545VMMBBOQ|x|HOMBRE|X|12900|X|X|X|X|X|X|X|X|CARDENAS|X|X|X|X|X</v>
      </c>
    </row>
    <row r="747" spans="1:82" x14ac:dyDescent="0.25">
      <c r="A747" t="s">
        <v>881</v>
      </c>
      <c r="B747" t="s">
        <v>2872</v>
      </c>
      <c r="C747">
        <v>3</v>
      </c>
      <c r="D747" t="s">
        <v>3183</v>
      </c>
      <c r="E747" t="s">
        <v>3188</v>
      </c>
      <c r="F747" t="s">
        <v>0</v>
      </c>
      <c r="G747" t="s">
        <v>3617</v>
      </c>
      <c r="H747" t="s">
        <v>3925</v>
      </c>
      <c r="I747">
        <v>14800</v>
      </c>
      <c r="J747">
        <v>0</v>
      </c>
      <c r="K747">
        <v>100</v>
      </c>
      <c r="L747">
        <v>50</v>
      </c>
      <c r="M747">
        <v>2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 t="s">
        <v>4957</v>
      </c>
      <c r="AC747" t="s">
        <v>4206</v>
      </c>
      <c r="AD747" t="s">
        <v>4958</v>
      </c>
      <c r="AE747" t="s">
        <v>4</v>
      </c>
      <c r="AF747" t="s">
        <v>1</v>
      </c>
      <c r="AG747" t="s">
        <v>1</v>
      </c>
      <c r="AH747" t="s">
        <v>5721</v>
      </c>
      <c r="AI747" t="s">
        <v>3617</v>
      </c>
      <c r="AJ747" t="s">
        <v>1</v>
      </c>
      <c r="AK747">
        <v>9371180934</v>
      </c>
      <c r="AL747" t="s">
        <v>1</v>
      </c>
      <c r="AM747" t="s">
        <v>1</v>
      </c>
      <c r="AN747" t="s">
        <v>1</v>
      </c>
      <c r="AO747" t="s">
        <v>5721</v>
      </c>
      <c r="AP747" t="s">
        <v>1</v>
      </c>
      <c r="AQ747" t="s">
        <v>2</v>
      </c>
      <c r="AR747" t="s">
        <v>1</v>
      </c>
      <c r="AS747" t="s">
        <v>1</v>
      </c>
      <c r="AT747" t="s">
        <v>1</v>
      </c>
      <c r="AU747" t="s">
        <v>1</v>
      </c>
      <c r="AV747" t="s">
        <v>1</v>
      </c>
      <c r="AW747" t="s">
        <v>11</v>
      </c>
      <c r="AX747">
        <f>Tabla1[[#This Row],[precio del paquete]]-Tabla1[[#This Row],[Saldo_Deudor]]</f>
        <v>1400</v>
      </c>
      <c r="AY747">
        <v>13400</v>
      </c>
      <c r="AZ747">
        <v>0</v>
      </c>
      <c r="BA747">
        <v>0</v>
      </c>
      <c r="BB747" s="20">
        <v>0</v>
      </c>
      <c r="BC747" t="s">
        <v>4042</v>
      </c>
      <c r="BD747" t="s">
        <v>6005</v>
      </c>
      <c r="BE747" t="s">
        <v>3</v>
      </c>
      <c r="BF747" t="s">
        <v>3</v>
      </c>
      <c r="BG747" t="s">
        <v>3</v>
      </c>
      <c r="BH747" t="s">
        <v>3</v>
      </c>
      <c r="BI747" t="s">
        <v>3</v>
      </c>
      <c r="BJ747" s="19" t="s">
        <v>6124</v>
      </c>
      <c r="BK747" t="s">
        <v>3</v>
      </c>
      <c r="BL747" t="s">
        <v>132</v>
      </c>
      <c r="BM747" t="s">
        <v>1</v>
      </c>
      <c r="BN747">
        <f>Tabla1[[#This Row],[precio del paquete]]</f>
        <v>14800</v>
      </c>
      <c r="BO747" t="s">
        <v>1</v>
      </c>
      <c r="BP747" t="s">
        <v>1</v>
      </c>
      <c r="BQ747" t="s">
        <v>1</v>
      </c>
      <c r="BR747" t="s">
        <v>1</v>
      </c>
      <c r="BS747" t="s">
        <v>1</v>
      </c>
      <c r="BT747" t="s">
        <v>1</v>
      </c>
      <c r="BU747" t="s">
        <v>1</v>
      </c>
      <c r="BV747" t="s">
        <v>1</v>
      </c>
      <c r="BW747" t="s">
        <v>0</v>
      </c>
      <c r="BX747" t="s">
        <v>1</v>
      </c>
      <c r="BY747" t="s">
        <v>1</v>
      </c>
      <c r="BZ747" t="s">
        <v>1</v>
      </c>
      <c r="CA747" t="s">
        <v>1</v>
      </c>
      <c r="CB747" t="s">
        <v>1</v>
      </c>
      <c r="CD747" t="str" cm="1">
        <f t="array" aca="1" ref="CD747" ca="1">eConcatenar(A747:CB747,"|")</f>
        <v>2D2uJH5OoU61fN1s|CAR2021-5670|3|MEMORIAL|TABASCO|CARDENAS|VAQUEIROS|2021-09-28|14800|0|100|50|2|0|0|0|0|0|0|0|0|0|0|0|0|0|0|ACEVEDO|MARTINEZ|JULIETA|SOLTERO|X|X|VAQUEIROS CALLE 3|VAQUEIROS|X|9371180934|X|X|X|VAQUEIROS CALLE 3|X|LUNES|X|X|X|X|X|DOMICILIO |1400|13400|0|0|0|2022-11-01|2022-11-08|x|x|x|x|x|QWZHGJ0U9KVTQO|x|HOMBRE|X|14800|X|X|X|X|X|X|X|X|CARDENAS|X|X|X|X|X</v>
      </c>
    </row>
    <row r="748" spans="1:82" x14ac:dyDescent="0.25">
      <c r="A748" t="s">
        <v>882</v>
      </c>
      <c r="B748" t="s">
        <v>2873</v>
      </c>
      <c r="C748">
        <v>3</v>
      </c>
      <c r="D748" t="s">
        <v>3187</v>
      </c>
      <c r="E748" t="s">
        <v>3188</v>
      </c>
      <c r="F748" t="s">
        <v>3189</v>
      </c>
      <c r="G748" t="s">
        <v>3618</v>
      </c>
      <c r="H748" t="s">
        <v>4072</v>
      </c>
      <c r="I748">
        <v>11900</v>
      </c>
      <c r="J748">
        <v>0</v>
      </c>
      <c r="K748">
        <v>200</v>
      </c>
      <c r="L748">
        <v>50</v>
      </c>
      <c r="M748">
        <v>1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 t="s">
        <v>4283</v>
      </c>
      <c r="AC748" t="s">
        <v>4183</v>
      </c>
      <c r="AD748" t="s">
        <v>4959</v>
      </c>
      <c r="AE748" t="s">
        <v>4</v>
      </c>
      <c r="AF748" t="s">
        <v>1</v>
      </c>
      <c r="AG748" t="s">
        <v>1</v>
      </c>
      <c r="AH748" t="s">
        <v>3618</v>
      </c>
      <c r="AI748" t="s">
        <v>3618</v>
      </c>
      <c r="AJ748" t="s">
        <v>1</v>
      </c>
      <c r="AK748">
        <v>9331514391</v>
      </c>
      <c r="AL748" t="s">
        <v>1</v>
      </c>
      <c r="AM748" t="s">
        <v>1</v>
      </c>
      <c r="AN748" t="s">
        <v>1</v>
      </c>
      <c r="AO748" t="s">
        <v>3618</v>
      </c>
      <c r="AP748" t="s">
        <v>1</v>
      </c>
      <c r="AQ748" t="s">
        <v>2</v>
      </c>
      <c r="AR748" t="s">
        <v>1</v>
      </c>
      <c r="AS748" t="s">
        <v>1</v>
      </c>
      <c r="AT748" t="s">
        <v>1</v>
      </c>
      <c r="AU748" t="s">
        <v>1</v>
      </c>
      <c r="AV748" t="s">
        <v>1</v>
      </c>
      <c r="AW748" t="s">
        <v>11</v>
      </c>
      <c r="AX748">
        <f>Tabla1[[#This Row],[precio del paquete]]-Tabla1[[#This Row],[Saldo_Deudor]]</f>
        <v>11600</v>
      </c>
      <c r="AY748">
        <v>300</v>
      </c>
      <c r="AZ748">
        <v>0</v>
      </c>
      <c r="BA748">
        <v>0</v>
      </c>
      <c r="BB748" s="20">
        <v>0</v>
      </c>
      <c r="BC748" t="s">
        <v>3982</v>
      </c>
      <c r="BD748" t="s">
        <v>3771</v>
      </c>
      <c r="BE748" t="s">
        <v>3</v>
      </c>
      <c r="BF748" t="s">
        <v>3</v>
      </c>
      <c r="BG748" t="s">
        <v>3</v>
      </c>
      <c r="BH748" t="s">
        <v>3</v>
      </c>
      <c r="BI748" t="s">
        <v>3</v>
      </c>
      <c r="BJ748" s="18" t="s">
        <v>6123</v>
      </c>
      <c r="BK748" t="s">
        <v>3</v>
      </c>
      <c r="BL748" t="s">
        <v>132</v>
      </c>
      <c r="BM748" t="s">
        <v>1</v>
      </c>
      <c r="BN748">
        <f>Tabla1[[#This Row],[precio del paquete]]</f>
        <v>11900</v>
      </c>
      <c r="BO748" t="s">
        <v>1</v>
      </c>
      <c r="BP748" t="s">
        <v>1</v>
      </c>
      <c r="BQ748" t="s">
        <v>1</v>
      </c>
      <c r="BR748" t="s">
        <v>1</v>
      </c>
      <c r="BS748" t="s">
        <v>1</v>
      </c>
      <c r="BT748" t="s">
        <v>1</v>
      </c>
      <c r="BU748" t="s">
        <v>1</v>
      </c>
      <c r="BV748" t="s">
        <v>1</v>
      </c>
      <c r="BW748" t="s">
        <v>0</v>
      </c>
      <c r="BX748" t="s">
        <v>1</v>
      </c>
      <c r="BY748" t="s">
        <v>1</v>
      </c>
      <c r="BZ748" t="s">
        <v>1</v>
      </c>
      <c r="CA748" t="s">
        <v>1</v>
      </c>
      <c r="CB748" t="s">
        <v>1</v>
      </c>
      <c r="CD748" t="str" cm="1">
        <f t="array" aca="1" ref="CD748" ca="1">eConcatenar(A748:CB748,"|")</f>
        <v>kPVa5V0afoQwq1Rz|COM2017-4230|3|ECONOLINE|TABASCO|COMALCALCO|VILLA ALDAMA|2017-11-23|11900|0|200|50|1|0|0|0|0|0|0|0|0|0|0|0|0|0|0|CORDOVA|DE LA CRUZ|SANDIVEL|SOLTERO|X|X|VILLA ALDAMA|VILLA ALDAMA|X|9331514391|X|X|X|VILLA ALDAMA|X|LUNES|X|X|X|X|X|DOMICILIO |11600|300|0|0|0|2021-06-05|2021-06-12|x|x|x|x|x|VGPXMZBAHZ6IEPI|x|HOMBRE|X|11900|X|X|X|X|X|X|X|X|CARDENAS|X|X|X|X|X</v>
      </c>
    </row>
    <row r="749" spans="1:82" x14ac:dyDescent="0.25">
      <c r="A749" t="s">
        <v>883</v>
      </c>
      <c r="B749" t="s">
        <v>2874</v>
      </c>
      <c r="C749">
        <v>3</v>
      </c>
      <c r="D749" t="s">
        <v>3183</v>
      </c>
      <c r="E749" t="s">
        <v>3188</v>
      </c>
      <c r="F749" t="s">
        <v>3189</v>
      </c>
      <c r="G749" t="s">
        <v>3618</v>
      </c>
      <c r="H749" t="s">
        <v>3816</v>
      </c>
      <c r="I749">
        <v>14800</v>
      </c>
      <c r="J749">
        <v>0</v>
      </c>
      <c r="K749">
        <v>100</v>
      </c>
      <c r="L749">
        <v>50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 t="s">
        <v>4196</v>
      </c>
      <c r="AC749" t="s">
        <v>4344</v>
      </c>
      <c r="AD749" t="s">
        <v>4960</v>
      </c>
      <c r="AE749" t="s">
        <v>4</v>
      </c>
      <c r="AF749" t="s">
        <v>1</v>
      </c>
      <c r="AG749" t="s">
        <v>1</v>
      </c>
      <c r="AH749" t="s">
        <v>5722</v>
      </c>
      <c r="AI749" t="s">
        <v>3618</v>
      </c>
      <c r="AJ749" t="s">
        <v>1</v>
      </c>
      <c r="AK749">
        <v>9331342152</v>
      </c>
      <c r="AL749" t="s">
        <v>1</v>
      </c>
      <c r="AM749" t="s">
        <v>1</v>
      </c>
      <c r="AN749" t="s">
        <v>1</v>
      </c>
      <c r="AO749" t="s">
        <v>5722</v>
      </c>
      <c r="AP749" t="s">
        <v>1</v>
      </c>
      <c r="AQ749" t="s">
        <v>2</v>
      </c>
      <c r="AR749" t="s">
        <v>1</v>
      </c>
      <c r="AS749" t="s">
        <v>1</v>
      </c>
      <c r="AT749" t="s">
        <v>1</v>
      </c>
      <c r="AU749" t="s">
        <v>1</v>
      </c>
      <c r="AV749" t="s">
        <v>1</v>
      </c>
      <c r="AW749" t="s">
        <v>11</v>
      </c>
      <c r="AX749">
        <f>Tabla1[[#This Row],[precio del paquete]]-Tabla1[[#This Row],[Saldo_Deudor]]</f>
        <v>8000</v>
      </c>
      <c r="AY749">
        <v>6800</v>
      </c>
      <c r="AZ749">
        <v>0</v>
      </c>
      <c r="BA749">
        <v>0</v>
      </c>
      <c r="BB749" s="20">
        <v>0</v>
      </c>
      <c r="BC749" t="s">
        <v>3965</v>
      </c>
      <c r="BD749" t="s">
        <v>4085</v>
      </c>
      <c r="BE749" t="s">
        <v>3</v>
      </c>
      <c r="BF749" t="s">
        <v>3</v>
      </c>
      <c r="BG749" t="s">
        <v>3</v>
      </c>
      <c r="BH749" t="s">
        <v>3</v>
      </c>
      <c r="BI749" t="s">
        <v>3</v>
      </c>
      <c r="BJ749" s="19" t="s">
        <v>6134</v>
      </c>
      <c r="BK749" t="s">
        <v>3</v>
      </c>
      <c r="BL749" t="s">
        <v>132</v>
      </c>
      <c r="BM749" t="s">
        <v>1</v>
      </c>
      <c r="BN749">
        <f>Tabla1[[#This Row],[precio del paquete]]</f>
        <v>14800</v>
      </c>
      <c r="BO749" t="s">
        <v>1</v>
      </c>
      <c r="BP749" t="s">
        <v>1</v>
      </c>
      <c r="BQ749" t="s">
        <v>1</v>
      </c>
      <c r="BR749" t="s">
        <v>1</v>
      </c>
      <c r="BS749" t="s">
        <v>1</v>
      </c>
      <c r="BT749" t="s">
        <v>1</v>
      </c>
      <c r="BU749" t="s">
        <v>1</v>
      </c>
      <c r="BV749" t="s">
        <v>1</v>
      </c>
      <c r="BW749" t="s">
        <v>0</v>
      </c>
      <c r="BX749" t="s">
        <v>1</v>
      </c>
      <c r="BY749" t="s">
        <v>1</v>
      </c>
      <c r="BZ749" t="s">
        <v>1</v>
      </c>
      <c r="CA749" t="s">
        <v>1</v>
      </c>
      <c r="CB749" t="s">
        <v>1</v>
      </c>
      <c r="CD749" t="str" cm="1">
        <f t="array" aca="1" ref="CD749" ca="1">eConcatenar(A749:CB749,"|")</f>
        <v>vW5on8sfWg2iig0g|COM2021-1724|3|MEMORIAL|TABASCO|COMALCALCO|VILLA ALDAMA|2020-08-25|14800|0|100|50|0|0|0|0|0|0|0|0|0|0|0|0|0|0|0|AGUILAR||MINERVA|SOLTERO|X|X|CALLE IGNACIO GUTIERREZ |VILLA ALDAMA|X|9331342152|X|X|X|CALLE IGNACIO GUTIERREZ |X|LUNES|X|X|X|X|X|DOMICILIO |8000|6800|0|0|0|2022-01-19|2022-01-26|x|x|x|x|x|QWZGYSX69KVTQO|x|HOMBRE|X|14800|X|X|X|X|X|X|X|X|CARDENAS|X|X|X|X|X</v>
      </c>
    </row>
    <row r="750" spans="1:82" x14ac:dyDescent="0.25">
      <c r="A750" t="s">
        <v>884</v>
      </c>
      <c r="B750" t="s">
        <v>2875</v>
      </c>
      <c r="C750">
        <v>3</v>
      </c>
      <c r="D750" t="s">
        <v>3184</v>
      </c>
      <c r="E750" t="s">
        <v>3188</v>
      </c>
      <c r="F750" t="s">
        <v>3189</v>
      </c>
      <c r="G750" t="s">
        <v>3618</v>
      </c>
      <c r="H750" t="s">
        <v>3930</v>
      </c>
      <c r="I750">
        <v>24500</v>
      </c>
      <c r="J750">
        <v>0</v>
      </c>
      <c r="K750">
        <v>200</v>
      </c>
      <c r="L750">
        <v>50</v>
      </c>
      <c r="M750">
        <v>1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 t="s">
        <v>4283</v>
      </c>
      <c r="AC750" t="s">
        <v>4283</v>
      </c>
      <c r="AD750" t="s">
        <v>4961</v>
      </c>
      <c r="AE750" t="s">
        <v>4</v>
      </c>
      <c r="AF750" t="s">
        <v>1</v>
      </c>
      <c r="AG750" t="s">
        <v>1</v>
      </c>
      <c r="AH750" t="s">
        <v>5556</v>
      </c>
      <c r="AI750" t="s">
        <v>3618</v>
      </c>
      <c r="AJ750" t="s">
        <v>1</v>
      </c>
      <c r="AK750">
        <v>9331058935</v>
      </c>
      <c r="AL750" t="s">
        <v>1</v>
      </c>
      <c r="AM750" t="s">
        <v>1</v>
      </c>
      <c r="AN750" t="s">
        <v>1</v>
      </c>
      <c r="AO750" t="s">
        <v>5556</v>
      </c>
      <c r="AP750" t="s">
        <v>1</v>
      </c>
      <c r="AQ750" t="s">
        <v>2</v>
      </c>
      <c r="AR750" t="s">
        <v>1</v>
      </c>
      <c r="AS750" t="s">
        <v>1</v>
      </c>
      <c r="AT750" t="s">
        <v>1</v>
      </c>
      <c r="AU750" t="s">
        <v>1</v>
      </c>
      <c r="AV750" t="s">
        <v>1</v>
      </c>
      <c r="AW750" t="s">
        <v>11</v>
      </c>
      <c r="AX750">
        <f>Tabla1[[#This Row],[precio del paquete]]-Tabla1[[#This Row],[Saldo_Deudor]]</f>
        <v>700</v>
      </c>
      <c r="AY750">
        <v>23800</v>
      </c>
      <c r="AZ750">
        <v>0</v>
      </c>
      <c r="BA750">
        <v>0</v>
      </c>
      <c r="BB750" s="20">
        <v>0</v>
      </c>
      <c r="BC750" t="s">
        <v>4124</v>
      </c>
      <c r="BD750" t="s">
        <v>4103</v>
      </c>
      <c r="BE750" t="s">
        <v>3</v>
      </c>
      <c r="BF750" t="s">
        <v>3</v>
      </c>
      <c r="BG750" t="s">
        <v>3</v>
      </c>
      <c r="BH750" t="s">
        <v>3</v>
      </c>
      <c r="BI750" t="s">
        <v>3</v>
      </c>
      <c r="BJ750" s="18" t="s">
        <v>6134</v>
      </c>
      <c r="BK750" t="s">
        <v>3</v>
      </c>
      <c r="BL750" t="s">
        <v>132</v>
      </c>
      <c r="BM750" t="s">
        <v>1</v>
      </c>
      <c r="BN750">
        <f>Tabla1[[#This Row],[precio del paquete]]</f>
        <v>24500</v>
      </c>
      <c r="BO750" t="s">
        <v>1</v>
      </c>
      <c r="BP750" t="s">
        <v>1</v>
      </c>
      <c r="BQ750" t="s">
        <v>1</v>
      </c>
      <c r="BR750" t="s">
        <v>1</v>
      </c>
      <c r="BS750" t="s">
        <v>1</v>
      </c>
      <c r="BT750" t="s">
        <v>1</v>
      </c>
      <c r="BU750" t="s">
        <v>1</v>
      </c>
      <c r="BV750" t="s">
        <v>1</v>
      </c>
      <c r="BW750" t="s">
        <v>0</v>
      </c>
      <c r="BX750" t="s">
        <v>1</v>
      </c>
      <c r="BY750" t="s">
        <v>1</v>
      </c>
      <c r="BZ750" t="s">
        <v>1</v>
      </c>
      <c r="CA750" t="s">
        <v>1</v>
      </c>
      <c r="CB750" t="s">
        <v>1</v>
      </c>
      <c r="CD750" t="str" cm="1">
        <f t="array" aca="1" ref="CD750" ca="1">eConcatenar(A750:CB750,"|")</f>
        <v>nOkx6oWxTHlsPTX2|COM2021-3996|3|DIGNITY|TABASCO|COMALCALCO|VILLA ALDAMA|2021-12-28|24500|0|200|50|1|0|0|0|0|0|0|0|0|0|0|0|0|0|0|CORDOVA|CORDOVA|MARIA AZUCENA|SOLTERO|X|X|CALLE FRANCISCO I MADERO |VILLA ALDAMA|X|9331058935|X|X|X|CALLE FRANCISCO I MADERO |X|LUNES|X|X|X|X|X|DOMICILIO |700|23800|0|0|0|2022-01-21|2022-01-28|x|x|x|x|x|QWZGYSX69KVTQO|x|HOMBRE|X|24500|X|X|X|X|X|X|X|X|CARDENAS|X|X|X|X|X</v>
      </c>
    </row>
    <row r="751" spans="1:82" x14ac:dyDescent="0.25">
      <c r="A751" t="s">
        <v>885</v>
      </c>
      <c r="B751" t="s">
        <v>2876</v>
      </c>
      <c r="C751">
        <v>3</v>
      </c>
      <c r="D751" t="s">
        <v>3183</v>
      </c>
      <c r="E751" t="s">
        <v>3188</v>
      </c>
      <c r="F751" t="s">
        <v>3189</v>
      </c>
      <c r="G751" t="s">
        <v>3618</v>
      </c>
      <c r="H751" t="s">
        <v>3860</v>
      </c>
      <c r="I751">
        <v>14800</v>
      </c>
      <c r="J751">
        <v>0</v>
      </c>
      <c r="K751">
        <v>50</v>
      </c>
      <c r="L751">
        <v>50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 t="s">
        <v>4315</v>
      </c>
      <c r="AC751" t="s">
        <v>4617</v>
      </c>
      <c r="AD751" t="s">
        <v>4962</v>
      </c>
      <c r="AE751" t="s">
        <v>4</v>
      </c>
      <c r="AF751" t="s">
        <v>1</v>
      </c>
      <c r="AG751" t="s">
        <v>1</v>
      </c>
      <c r="AH751" t="s">
        <v>5556</v>
      </c>
      <c r="AI751" t="s">
        <v>3618</v>
      </c>
      <c r="AJ751" t="s">
        <v>1</v>
      </c>
      <c r="AK751">
        <v>9331240952</v>
      </c>
      <c r="AL751" t="s">
        <v>1</v>
      </c>
      <c r="AM751" t="s">
        <v>1</v>
      </c>
      <c r="AN751" t="s">
        <v>1</v>
      </c>
      <c r="AO751" t="s">
        <v>5556</v>
      </c>
      <c r="AP751" t="s">
        <v>1</v>
      </c>
      <c r="AQ751" t="s">
        <v>2</v>
      </c>
      <c r="AR751" t="s">
        <v>1</v>
      </c>
      <c r="AS751" t="s">
        <v>1</v>
      </c>
      <c r="AT751" t="s">
        <v>1</v>
      </c>
      <c r="AU751" t="s">
        <v>1</v>
      </c>
      <c r="AV751" t="s">
        <v>1</v>
      </c>
      <c r="AW751" t="s">
        <v>11</v>
      </c>
      <c r="AX751">
        <f>Tabla1[[#This Row],[precio del paquete]]-Tabla1[[#This Row],[Saldo_Deudor]]</f>
        <v>50</v>
      </c>
      <c r="AY751">
        <v>14750</v>
      </c>
      <c r="AZ751">
        <v>0</v>
      </c>
      <c r="BA751">
        <v>0</v>
      </c>
      <c r="BB751" s="20">
        <v>0</v>
      </c>
      <c r="BC751" t="s">
        <v>4034</v>
      </c>
      <c r="BD751" t="s">
        <v>6004</v>
      </c>
      <c r="BE751" t="s">
        <v>3</v>
      </c>
      <c r="BF751" t="s">
        <v>3</v>
      </c>
      <c r="BG751" t="s">
        <v>3</v>
      </c>
      <c r="BH751" t="s">
        <v>3</v>
      </c>
      <c r="BI751" t="s">
        <v>3</v>
      </c>
      <c r="BJ751" s="19" t="s">
        <v>6132</v>
      </c>
      <c r="BK751" t="s">
        <v>3</v>
      </c>
      <c r="BL751" t="s">
        <v>132</v>
      </c>
      <c r="BM751" t="s">
        <v>1</v>
      </c>
      <c r="BN751">
        <f>Tabla1[[#This Row],[precio del paquete]]</f>
        <v>14800</v>
      </c>
      <c r="BO751" t="s">
        <v>1</v>
      </c>
      <c r="BP751" t="s">
        <v>1</v>
      </c>
      <c r="BQ751" t="s">
        <v>1</v>
      </c>
      <c r="BR751" t="s">
        <v>1</v>
      </c>
      <c r="BS751" t="s">
        <v>1</v>
      </c>
      <c r="BT751" t="s">
        <v>1</v>
      </c>
      <c r="BU751" t="s">
        <v>1</v>
      </c>
      <c r="BV751" t="s">
        <v>1</v>
      </c>
      <c r="BW751" t="s">
        <v>0</v>
      </c>
      <c r="BX751" t="s">
        <v>1</v>
      </c>
      <c r="BY751" t="s">
        <v>1</v>
      </c>
      <c r="BZ751" t="s">
        <v>1</v>
      </c>
      <c r="CA751" t="s">
        <v>1</v>
      </c>
      <c r="CB751" t="s">
        <v>1</v>
      </c>
      <c r="CD751" t="str" cm="1">
        <f t="array" aca="1" ref="CD751" ca="1">eConcatenar(A751:CB751,"|")</f>
        <v>gIg6LjVvbCwbTBpP|COM2021-3945|3|MEMORIAL|TABASCO|COMALCALCO|VILLA ALDAMA|2021-07-12|14800|0|50|50|0|0|0|0|0|0|0|0|0|0|0|0|0|0|0|GALLEGOS|CHEN|SERGIO|SOLTERO|X|X|CALLE FRANCISCO I MADERO |VILLA ALDAMA|X|9331240952|X|X|X|CALLE FRANCISCO I MADERO |X|LUNES|X|X|X|X|X|DOMICILIO |50|14750|0|0|0|2021-05-12|2021-05-19|x|x|x|x|x|DSYPMZPXEANHGLM|x|HOMBRE|X|14800|X|X|X|X|X|X|X|X|CARDENAS|X|X|X|X|X</v>
      </c>
    </row>
    <row r="752" spans="1:82" x14ac:dyDescent="0.25">
      <c r="A752" t="s">
        <v>886</v>
      </c>
      <c r="B752" t="s">
        <v>2877</v>
      </c>
      <c r="C752">
        <v>3</v>
      </c>
      <c r="D752" t="s">
        <v>3187</v>
      </c>
      <c r="E752" t="s">
        <v>3188</v>
      </c>
      <c r="F752" t="s">
        <v>3189</v>
      </c>
      <c r="G752" t="s">
        <v>3618</v>
      </c>
      <c r="H752" t="s">
        <v>3763</v>
      </c>
      <c r="I752">
        <v>12900</v>
      </c>
      <c r="J752">
        <v>0</v>
      </c>
      <c r="K752">
        <v>100</v>
      </c>
      <c r="L752">
        <v>50</v>
      </c>
      <c r="M752">
        <v>1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 t="s">
        <v>4963</v>
      </c>
      <c r="AC752" t="s">
        <v>4247</v>
      </c>
      <c r="AD752" t="s">
        <v>4964</v>
      </c>
      <c r="AE752" t="s">
        <v>4</v>
      </c>
      <c r="AF752" t="s">
        <v>1</v>
      </c>
      <c r="AG752" t="s">
        <v>1</v>
      </c>
      <c r="AH752" t="s">
        <v>5723</v>
      </c>
      <c r="AI752" t="s">
        <v>3618</v>
      </c>
      <c r="AJ752" t="s">
        <v>1</v>
      </c>
      <c r="AK752">
        <v>9331891014</v>
      </c>
      <c r="AL752" t="s">
        <v>1</v>
      </c>
      <c r="AM752" t="s">
        <v>1</v>
      </c>
      <c r="AN752" t="s">
        <v>1</v>
      </c>
      <c r="AO752" t="s">
        <v>5723</v>
      </c>
      <c r="AP752" t="s">
        <v>1</v>
      </c>
      <c r="AQ752" t="s">
        <v>2</v>
      </c>
      <c r="AR752" t="s">
        <v>1</v>
      </c>
      <c r="AS752" t="s">
        <v>1</v>
      </c>
      <c r="AT752" t="s">
        <v>1</v>
      </c>
      <c r="AU752" t="s">
        <v>1</v>
      </c>
      <c r="AV752" t="s">
        <v>1</v>
      </c>
      <c r="AW752" t="s">
        <v>11</v>
      </c>
      <c r="AX752">
        <f>Tabla1[[#This Row],[precio del paquete]]-Tabla1[[#This Row],[Saldo_Deudor]]</f>
        <v>12200</v>
      </c>
      <c r="AY752">
        <v>700</v>
      </c>
      <c r="AZ752">
        <v>0</v>
      </c>
      <c r="BA752">
        <v>0</v>
      </c>
      <c r="BB752" s="20">
        <v>0</v>
      </c>
      <c r="BC752" t="s">
        <v>3768</v>
      </c>
      <c r="BD752" t="s">
        <v>3769</v>
      </c>
      <c r="BE752" t="s">
        <v>3</v>
      </c>
      <c r="BF752" t="s">
        <v>3</v>
      </c>
      <c r="BG752" t="s">
        <v>3</v>
      </c>
      <c r="BH752" t="s">
        <v>3</v>
      </c>
      <c r="BI752" t="s">
        <v>3</v>
      </c>
      <c r="BJ752" s="18" t="s">
        <v>6125</v>
      </c>
      <c r="BK752" t="s">
        <v>3</v>
      </c>
      <c r="BL752" t="s">
        <v>132</v>
      </c>
      <c r="BM752" t="s">
        <v>1</v>
      </c>
      <c r="BN752">
        <f>Tabla1[[#This Row],[precio del paquete]]</f>
        <v>12900</v>
      </c>
      <c r="BO752" t="s">
        <v>1</v>
      </c>
      <c r="BP752" t="s">
        <v>1</v>
      </c>
      <c r="BQ752" t="s">
        <v>1</v>
      </c>
      <c r="BR752" t="s">
        <v>1</v>
      </c>
      <c r="BS752" t="s">
        <v>1</v>
      </c>
      <c r="BT752" t="s">
        <v>1</v>
      </c>
      <c r="BU752" t="s">
        <v>1</v>
      </c>
      <c r="BV752" t="s">
        <v>1</v>
      </c>
      <c r="BW752" t="s">
        <v>0</v>
      </c>
      <c r="BX752" t="s">
        <v>1</v>
      </c>
      <c r="BY752" t="s">
        <v>1</v>
      </c>
      <c r="BZ752" t="s">
        <v>1</v>
      </c>
      <c r="CA752" t="s">
        <v>1</v>
      </c>
      <c r="CB752" t="s">
        <v>1</v>
      </c>
      <c r="CD752" t="str" cm="1">
        <f t="array" aca="1" ref="CD752" ca="1">eConcatenar(A752:CB752,"|")</f>
        <v>7P2lLvzufAjA36FR|COM2018-2371|3|ECONOLINE|TABASCO|COMALCALCO|VILLA ALDAMA|2022-02-01|12900|0|100|50|1|0|0|0|0|0|0|0|0|0|0|0|0|0|0|SEGOVIA|MENDEZ|ROMEO|SOLTERO|X|X|IGANCIO GUTIERREZ GOMEZ|VILLA ALDAMA|X|9331891014|X|X|X|IGANCIO GUTIERREZ GOMEZ|X|LUNES|X|X|X|X|X|DOMICILIO |12200|700|0|0|0|2022-01-22|2022-01-29|x|x|x|x|x|2DFOYRA5IQNIWWH|x|HOMBRE|X|12900|X|X|X|X|X|X|X|X|CARDENAS|X|X|X|X|X</v>
      </c>
    </row>
    <row r="753" spans="1:82" x14ac:dyDescent="0.25">
      <c r="A753" t="s">
        <v>887</v>
      </c>
      <c r="B753" t="s">
        <v>2878</v>
      </c>
      <c r="C753">
        <v>3</v>
      </c>
      <c r="D753" t="s">
        <v>3184</v>
      </c>
      <c r="E753" t="s">
        <v>3188</v>
      </c>
      <c r="F753" t="s">
        <v>3189</v>
      </c>
      <c r="G753" t="s">
        <v>3618</v>
      </c>
      <c r="H753" t="s">
        <v>3786</v>
      </c>
      <c r="I753">
        <v>24500</v>
      </c>
      <c r="J753">
        <v>0</v>
      </c>
      <c r="K753">
        <v>100</v>
      </c>
      <c r="L753">
        <v>50</v>
      </c>
      <c r="M753">
        <v>1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 t="s">
        <v>4226</v>
      </c>
      <c r="AC753" t="s">
        <v>4296</v>
      </c>
      <c r="AD753" t="s">
        <v>4965</v>
      </c>
      <c r="AE753" t="s">
        <v>4</v>
      </c>
      <c r="AF753" t="s">
        <v>1</v>
      </c>
      <c r="AG753" t="s">
        <v>1</v>
      </c>
      <c r="AH753" t="s">
        <v>5724</v>
      </c>
      <c r="AI753" t="s">
        <v>3618</v>
      </c>
      <c r="AJ753" t="s">
        <v>1</v>
      </c>
      <c r="AK753">
        <v>9331250347</v>
      </c>
      <c r="AL753" t="s">
        <v>1</v>
      </c>
      <c r="AM753" t="s">
        <v>1</v>
      </c>
      <c r="AN753" t="s">
        <v>1</v>
      </c>
      <c r="AO753" t="s">
        <v>5724</v>
      </c>
      <c r="AP753" t="s">
        <v>1</v>
      </c>
      <c r="AQ753" t="s">
        <v>2</v>
      </c>
      <c r="AR753" t="s">
        <v>1</v>
      </c>
      <c r="AS753" t="s">
        <v>1</v>
      </c>
      <c r="AT753" t="s">
        <v>1</v>
      </c>
      <c r="AU753" t="s">
        <v>1</v>
      </c>
      <c r="AV753" t="s">
        <v>1</v>
      </c>
      <c r="AW753" t="s">
        <v>11</v>
      </c>
      <c r="AX753">
        <f>Tabla1[[#This Row],[precio del paquete]]-Tabla1[[#This Row],[Saldo_Deudor]]</f>
        <v>500</v>
      </c>
      <c r="AY753">
        <v>24000</v>
      </c>
      <c r="AZ753">
        <v>0</v>
      </c>
      <c r="BA753">
        <v>0</v>
      </c>
      <c r="BB753" s="20">
        <v>0</v>
      </c>
      <c r="BC753" t="s">
        <v>4141</v>
      </c>
      <c r="BD753" t="s">
        <v>5960</v>
      </c>
      <c r="BE753" t="s">
        <v>3</v>
      </c>
      <c r="BF753" t="s">
        <v>3</v>
      </c>
      <c r="BG753" t="s">
        <v>3</v>
      </c>
      <c r="BH753" t="s">
        <v>3</v>
      </c>
      <c r="BI753" t="s">
        <v>3</v>
      </c>
      <c r="BJ753" s="19" t="s">
        <v>6125</v>
      </c>
      <c r="BK753" t="s">
        <v>3</v>
      </c>
      <c r="BL753" t="s">
        <v>132</v>
      </c>
      <c r="BM753" t="s">
        <v>1</v>
      </c>
      <c r="BN753">
        <f>Tabla1[[#This Row],[precio del paquete]]</f>
        <v>24500</v>
      </c>
      <c r="BO753" t="s">
        <v>1</v>
      </c>
      <c r="BP753" t="s">
        <v>1</v>
      </c>
      <c r="BQ753" t="s">
        <v>1</v>
      </c>
      <c r="BR753" t="s">
        <v>1</v>
      </c>
      <c r="BS753" t="s">
        <v>1</v>
      </c>
      <c r="BT753" t="s">
        <v>1</v>
      </c>
      <c r="BU753" t="s">
        <v>1</v>
      </c>
      <c r="BV753" t="s">
        <v>1</v>
      </c>
      <c r="BW753" t="s">
        <v>0</v>
      </c>
      <c r="BX753" t="s">
        <v>1</v>
      </c>
      <c r="BY753" t="s">
        <v>1</v>
      </c>
      <c r="BZ753" t="s">
        <v>1</v>
      </c>
      <c r="CA753" t="s">
        <v>1</v>
      </c>
      <c r="CB753" t="s">
        <v>1</v>
      </c>
      <c r="CD753" t="str" cm="1">
        <f t="array" aca="1" ref="CD753" ca="1">eConcatenar(A753:CB753,"|")</f>
        <v>pHFceJaKBMm0P7LJ|COM2021-3935|3|DIGNITY|TABASCO|COMALCALCO|VILLA ALDAMA|2021-04-12|24500|0|100|50|1|0|0|0|0|0|0|0|0|0|0|0|0|0|0|CRUZ|MENESES|JENNER FERNANDO|SOLTERO|X|X|CALLE 27 DE FEBRERO|VILLA ALDAMA|X|9331250347|X|X|X|CALLE 27 DE FEBRERO|X|LUNES|X|X|X|X|X|DOMICILIO |500|24000|0|0|0|2022-01-24|2022-01-31|x|x|x|x|x|2DFOYRA5IQNIWWH|x|HOMBRE|X|24500|X|X|X|X|X|X|X|X|CARDENAS|X|X|X|X|X</v>
      </c>
    </row>
    <row r="754" spans="1:82" x14ac:dyDescent="0.25">
      <c r="A754" t="s">
        <v>888</v>
      </c>
      <c r="B754" t="s">
        <v>2879</v>
      </c>
      <c r="C754">
        <v>3</v>
      </c>
      <c r="D754" t="s">
        <v>3183</v>
      </c>
      <c r="E754" t="s">
        <v>3188</v>
      </c>
      <c r="F754" t="s">
        <v>3189</v>
      </c>
      <c r="G754" t="s">
        <v>3618</v>
      </c>
      <c r="H754" t="s">
        <v>3763</v>
      </c>
      <c r="I754">
        <v>14800</v>
      </c>
      <c r="J754">
        <v>0</v>
      </c>
      <c r="K754">
        <v>100</v>
      </c>
      <c r="L754">
        <v>50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 t="s">
        <v>4184</v>
      </c>
      <c r="AC754" t="s">
        <v>7</v>
      </c>
      <c r="AD754" t="s">
        <v>4258</v>
      </c>
      <c r="AE754" t="s">
        <v>4</v>
      </c>
      <c r="AF754" t="s">
        <v>1</v>
      </c>
      <c r="AG754" t="s">
        <v>1</v>
      </c>
      <c r="AH754" t="s">
        <v>3618</v>
      </c>
      <c r="AI754" t="s">
        <v>3618</v>
      </c>
      <c r="AJ754" t="s">
        <v>1</v>
      </c>
      <c r="AK754">
        <v>9331556061</v>
      </c>
      <c r="AL754" t="s">
        <v>1</v>
      </c>
      <c r="AM754" t="s">
        <v>1</v>
      </c>
      <c r="AN754" t="s">
        <v>1</v>
      </c>
      <c r="AO754" t="s">
        <v>3618</v>
      </c>
      <c r="AP754" t="s">
        <v>1</v>
      </c>
      <c r="AQ754" t="s">
        <v>2</v>
      </c>
      <c r="AR754" t="s">
        <v>1</v>
      </c>
      <c r="AS754" t="s">
        <v>1</v>
      </c>
      <c r="AT754" t="s">
        <v>1</v>
      </c>
      <c r="AU754" t="s">
        <v>1</v>
      </c>
      <c r="AV754" t="s">
        <v>1</v>
      </c>
      <c r="AW754" t="s">
        <v>11</v>
      </c>
      <c r="AX754">
        <f>Tabla1[[#This Row],[precio del paquete]]-Tabla1[[#This Row],[Saldo_Deudor]]</f>
        <v>6800</v>
      </c>
      <c r="AY754">
        <v>8000</v>
      </c>
      <c r="AZ754">
        <v>0</v>
      </c>
      <c r="BA754">
        <v>0</v>
      </c>
      <c r="BB754" s="20">
        <v>0</v>
      </c>
      <c r="BC754" t="s">
        <v>3768</v>
      </c>
      <c r="BD754" t="s">
        <v>3769</v>
      </c>
      <c r="BE754" t="s">
        <v>3</v>
      </c>
      <c r="BF754" t="s">
        <v>3</v>
      </c>
      <c r="BG754" t="s">
        <v>3</v>
      </c>
      <c r="BH754" t="s">
        <v>3</v>
      </c>
      <c r="BI754" t="s">
        <v>3</v>
      </c>
      <c r="BJ754" s="18" t="s">
        <v>6125</v>
      </c>
      <c r="BK754" t="s">
        <v>3</v>
      </c>
      <c r="BL754" t="s">
        <v>132</v>
      </c>
      <c r="BM754" t="s">
        <v>1</v>
      </c>
      <c r="BN754">
        <f>Tabla1[[#This Row],[precio del paquete]]</f>
        <v>14800</v>
      </c>
      <c r="BO754" t="s">
        <v>1</v>
      </c>
      <c r="BP754" t="s">
        <v>1</v>
      </c>
      <c r="BQ754" t="s">
        <v>1</v>
      </c>
      <c r="BR754" t="s">
        <v>1</v>
      </c>
      <c r="BS754" t="s">
        <v>1</v>
      </c>
      <c r="BT754" t="s">
        <v>1</v>
      </c>
      <c r="BU754" t="s">
        <v>1</v>
      </c>
      <c r="BV754" t="s">
        <v>1</v>
      </c>
      <c r="BW754" t="s">
        <v>0</v>
      </c>
      <c r="BX754" t="s">
        <v>1</v>
      </c>
      <c r="BY754" t="s">
        <v>1</v>
      </c>
      <c r="BZ754" t="s">
        <v>1</v>
      </c>
      <c r="CA754" t="s">
        <v>1</v>
      </c>
      <c r="CB754" t="s">
        <v>1</v>
      </c>
      <c r="CD754" t="str" cm="1">
        <f t="array" aca="1" ref="CD754" ca="1">eConcatenar(A754:CB754,"|")</f>
        <v>VYolplOnxiR6RGUp|COM2020-5045|3|MEMORIAL|TABASCO|COMALCALCO|VILLA ALDAMA|2022-02-01|14800|0|100|50|0|0|0|0|0|0|0|0|0|0|0|0|0|0|0|PEREZ|LOPEZ|MANUEL|SOLTERO|X|X|VILLA ALDAMA|VILLA ALDAMA|X|9331556061|X|X|X|VILLA ALDAMA|X|LUNES|X|X|X|X|X|DOMICILIO |6800|8000|0|0|0|2022-01-22|2022-01-29|x|x|x|x|x|2DFOYRA5IQNIWWH|x|HOMBRE|X|14800|X|X|X|X|X|X|X|X|CARDENAS|X|X|X|X|X</v>
      </c>
    </row>
    <row r="755" spans="1:82" x14ac:dyDescent="0.25">
      <c r="A755" t="s">
        <v>889</v>
      </c>
      <c r="B755" t="s">
        <v>2880</v>
      </c>
      <c r="C755">
        <v>3</v>
      </c>
      <c r="D755" t="s">
        <v>3183</v>
      </c>
      <c r="E755" t="s">
        <v>3188</v>
      </c>
      <c r="F755" t="s">
        <v>3189</v>
      </c>
      <c r="G755" t="s">
        <v>3618</v>
      </c>
      <c r="H755" t="s">
        <v>4073</v>
      </c>
      <c r="I755">
        <v>14800</v>
      </c>
      <c r="J755">
        <v>0</v>
      </c>
      <c r="K755">
        <v>100</v>
      </c>
      <c r="L755">
        <v>50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 t="s">
        <v>4183</v>
      </c>
      <c r="AC755" t="s">
        <v>4184</v>
      </c>
      <c r="AD755" t="s">
        <v>4795</v>
      </c>
      <c r="AE755" t="s">
        <v>4</v>
      </c>
      <c r="AF755" t="s">
        <v>1</v>
      </c>
      <c r="AG755" t="s">
        <v>1</v>
      </c>
      <c r="AH755" t="s">
        <v>3618</v>
      </c>
      <c r="AI755" t="s">
        <v>3618</v>
      </c>
      <c r="AJ755" t="s">
        <v>1</v>
      </c>
      <c r="AK755">
        <v>9331066332</v>
      </c>
      <c r="AL755" t="s">
        <v>1</v>
      </c>
      <c r="AM755" t="s">
        <v>1</v>
      </c>
      <c r="AN755" t="s">
        <v>1</v>
      </c>
      <c r="AO755" t="s">
        <v>3618</v>
      </c>
      <c r="AP755" t="s">
        <v>1</v>
      </c>
      <c r="AQ755" t="s">
        <v>2</v>
      </c>
      <c r="AR755" t="s">
        <v>1</v>
      </c>
      <c r="AS755" t="s">
        <v>1</v>
      </c>
      <c r="AT755" t="s">
        <v>1</v>
      </c>
      <c r="AU755" t="s">
        <v>1</v>
      </c>
      <c r="AV755" t="s">
        <v>1</v>
      </c>
      <c r="AW755" t="s">
        <v>11</v>
      </c>
      <c r="AX755">
        <f>Tabla1[[#This Row],[precio del paquete]]-Tabla1[[#This Row],[Saldo_Deudor]]</f>
        <v>9300</v>
      </c>
      <c r="AY755">
        <v>5500</v>
      </c>
      <c r="AZ755">
        <v>0</v>
      </c>
      <c r="BA755">
        <v>0</v>
      </c>
      <c r="BB755" s="20">
        <v>0</v>
      </c>
      <c r="BC755" t="s">
        <v>3768</v>
      </c>
      <c r="BD755" t="s">
        <v>3769</v>
      </c>
      <c r="BE755" t="s">
        <v>3</v>
      </c>
      <c r="BF755" t="s">
        <v>3</v>
      </c>
      <c r="BG755" t="s">
        <v>3</v>
      </c>
      <c r="BH755" t="s">
        <v>3</v>
      </c>
      <c r="BI755" t="s">
        <v>3</v>
      </c>
      <c r="BJ755" s="19" t="s">
        <v>6125</v>
      </c>
      <c r="BK755" t="s">
        <v>3</v>
      </c>
      <c r="BL755" t="s">
        <v>132</v>
      </c>
      <c r="BM755" t="s">
        <v>1</v>
      </c>
      <c r="BN755">
        <f>Tabla1[[#This Row],[precio del paquete]]</f>
        <v>14800</v>
      </c>
      <c r="BO755" t="s">
        <v>1</v>
      </c>
      <c r="BP755" t="s">
        <v>1</v>
      </c>
      <c r="BQ755" t="s">
        <v>1</v>
      </c>
      <c r="BR755" t="s">
        <v>1</v>
      </c>
      <c r="BS755" t="s">
        <v>1</v>
      </c>
      <c r="BT755" t="s">
        <v>1</v>
      </c>
      <c r="BU755" t="s">
        <v>1</v>
      </c>
      <c r="BV755" t="s">
        <v>1</v>
      </c>
      <c r="BW755" t="s">
        <v>0</v>
      </c>
      <c r="BX755" t="s">
        <v>1</v>
      </c>
      <c r="BY755" t="s">
        <v>1</v>
      </c>
      <c r="BZ755" t="s">
        <v>1</v>
      </c>
      <c r="CA755" t="s">
        <v>1</v>
      </c>
      <c r="CB755" t="s">
        <v>1</v>
      </c>
      <c r="CD755" t="str" cm="1">
        <f t="array" aca="1" ref="CD755" ca="1">eConcatenar(A755:CB755,"|")</f>
        <v>0IznALSLqGmDOBCb|COM2021-0179|3|MEMORIAL|TABASCO|COMALCALCO|VILLA ALDAMA|2020-01-15|14800|0|100|50|0|0|0|0|0|0|0|0|0|0|0|0|0|0|0|DE LA CRUZ|PEREZ|MARBELLA|SOLTERO|X|X|VILLA ALDAMA|VILLA ALDAMA|X|9331066332|X|X|X|VILLA ALDAMA|X|LUNES|X|X|X|X|X|DOMICILIO |9300|5500|0|0|0|2022-01-22|2022-01-29|x|x|x|x|x|2DFOYRA5IQNIWWH|x|HOMBRE|X|14800|X|X|X|X|X|X|X|X|CARDENAS|X|X|X|X|X</v>
      </c>
    </row>
    <row r="756" spans="1:82" x14ac:dyDescent="0.25">
      <c r="A756" t="s">
        <v>890</v>
      </c>
      <c r="B756" t="s">
        <v>2881</v>
      </c>
      <c r="C756">
        <v>3</v>
      </c>
      <c r="D756" t="s">
        <v>3187</v>
      </c>
      <c r="E756" t="s">
        <v>3188</v>
      </c>
      <c r="F756" t="s">
        <v>3189</v>
      </c>
      <c r="G756" t="s">
        <v>3618</v>
      </c>
      <c r="H756" t="s">
        <v>3763</v>
      </c>
      <c r="I756">
        <v>12900</v>
      </c>
      <c r="J756">
        <v>0</v>
      </c>
      <c r="K756">
        <v>100</v>
      </c>
      <c r="L756">
        <v>50</v>
      </c>
      <c r="M756">
        <v>1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 t="s">
        <v>4224</v>
      </c>
      <c r="AC756" t="s">
        <v>4450</v>
      </c>
      <c r="AD756" t="s">
        <v>4966</v>
      </c>
      <c r="AE756" t="s">
        <v>4</v>
      </c>
      <c r="AF756" t="s">
        <v>1</v>
      </c>
      <c r="AG756" t="s">
        <v>1</v>
      </c>
      <c r="AH756" t="s">
        <v>3618</v>
      </c>
      <c r="AI756" t="s">
        <v>3618</v>
      </c>
      <c r="AJ756" t="s">
        <v>1</v>
      </c>
      <c r="AK756">
        <v>9331634472</v>
      </c>
      <c r="AL756" t="s">
        <v>1</v>
      </c>
      <c r="AM756" t="s">
        <v>1</v>
      </c>
      <c r="AN756" t="s">
        <v>1</v>
      </c>
      <c r="AO756" t="s">
        <v>3618</v>
      </c>
      <c r="AP756" t="s">
        <v>1</v>
      </c>
      <c r="AQ756" t="s">
        <v>2</v>
      </c>
      <c r="AR756" t="s">
        <v>1</v>
      </c>
      <c r="AS756" t="s">
        <v>1</v>
      </c>
      <c r="AT756" t="s">
        <v>1</v>
      </c>
      <c r="AU756" t="s">
        <v>1</v>
      </c>
      <c r="AV756" t="s">
        <v>1</v>
      </c>
      <c r="AW756" t="s">
        <v>11</v>
      </c>
      <c r="AX756">
        <f>Tabla1[[#This Row],[precio del paquete]]-Tabla1[[#This Row],[Saldo_Deudor]]</f>
        <v>10300</v>
      </c>
      <c r="AY756">
        <v>2600</v>
      </c>
      <c r="AZ756">
        <v>0</v>
      </c>
      <c r="BA756">
        <v>0</v>
      </c>
      <c r="BB756" s="20">
        <v>0</v>
      </c>
      <c r="BC756" t="s">
        <v>3768</v>
      </c>
      <c r="BD756" t="s">
        <v>3769</v>
      </c>
      <c r="BE756" t="s">
        <v>3</v>
      </c>
      <c r="BF756" t="s">
        <v>3</v>
      </c>
      <c r="BG756" t="s">
        <v>3</v>
      </c>
      <c r="BH756" t="s">
        <v>3</v>
      </c>
      <c r="BI756" t="s">
        <v>3</v>
      </c>
      <c r="BJ756" s="18" t="s">
        <v>6125</v>
      </c>
      <c r="BK756" t="s">
        <v>3</v>
      </c>
      <c r="BL756" t="s">
        <v>132</v>
      </c>
      <c r="BM756" t="s">
        <v>1</v>
      </c>
      <c r="BN756">
        <f>Tabla1[[#This Row],[precio del paquete]]</f>
        <v>12900</v>
      </c>
      <c r="BO756" t="s">
        <v>1</v>
      </c>
      <c r="BP756" t="s">
        <v>1</v>
      </c>
      <c r="BQ756" t="s">
        <v>1</v>
      </c>
      <c r="BR756" t="s">
        <v>1</v>
      </c>
      <c r="BS756" t="s">
        <v>1</v>
      </c>
      <c r="BT756" t="s">
        <v>1</v>
      </c>
      <c r="BU756" t="s">
        <v>1</v>
      </c>
      <c r="BV756" t="s">
        <v>1</v>
      </c>
      <c r="BW756" t="s">
        <v>0</v>
      </c>
      <c r="BX756" t="s">
        <v>1</v>
      </c>
      <c r="BY756" t="s">
        <v>1</v>
      </c>
      <c r="BZ756" t="s">
        <v>1</v>
      </c>
      <c r="CA756" t="s">
        <v>1</v>
      </c>
      <c r="CB756" t="s">
        <v>1</v>
      </c>
      <c r="CD756" t="str" cm="1">
        <f t="array" aca="1" ref="CD756" ca="1">eConcatenar(A756:CB756,"|")</f>
        <v>8uAdtORUtBbfXyrn|COM2018-2180|3|ECONOLINE|TABASCO|COMALCALCO|VILLA ALDAMA|2022-02-01|12900|0|100|50|1|0|0|0|0|0|0|0|0|0|0|0|0|0|0|DOMINGUEZ|RICARDEZ|DORA MIRIAM|SOLTERO|X|X|VILLA ALDAMA|VILLA ALDAMA|X|9331634472|X|X|X|VILLA ALDAMA|X|LUNES|X|X|X|X|X|DOMICILIO |10300|2600|0|0|0|2022-01-22|2022-01-29|x|x|x|x|x|2DFOYRA5IQNIWWH|x|HOMBRE|X|12900|X|X|X|X|X|X|X|X|CARDENAS|X|X|X|X|X</v>
      </c>
    </row>
    <row r="757" spans="1:82" x14ac:dyDescent="0.25">
      <c r="A757" t="s">
        <v>891</v>
      </c>
      <c r="B757" t="s">
        <v>2882</v>
      </c>
      <c r="C757">
        <v>3</v>
      </c>
      <c r="D757" t="s">
        <v>3184</v>
      </c>
      <c r="E757" t="s">
        <v>12</v>
      </c>
      <c r="F757" t="s">
        <v>3189</v>
      </c>
      <c r="G757" t="s">
        <v>3619</v>
      </c>
      <c r="H757" t="s">
        <v>3987</v>
      </c>
      <c r="I757">
        <v>24500</v>
      </c>
      <c r="J757">
        <v>0</v>
      </c>
      <c r="K757">
        <v>500</v>
      </c>
      <c r="L757">
        <v>50</v>
      </c>
      <c r="M757">
        <v>2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 t="s">
        <v>4247</v>
      </c>
      <c r="AC757" t="s">
        <v>4296</v>
      </c>
      <c r="AD757" t="s">
        <v>4967</v>
      </c>
      <c r="AE757" t="s">
        <v>4</v>
      </c>
      <c r="AF757" t="s">
        <v>1</v>
      </c>
      <c r="AG757" t="s">
        <v>1</v>
      </c>
      <c r="AH757" t="s">
        <v>5725</v>
      </c>
      <c r="AI757" t="s">
        <v>3619</v>
      </c>
      <c r="AJ757" t="s">
        <v>1</v>
      </c>
      <c r="AK757">
        <v>9331251833</v>
      </c>
      <c r="AL757" t="s">
        <v>1</v>
      </c>
      <c r="AM757" t="s">
        <v>1</v>
      </c>
      <c r="AN757" t="s">
        <v>1</v>
      </c>
      <c r="AO757" t="s">
        <v>5725</v>
      </c>
      <c r="AP757" t="s">
        <v>1</v>
      </c>
      <c r="AQ757" t="s">
        <v>2</v>
      </c>
      <c r="AR757" t="s">
        <v>1</v>
      </c>
      <c r="AS757" t="s">
        <v>1</v>
      </c>
      <c r="AT757" t="s">
        <v>1</v>
      </c>
      <c r="AU757" t="s">
        <v>1</v>
      </c>
      <c r="AV757" t="s">
        <v>1</v>
      </c>
      <c r="AW757" t="s">
        <v>11</v>
      </c>
      <c r="AX757">
        <f>Tabla1[[#This Row],[precio del paquete]]-Tabla1[[#This Row],[Saldo_Deudor]]</f>
        <v>500</v>
      </c>
      <c r="AY757">
        <v>24000</v>
      </c>
      <c r="AZ757">
        <v>0</v>
      </c>
      <c r="BA757">
        <v>0</v>
      </c>
      <c r="BB757" s="20">
        <v>0</v>
      </c>
      <c r="BC757" t="s">
        <v>3888</v>
      </c>
      <c r="BD757" t="s">
        <v>3831</v>
      </c>
      <c r="BE757" t="s">
        <v>3</v>
      </c>
      <c r="BF757" t="s">
        <v>3</v>
      </c>
      <c r="BG757" t="s">
        <v>3</v>
      </c>
      <c r="BH757" t="s">
        <v>3</v>
      </c>
      <c r="BI757" t="s">
        <v>3</v>
      </c>
      <c r="BJ757" s="19" t="s">
        <v>6125</v>
      </c>
      <c r="BK757" t="s">
        <v>3</v>
      </c>
      <c r="BL757" t="s">
        <v>132</v>
      </c>
      <c r="BM757" t="s">
        <v>1</v>
      </c>
      <c r="BN757">
        <f>Tabla1[[#This Row],[precio del paquete]]</f>
        <v>24500</v>
      </c>
      <c r="BO757" t="s">
        <v>1</v>
      </c>
      <c r="BP757" t="s">
        <v>1</v>
      </c>
      <c r="BQ757" t="s">
        <v>1</v>
      </c>
      <c r="BR757" t="s">
        <v>1</v>
      </c>
      <c r="BS757" t="s">
        <v>1</v>
      </c>
      <c r="BT757" t="s">
        <v>1</v>
      </c>
      <c r="BU757" t="s">
        <v>1</v>
      </c>
      <c r="BV757" t="s">
        <v>1</v>
      </c>
      <c r="BW757" t="s">
        <v>0</v>
      </c>
      <c r="BX757" t="s">
        <v>1</v>
      </c>
      <c r="BY757" t="s">
        <v>1</v>
      </c>
      <c r="BZ757" t="s">
        <v>1</v>
      </c>
      <c r="CA757" t="s">
        <v>1</v>
      </c>
      <c r="CB757" t="s">
        <v>1</v>
      </c>
      <c r="CD757" t="str" cm="1">
        <f t="array" aca="1" ref="CD757" ca="1">eConcatenar(A757:CB757,"|")</f>
        <v>GW4ULByIyATveBgQ|COM2021-3781|3|DIGNITY|TABASCO |COMALCALCO|VILLA ALDAMA |2021-11-26|24500|0|500|50|2|0|0|0|0|0|0|0|0|0|0|0|0|0|0|MENDEZ|MENESES|NADIA MISHELE|SOLTERO|X|X|OCCIDENTE SIN NUMERO |VILLA ALDAMA |X|9331251833|X|X|X|OCCIDENTE SIN NUMERO |X|LUNES|X|X|X|X|X|DOMICILIO |500|24000|0|0|0|2021-11-25|2021-12-02|x|x|x|x|x|2DFOYRA5IQNIWWH|x|HOMBRE|X|24500|X|X|X|X|X|X|X|X|CARDENAS|X|X|X|X|X</v>
      </c>
    </row>
    <row r="758" spans="1:82" x14ac:dyDescent="0.25">
      <c r="A758" t="s">
        <v>892</v>
      </c>
      <c r="B758" t="s">
        <v>2883</v>
      </c>
      <c r="C758">
        <v>3</v>
      </c>
      <c r="D758" t="s">
        <v>3183</v>
      </c>
      <c r="E758" t="s">
        <v>3188</v>
      </c>
      <c r="F758" t="s">
        <v>3189</v>
      </c>
      <c r="G758" t="s">
        <v>3620</v>
      </c>
      <c r="H758" t="s">
        <v>3861</v>
      </c>
      <c r="I758">
        <v>14800</v>
      </c>
      <c r="J758">
        <v>0</v>
      </c>
      <c r="K758">
        <v>250</v>
      </c>
      <c r="L758">
        <v>50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 t="s">
        <v>4350</v>
      </c>
      <c r="AC758" t="s">
        <v>4315</v>
      </c>
      <c r="AD758" t="s">
        <v>4968</v>
      </c>
      <c r="AE758" t="s">
        <v>4</v>
      </c>
      <c r="AF758" t="s">
        <v>1</v>
      </c>
      <c r="AG758" t="s">
        <v>1</v>
      </c>
      <c r="AH758" t="s">
        <v>5726</v>
      </c>
      <c r="AI758" t="s">
        <v>3620</v>
      </c>
      <c r="AJ758" t="s">
        <v>1</v>
      </c>
      <c r="AK758">
        <v>9331112994</v>
      </c>
      <c r="AL758" t="s">
        <v>1</v>
      </c>
      <c r="AM758" t="s">
        <v>1</v>
      </c>
      <c r="AN758" t="s">
        <v>1</v>
      </c>
      <c r="AO758" t="s">
        <v>5726</v>
      </c>
      <c r="AP758" t="s">
        <v>1</v>
      </c>
      <c r="AQ758" t="s">
        <v>2</v>
      </c>
      <c r="AR758" t="s">
        <v>1</v>
      </c>
      <c r="AS758" t="s">
        <v>1</v>
      </c>
      <c r="AT758" t="s">
        <v>1</v>
      </c>
      <c r="AU758" t="s">
        <v>1</v>
      </c>
      <c r="AV758" t="s">
        <v>1</v>
      </c>
      <c r="AW758" t="s">
        <v>11</v>
      </c>
      <c r="AX758">
        <f>Tabla1[[#This Row],[precio del paquete]]-Tabla1[[#This Row],[Saldo_Deudor]]</f>
        <v>550</v>
      </c>
      <c r="AY758">
        <v>14250</v>
      </c>
      <c r="AZ758">
        <v>0</v>
      </c>
      <c r="BA758">
        <v>0</v>
      </c>
      <c r="BB758" s="20">
        <v>0</v>
      </c>
      <c r="BC758" t="s">
        <v>4166</v>
      </c>
      <c r="BD758" t="s">
        <v>6035</v>
      </c>
      <c r="BE758" t="s">
        <v>3</v>
      </c>
      <c r="BF758" t="s">
        <v>3</v>
      </c>
      <c r="BG758" t="s">
        <v>3</v>
      </c>
      <c r="BH758" t="s">
        <v>3</v>
      </c>
      <c r="BI758" t="s">
        <v>3</v>
      </c>
      <c r="BJ758" s="18" t="s">
        <v>6134</v>
      </c>
      <c r="BK758" t="s">
        <v>3</v>
      </c>
      <c r="BL758" t="s">
        <v>132</v>
      </c>
      <c r="BM758" t="s">
        <v>1</v>
      </c>
      <c r="BN758">
        <f>Tabla1[[#This Row],[precio del paquete]]</f>
        <v>14800</v>
      </c>
      <c r="BO758" t="s">
        <v>1</v>
      </c>
      <c r="BP758" t="s">
        <v>1</v>
      </c>
      <c r="BQ758" t="s">
        <v>1</v>
      </c>
      <c r="BR758" t="s">
        <v>1</v>
      </c>
      <c r="BS758" t="s">
        <v>1</v>
      </c>
      <c r="BT758" t="s">
        <v>1</v>
      </c>
      <c r="BU758" t="s">
        <v>1</v>
      </c>
      <c r="BV758" t="s">
        <v>1</v>
      </c>
      <c r="BW758" t="s">
        <v>0</v>
      </c>
      <c r="BX758" t="s">
        <v>1</v>
      </c>
      <c r="BY758" t="s">
        <v>1</v>
      </c>
      <c r="BZ758" t="s">
        <v>1</v>
      </c>
      <c r="CA758" t="s">
        <v>1</v>
      </c>
      <c r="CB758" t="s">
        <v>1</v>
      </c>
      <c r="CD758" t="str" cm="1">
        <f t="array" aca="1" ref="CD758" ca="1">eConcatenar(A758:CB758,"|")</f>
        <v>ZoArkiWQ1QzX7fah|COM2021-3988|3|MEMORIAL|TABASCO|COMALCALCO|VILLA CHICHICAPA|2021-02-12|14800|0|250|50|0|0|0|0|0|0|0|0|0|0|0|0|0|0|0|LEON|GALLEGOS|JANETH|SOLTERO|X|X|CALLE GUADALUPE LAZARO SIN NUMERO|VILLA CHICHICAPA|X|9331112994|X|X|X|CALLE GUADALUPE LAZARO SIN NUMERO|X|LUNES|X|X|X|X|X|DOMICILIO |550|14250|0|0|0|2022-04-02|2022-04-09|x|x|x|x|x|QWZGYSX69KVTQO|x|HOMBRE|X|14800|X|X|X|X|X|X|X|X|CARDENAS|X|X|X|X|X</v>
      </c>
    </row>
    <row r="759" spans="1:82" x14ac:dyDescent="0.25">
      <c r="A759" t="s">
        <v>893</v>
      </c>
      <c r="B759" t="s">
        <v>2884</v>
      </c>
      <c r="C759">
        <v>3</v>
      </c>
      <c r="D759" t="s">
        <v>3183</v>
      </c>
      <c r="E759" t="s">
        <v>3188</v>
      </c>
      <c r="F759" t="s">
        <v>3189</v>
      </c>
      <c r="G759" t="s">
        <v>3620</v>
      </c>
      <c r="H759" t="s">
        <v>4074</v>
      </c>
      <c r="I759">
        <v>14800</v>
      </c>
      <c r="J759">
        <v>0</v>
      </c>
      <c r="K759">
        <v>500</v>
      </c>
      <c r="L759">
        <v>50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 t="s">
        <v>4350</v>
      </c>
      <c r="AC759" t="s">
        <v>4315</v>
      </c>
      <c r="AD759" t="s">
        <v>4225</v>
      </c>
      <c r="AE759" t="s">
        <v>4</v>
      </c>
      <c r="AF759" t="s">
        <v>1</v>
      </c>
      <c r="AG759" t="s">
        <v>1</v>
      </c>
      <c r="AH759" t="s">
        <v>5727</v>
      </c>
      <c r="AI759" t="s">
        <v>3620</v>
      </c>
      <c r="AJ759" t="s">
        <v>1</v>
      </c>
      <c r="AK759">
        <v>9331648894</v>
      </c>
      <c r="AL759" t="s">
        <v>1</v>
      </c>
      <c r="AM759" t="s">
        <v>1</v>
      </c>
      <c r="AN759" t="s">
        <v>1</v>
      </c>
      <c r="AO759" t="s">
        <v>5727</v>
      </c>
      <c r="AP759" t="s">
        <v>1</v>
      </c>
      <c r="AQ759" t="s">
        <v>2</v>
      </c>
      <c r="AR759" t="s">
        <v>1</v>
      </c>
      <c r="AS759" t="s">
        <v>1</v>
      </c>
      <c r="AT759" t="s">
        <v>1</v>
      </c>
      <c r="AU759" t="s">
        <v>1</v>
      </c>
      <c r="AV759" t="s">
        <v>1</v>
      </c>
      <c r="AW759" t="s">
        <v>11</v>
      </c>
      <c r="AX759">
        <f>Tabla1[[#This Row],[precio del paquete]]-Tabla1[[#This Row],[Saldo_Deudor]]</f>
        <v>800</v>
      </c>
      <c r="AY759">
        <v>14000</v>
      </c>
      <c r="AZ759">
        <v>0</v>
      </c>
      <c r="BA759">
        <v>0</v>
      </c>
      <c r="BB759" s="20">
        <v>0</v>
      </c>
      <c r="BC759" t="s">
        <v>4166</v>
      </c>
      <c r="BD759" t="s">
        <v>6035</v>
      </c>
      <c r="BE759" t="s">
        <v>3</v>
      </c>
      <c r="BF759" t="s">
        <v>3</v>
      </c>
      <c r="BG759" t="s">
        <v>3</v>
      </c>
      <c r="BH759" t="s">
        <v>3</v>
      </c>
      <c r="BI759" t="s">
        <v>3</v>
      </c>
      <c r="BJ759" s="19" t="s">
        <v>6148</v>
      </c>
      <c r="BK759" t="s">
        <v>3</v>
      </c>
      <c r="BL759" t="s">
        <v>132</v>
      </c>
      <c r="BM759" t="s">
        <v>1</v>
      </c>
      <c r="BN759">
        <f>Tabla1[[#This Row],[precio del paquete]]</f>
        <v>14800</v>
      </c>
      <c r="BO759" t="s">
        <v>1</v>
      </c>
      <c r="BP759" t="s">
        <v>1</v>
      </c>
      <c r="BQ759" t="s">
        <v>1</v>
      </c>
      <c r="BR759" t="s">
        <v>1</v>
      </c>
      <c r="BS759" t="s">
        <v>1</v>
      </c>
      <c r="BT759" t="s">
        <v>1</v>
      </c>
      <c r="BU759" t="s">
        <v>1</v>
      </c>
      <c r="BV759" t="s">
        <v>1</v>
      </c>
      <c r="BW759" t="s">
        <v>0</v>
      </c>
      <c r="BX759" t="s">
        <v>1</v>
      </c>
      <c r="BY759" t="s">
        <v>1</v>
      </c>
      <c r="BZ759" t="s">
        <v>1</v>
      </c>
      <c r="CA759" t="s">
        <v>1</v>
      </c>
      <c r="CB759" t="s">
        <v>1</v>
      </c>
      <c r="CD759" t="str" cm="1">
        <f t="array" aca="1" ref="CD759" ca="1">eConcatenar(A759:CB759,"|")</f>
        <v>IoNnG6FWOvHNJxxg|COM2021-3985|3|MEMORIAL|TABASCO|COMALCALCO|VILLA CHICHICAPA|2021-12-21|14800|0|500|50|0|0|0|0|0|0|0|0|0|0|0|0|0|0|0|LEON|GALLEGOS|JUANA|SOLTERO|X|X|CALLE GUADALUPE LAZARO|VILLA CHICHICAPA|X|9331648894|X|X|X|CALLE GUADALUPE LAZARO|X|LUNES|X|X|X|X|X|DOMICILIO |800|14000|0|0|0|2022-04-02|2022-04-09|x|x|x|x|x|PIZ5DTWQQTZRNTG|x|HOMBRE|X|14800|X|X|X|X|X|X|X|X|CARDENAS|X|X|X|X|X</v>
      </c>
    </row>
    <row r="760" spans="1:82" x14ac:dyDescent="0.25">
      <c r="A760" t="s">
        <v>894</v>
      </c>
      <c r="B760" t="s">
        <v>2885</v>
      </c>
      <c r="C760">
        <v>3</v>
      </c>
      <c r="D760" t="s">
        <v>3183</v>
      </c>
      <c r="E760" t="s">
        <v>3188</v>
      </c>
      <c r="F760" t="s">
        <v>3189</v>
      </c>
      <c r="G760" t="s">
        <v>3620</v>
      </c>
      <c r="H760" t="s">
        <v>4074</v>
      </c>
      <c r="I760">
        <v>14800</v>
      </c>
      <c r="J760">
        <v>0</v>
      </c>
      <c r="K760">
        <v>500</v>
      </c>
      <c r="L760">
        <v>50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 t="s">
        <v>4760</v>
      </c>
      <c r="AC760" t="s">
        <v>4969</v>
      </c>
      <c r="AD760" t="s">
        <v>4970</v>
      </c>
      <c r="AE760" t="s">
        <v>4</v>
      </c>
      <c r="AF760" t="s">
        <v>1</v>
      </c>
      <c r="AG760" t="s">
        <v>1</v>
      </c>
      <c r="AH760" t="s">
        <v>5728</v>
      </c>
      <c r="AI760" t="s">
        <v>3620</v>
      </c>
      <c r="AJ760" t="s">
        <v>1</v>
      </c>
      <c r="AK760">
        <v>9331195223</v>
      </c>
      <c r="AL760" t="s">
        <v>1</v>
      </c>
      <c r="AM760" t="s">
        <v>1</v>
      </c>
      <c r="AN760" t="s">
        <v>1</v>
      </c>
      <c r="AO760" t="s">
        <v>5728</v>
      </c>
      <c r="AP760" t="s">
        <v>1</v>
      </c>
      <c r="AQ760" t="s">
        <v>2</v>
      </c>
      <c r="AR760" t="s">
        <v>1</v>
      </c>
      <c r="AS760" t="s">
        <v>1</v>
      </c>
      <c r="AT760" t="s">
        <v>1</v>
      </c>
      <c r="AU760" t="s">
        <v>1</v>
      </c>
      <c r="AV760" t="s">
        <v>1</v>
      </c>
      <c r="AW760" t="s">
        <v>11</v>
      </c>
      <c r="AX760">
        <f>Tabla1[[#This Row],[precio del paquete]]-Tabla1[[#This Row],[Saldo_Deudor]]</f>
        <v>700</v>
      </c>
      <c r="AY760">
        <v>14100</v>
      </c>
      <c r="AZ760">
        <v>0</v>
      </c>
      <c r="BA760">
        <v>0</v>
      </c>
      <c r="BB760" s="20">
        <v>0</v>
      </c>
      <c r="BC760" t="s">
        <v>4166</v>
      </c>
      <c r="BD760" t="s">
        <v>6035</v>
      </c>
      <c r="BE760" t="s">
        <v>3</v>
      </c>
      <c r="BF760" t="s">
        <v>3</v>
      </c>
      <c r="BG760" t="s">
        <v>3</v>
      </c>
      <c r="BH760" t="s">
        <v>3</v>
      </c>
      <c r="BI760" t="s">
        <v>3</v>
      </c>
      <c r="BJ760" s="18" t="s">
        <v>6148</v>
      </c>
      <c r="BK760" t="s">
        <v>3</v>
      </c>
      <c r="BL760" t="s">
        <v>132</v>
      </c>
      <c r="BM760" t="s">
        <v>1</v>
      </c>
      <c r="BN760">
        <f>Tabla1[[#This Row],[precio del paquete]]</f>
        <v>14800</v>
      </c>
      <c r="BO760" t="s">
        <v>1</v>
      </c>
      <c r="BP760" t="s">
        <v>1</v>
      </c>
      <c r="BQ760" t="s">
        <v>1</v>
      </c>
      <c r="BR760" t="s">
        <v>1</v>
      </c>
      <c r="BS760" t="s">
        <v>1</v>
      </c>
      <c r="BT760" t="s">
        <v>1</v>
      </c>
      <c r="BU760" t="s">
        <v>1</v>
      </c>
      <c r="BV760" t="s">
        <v>1</v>
      </c>
      <c r="BW760" t="s">
        <v>0</v>
      </c>
      <c r="BX760" t="s">
        <v>1</v>
      </c>
      <c r="BY760" t="s">
        <v>1</v>
      </c>
      <c r="BZ760" t="s">
        <v>1</v>
      </c>
      <c r="CA760" t="s">
        <v>1</v>
      </c>
      <c r="CB760" t="s">
        <v>1</v>
      </c>
      <c r="CD760" t="str" cm="1">
        <f t="array" aca="1" ref="CD760" ca="1">eConcatenar(A760:CB760,"|")</f>
        <v>fcTLXpMjrt6DjMIh|COM2021-3986|3|MEMORIAL|TABASCO|COMALCALCO|VILLA CHICHICAPA|2021-12-21|14800|0|500|50|0|0|0|0|0|0|0|0|0|0|0|0|0|0|0|VAZQUEZ|HERMOSILLO|MARIA NATIVIDAD|SOLTERO|X|X|CALLE JOSE MARIA MORELOS SIN NUMERO|VILLA CHICHICAPA|X|9331195223|X|X|X|CALLE JOSE MARIA MORELOS SIN NUMERO|X|LUNES|X|X|X|X|X|DOMICILIO |700|14100|0|0|0|2022-04-02|2022-04-09|x|x|x|x|x|PIZ5DTWQQTZRNTG|x|HOMBRE|X|14800|X|X|X|X|X|X|X|X|CARDENAS|X|X|X|X|X</v>
      </c>
    </row>
    <row r="761" spans="1:82" x14ac:dyDescent="0.25">
      <c r="A761" t="s">
        <v>895</v>
      </c>
      <c r="B761" t="s">
        <v>2886</v>
      </c>
      <c r="C761">
        <v>3</v>
      </c>
      <c r="D761" t="s">
        <v>3183</v>
      </c>
      <c r="E761" t="s">
        <v>3188</v>
      </c>
      <c r="F761" t="s">
        <v>3189</v>
      </c>
      <c r="G761" t="s">
        <v>3620</v>
      </c>
      <c r="H761" t="s">
        <v>3784</v>
      </c>
      <c r="I761">
        <v>14800</v>
      </c>
      <c r="J761">
        <v>0</v>
      </c>
      <c r="K761">
        <v>100</v>
      </c>
      <c r="L761">
        <v>50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 t="s">
        <v>4368</v>
      </c>
      <c r="AC761" t="s">
        <v>4184</v>
      </c>
      <c r="AD761" t="s">
        <v>4971</v>
      </c>
      <c r="AE761" t="s">
        <v>4</v>
      </c>
      <c r="AF761" t="s">
        <v>1</v>
      </c>
      <c r="AG761" t="s">
        <v>1</v>
      </c>
      <c r="AH761" t="s">
        <v>5729</v>
      </c>
      <c r="AI761" t="s">
        <v>3620</v>
      </c>
      <c r="AJ761" t="s">
        <v>1</v>
      </c>
      <c r="AK761">
        <v>9331193223</v>
      </c>
      <c r="AL761" t="s">
        <v>1</v>
      </c>
      <c r="AM761" t="s">
        <v>1</v>
      </c>
      <c r="AN761" t="s">
        <v>1</v>
      </c>
      <c r="AO761" t="s">
        <v>5729</v>
      </c>
      <c r="AP761" t="s">
        <v>1</v>
      </c>
      <c r="AQ761" t="s">
        <v>2</v>
      </c>
      <c r="AR761" t="s">
        <v>1</v>
      </c>
      <c r="AS761" t="s">
        <v>1</v>
      </c>
      <c r="AT761" t="s">
        <v>1</v>
      </c>
      <c r="AU761" t="s">
        <v>1</v>
      </c>
      <c r="AV761" t="s">
        <v>1</v>
      </c>
      <c r="AW761" t="s">
        <v>11</v>
      </c>
      <c r="AX761">
        <f>Tabla1[[#This Row],[precio del paquete]]-Tabla1[[#This Row],[Saldo_Deudor]]</f>
        <v>1250</v>
      </c>
      <c r="AY761">
        <v>13550</v>
      </c>
      <c r="AZ761">
        <v>0</v>
      </c>
      <c r="BA761">
        <v>0</v>
      </c>
      <c r="BB761" s="20">
        <v>0</v>
      </c>
      <c r="BC761" t="s">
        <v>4166</v>
      </c>
      <c r="BD761" t="s">
        <v>6035</v>
      </c>
      <c r="BE761" t="s">
        <v>3</v>
      </c>
      <c r="BF761" t="s">
        <v>3</v>
      </c>
      <c r="BG761" t="s">
        <v>3</v>
      </c>
      <c r="BH761" t="s">
        <v>3</v>
      </c>
      <c r="BI761" t="s">
        <v>3</v>
      </c>
      <c r="BJ761" s="19" t="s">
        <v>6148</v>
      </c>
      <c r="BK761" t="s">
        <v>3</v>
      </c>
      <c r="BL761" t="s">
        <v>132</v>
      </c>
      <c r="BM761" t="s">
        <v>1</v>
      </c>
      <c r="BN761">
        <f>Tabla1[[#This Row],[precio del paquete]]</f>
        <v>14800</v>
      </c>
      <c r="BO761" t="s">
        <v>1</v>
      </c>
      <c r="BP761" t="s">
        <v>1</v>
      </c>
      <c r="BQ761" t="s">
        <v>1</v>
      </c>
      <c r="BR761" t="s">
        <v>1</v>
      </c>
      <c r="BS761" t="s">
        <v>1</v>
      </c>
      <c r="BT761" t="s">
        <v>1</v>
      </c>
      <c r="BU761" t="s">
        <v>1</v>
      </c>
      <c r="BV761" t="s">
        <v>1</v>
      </c>
      <c r="BW761" t="s">
        <v>0</v>
      </c>
      <c r="BX761" t="s">
        <v>1</v>
      </c>
      <c r="BY761" t="s">
        <v>1</v>
      </c>
      <c r="BZ761" t="s">
        <v>1</v>
      </c>
      <c r="CA761" t="s">
        <v>1</v>
      </c>
      <c r="CB761" t="s">
        <v>1</v>
      </c>
      <c r="CD761" t="str" cm="1">
        <f t="array" aca="1" ref="CD761" ca="1">eConcatenar(A761:CB761,"|")</f>
        <v>gsZpQfugyRWlFZYx|COM2021-3544|3|MEMORIAL|TABASCO|COMALCALCO|VILLA CHICHICAPA|2021-05-11|14800|0|100|50|0|0|0|0|0|0|0|0|0|0|0|0|0|0|0|CHAPUZ|PEREZ|ROSABELI|SOLTERO|X|X|CALLE ROCENDO TARACENA|VILLA CHICHICAPA|X|9331193223|X|X|X|CALLE ROCENDO TARACENA|X|LUNES|X|X|X|X|X|DOMICILIO |1250|13550|0|0|0|2022-04-02|2022-04-09|x|x|x|x|x|PIZ5DTWQQTZRNTG|x|HOMBRE|X|14800|X|X|X|X|X|X|X|X|CARDENAS|X|X|X|X|X</v>
      </c>
    </row>
    <row r="762" spans="1:82" x14ac:dyDescent="0.25">
      <c r="A762" t="s">
        <v>896</v>
      </c>
      <c r="B762" t="s">
        <v>2887</v>
      </c>
      <c r="C762">
        <v>3</v>
      </c>
      <c r="D762" t="s">
        <v>3183</v>
      </c>
      <c r="E762" t="s">
        <v>3188</v>
      </c>
      <c r="F762" t="s">
        <v>3189</v>
      </c>
      <c r="G762" t="s">
        <v>3620</v>
      </c>
      <c r="H762" t="s">
        <v>3786</v>
      </c>
      <c r="I762">
        <v>14800</v>
      </c>
      <c r="J762">
        <v>0</v>
      </c>
      <c r="K762">
        <v>200</v>
      </c>
      <c r="L762">
        <v>50</v>
      </c>
      <c r="M762">
        <v>1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 t="s">
        <v>4543</v>
      </c>
      <c r="AC762" t="s">
        <v>4224</v>
      </c>
      <c r="AD762" t="s">
        <v>4972</v>
      </c>
      <c r="AE762" t="s">
        <v>4</v>
      </c>
      <c r="AF762" t="s">
        <v>1</v>
      </c>
      <c r="AG762" t="s">
        <v>1</v>
      </c>
      <c r="AH762" t="s">
        <v>5730</v>
      </c>
      <c r="AI762" t="s">
        <v>3620</v>
      </c>
      <c r="AJ762" t="s">
        <v>1</v>
      </c>
      <c r="AK762">
        <v>9331573036</v>
      </c>
      <c r="AL762" t="s">
        <v>1</v>
      </c>
      <c r="AM762" t="s">
        <v>1</v>
      </c>
      <c r="AN762" t="s">
        <v>1</v>
      </c>
      <c r="AO762" t="s">
        <v>5730</v>
      </c>
      <c r="AP762" t="s">
        <v>1</v>
      </c>
      <c r="AQ762" t="s">
        <v>2</v>
      </c>
      <c r="AR762" t="s">
        <v>1</v>
      </c>
      <c r="AS762" t="s">
        <v>1</v>
      </c>
      <c r="AT762" t="s">
        <v>1</v>
      </c>
      <c r="AU762" t="s">
        <v>1</v>
      </c>
      <c r="AV762" t="s">
        <v>1</v>
      </c>
      <c r="AW762" t="s">
        <v>11</v>
      </c>
      <c r="AX762">
        <f>Tabla1[[#This Row],[precio del paquete]]-Tabla1[[#This Row],[Saldo_Deudor]]</f>
        <v>1000</v>
      </c>
      <c r="AY762">
        <v>13800</v>
      </c>
      <c r="AZ762">
        <v>0</v>
      </c>
      <c r="BA762">
        <v>0</v>
      </c>
      <c r="BB762" s="20">
        <v>0</v>
      </c>
      <c r="BC762" t="s">
        <v>4166</v>
      </c>
      <c r="BD762" t="s">
        <v>6035</v>
      </c>
      <c r="BE762" t="s">
        <v>3</v>
      </c>
      <c r="BF762" t="s">
        <v>3</v>
      </c>
      <c r="BG762" t="s">
        <v>3</v>
      </c>
      <c r="BH762" t="s">
        <v>3</v>
      </c>
      <c r="BI762" t="s">
        <v>3</v>
      </c>
      <c r="BJ762" s="18" t="s">
        <v>6148</v>
      </c>
      <c r="BK762" t="s">
        <v>3</v>
      </c>
      <c r="BL762" t="s">
        <v>132</v>
      </c>
      <c r="BM762" t="s">
        <v>1</v>
      </c>
      <c r="BN762">
        <f>Tabla1[[#This Row],[precio del paquete]]</f>
        <v>14800</v>
      </c>
      <c r="BO762" t="s">
        <v>1</v>
      </c>
      <c r="BP762" t="s">
        <v>1</v>
      </c>
      <c r="BQ762" t="s">
        <v>1</v>
      </c>
      <c r="BR762" t="s">
        <v>1</v>
      </c>
      <c r="BS762" t="s">
        <v>1</v>
      </c>
      <c r="BT762" t="s">
        <v>1</v>
      </c>
      <c r="BU762" t="s">
        <v>1</v>
      </c>
      <c r="BV762" t="s">
        <v>1</v>
      </c>
      <c r="BW762" t="s">
        <v>0</v>
      </c>
      <c r="BX762" t="s">
        <v>1</v>
      </c>
      <c r="BY762" t="s">
        <v>1</v>
      </c>
      <c r="BZ762" t="s">
        <v>1</v>
      </c>
      <c r="CA762" t="s">
        <v>1</v>
      </c>
      <c r="CB762" t="s">
        <v>1</v>
      </c>
      <c r="CD762" t="str" cm="1">
        <f t="array" aca="1" ref="CD762" ca="1">eConcatenar(A762:CB762,"|")</f>
        <v>BJum0i4WjzK5M48e|COM2021-3932|3|MEMORIAL|TABASCO|COMALCALCO|VILLA CHICHICAPA|2021-04-12|14800|0|200|50|1|0|0|0|0|0|0|0|0|0|0|0|0|0|0|DE LOS SANTOS|DOMINGUEZ|MARIA LUZ|SOLTERO|X|X|PROLONGACION HEROES NUMERO 12|VILLA CHICHICAPA|X|9331573036|X|X|X|PROLONGACION HEROES NUMERO 12|X|LUNES|X|X|X|X|X|DOMICILIO |1000|13800|0|0|0|2022-04-02|2022-04-09|x|x|x|x|x|PIZ5DTWQQTZRNTG|x|HOMBRE|X|14800|X|X|X|X|X|X|X|X|CARDENAS|X|X|X|X|X</v>
      </c>
    </row>
    <row r="763" spans="1:82" x14ac:dyDescent="0.25">
      <c r="A763" t="s">
        <v>897</v>
      </c>
      <c r="B763" t="s">
        <v>2888</v>
      </c>
      <c r="C763">
        <v>3</v>
      </c>
      <c r="D763" t="s">
        <v>3187</v>
      </c>
      <c r="E763" t="s">
        <v>3188</v>
      </c>
      <c r="F763" t="s">
        <v>3189</v>
      </c>
      <c r="G763" t="s">
        <v>3620</v>
      </c>
      <c r="H763" t="s">
        <v>4075</v>
      </c>
      <c r="I763">
        <v>12900</v>
      </c>
      <c r="J763">
        <v>0</v>
      </c>
      <c r="K763">
        <v>200</v>
      </c>
      <c r="L763">
        <v>50</v>
      </c>
      <c r="M763">
        <v>1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 t="s">
        <v>4283</v>
      </c>
      <c r="AC763" t="s">
        <v>4221</v>
      </c>
      <c r="AD763" t="s">
        <v>4638</v>
      </c>
      <c r="AE763" t="s">
        <v>4</v>
      </c>
      <c r="AF763" t="s">
        <v>1</v>
      </c>
      <c r="AG763" t="s">
        <v>1</v>
      </c>
      <c r="AH763" t="s">
        <v>5731</v>
      </c>
      <c r="AI763" t="s">
        <v>3620</v>
      </c>
      <c r="AJ763" t="s">
        <v>1</v>
      </c>
      <c r="AK763">
        <v>9333273898</v>
      </c>
      <c r="AL763" t="s">
        <v>1</v>
      </c>
      <c r="AM763" t="s">
        <v>1</v>
      </c>
      <c r="AN763" t="s">
        <v>1</v>
      </c>
      <c r="AO763" t="s">
        <v>5731</v>
      </c>
      <c r="AP763" t="s">
        <v>1</v>
      </c>
      <c r="AQ763" t="s">
        <v>2</v>
      </c>
      <c r="AR763" t="s">
        <v>1</v>
      </c>
      <c r="AS763" t="s">
        <v>1</v>
      </c>
      <c r="AT763" t="s">
        <v>1</v>
      </c>
      <c r="AU763" t="s">
        <v>1</v>
      </c>
      <c r="AV763" t="s">
        <v>1</v>
      </c>
      <c r="AW763" t="s">
        <v>11</v>
      </c>
      <c r="AX763">
        <f>Tabla1[[#This Row],[precio del paquete]]-Tabla1[[#This Row],[Saldo_Deudor]]</f>
        <v>11400</v>
      </c>
      <c r="AY763">
        <v>1500</v>
      </c>
      <c r="AZ763">
        <v>0</v>
      </c>
      <c r="BA763">
        <v>0</v>
      </c>
      <c r="BB763" s="20">
        <v>0</v>
      </c>
      <c r="BC763" t="s">
        <v>4166</v>
      </c>
      <c r="BD763" t="s">
        <v>6035</v>
      </c>
      <c r="BE763" t="s">
        <v>3</v>
      </c>
      <c r="BF763" t="s">
        <v>3</v>
      </c>
      <c r="BG763" t="s">
        <v>3</v>
      </c>
      <c r="BH763" t="s">
        <v>3</v>
      </c>
      <c r="BI763" t="s">
        <v>3</v>
      </c>
      <c r="BJ763" s="19" t="s">
        <v>6148</v>
      </c>
      <c r="BK763" t="s">
        <v>3</v>
      </c>
      <c r="BL763" t="s">
        <v>132</v>
      </c>
      <c r="BM763" t="s">
        <v>1</v>
      </c>
      <c r="BN763">
        <f>Tabla1[[#This Row],[precio del paquete]]</f>
        <v>12900</v>
      </c>
      <c r="BO763" t="s">
        <v>1</v>
      </c>
      <c r="BP763" t="s">
        <v>1</v>
      </c>
      <c r="BQ763" t="s">
        <v>1</v>
      </c>
      <c r="BR763" t="s">
        <v>1</v>
      </c>
      <c r="BS763" t="s">
        <v>1</v>
      </c>
      <c r="BT763" t="s">
        <v>1</v>
      </c>
      <c r="BU763" t="s">
        <v>1</v>
      </c>
      <c r="BV763" t="s">
        <v>1</v>
      </c>
      <c r="BW763" t="s">
        <v>0</v>
      </c>
      <c r="BX763" t="s">
        <v>1</v>
      </c>
      <c r="BY763" t="s">
        <v>1</v>
      </c>
      <c r="BZ763" t="s">
        <v>1</v>
      </c>
      <c r="CA763" t="s">
        <v>1</v>
      </c>
      <c r="CB763" t="s">
        <v>1</v>
      </c>
      <c r="CD763" t="str" cm="1">
        <f t="array" aca="1" ref="CD763" ca="1">eConcatenar(A763:CB763,"|")</f>
        <v>zhz2bdlglOCC4GgZ|COM2018-2846|3|ECONOLINE|TABASCO|COMALCALCO|VILLA CHICHICAPA|2018-12-26|12900|0|200|50|1|0|0|0|0|0|0|0|0|0|0|0|0|0|0|CORDOVA|GONZALEZ|ROSA MARIA|SOLTERO|X|X|CALLE NIÃ‘OS HEROES SIN NUMERO|VILLA CHICHICAPA|X|9333273898|X|X|X|CALLE NIÃ‘OS HEROES SIN NUMERO|X|LUNES|X|X|X|X|X|DOMICILIO |11400|1500|0|0|0|2022-04-02|2022-04-09|x|x|x|x|x|PIZ5DTWQQTZRNTG|x|HOMBRE|X|12900|X|X|X|X|X|X|X|X|CARDENAS|X|X|X|X|X</v>
      </c>
    </row>
    <row r="764" spans="1:82" x14ac:dyDescent="0.25">
      <c r="A764" t="s">
        <v>898</v>
      </c>
      <c r="B764" t="s">
        <v>2889</v>
      </c>
      <c r="C764">
        <v>3</v>
      </c>
      <c r="D764" t="s">
        <v>3183</v>
      </c>
      <c r="E764" t="s">
        <v>3188</v>
      </c>
      <c r="F764" t="s">
        <v>3189</v>
      </c>
      <c r="G764" t="s">
        <v>3620</v>
      </c>
      <c r="H764" t="s">
        <v>4076</v>
      </c>
      <c r="I764">
        <v>14800</v>
      </c>
      <c r="J764">
        <v>0</v>
      </c>
      <c r="K764">
        <v>200</v>
      </c>
      <c r="L764">
        <v>50</v>
      </c>
      <c r="M764">
        <v>2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 t="s">
        <v>4360</v>
      </c>
      <c r="AC764" t="s">
        <v>4246</v>
      </c>
      <c r="AD764" t="s">
        <v>4864</v>
      </c>
      <c r="AE764" t="s">
        <v>4</v>
      </c>
      <c r="AF764" t="s">
        <v>1</v>
      </c>
      <c r="AG764" t="s">
        <v>1</v>
      </c>
      <c r="AH764" t="s">
        <v>5732</v>
      </c>
      <c r="AI764" t="s">
        <v>3620</v>
      </c>
      <c r="AJ764" t="s">
        <v>1</v>
      </c>
      <c r="AK764">
        <v>9331114264</v>
      </c>
      <c r="AL764" t="s">
        <v>1</v>
      </c>
      <c r="AM764" t="s">
        <v>1</v>
      </c>
      <c r="AN764" t="s">
        <v>1</v>
      </c>
      <c r="AO764" t="s">
        <v>5732</v>
      </c>
      <c r="AP764" t="s">
        <v>1</v>
      </c>
      <c r="AQ764" t="s">
        <v>2</v>
      </c>
      <c r="AR764" t="s">
        <v>1</v>
      </c>
      <c r="AS764" t="s">
        <v>1</v>
      </c>
      <c r="AT764" t="s">
        <v>1</v>
      </c>
      <c r="AU764" t="s">
        <v>1</v>
      </c>
      <c r="AV764" t="s">
        <v>1</v>
      </c>
      <c r="AW764" t="s">
        <v>11</v>
      </c>
      <c r="AX764">
        <f>Tabla1[[#This Row],[precio del paquete]]-Tabla1[[#This Row],[Saldo_Deudor]]</f>
        <v>6400</v>
      </c>
      <c r="AY764">
        <v>8400</v>
      </c>
      <c r="AZ764">
        <v>0</v>
      </c>
      <c r="BA764">
        <v>0</v>
      </c>
      <c r="BB764" s="20">
        <v>0</v>
      </c>
      <c r="BC764" t="s">
        <v>5961</v>
      </c>
      <c r="BD764" t="s">
        <v>4162</v>
      </c>
      <c r="BE764" t="s">
        <v>3</v>
      </c>
      <c r="BF764" t="s">
        <v>3</v>
      </c>
      <c r="BG764" t="s">
        <v>3</v>
      </c>
      <c r="BH764" t="s">
        <v>3</v>
      </c>
      <c r="BI764" t="s">
        <v>3</v>
      </c>
      <c r="BJ764" s="18" t="s">
        <v>6148</v>
      </c>
      <c r="BK764" t="s">
        <v>3</v>
      </c>
      <c r="BL764" t="s">
        <v>132</v>
      </c>
      <c r="BM764" t="s">
        <v>1</v>
      </c>
      <c r="BN764">
        <f>Tabla1[[#This Row],[precio del paquete]]</f>
        <v>14800</v>
      </c>
      <c r="BO764" t="s">
        <v>1</v>
      </c>
      <c r="BP764" t="s">
        <v>1</v>
      </c>
      <c r="BQ764" t="s">
        <v>1</v>
      </c>
      <c r="BR764" t="s">
        <v>1</v>
      </c>
      <c r="BS764" t="s">
        <v>1</v>
      </c>
      <c r="BT764" t="s">
        <v>1</v>
      </c>
      <c r="BU764" t="s">
        <v>1</v>
      </c>
      <c r="BV764" t="s">
        <v>1</v>
      </c>
      <c r="BW764" t="s">
        <v>0</v>
      </c>
      <c r="BX764" t="s">
        <v>1</v>
      </c>
      <c r="BY764" t="s">
        <v>1</v>
      </c>
      <c r="BZ764" t="s">
        <v>1</v>
      </c>
      <c r="CA764" t="s">
        <v>1</v>
      </c>
      <c r="CB764" t="s">
        <v>1</v>
      </c>
      <c r="CD764" t="str" cm="1">
        <f t="array" aca="1" ref="CD764" ca="1">eConcatenar(A764:CB764,"|")</f>
        <v>AhNN8vngKYNtJ8MF|COM2021-1739|3|MEMORIAL|TABASCO|COMALCALCO|VILLA CHICHICAPA|2021-05-25|14800|0|200|50|2|0|0|0|0|0|0|0|0|0|0|0|0|0|0|TORRES|JIMENEZ|LETICIA|SOLTERO|X|X|CALLE JOSE NARCISO ROVIROSA SIN NUMERO |VILLA CHICHICAPA|X|9331114264|X|X|X|CALLE JOSE NARCISO ROVIROSA SIN NUMERO |X|LUNES|X|X|X|X|X|DOMICILIO |6400|8400|0|0|0|2022-01-13|2022-01-20|x|x|x|x|x|PIZ5DTWQQTZRNTG|x|HOMBRE|X|14800|X|X|X|X|X|X|X|X|CARDENAS|X|X|X|X|X</v>
      </c>
    </row>
    <row r="765" spans="1:82" x14ac:dyDescent="0.25">
      <c r="A765" t="s">
        <v>899</v>
      </c>
      <c r="B765" t="s">
        <v>2890</v>
      </c>
      <c r="C765">
        <v>3</v>
      </c>
      <c r="D765" t="s">
        <v>3183</v>
      </c>
      <c r="E765" t="s">
        <v>3188</v>
      </c>
      <c r="F765" t="s">
        <v>3189</v>
      </c>
      <c r="G765" t="s">
        <v>3620</v>
      </c>
      <c r="H765" t="s">
        <v>4074</v>
      </c>
      <c r="I765">
        <v>14800</v>
      </c>
      <c r="J765">
        <v>0</v>
      </c>
      <c r="K765">
        <v>200</v>
      </c>
      <c r="L765">
        <v>50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 t="s">
        <v>4206</v>
      </c>
      <c r="AC765" t="s">
        <v>4231</v>
      </c>
      <c r="AD765" t="s">
        <v>4189</v>
      </c>
      <c r="AE765" t="s">
        <v>4</v>
      </c>
      <c r="AF765" t="s">
        <v>1</v>
      </c>
      <c r="AG765" t="s">
        <v>1</v>
      </c>
      <c r="AH765" t="s">
        <v>5733</v>
      </c>
      <c r="AI765" t="s">
        <v>3620</v>
      </c>
      <c r="AJ765" t="s">
        <v>1</v>
      </c>
      <c r="AK765">
        <v>9331453447</v>
      </c>
      <c r="AL765" t="s">
        <v>1</v>
      </c>
      <c r="AM765" t="s">
        <v>1</v>
      </c>
      <c r="AN765" t="s">
        <v>1</v>
      </c>
      <c r="AO765" t="s">
        <v>5733</v>
      </c>
      <c r="AP765" t="s">
        <v>1</v>
      </c>
      <c r="AQ765" t="s">
        <v>2</v>
      </c>
      <c r="AR765" t="s">
        <v>1</v>
      </c>
      <c r="AS765" t="s">
        <v>1</v>
      </c>
      <c r="AT765" t="s">
        <v>1</v>
      </c>
      <c r="AU765" t="s">
        <v>1</v>
      </c>
      <c r="AV765" t="s">
        <v>1</v>
      </c>
      <c r="AW765" t="s">
        <v>11</v>
      </c>
      <c r="AX765">
        <f>Tabla1[[#This Row],[precio del paquete]]-Tabla1[[#This Row],[Saldo_Deudor]]</f>
        <v>300</v>
      </c>
      <c r="AY765">
        <v>14500</v>
      </c>
      <c r="AZ765">
        <v>0</v>
      </c>
      <c r="BA765">
        <v>0</v>
      </c>
      <c r="BB765" s="20">
        <v>0</v>
      </c>
      <c r="BC765" t="s">
        <v>4135</v>
      </c>
      <c r="BD765" t="s">
        <v>6008</v>
      </c>
      <c r="BE765" t="s">
        <v>3</v>
      </c>
      <c r="BF765" t="s">
        <v>3</v>
      </c>
      <c r="BG765" t="s">
        <v>3</v>
      </c>
      <c r="BH765" t="s">
        <v>3</v>
      </c>
      <c r="BI765" t="s">
        <v>3</v>
      </c>
      <c r="BJ765" s="19" t="s">
        <v>6150</v>
      </c>
      <c r="BK765" t="s">
        <v>3</v>
      </c>
      <c r="BL765" t="s">
        <v>132</v>
      </c>
      <c r="BM765" t="s">
        <v>1</v>
      </c>
      <c r="BN765">
        <f>Tabla1[[#This Row],[precio del paquete]]</f>
        <v>14800</v>
      </c>
      <c r="BO765" t="s">
        <v>1</v>
      </c>
      <c r="BP765" t="s">
        <v>1</v>
      </c>
      <c r="BQ765" t="s">
        <v>1</v>
      </c>
      <c r="BR765" t="s">
        <v>1</v>
      </c>
      <c r="BS765" t="s">
        <v>1</v>
      </c>
      <c r="BT765" t="s">
        <v>1</v>
      </c>
      <c r="BU765" t="s">
        <v>1</v>
      </c>
      <c r="BV765" t="s">
        <v>1</v>
      </c>
      <c r="BW765" t="s">
        <v>0</v>
      </c>
      <c r="BX765" t="s">
        <v>1</v>
      </c>
      <c r="BY765" t="s">
        <v>1</v>
      </c>
      <c r="BZ765" t="s">
        <v>1</v>
      </c>
      <c r="CA765" t="s">
        <v>1</v>
      </c>
      <c r="CB765" t="s">
        <v>1</v>
      </c>
      <c r="CD765" t="str" cm="1">
        <f t="array" aca="1" ref="CD765" ca="1">eConcatenar(A765:CB765,"|")</f>
        <v>2CQJpPgDJvseRjg3|COM2021-3987|3|MEMORIAL|TABASCO|COMALCALCO|VILLA CHICHICAPA|2021-12-21|14800|0|200|50|0|0|0|0|0|0|0|0|0|0|0|0|0|0|0|MARTINEZ|MORALES|MARIA CRUZ|SOLTERO|X|X|CALLE 27 DE FEBRERO |VILLA CHICHICAPA|X|9331453447|X|X|X|CALLE 27 DE FEBRERO |X|LUNES|X|X|X|X|X|DOMICILIO |300|14500|0|0|0|2021-12-15|2021-12-22|x|x|x|x|x|AARMQKP7RFVCNAK|x|HOMBRE|X|14800|X|X|X|X|X|X|X|X|CARDENAS|X|X|X|X|X</v>
      </c>
    </row>
    <row r="766" spans="1:82" x14ac:dyDescent="0.25">
      <c r="A766" t="s">
        <v>900</v>
      </c>
      <c r="B766" t="s">
        <v>2891</v>
      </c>
      <c r="C766">
        <v>3</v>
      </c>
      <c r="D766" t="s">
        <v>3183</v>
      </c>
      <c r="E766" t="s">
        <v>3188</v>
      </c>
      <c r="F766" t="s">
        <v>0</v>
      </c>
      <c r="G766" t="s">
        <v>3621</v>
      </c>
      <c r="H766" t="s">
        <v>3792</v>
      </c>
      <c r="I766">
        <v>14800</v>
      </c>
      <c r="J766">
        <v>0</v>
      </c>
      <c r="K766">
        <v>400</v>
      </c>
      <c r="L766">
        <v>50</v>
      </c>
      <c r="M766">
        <v>2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 t="s">
        <v>4301</v>
      </c>
      <c r="AC766" t="s">
        <v>4247</v>
      </c>
      <c r="AD766" t="s">
        <v>4599</v>
      </c>
      <c r="AE766" t="s">
        <v>4</v>
      </c>
      <c r="AF766" t="s">
        <v>1</v>
      </c>
      <c r="AG766" t="s">
        <v>1</v>
      </c>
      <c r="AH766" t="s">
        <v>5734</v>
      </c>
      <c r="AI766" t="s">
        <v>3621</v>
      </c>
      <c r="AJ766" t="s">
        <v>1</v>
      </c>
      <c r="AK766">
        <v>9371622959</v>
      </c>
      <c r="AL766" t="s">
        <v>1</v>
      </c>
      <c r="AM766" t="s">
        <v>1</v>
      </c>
      <c r="AN766" t="s">
        <v>1</v>
      </c>
      <c r="AO766" t="s">
        <v>5734</v>
      </c>
      <c r="AP766" t="s">
        <v>1</v>
      </c>
      <c r="AQ766" t="s">
        <v>2</v>
      </c>
      <c r="AR766" t="s">
        <v>1</v>
      </c>
      <c r="AS766" t="s">
        <v>1</v>
      </c>
      <c r="AT766" t="s">
        <v>1</v>
      </c>
      <c r="AU766" t="s">
        <v>1</v>
      </c>
      <c r="AV766" t="s">
        <v>1</v>
      </c>
      <c r="AW766" t="s">
        <v>11</v>
      </c>
      <c r="AX766">
        <f>Tabla1[[#This Row],[precio del paquete]]-Tabla1[[#This Row],[Saldo_Deudor]]</f>
        <v>1200</v>
      </c>
      <c r="AY766">
        <v>13600</v>
      </c>
      <c r="AZ766">
        <v>0</v>
      </c>
      <c r="BA766">
        <v>0</v>
      </c>
      <c r="BB766" s="20">
        <v>0</v>
      </c>
      <c r="BC766" t="s">
        <v>3966</v>
      </c>
      <c r="BD766" t="s">
        <v>6036</v>
      </c>
      <c r="BE766" t="s">
        <v>3</v>
      </c>
      <c r="BF766" t="s">
        <v>3</v>
      </c>
      <c r="BG766" t="s">
        <v>3</v>
      </c>
      <c r="BH766" t="s">
        <v>3</v>
      </c>
      <c r="BI766" t="s">
        <v>3</v>
      </c>
      <c r="BJ766" s="18" t="s">
        <v>6148</v>
      </c>
      <c r="BK766" t="s">
        <v>3</v>
      </c>
      <c r="BL766" t="s">
        <v>132</v>
      </c>
      <c r="BM766" t="s">
        <v>1</v>
      </c>
      <c r="BN766">
        <f>Tabla1[[#This Row],[precio del paquete]]</f>
        <v>14800</v>
      </c>
      <c r="BO766" t="s">
        <v>1</v>
      </c>
      <c r="BP766" t="s">
        <v>1</v>
      </c>
      <c r="BQ766" t="s">
        <v>1</v>
      </c>
      <c r="BR766" t="s">
        <v>1</v>
      </c>
      <c r="BS766" t="s">
        <v>1</v>
      </c>
      <c r="BT766" t="s">
        <v>1</v>
      </c>
      <c r="BU766" t="s">
        <v>1</v>
      </c>
      <c r="BV766" t="s">
        <v>1</v>
      </c>
      <c r="BW766" t="s">
        <v>0</v>
      </c>
      <c r="BX766" t="s">
        <v>1</v>
      </c>
      <c r="BY766" t="s">
        <v>1</v>
      </c>
      <c r="BZ766" t="s">
        <v>1</v>
      </c>
      <c r="CA766" t="s">
        <v>1</v>
      </c>
      <c r="CB766" t="s">
        <v>1</v>
      </c>
      <c r="CD766" t="str" cm="1">
        <f t="array" aca="1" ref="CD766" ca="1">eConcatenar(A766:CB766,"|")</f>
        <v>x3LQx0THFasAoud6|CAR2021-5842|3|MEMORIAL|TABASCO|CARDENAS|VILLA ESMERALDA|2021-05-10|14800|0|400|50|2|0|0|0|0|0|0|0|0|0|0|0|0|0|0|ORTIZ|MENDEZ|NATIVIDAD|SOLTERO|X|X|CALLE ZAFIRO LOTE 8|VILLA ESMERALDA|X|9371622959|X|X|X|CALLE ZAFIRO LOTE 8|X|LUNES|X|X|X|X|X|DOMICILIO |1200|13600|0|0|0|2022-04-01|2022-04-08|x|x|x|x|x|PIZ5DTWQQTZRNTG|x|HOMBRE|X|14800|X|X|X|X|X|X|X|X|CARDENAS|X|X|X|X|X</v>
      </c>
    </row>
    <row r="767" spans="1:82" x14ac:dyDescent="0.25">
      <c r="A767" t="s">
        <v>901</v>
      </c>
      <c r="B767" t="s">
        <v>2892</v>
      </c>
      <c r="C767">
        <v>3</v>
      </c>
      <c r="D767" t="s">
        <v>3183</v>
      </c>
      <c r="E767" t="s">
        <v>3188</v>
      </c>
      <c r="F767" t="s">
        <v>0</v>
      </c>
      <c r="G767" t="s">
        <v>3621</v>
      </c>
      <c r="H767" t="s">
        <v>3824</v>
      </c>
      <c r="I767">
        <v>14800</v>
      </c>
      <c r="J767">
        <v>0</v>
      </c>
      <c r="K767">
        <v>300</v>
      </c>
      <c r="L767">
        <v>50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 t="s">
        <v>4494</v>
      </c>
      <c r="AC767" t="s">
        <v>4973</v>
      </c>
      <c r="AD767" t="s">
        <v>4974</v>
      </c>
      <c r="AE767" t="s">
        <v>4</v>
      </c>
      <c r="AF767" t="s">
        <v>1</v>
      </c>
      <c r="AG767" t="s">
        <v>1</v>
      </c>
      <c r="AH767" t="s">
        <v>5735</v>
      </c>
      <c r="AI767" t="s">
        <v>3621</v>
      </c>
      <c r="AJ767" t="s">
        <v>1</v>
      </c>
      <c r="AK767">
        <v>9371428319</v>
      </c>
      <c r="AL767" t="s">
        <v>1</v>
      </c>
      <c r="AM767" t="s">
        <v>1</v>
      </c>
      <c r="AN767" t="s">
        <v>1</v>
      </c>
      <c r="AO767" t="s">
        <v>5735</v>
      </c>
      <c r="AP767" t="s">
        <v>1</v>
      </c>
      <c r="AQ767" t="s">
        <v>2</v>
      </c>
      <c r="AR767" t="s">
        <v>1</v>
      </c>
      <c r="AS767" t="s">
        <v>1</v>
      </c>
      <c r="AT767" t="s">
        <v>1</v>
      </c>
      <c r="AU767" t="s">
        <v>1</v>
      </c>
      <c r="AV767" t="s">
        <v>1</v>
      </c>
      <c r="AW767" t="s">
        <v>11</v>
      </c>
      <c r="AX767">
        <f>Tabla1[[#This Row],[precio del paquete]]-Tabla1[[#This Row],[Saldo_Deudor]]</f>
        <v>1200</v>
      </c>
      <c r="AY767">
        <v>13600</v>
      </c>
      <c r="AZ767">
        <v>0</v>
      </c>
      <c r="BA767">
        <v>0</v>
      </c>
      <c r="BB767" s="20">
        <v>0</v>
      </c>
      <c r="BC767" t="s">
        <v>3768</v>
      </c>
      <c r="BD767" t="s">
        <v>3769</v>
      </c>
      <c r="BE767" t="s">
        <v>3</v>
      </c>
      <c r="BF767" t="s">
        <v>3</v>
      </c>
      <c r="BG767" t="s">
        <v>3</v>
      </c>
      <c r="BH767" t="s">
        <v>3</v>
      </c>
      <c r="BI767" t="s">
        <v>3</v>
      </c>
      <c r="BJ767" s="19" t="s">
        <v>6136</v>
      </c>
      <c r="BK767" t="s">
        <v>3</v>
      </c>
      <c r="BL767" t="s">
        <v>132</v>
      </c>
      <c r="BM767" t="s">
        <v>1</v>
      </c>
      <c r="BN767">
        <f>Tabla1[[#This Row],[precio del paquete]]</f>
        <v>14800</v>
      </c>
      <c r="BO767" t="s">
        <v>1</v>
      </c>
      <c r="BP767" t="s">
        <v>1</v>
      </c>
      <c r="BQ767" t="s">
        <v>1</v>
      </c>
      <c r="BR767" t="s">
        <v>1</v>
      </c>
      <c r="BS767" t="s">
        <v>1</v>
      </c>
      <c r="BT767" t="s">
        <v>1</v>
      </c>
      <c r="BU767" t="s">
        <v>1</v>
      </c>
      <c r="BV767" t="s">
        <v>1</v>
      </c>
      <c r="BW767" t="s">
        <v>0</v>
      </c>
      <c r="BX767" t="s">
        <v>1</v>
      </c>
      <c r="BY767" t="s">
        <v>1</v>
      </c>
      <c r="BZ767" t="s">
        <v>1</v>
      </c>
      <c r="CA767" t="s">
        <v>1</v>
      </c>
      <c r="CB767" t="s">
        <v>1</v>
      </c>
      <c r="CD767" t="str" cm="1">
        <f t="array" aca="1" ref="CD767" ca="1">eConcatenar(A767:CB767,"|")</f>
        <v>YVmjCTNq8IvZqC0g|CAR2021-6613|3|MEMORIAL|TABASCO|CARDENAS|VILLA ESMERALDA|2021-10-30|14800|0|300|50|0|0|0|0|0|0|0|0|0|0|0|0|0|0|0|DIAZ|MORENA|ISABEL|SOLTERO|X|X|FRACCIONAMIENTO VILLA ESMERALDA|VILLA ESMERALDA|X|9371428319|X|X|X|FRACCIONAMIENTO VILLA ESMERALDA|X|LUNES|X|X|X|X|X|DOMICILIO |1200|13600|0|0|0|2022-01-22|2022-01-29|x|x|x|x|x|QWZBUES49KVTQO|x|HOMBRE|X|14800|X|X|X|X|X|X|X|X|CARDENAS|X|X|X|X|X</v>
      </c>
    </row>
    <row r="768" spans="1:82" x14ac:dyDescent="0.25">
      <c r="A768" t="s">
        <v>902</v>
      </c>
      <c r="B768" t="s">
        <v>2893</v>
      </c>
      <c r="C768">
        <v>3</v>
      </c>
      <c r="D768" t="s">
        <v>3184</v>
      </c>
      <c r="E768" t="s">
        <v>3188</v>
      </c>
      <c r="F768" t="s">
        <v>3192</v>
      </c>
      <c r="G768" t="s">
        <v>3622</v>
      </c>
      <c r="H768" t="s">
        <v>3789</v>
      </c>
      <c r="I768">
        <v>24500</v>
      </c>
      <c r="J768">
        <v>0</v>
      </c>
      <c r="K768">
        <v>50</v>
      </c>
      <c r="L768">
        <v>50</v>
      </c>
      <c r="M768">
        <v>1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 t="s">
        <v>4200</v>
      </c>
      <c r="AC768" t="s">
        <v>8</v>
      </c>
      <c r="AD768" t="s">
        <v>4975</v>
      </c>
      <c r="AE768" t="s">
        <v>4</v>
      </c>
      <c r="AF768" t="s">
        <v>1</v>
      </c>
      <c r="AG768" t="s">
        <v>1</v>
      </c>
      <c r="AH768" t="s">
        <v>5736</v>
      </c>
      <c r="AI768" t="s">
        <v>3622</v>
      </c>
      <c r="AJ768" t="s">
        <v>1</v>
      </c>
      <c r="AK768">
        <v>9331375670</v>
      </c>
      <c r="AL768" t="s">
        <v>1</v>
      </c>
      <c r="AM768" t="s">
        <v>1</v>
      </c>
      <c r="AN768" t="s">
        <v>1</v>
      </c>
      <c r="AO768" t="s">
        <v>5736</v>
      </c>
      <c r="AP768" t="s">
        <v>1</v>
      </c>
      <c r="AQ768" t="s">
        <v>2</v>
      </c>
      <c r="AR768" t="s">
        <v>1</v>
      </c>
      <c r="AS768" t="s">
        <v>1</v>
      </c>
      <c r="AT768" t="s">
        <v>1</v>
      </c>
      <c r="AU768" t="s">
        <v>1</v>
      </c>
      <c r="AV768" t="s">
        <v>1</v>
      </c>
      <c r="AW768" t="s">
        <v>11</v>
      </c>
      <c r="AX768">
        <f>Tabla1[[#This Row],[precio del paquete]]-Tabla1[[#This Row],[Saldo_Deudor]]</f>
        <v>450</v>
      </c>
      <c r="AY768">
        <v>24050</v>
      </c>
      <c r="AZ768">
        <v>0</v>
      </c>
      <c r="BA768">
        <v>0</v>
      </c>
      <c r="BB768" s="20">
        <v>0</v>
      </c>
      <c r="BC768" t="s">
        <v>5975</v>
      </c>
      <c r="BD768" t="s">
        <v>6011</v>
      </c>
      <c r="BE768" t="s">
        <v>3</v>
      </c>
      <c r="BF768" t="s">
        <v>3</v>
      </c>
      <c r="BG768" t="s">
        <v>3</v>
      </c>
      <c r="BH768" t="s">
        <v>3</v>
      </c>
      <c r="BI768" t="s">
        <v>3</v>
      </c>
      <c r="BJ768" s="18" t="s">
        <v>6135</v>
      </c>
      <c r="BK768" t="s">
        <v>3</v>
      </c>
      <c r="BL768" t="s">
        <v>132</v>
      </c>
      <c r="BM768" t="s">
        <v>1</v>
      </c>
      <c r="BN768">
        <f>Tabla1[[#This Row],[precio del paquete]]</f>
        <v>24500</v>
      </c>
      <c r="BO768" t="s">
        <v>1</v>
      </c>
      <c r="BP768" t="s">
        <v>1</v>
      </c>
      <c r="BQ768" t="s">
        <v>1</v>
      </c>
      <c r="BR768" t="s">
        <v>1</v>
      </c>
      <c r="BS768" t="s">
        <v>1</v>
      </c>
      <c r="BT768" t="s">
        <v>1</v>
      </c>
      <c r="BU768" t="s">
        <v>1</v>
      </c>
      <c r="BV768" t="s">
        <v>1</v>
      </c>
      <c r="BW768" t="s">
        <v>0</v>
      </c>
      <c r="BX768" t="s">
        <v>1</v>
      </c>
      <c r="BY768" t="s">
        <v>1</v>
      </c>
      <c r="BZ768" t="s">
        <v>1</v>
      </c>
      <c r="CA768" t="s">
        <v>1</v>
      </c>
      <c r="CB768" t="s">
        <v>1</v>
      </c>
      <c r="CD768" t="str" cm="1">
        <f t="array" aca="1" ref="CD768" ca="1">eConcatenar(A768:CB768,"|")</f>
        <v>r9ZAT1uPWdZ2g8x3|PAR2022-0106|3|DIGNITY|TABASCO|PARAISO|VILLA PUERTO CEIBA|2022-03-01|24500|0|50|50|1|0|0|0|0|0|0|0|0|0|0|0|0|0|0|MARQUEZ|GOMEZ|LUDIN|SOLTERO|X|X|CALLE JOSE COFFIN SANCHEZ SIN NUMERO ESQUINA MIGUEL HIDALGO|VILLA PUERTO CEIBA|X|9331375670|X|X|X|CALLE JOSE COFFIN SANCHEZ SIN NUMERO ESQUINA MIGUEL HIDALGO|X|LUNES|X|X|X|X|X|DOMICILIO |450|24050|0|0|0|2022-11-21|2022-11-28|x|x|x|x|x|MYEDVABVTAZ4TPF|x|HOMBRE|X|24500|X|X|X|X|X|X|X|X|CARDENAS|X|X|X|X|X</v>
      </c>
    </row>
    <row r="769" spans="1:82" x14ac:dyDescent="0.25">
      <c r="A769" t="s">
        <v>903</v>
      </c>
      <c r="B769" t="s">
        <v>2894</v>
      </c>
      <c r="C769">
        <v>3</v>
      </c>
      <c r="D769" t="s">
        <v>3183</v>
      </c>
      <c r="E769" t="s">
        <v>3188</v>
      </c>
      <c r="F769" t="s">
        <v>3192</v>
      </c>
      <c r="G769" t="s">
        <v>3622</v>
      </c>
      <c r="H769" t="s">
        <v>3966</v>
      </c>
      <c r="I769">
        <v>14800</v>
      </c>
      <c r="J769">
        <v>0</v>
      </c>
      <c r="K769">
        <v>100</v>
      </c>
      <c r="L769">
        <v>50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 t="s">
        <v>4976</v>
      </c>
      <c r="AC769" t="s">
        <v>4224</v>
      </c>
      <c r="AD769" t="s">
        <v>4338</v>
      </c>
      <c r="AE769" t="s">
        <v>4</v>
      </c>
      <c r="AF769" t="s">
        <v>1</v>
      </c>
      <c r="AG769" t="s">
        <v>1</v>
      </c>
      <c r="AH769" t="s">
        <v>5737</v>
      </c>
      <c r="AI769" t="s">
        <v>3622</v>
      </c>
      <c r="AJ769" t="s">
        <v>1</v>
      </c>
      <c r="AK769">
        <v>9932279136</v>
      </c>
      <c r="AL769" t="s">
        <v>1</v>
      </c>
      <c r="AM769" t="s">
        <v>1</v>
      </c>
      <c r="AN769" t="s">
        <v>1</v>
      </c>
      <c r="AO769" t="s">
        <v>5737</v>
      </c>
      <c r="AP769" t="s">
        <v>1</v>
      </c>
      <c r="AQ769" t="s">
        <v>2</v>
      </c>
      <c r="AR769" t="s">
        <v>1</v>
      </c>
      <c r="AS769" t="s">
        <v>1</v>
      </c>
      <c r="AT769" t="s">
        <v>1</v>
      </c>
      <c r="AU769" t="s">
        <v>1</v>
      </c>
      <c r="AV769" t="s">
        <v>1</v>
      </c>
      <c r="AW769" t="s">
        <v>11</v>
      </c>
      <c r="AX769">
        <f>Tabla1[[#This Row],[precio del paquete]]-Tabla1[[#This Row],[Saldo_Deudor]]</f>
        <v>300</v>
      </c>
      <c r="AY769">
        <v>14500</v>
      </c>
      <c r="AZ769">
        <v>0</v>
      </c>
      <c r="BA769">
        <v>0</v>
      </c>
      <c r="BB769" s="20">
        <v>0</v>
      </c>
      <c r="BC769" t="s">
        <v>3768</v>
      </c>
      <c r="BD769" t="s">
        <v>3769</v>
      </c>
      <c r="BE769" t="s">
        <v>3</v>
      </c>
      <c r="BF769" t="s">
        <v>3</v>
      </c>
      <c r="BG769" t="s">
        <v>3</v>
      </c>
      <c r="BH769" t="s">
        <v>3</v>
      </c>
      <c r="BI769" t="s">
        <v>3</v>
      </c>
      <c r="BJ769" s="19" t="s">
        <v>6139</v>
      </c>
      <c r="BK769" t="s">
        <v>3</v>
      </c>
      <c r="BL769" t="s">
        <v>132</v>
      </c>
      <c r="BM769" t="s">
        <v>1</v>
      </c>
      <c r="BN769">
        <f>Tabla1[[#This Row],[precio del paquete]]</f>
        <v>14800</v>
      </c>
      <c r="BO769" t="s">
        <v>1</v>
      </c>
      <c r="BP769" t="s">
        <v>1</v>
      </c>
      <c r="BQ769" t="s">
        <v>1</v>
      </c>
      <c r="BR769" t="s">
        <v>1</v>
      </c>
      <c r="BS769" t="s">
        <v>1</v>
      </c>
      <c r="BT769" t="s">
        <v>1</v>
      </c>
      <c r="BU769" t="s">
        <v>1</v>
      </c>
      <c r="BV769" t="s">
        <v>1</v>
      </c>
      <c r="BW769" t="s">
        <v>0</v>
      </c>
      <c r="BX769" t="s">
        <v>1</v>
      </c>
      <c r="BY769" t="s">
        <v>1</v>
      </c>
      <c r="BZ769" t="s">
        <v>1</v>
      </c>
      <c r="CA769" t="s">
        <v>1</v>
      </c>
      <c r="CB769" t="s">
        <v>1</v>
      </c>
      <c r="CD769" t="str" cm="1">
        <f t="array" aca="1" ref="CD769" ca="1">eConcatenar(A769:CB769,"|")</f>
        <v>fTf1pIbdRHnJYa74|PAR2022-0115|3|MEMORIAL|TABASCO|PARAISO|VILLA PUERTO CEIBA|2022-04-01|14800|0|100|50|0|0|0|0|0|0|0|0|0|0|0|0|0|0|0|ESPINOZA|DOMINGUEZ|MARIA DEL CARMEN|SOLTERO|X|X|CALLE 8 DE OCTUBRE SIN NUMERO|VILLA PUERTO CEIBA|X|9932279136|X|X|X|CALLE 8 DE OCTUBRE SIN NUMERO|X|LUNES|X|X|X|X|X|DOMICILIO |300|14500|0|0|0|2022-01-22|2022-01-29|x|x|x|x|x|QWZGYT4O9KVTQO|x|HOMBRE|X|14800|X|X|X|X|X|X|X|X|CARDENAS|X|X|X|X|X</v>
      </c>
    </row>
    <row r="770" spans="1:82" x14ac:dyDescent="0.25">
      <c r="A770" t="s">
        <v>904</v>
      </c>
      <c r="B770" t="s">
        <v>2895</v>
      </c>
      <c r="C770">
        <v>3</v>
      </c>
      <c r="D770" t="s">
        <v>3183</v>
      </c>
      <c r="E770" t="s">
        <v>3188</v>
      </c>
      <c r="F770" t="s">
        <v>3192</v>
      </c>
      <c r="G770" t="s">
        <v>3622</v>
      </c>
      <c r="H770" t="s">
        <v>3900</v>
      </c>
      <c r="I770">
        <v>14800</v>
      </c>
      <c r="J770">
        <v>0</v>
      </c>
      <c r="K770">
        <v>100</v>
      </c>
      <c r="L770">
        <v>50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 t="s">
        <v>4283</v>
      </c>
      <c r="AC770" t="s">
        <v>4656</v>
      </c>
      <c r="AD770" t="s">
        <v>4974</v>
      </c>
      <c r="AE770" t="s">
        <v>4</v>
      </c>
      <c r="AF770" t="s">
        <v>1</v>
      </c>
      <c r="AG770" t="s">
        <v>1</v>
      </c>
      <c r="AH770" t="s">
        <v>5219</v>
      </c>
      <c r="AI770" t="s">
        <v>3622</v>
      </c>
      <c r="AJ770" t="s">
        <v>1</v>
      </c>
      <c r="AK770">
        <v>9933042549</v>
      </c>
      <c r="AL770" t="s">
        <v>1</v>
      </c>
      <c r="AM770" t="s">
        <v>1</v>
      </c>
      <c r="AN770" t="s">
        <v>1</v>
      </c>
      <c r="AO770" t="s">
        <v>5219</v>
      </c>
      <c r="AP770" t="s">
        <v>1</v>
      </c>
      <c r="AQ770" t="s">
        <v>2</v>
      </c>
      <c r="AR770" t="s">
        <v>1</v>
      </c>
      <c r="AS770" t="s">
        <v>1</v>
      </c>
      <c r="AT770" t="s">
        <v>1</v>
      </c>
      <c r="AU770" t="s">
        <v>1</v>
      </c>
      <c r="AV770" t="s">
        <v>1</v>
      </c>
      <c r="AW770" t="s">
        <v>11</v>
      </c>
      <c r="AX770">
        <f>Tabla1[[#This Row],[precio del paquete]]-Tabla1[[#This Row],[Saldo_Deudor]]</f>
        <v>1200</v>
      </c>
      <c r="AY770">
        <v>13600</v>
      </c>
      <c r="AZ770">
        <v>0</v>
      </c>
      <c r="BA770">
        <v>0</v>
      </c>
      <c r="BB770" s="20">
        <v>0</v>
      </c>
      <c r="BC770" t="s">
        <v>4085</v>
      </c>
      <c r="BD770" t="s">
        <v>5963</v>
      </c>
      <c r="BE770" t="s">
        <v>3</v>
      </c>
      <c r="BF770" t="s">
        <v>3</v>
      </c>
      <c r="BG770" t="s">
        <v>3</v>
      </c>
      <c r="BH770" t="s">
        <v>3</v>
      </c>
      <c r="BI770" t="s">
        <v>3</v>
      </c>
      <c r="BJ770" s="18" t="s">
        <v>6139</v>
      </c>
      <c r="BK770" t="s">
        <v>3</v>
      </c>
      <c r="BL770" t="s">
        <v>132</v>
      </c>
      <c r="BM770" t="s">
        <v>1</v>
      </c>
      <c r="BN770">
        <f>Tabla1[[#This Row],[precio del paquete]]</f>
        <v>14800</v>
      </c>
      <c r="BO770" t="s">
        <v>1</v>
      </c>
      <c r="BP770" t="s">
        <v>1</v>
      </c>
      <c r="BQ770" t="s">
        <v>1</v>
      </c>
      <c r="BR770" t="s">
        <v>1</v>
      </c>
      <c r="BS770" t="s">
        <v>1</v>
      </c>
      <c r="BT770" t="s">
        <v>1</v>
      </c>
      <c r="BU770" t="s">
        <v>1</v>
      </c>
      <c r="BV770" t="s">
        <v>1</v>
      </c>
      <c r="BW770" t="s">
        <v>0</v>
      </c>
      <c r="BX770" t="s">
        <v>1</v>
      </c>
      <c r="BY770" t="s">
        <v>1</v>
      </c>
      <c r="BZ770" t="s">
        <v>1</v>
      </c>
      <c r="CA770" t="s">
        <v>1</v>
      </c>
      <c r="CB770" t="s">
        <v>1</v>
      </c>
      <c r="CD770" t="str" cm="1">
        <f t="array" aca="1" ref="CD770" ca="1">eConcatenar(A770:CB770,"|")</f>
        <v>cPDFHiFSl34irBAW|PAR2021-3586|3|MEMORIAL|TABASCO|PARAISO|VILLA PUERTO CEIBA|2021-12-11|14800|0|100|50|0|0|0|0|0|0|0|0|0|0|0|0|0|0|0|CORDOVA|GASPAR|ISABEL|SOLTERO|X|X|CALLE 5 DE MAYO|VILLA PUERTO CEIBA|X|9933042549|X|X|X|CALLE 5 DE MAYO|X|LUNES|X|X|X|X|X|DOMICILIO |1200|13600|0|0|0|2022-01-26|2022-02-02|x|x|x|x|x|QWZGYT4O9KVTQO|x|HOMBRE|X|14800|X|X|X|X|X|X|X|X|CARDENAS|X|X|X|X|X</v>
      </c>
    </row>
    <row r="771" spans="1:82" x14ac:dyDescent="0.25">
      <c r="A771" t="s">
        <v>905</v>
      </c>
      <c r="B771" t="s">
        <v>2896</v>
      </c>
      <c r="C771">
        <v>3</v>
      </c>
      <c r="D771" t="s">
        <v>4176</v>
      </c>
      <c r="E771" t="s">
        <v>3188</v>
      </c>
      <c r="F771" t="s">
        <v>3192</v>
      </c>
      <c r="G771" t="s">
        <v>3622</v>
      </c>
      <c r="H771" t="s">
        <v>3900</v>
      </c>
      <c r="I771">
        <v>35000</v>
      </c>
      <c r="J771">
        <v>0</v>
      </c>
      <c r="K771">
        <v>500</v>
      </c>
      <c r="L771">
        <v>50</v>
      </c>
      <c r="M771">
        <v>1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 t="s">
        <v>4444</v>
      </c>
      <c r="AC771" t="s">
        <v>4385</v>
      </c>
      <c r="AD771" t="s">
        <v>4719</v>
      </c>
      <c r="AE771" t="s">
        <v>4</v>
      </c>
      <c r="AF771" t="s">
        <v>1</v>
      </c>
      <c r="AG771" t="s">
        <v>1</v>
      </c>
      <c r="AH771" t="s">
        <v>5738</v>
      </c>
      <c r="AI771" t="s">
        <v>3622</v>
      </c>
      <c r="AJ771" t="s">
        <v>1</v>
      </c>
      <c r="AK771">
        <v>9331649175</v>
      </c>
      <c r="AL771" t="s">
        <v>1</v>
      </c>
      <c r="AM771" t="s">
        <v>1</v>
      </c>
      <c r="AN771" t="s">
        <v>1</v>
      </c>
      <c r="AO771" t="s">
        <v>5738</v>
      </c>
      <c r="AP771" t="s">
        <v>1</v>
      </c>
      <c r="AQ771" t="s">
        <v>2</v>
      </c>
      <c r="AR771" t="s">
        <v>1</v>
      </c>
      <c r="AS771" t="s">
        <v>1</v>
      </c>
      <c r="AT771" t="s">
        <v>1</v>
      </c>
      <c r="AU771" t="s">
        <v>1</v>
      </c>
      <c r="AV771" t="s">
        <v>1</v>
      </c>
      <c r="AW771" t="s">
        <v>11</v>
      </c>
      <c r="AX771">
        <f>Tabla1[[#This Row],[precio del paquete]]-Tabla1[[#This Row],[Saldo_Deudor]]</f>
        <v>2500</v>
      </c>
      <c r="AY771">
        <v>32500</v>
      </c>
      <c r="AZ771">
        <v>0</v>
      </c>
      <c r="BA771">
        <v>0</v>
      </c>
      <c r="BB771" s="20">
        <v>0</v>
      </c>
      <c r="BC771" t="s">
        <v>5963</v>
      </c>
      <c r="BD771" t="s">
        <v>6044</v>
      </c>
      <c r="BE771" t="s">
        <v>3</v>
      </c>
      <c r="BF771" t="s">
        <v>3</v>
      </c>
      <c r="BG771" t="s">
        <v>3</v>
      </c>
      <c r="BH771" t="s">
        <v>3</v>
      </c>
      <c r="BI771" t="s">
        <v>3</v>
      </c>
      <c r="BJ771" s="19" t="s">
        <v>6141</v>
      </c>
      <c r="BK771" t="s">
        <v>3</v>
      </c>
      <c r="BL771" t="s">
        <v>132</v>
      </c>
      <c r="BM771" t="s">
        <v>1</v>
      </c>
      <c r="BN771">
        <f>Tabla1[[#This Row],[precio del paquete]]</f>
        <v>35000</v>
      </c>
      <c r="BO771" t="s">
        <v>1</v>
      </c>
      <c r="BP771" t="s">
        <v>1</v>
      </c>
      <c r="BQ771" t="s">
        <v>1</v>
      </c>
      <c r="BR771" t="s">
        <v>1</v>
      </c>
      <c r="BS771" t="s">
        <v>1</v>
      </c>
      <c r="BT771" t="s">
        <v>1</v>
      </c>
      <c r="BU771" t="s">
        <v>1</v>
      </c>
      <c r="BV771" t="s">
        <v>1</v>
      </c>
      <c r="BW771" t="s">
        <v>0</v>
      </c>
      <c r="BX771" t="s">
        <v>1</v>
      </c>
      <c r="BY771" t="s">
        <v>1</v>
      </c>
      <c r="BZ771" t="s">
        <v>1</v>
      </c>
      <c r="CA771" t="s">
        <v>1</v>
      </c>
      <c r="CB771" t="s">
        <v>1</v>
      </c>
      <c r="CD771" t="str" cm="1">
        <f t="array" aca="1" ref="CD771" ca="1">eConcatenar(A771:CB771,"|")</f>
        <v>QdwbVOhgnamKiQQI|PAR2021-3587|3|DELUX|TABASCO|PARAISO|VILLA PUERTO CEIBA|2021-12-11|35000|0|500|50|1|0|0|0|0|0|0|0|0|0|0|0|0|0|0|MENDOZA|SANTOS|GRACIELA|SOLTERO|X|X|CALLE 20 DE NOVIEMBRE SIN NUMERO|VILLA PUERTO CEIBA|X|9331649175|X|X|X|CALLE 20 DE NOVIEMBRE SIN NUMERO|X|LUNES|X|X|X|X|X|DOMICILIO |2500|32500|0|0|0|2022-02-02|2022-02-09|x|x|x|x|x|QWZGYZFM9KVTQO|x|HOMBRE|X|35000|X|X|X|X|X|X|X|X|CARDENAS|X|X|X|X|X</v>
      </c>
    </row>
    <row r="772" spans="1:82" x14ac:dyDescent="0.25">
      <c r="A772" t="s">
        <v>906</v>
      </c>
      <c r="B772" t="s">
        <v>2897</v>
      </c>
      <c r="C772">
        <v>3</v>
      </c>
      <c r="D772" t="s">
        <v>3183</v>
      </c>
      <c r="E772" t="s">
        <v>3188</v>
      </c>
      <c r="F772" t="s">
        <v>3192</v>
      </c>
      <c r="G772" t="s">
        <v>3622</v>
      </c>
      <c r="H772" t="s">
        <v>4077</v>
      </c>
      <c r="I772">
        <v>14800</v>
      </c>
      <c r="J772">
        <v>0</v>
      </c>
      <c r="K772">
        <v>400</v>
      </c>
      <c r="L772">
        <v>50</v>
      </c>
      <c r="M772">
        <v>2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 t="s">
        <v>4206</v>
      </c>
      <c r="AC772" t="s">
        <v>4183</v>
      </c>
      <c r="AD772" t="s">
        <v>4977</v>
      </c>
      <c r="AE772" t="s">
        <v>4</v>
      </c>
      <c r="AF772" t="s">
        <v>1</v>
      </c>
      <c r="AG772" t="s">
        <v>1</v>
      </c>
      <c r="AH772" t="s">
        <v>5739</v>
      </c>
      <c r="AI772" t="s">
        <v>3622</v>
      </c>
      <c r="AJ772" t="s">
        <v>1</v>
      </c>
      <c r="AK772">
        <v>9331515611</v>
      </c>
      <c r="AL772" t="s">
        <v>1</v>
      </c>
      <c r="AM772" t="s">
        <v>1</v>
      </c>
      <c r="AN772" t="s">
        <v>1</v>
      </c>
      <c r="AO772" t="s">
        <v>5739</v>
      </c>
      <c r="AP772" t="s">
        <v>1</v>
      </c>
      <c r="AQ772" t="s">
        <v>2</v>
      </c>
      <c r="AR772" t="s">
        <v>1</v>
      </c>
      <c r="AS772" t="s">
        <v>1</v>
      </c>
      <c r="AT772" t="s">
        <v>1</v>
      </c>
      <c r="AU772" t="s">
        <v>1</v>
      </c>
      <c r="AV772" t="s">
        <v>1</v>
      </c>
      <c r="AW772" t="s">
        <v>11</v>
      </c>
      <c r="AX772">
        <f>Tabla1[[#This Row],[precio del paquete]]-Tabla1[[#This Row],[Saldo_Deudor]]</f>
        <v>600</v>
      </c>
      <c r="AY772">
        <v>14200</v>
      </c>
      <c r="AZ772">
        <v>0</v>
      </c>
      <c r="BA772">
        <v>0</v>
      </c>
      <c r="BB772" s="20">
        <v>0</v>
      </c>
      <c r="BC772" t="s">
        <v>4077</v>
      </c>
      <c r="BD772" t="s">
        <v>5965</v>
      </c>
      <c r="BE772" t="s">
        <v>3</v>
      </c>
      <c r="BF772" t="s">
        <v>3</v>
      </c>
      <c r="BG772" t="s">
        <v>3</v>
      </c>
      <c r="BH772" t="s">
        <v>3</v>
      </c>
      <c r="BI772" t="s">
        <v>3</v>
      </c>
      <c r="BJ772" s="18" t="s">
        <v>6141</v>
      </c>
      <c r="BK772" t="s">
        <v>3</v>
      </c>
      <c r="BL772" t="s">
        <v>132</v>
      </c>
      <c r="BM772" t="s">
        <v>1</v>
      </c>
      <c r="BN772">
        <f>Tabla1[[#This Row],[precio del paquete]]</f>
        <v>14800</v>
      </c>
      <c r="BO772" t="s">
        <v>1</v>
      </c>
      <c r="BP772" t="s">
        <v>1</v>
      </c>
      <c r="BQ772" t="s">
        <v>1</v>
      </c>
      <c r="BR772" t="s">
        <v>1</v>
      </c>
      <c r="BS772" t="s">
        <v>1</v>
      </c>
      <c r="BT772" t="s">
        <v>1</v>
      </c>
      <c r="BU772" t="s">
        <v>1</v>
      </c>
      <c r="BV772" t="s">
        <v>1</v>
      </c>
      <c r="BW772" t="s">
        <v>0</v>
      </c>
      <c r="BX772" t="s">
        <v>1</v>
      </c>
      <c r="BY772" t="s">
        <v>1</v>
      </c>
      <c r="BZ772" t="s">
        <v>1</v>
      </c>
      <c r="CA772" t="s">
        <v>1</v>
      </c>
      <c r="CB772" t="s">
        <v>1</v>
      </c>
      <c r="CD772" t="str" cm="1">
        <f t="array" aca="1" ref="CD772" ca="1">eConcatenar(A772:CB772,"|")</f>
        <v>iq1jyZTjpZdK7Xp1|PAR2022-0116|3|MEMORIAL|TABASCO|PARAISO|VILLA PUERTO CEIBA|2022-06-01|14800|0|400|50|2|0|0|0|0|0|0|0|0|0|0|0|0|0|0|MARTINEZ|DE LA CRUZ|ONORIA|SOLTERO|X|X|CALLE 12 DE OCTUBRE ESQUINA CON CALLE OSTION|VILLA PUERTO CEIBA|X|9331515611|X|X|X|CALLE 12 DE OCTUBRE ESQUINA CON CALLE OSTION|X|LUNES|X|X|X|X|X|DOMICILIO |600|14200|0|0|0|2022-06-01|2022-06-08|x|x|x|x|x|QWZGYZFM9KVTQO|x|HOMBRE|X|14800|X|X|X|X|X|X|X|X|CARDENAS|X|X|X|X|X</v>
      </c>
    </row>
    <row r="773" spans="1:82" x14ac:dyDescent="0.25">
      <c r="A773" t="s">
        <v>907</v>
      </c>
      <c r="B773" t="s">
        <v>2898</v>
      </c>
      <c r="C773">
        <v>3</v>
      </c>
      <c r="D773" t="s">
        <v>3185</v>
      </c>
      <c r="E773" t="s">
        <v>3188</v>
      </c>
      <c r="F773" t="s">
        <v>3192</v>
      </c>
      <c r="G773" t="s">
        <v>3623</v>
      </c>
      <c r="H773" t="s">
        <v>4078</v>
      </c>
      <c r="I773">
        <v>12900</v>
      </c>
      <c r="J773">
        <v>0</v>
      </c>
      <c r="K773">
        <v>200</v>
      </c>
      <c r="L773">
        <v>50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 t="s">
        <v>4224</v>
      </c>
      <c r="AC773" t="s">
        <v>4978</v>
      </c>
      <c r="AD773" t="s">
        <v>4979</v>
      </c>
      <c r="AE773" t="s">
        <v>4</v>
      </c>
      <c r="AF773" t="s">
        <v>1</v>
      </c>
      <c r="AG773" t="s">
        <v>1</v>
      </c>
      <c r="AH773" t="s">
        <v>5740</v>
      </c>
      <c r="AI773" t="s">
        <v>3623</v>
      </c>
      <c r="AJ773" t="s">
        <v>1</v>
      </c>
      <c r="AK773">
        <v>9331364871</v>
      </c>
      <c r="AL773" t="s">
        <v>1</v>
      </c>
      <c r="AM773" t="s">
        <v>1</v>
      </c>
      <c r="AN773" t="s">
        <v>1</v>
      </c>
      <c r="AO773" t="s">
        <v>5740</v>
      </c>
      <c r="AP773" t="s">
        <v>1</v>
      </c>
      <c r="AQ773" t="s">
        <v>2</v>
      </c>
      <c r="AR773" t="s">
        <v>1</v>
      </c>
      <c r="AS773" t="s">
        <v>1</v>
      </c>
      <c r="AT773" t="s">
        <v>1</v>
      </c>
      <c r="AU773" t="s">
        <v>1</v>
      </c>
      <c r="AV773" t="s">
        <v>1</v>
      </c>
      <c r="AW773" t="s">
        <v>11</v>
      </c>
      <c r="AX773">
        <f>Tabla1[[#This Row],[precio del paquete]]-Tabla1[[#This Row],[Saldo_Deudor]]</f>
        <v>880</v>
      </c>
      <c r="AY773">
        <v>12020</v>
      </c>
      <c r="AZ773">
        <v>0</v>
      </c>
      <c r="BA773">
        <v>0</v>
      </c>
      <c r="BB773" s="20">
        <v>0</v>
      </c>
      <c r="BC773" t="s">
        <v>6004</v>
      </c>
      <c r="BD773" t="s">
        <v>5978</v>
      </c>
      <c r="BE773" t="s">
        <v>3</v>
      </c>
      <c r="BF773" t="s">
        <v>3</v>
      </c>
      <c r="BG773" t="s">
        <v>3</v>
      </c>
      <c r="BH773" t="s">
        <v>3</v>
      </c>
      <c r="BI773" t="s">
        <v>3</v>
      </c>
      <c r="BJ773" s="19" t="s">
        <v>6141</v>
      </c>
      <c r="BK773" t="s">
        <v>3</v>
      </c>
      <c r="BL773" t="s">
        <v>132</v>
      </c>
      <c r="BM773" t="s">
        <v>1</v>
      </c>
      <c r="BN773">
        <f>Tabla1[[#This Row],[precio del paquete]]</f>
        <v>12900</v>
      </c>
      <c r="BO773" t="s">
        <v>1</v>
      </c>
      <c r="BP773" t="s">
        <v>1</v>
      </c>
      <c r="BQ773" t="s">
        <v>1</v>
      </c>
      <c r="BR773" t="s">
        <v>1</v>
      </c>
      <c r="BS773" t="s">
        <v>1</v>
      </c>
      <c r="BT773" t="s">
        <v>1</v>
      </c>
      <c r="BU773" t="s">
        <v>1</v>
      </c>
      <c r="BV773" t="s">
        <v>1</v>
      </c>
      <c r="BW773" t="s">
        <v>0</v>
      </c>
      <c r="BX773" t="s">
        <v>1</v>
      </c>
      <c r="BY773" t="s">
        <v>1</v>
      </c>
      <c r="BZ773" t="s">
        <v>1</v>
      </c>
      <c r="CA773" t="s">
        <v>1</v>
      </c>
      <c r="CB773" t="s">
        <v>1</v>
      </c>
      <c r="CD773" t="str" cm="1">
        <f t="array" aca="1" ref="CD773" ca="1">eConcatenar(A773:CB773,"|")</f>
        <v>UpccTMwlk8ZtyMQg|PAR2021-0350|3|IMPERIAL DE LUJO|TABASCO|PARAISO|VILLA PUERTO CEIBA |2021-02-02|12900|0|200|50|0|0|0|0|0|0|0|0|0|0|0|0|0|0|0|DOMINGUEZ|LEO|ABIGAIL|SOLTERO|X|X|CALLE PRIMERO DE JUNIO|VILLA PUERTO CEIBA |X|9331364871|X|X|X|CALLE PRIMERO DE JUNIO|X|LUNES|X|X|X|X|X|DOMICILIO |880|12020|0|0|0|2021-05-19|2021-05-26|x|x|x|x|x|QWZGYZFM9KVTQO|x|HOMBRE|X|12900|X|X|X|X|X|X|X|X|CARDENAS|X|X|X|X|X</v>
      </c>
    </row>
    <row r="774" spans="1:82" x14ac:dyDescent="0.25">
      <c r="A774" t="s">
        <v>908</v>
      </c>
      <c r="B774" t="s">
        <v>2899</v>
      </c>
      <c r="C774">
        <v>3</v>
      </c>
      <c r="D774" t="s">
        <v>3185</v>
      </c>
      <c r="E774" t="s">
        <v>3188</v>
      </c>
      <c r="F774" t="s">
        <v>3189</v>
      </c>
      <c r="G774" t="s">
        <v>3624</v>
      </c>
      <c r="H774" t="s">
        <v>3763</v>
      </c>
      <c r="I774">
        <v>12900</v>
      </c>
      <c r="J774">
        <v>0</v>
      </c>
      <c r="K774">
        <v>100</v>
      </c>
      <c r="L774">
        <v>50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 t="s">
        <v>4264</v>
      </c>
      <c r="AC774" t="s">
        <v>4217</v>
      </c>
      <c r="AD774" t="s">
        <v>4791</v>
      </c>
      <c r="AE774" t="s">
        <v>4</v>
      </c>
      <c r="AF774" t="s">
        <v>1</v>
      </c>
      <c r="AG774" t="s">
        <v>1</v>
      </c>
      <c r="AH774" t="s">
        <v>3624</v>
      </c>
      <c r="AI774" t="s">
        <v>3624</v>
      </c>
      <c r="AJ774" t="s">
        <v>1</v>
      </c>
      <c r="AK774">
        <v>9331521439</v>
      </c>
      <c r="AL774" t="s">
        <v>1</v>
      </c>
      <c r="AM774" t="s">
        <v>1</v>
      </c>
      <c r="AN774" t="s">
        <v>1</v>
      </c>
      <c r="AO774" t="s">
        <v>3624</v>
      </c>
      <c r="AP774" t="s">
        <v>1</v>
      </c>
      <c r="AQ774" t="s">
        <v>2</v>
      </c>
      <c r="AR774" t="s">
        <v>1</v>
      </c>
      <c r="AS774" t="s">
        <v>1</v>
      </c>
      <c r="AT774" t="s">
        <v>1</v>
      </c>
      <c r="AU774" t="s">
        <v>1</v>
      </c>
      <c r="AV774" t="s">
        <v>1</v>
      </c>
      <c r="AW774" t="s">
        <v>11</v>
      </c>
      <c r="AX774">
        <f>Tabla1[[#This Row],[precio del paquete]]-Tabla1[[#This Row],[Saldo_Deudor]]</f>
        <v>1150</v>
      </c>
      <c r="AY774">
        <v>11750</v>
      </c>
      <c r="AZ774">
        <v>0</v>
      </c>
      <c r="BA774">
        <v>0</v>
      </c>
      <c r="BB774" s="20">
        <v>0</v>
      </c>
      <c r="BC774" t="s">
        <v>5963</v>
      </c>
      <c r="BD774" t="s">
        <v>6044</v>
      </c>
      <c r="BE774" t="s">
        <v>3</v>
      </c>
      <c r="BF774" t="s">
        <v>3</v>
      </c>
      <c r="BG774" t="s">
        <v>3</v>
      </c>
      <c r="BH774" t="s">
        <v>3</v>
      </c>
      <c r="BI774" t="s">
        <v>3</v>
      </c>
      <c r="BJ774" s="18" t="s">
        <v>6131</v>
      </c>
      <c r="BK774" t="s">
        <v>3</v>
      </c>
      <c r="BL774" t="s">
        <v>132</v>
      </c>
      <c r="BM774" t="s">
        <v>1</v>
      </c>
      <c r="BN774">
        <f>Tabla1[[#This Row],[precio del paquete]]</f>
        <v>12900</v>
      </c>
      <c r="BO774" t="s">
        <v>1</v>
      </c>
      <c r="BP774" t="s">
        <v>1</v>
      </c>
      <c r="BQ774" t="s">
        <v>1</v>
      </c>
      <c r="BR774" t="s">
        <v>1</v>
      </c>
      <c r="BS774" t="s">
        <v>1</v>
      </c>
      <c r="BT774" t="s">
        <v>1</v>
      </c>
      <c r="BU774" t="s">
        <v>1</v>
      </c>
      <c r="BV774" t="s">
        <v>1</v>
      </c>
      <c r="BW774" t="s">
        <v>0</v>
      </c>
      <c r="BX774" t="s">
        <v>1</v>
      </c>
      <c r="BY774" t="s">
        <v>1</v>
      </c>
      <c r="BZ774" t="s">
        <v>1</v>
      </c>
      <c r="CA774" t="s">
        <v>1</v>
      </c>
      <c r="CB774" t="s">
        <v>1</v>
      </c>
      <c r="CD774" t="str" cm="1">
        <f t="array" aca="1" ref="CD774" ca="1">eConcatenar(A774:CB774,"|")</f>
        <v>2XAuQ4pZapBh2T6o|COM2021-1316|3|IMPERIAL DE LUJO|TABASCO|COMALCALCO|VILLA TECOLUTILLA|2022-02-01|12900|0|100|50|0|0|0|0|0|0|0|0|0|0|0|0|0|0|0|AREVALO|RODRIGUEZ|BARTOLA|SOLTERO|X|X|VILLA TECOLUTILLA|VILLA TECOLUTILLA|X|9331521439|X|X|X|VILLA TECOLUTILLA|X|LUNES|X|X|X|X|X|DOMICILIO |1150|11750|0|0|0|2022-02-02|2022-02-09|x|x|x|x|x|QWZBUE029KVTQO|x|HOMBRE|X|12900|X|X|X|X|X|X|X|X|CARDENAS|X|X|X|X|X</v>
      </c>
    </row>
    <row r="775" spans="1:82" x14ac:dyDescent="0.25">
      <c r="A775" t="s">
        <v>909</v>
      </c>
      <c r="B775" t="s">
        <v>2900</v>
      </c>
      <c r="C775">
        <v>3</v>
      </c>
      <c r="D775" t="s">
        <v>3183</v>
      </c>
      <c r="E775" t="s">
        <v>3188</v>
      </c>
      <c r="F775" t="s">
        <v>3189</v>
      </c>
      <c r="G775" t="s">
        <v>3624</v>
      </c>
      <c r="H775" t="s">
        <v>3836</v>
      </c>
      <c r="I775">
        <v>14800</v>
      </c>
      <c r="J775">
        <v>0</v>
      </c>
      <c r="K775">
        <v>400</v>
      </c>
      <c r="L775">
        <v>50</v>
      </c>
      <c r="M775">
        <v>2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 t="s">
        <v>4228</v>
      </c>
      <c r="AC775" t="s">
        <v>4541</v>
      </c>
      <c r="AD775" t="s">
        <v>4815</v>
      </c>
      <c r="AE775" t="s">
        <v>4</v>
      </c>
      <c r="AF775" t="s">
        <v>1</v>
      </c>
      <c r="AG775" t="s">
        <v>1</v>
      </c>
      <c r="AH775" t="s">
        <v>5741</v>
      </c>
      <c r="AI775" t="s">
        <v>3624</v>
      </c>
      <c r="AJ775" t="s">
        <v>1</v>
      </c>
      <c r="AK775">
        <v>9333259856</v>
      </c>
      <c r="AL775" t="s">
        <v>1</v>
      </c>
      <c r="AM775" t="s">
        <v>1</v>
      </c>
      <c r="AN775" t="s">
        <v>1</v>
      </c>
      <c r="AO775" t="s">
        <v>5741</v>
      </c>
      <c r="AP775" t="s">
        <v>1</v>
      </c>
      <c r="AQ775" t="s">
        <v>2</v>
      </c>
      <c r="AR775" t="s">
        <v>1</v>
      </c>
      <c r="AS775" t="s">
        <v>1</v>
      </c>
      <c r="AT775" t="s">
        <v>1</v>
      </c>
      <c r="AU775" t="s">
        <v>1</v>
      </c>
      <c r="AV775" t="s">
        <v>1</v>
      </c>
      <c r="AW775" t="s">
        <v>11</v>
      </c>
      <c r="AX775">
        <f>Tabla1[[#This Row],[precio del paquete]]-Tabla1[[#This Row],[Saldo_Deudor]]</f>
        <v>400</v>
      </c>
      <c r="AY775">
        <v>14400</v>
      </c>
      <c r="AZ775">
        <v>0</v>
      </c>
      <c r="BA775">
        <v>0</v>
      </c>
      <c r="BB775" s="20">
        <v>0</v>
      </c>
      <c r="BC775" t="s">
        <v>3985</v>
      </c>
      <c r="BD775" t="s">
        <v>4141</v>
      </c>
      <c r="BE775" t="s">
        <v>3</v>
      </c>
      <c r="BF775" t="s">
        <v>3</v>
      </c>
      <c r="BG775" t="s">
        <v>3</v>
      </c>
      <c r="BH775" t="s">
        <v>3</v>
      </c>
      <c r="BI775" t="s">
        <v>3</v>
      </c>
      <c r="BJ775" s="19" t="s">
        <v>6134</v>
      </c>
      <c r="BK775" t="s">
        <v>3</v>
      </c>
      <c r="BL775" t="s">
        <v>132</v>
      </c>
      <c r="BM775" t="s">
        <v>1</v>
      </c>
      <c r="BN775">
        <f>Tabla1[[#This Row],[precio del paquete]]</f>
        <v>14800</v>
      </c>
      <c r="BO775" t="s">
        <v>1</v>
      </c>
      <c r="BP775" t="s">
        <v>1</v>
      </c>
      <c r="BQ775" t="s">
        <v>1</v>
      </c>
      <c r="BR775" t="s">
        <v>1</v>
      </c>
      <c r="BS775" t="s">
        <v>1</v>
      </c>
      <c r="BT775" t="s">
        <v>1</v>
      </c>
      <c r="BU775" t="s">
        <v>1</v>
      </c>
      <c r="BV775" t="s">
        <v>1</v>
      </c>
      <c r="BW775" t="s">
        <v>0</v>
      </c>
      <c r="BX775" t="s">
        <v>1</v>
      </c>
      <c r="BY775" t="s">
        <v>1</v>
      </c>
      <c r="BZ775" t="s">
        <v>1</v>
      </c>
      <c r="CA775" t="s">
        <v>1</v>
      </c>
      <c r="CB775" t="s">
        <v>1</v>
      </c>
      <c r="CD775" t="str" cm="1">
        <f t="array" aca="1" ref="CD775" ca="1">eConcatenar(A775:CB775,"|")</f>
        <v>hxFxhr0kYWWW9g9R|COM2021-3794|3|MEMORIAL|TABASCO|COMALCALCO|VILLA TECOLUTILLA|2021-11-27|14800|0|400|50|2|0|0|0|0|0|0|0|0|0|0|0|0|0|0|VENTURA|MADRIGAL|EFREN|SOLTERO|X|X|RAYON CON ESQUINA GALEANA|VILLA TECOLUTILLA|X|9333259856|X|X|X|RAYON CON ESQUINA GALEANA|X|LUNES|X|X|X|X|X|DOMICILIO |400|14400|0|0|0|2022-01-17|2022-01-24|x|x|x|x|x|QWZGYSX69KVTQO|x|HOMBRE|X|14800|X|X|X|X|X|X|X|X|CARDENAS|X|X|X|X|X</v>
      </c>
    </row>
    <row r="776" spans="1:82" x14ac:dyDescent="0.25">
      <c r="A776" t="s">
        <v>910</v>
      </c>
      <c r="B776" t="s">
        <v>2901</v>
      </c>
      <c r="C776">
        <v>3</v>
      </c>
      <c r="D776" t="s">
        <v>3183</v>
      </c>
      <c r="E776" t="s">
        <v>3188</v>
      </c>
      <c r="F776" t="s">
        <v>3189</v>
      </c>
      <c r="G776" t="s">
        <v>3624</v>
      </c>
      <c r="H776" t="s">
        <v>3963</v>
      </c>
      <c r="I776">
        <v>14800</v>
      </c>
      <c r="J776">
        <v>0</v>
      </c>
      <c r="K776">
        <v>50</v>
      </c>
      <c r="L776">
        <v>50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 t="s">
        <v>4264</v>
      </c>
      <c r="AC776" t="s">
        <v>4980</v>
      </c>
      <c r="AD776" t="s">
        <v>4981</v>
      </c>
      <c r="AE776" t="s">
        <v>4</v>
      </c>
      <c r="AF776" t="s">
        <v>1</v>
      </c>
      <c r="AG776" t="s">
        <v>1</v>
      </c>
      <c r="AH776" t="s">
        <v>5742</v>
      </c>
      <c r="AI776" t="s">
        <v>3624</v>
      </c>
      <c r="AJ776" t="s">
        <v>1</v>
      </c>
      <c r="AK776">
        <v>9331296696</v>
      </c>
      <c r="AL776" t="s">
        <v>1</v>
      </c>
      <c r="AM776" t="s">
        <v>1</v>
      </c>
      <c r="AN776" t="s">
        <v>1</v>
      </c>
      <c r="AO776" t="s">
        <v>5742</v>
      </c>
      <c r="AP776" t="s">
        <v>1</v>
      </c>
      <c r="AQ776" t="s">
        <v>2</v>
      </c>
      <c r="AR776" t="s">
        <v>1</v>
      </c>
      <c r="AS776" t="s">
        <v>1</v>
      </c>
      <c r="AT776" t="s">
        <v>1</v>
      </c>
      <c r="AU776" t="s">
        <v>1</v>
      </c>
      <c r="AV776" t="s">
        <v>1</v>
      </c>
      <c r="AW776" t="s">
        <v>11</v>
      </c>
      <c r="AX776">
        <f>Tabla1[[#This Row],[precio del paquete]]-Tabla1[[#This Row],[Saldo_Deudor]]</f>
        <v>650</v>
      </c>
      <c r="AY776">
        <v>14150</v>
      </c>
      <c r="AZ776">
        <v>0</v>
      </c>
      <c r="BA776">
        <v>0</v>
      </c>
      <c r="BB776" s="20">
        <v>0</v>
      </c>
      <c r="BC776" t="s">
        <v>5961</v>
      </c>
      <c r="BD776" t="s">
        <v>4162</v>
      </c>
      <c r="BE776" t="s">
        <v>3</v>
      </c>
      <c r="BF776" t="s">
        <v>3</v>
      </c>
      <c r="BG776" t="s">
        <v>3</v>
      </c>
      <c r="BH776" t="s">
        <v>3</v>
      </c>
      <c r="BI776" t="s">
        <v>3</v>
      </c>
      <c r="BJ776" s="18" t="s">
        <v>6149</v>
      </c>
      <c r="BK776" t="s">
        <v>3</v>
      </c>
      <c r="BL776" t="s">
        <v>132</v>
      </c>
      <c r="BM776" t="s">
        <v>1</v>
      </c>
      <c r="BN776">
        <f>Tabla1[[#This Row],[precio del paquete]]</f>
        <v>14800</v>
      </c>
      <c r="BO776" t="s">
        <v>1</v>
      </c>
      <c r="BP776" t="s">
        <v>1</v>
      </c>
      <c r="BQ776" t="s">
        <v>1</v>
      </c>
      <c r="BR776" t="s">
        <v>1</v>
      </c>
      <c r="BS776" t="s">
        <v>1</v>
      </c>
      <c r="BT776" t="s">
        <v>1</v>
      </c>
      <c r="BU776" t="s">
        <v>1</v>
      </c>
      <c r="BV776" t="s">
        <v>1</v>
      </c>
      <c r="BW776" t="s">
        <v>0</v>
      </c>
      <c r="BX776" t="s">
        <v>1</v>
      </c>
      <c r="BY776" t="s">
        <v>1</v>
      </c>
      <c r="BZ776" t="s">
        <v>1</v>
      </c>
      <c r="CA776" t="s">
        <v>1</v>
      </c>
      <c r="CB776" t="s">
        <v>1</v>
      </c>
      <c r="CD776" t="str" cm="1">
        <f t="array" aca="1" ref="CD776" ca="1">eConcatenar(A776:CB776,"|")</f>
        <v>MgRuJhr6b1t9U4Z0|COM2021-2920|3|MEMORIAL|TABASCO|COMALCALCO|VILLA TECOLUTILLA|2021-09-15|14800|0|50|50|0|0|0|0|0|0|0|0|0|0|0|0|0|0|0|AREVALO|ZURITA|FLORIBERTA|SOLTERO|X|X|CALLE IGNACIO RAYON SIN NUMERO|VILLA TECOLUTILLA|X|9331296696|X|X|X|CALLE IGNACIO RAYON SIN NUMERO|X|LUNES|X|X|X|X|X|DOMICILIO |650|14150|0|0|0|2022-01-13|2022-01-20|x|x|x|x|x|QWZGYS8Q9KVTQO|x|HOMBRE|X|14800|X|X|X|X|X|X|X|X|CARDENAS|X|X|X|X|X</v>
      </c>
    </row>
    <row r="777" spans="1:82" x14ac:dyDescent="0.25">
      <c r="A777" t="s">
        <v>911</v>
      </c>
      <c r="B777" t="s">
        <v>2902</v>
      </c>
      <c r="C777">
        <v>3</v>
      </c>
      <c r="D777" t="s">
        <v>3183</v>
      </c>
      <c r="E777" t="s">
        <v>3188</v>
      </c>
      <c r="F777" t="s">
        <v>3189</v>
      </c>
      <c r="G777" t="s">
        <v>3624</v>
      </c>
      <c r="H777" t="s">
        <v>3987</v>
      </c>
      <c r="I777">
        <v>14800</v>
      </c>
      <c r="J777">
        <v>0</v>
      </c>
      <c r="K777">
        <v>200</v>
      </c>
      <c r="L777">
        <v>50</v>
      </c>
      <c r="M777">
        <v>1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 t="s">
        <v>4982</v>
      </c>
      <c r="AC777" t="s">
        <v>4983</v>
      </c>
      <c r="AD777" t="s">
        <v>4984</v>
      </c>
      <c r="AE777" t="s">
        <v>4</v>
      </c>
      <c r="AF777" t="s">
        <v>1</v>
      </c>
      <c r="AG777" t="s">
        <v>1</v>
      </c>
      <c r="AH777" t="s">
        <v>5705</v>
      </c>
      <c r="AI777" t="s">
        <v>3624</v>
      </c>
      <c r="AJ777" t="s">
        <v>1</v>
      </c>
      <c r="AK777">
        <v>9331224738</v>
      </c>
      <c r="AL777" t="s">
        <v>1</v>
      </c>
      <c r="AM777" t="s">
        <v>1</v>
      </c>
      <c r="AN777" t="s">
        <v>1</v>
      </c>
      <c r="AO777" t="s">
        <v>5705</v>
      </c>
      <c r="AP777" t="s">
        <v>1</v>
      </c>
      <c r="AQ777" t="s">
        <v>2</v>
      </c>
      <c r="AR777" t="s">
        <v>1</v>
      </c>
      <c r="AS777" t="s">
        <v>1</v>
      </c>
      <c r="AT777" t="s">
        <v>1</v>
      </c>
      <c r="AU777" t="s">
        <v>1</v>
      </c>
      <c r="AV777" t="s">
        <v>1</v>
      </c>
      <c r="AW777" t="s">
        <v>11</v>
      </c>
      <c r="AX777">
        <f>Tabla1[[#This Row],[precio del paquete]]-Tabla1[[#This Row],[Saldo_Deudor]]</f>
        <v>400</v>
      </c>
      <c r="AY777">
        <v>14400</v>
      </c>
      <c r="AZ777">
        <v>0</v>
      </c>
      <c r="BA777">
        <v>0</v>
      </c>
      <c r="BB777" s="20">
        <v>0</v>
      </c>
      <c r="BC777" t="s">
        <v>5980</v>
      </c>
      <c r="BD777" t="s">
        <v>5959</v>
      </c>
      <c r="BE777" t="s">
        <v>3</v>
      </c>
      <c r="BF777" t="s">
        <v>3</v>
      </c>
      <c r="BG777" t="s">
        <v>3</v>
      </c>
      <c r="BH777" t="s">
        <v>3</v>
      </c>
      <c r="BI777" t="s">
        <v>3</v>
      </c>
      <c r="BJ777" s="19" t="s">
        <v>6134</v>
      </c>
      <c r="BK777" t="s">
        <v>3</v>
      </c>
      <c r="BL777" t="s">
        <v>132</v>
      </c>
      <c r="BM777" t="s">
        <v>1</v>
      </c>
      <c r="BN777">
        <f>Tabla1[[#This Row],[precio del paquete]]</f>
        <v>14800</v>
      </c>
      <c r="BO777" t="s">
        <v>1</v>
      </c>
      <c r="BP777" t="s">
        <v>1</v>
      </c>
      <c r="BQ777" t="s">
        <v>1</v>
      </c>
      <c r="BR777" t="s">
        <v>1</v>
      </c>
      <c r="BS777" t="s">
        <v>1</v>
      </c>
      <c r="BT777" t="s">
        <v>1</v>
      </c>
      <c r="BU777" t="s">
        <v>1</v>
      </c>
      <c r="BV777" t="s">
        <v>1</v>
      </c>
      <c r="BW777" t="s">
        <v>0</v>
      </c>
      <c r="BX777" t="s">
        <v>1</v>
      </c>
      <c r="BY777" t="s">
        <v>1</v>
      </c>
      <c r="BZ777" t="s">
        <v>1</v>
      </c>
      <c r="CA777" t="s">
        <v>1</v>
      </c>
      <c r="CB777" t="s">
        <v>1</v>
      </c>
      <c r="CD777" t="str" cm="1">
        <f t="array" aca="1" ref="CD777" ca="1">eConcatenar(A777:CB777,"|")</f>
        <v>pkGNET3kMSbxwvjs|COM2021-3784|3|MEMORIAL|TABASCO|COMALCALCO|VILLA TECOLUTILLA|2021-11-26|14800|0|200|50|1|0|0|0|0|0|0|0|0|0|0|0|0|0|0|ALMELDA|VALLADARES|IRENE|SOLTERO|X|X|CALLE NICOLAS BRAVO|VILLA TECOLUTILLA|X|9331224738|X|X|X|CALLE NICOLAS BRAVO|X|LUNES|X|X|X|X|X|DOMICILIO |400|14400|0|0|0|2022-01-18|2022-01-25|x|x|x|x|x|QWZGYSX69KVTQO|x|HOMBRE|X|14800|X|X|X|X|X|X|X|X|CARDENAS|X|X|X|X|X</v>
      </c>
    </row>
    <row r="778" spans="1:82" x14ac:dyDescent="0.25">
      <c r="A778" t="s">
        <v>912</v>
      </c>
      <c r="B778" t="s">
        <v>2903</v>
      </c>
      <c r="C778">
        <v>3</v>
      </c>
      <c r="D778" t="s">
        <v>3183</v>
      </c>
      <c r="E778" t="s">
        <v>3188</v>
      </c>
      <c r="F778" t="s">
        <v>3189</v>
      </c>
      <c r="G778" t="s">
        <v>3624</v>
      </c>
      <c r="H778" t="s">
        <v>3860</v>
      </c>
      <c r="I778">
        <v>14800</v>
      </c>
      <c r="J778">
        <v>0</v>
      </c>
      <c r="K778">
        <v>500</v>
      </c>
      <c r="L778">
        <v>50</v>
      </c>
      <c r="M778">
        <v>1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 t="s">
        <v>4985</v>
      </c>
      <c r="AC778" t="s">
        <v>4221</v>
      </c>
      <c r="AD778" t="s">
        <v>4986</v>
      </c>
      <c r="AE778" t="s">
        <v>4</v>
      </c>
      <c r="AF778" t="s">
        <v>1</v>
      </c>
      <c r="AG778" t="s">
        <v>1</v>
      </c>
      <c r="AH778" t="s">
        <v>5518</v>
      </c>
      <c r="AI778" t="s">
        <v>3624</v>
      </c>
      <c r="AJ778" t="s">
        <v>1</v>
      </c>
      <c r="AK778">
        <v>9331218843</v>
      </c>
      <c r="AL778" t="s">
        <v>1</v>
      </c>
      <c r="AM778" t="s">
        <v>1</v>
      </c>
      <c r="AN778" t="s">
        <v>1</v>
      </c>
      <c r="AO778" t="s">
        <v>5518</v>
      </c>
      <c r="AP778" t="s">
        <v>1</v>
      </c>
      <c r="AQ778" t="s">
        <v>2</v>
      </c>
      <c r="AR778" t="s">
        <v>1</v>
      </c>
      <c r="AS778" t="s">
        <v>1</v>
      </c>
      <c r="AT778" t="s">
        <v>1</v>
      </c>
      <c r="AU778" t="s">
        <v>1</v>
      </c>
      <c r="AV778" t="s">
        <v>1</v>
      </c>
      <c r="AW778" t="s">
        <v>11</v>
      </c>
      <c r="AX778">
        <f>Tabla1[[#This Row],[precio del paquete]]-Tabla1[[#This Row],[Saldo_Deudor]]</f>
        <v>3900</v>
      </c>
      <c r="AY778">
        <v>10900</v>
      </c>
      <c r="AZ778">
        <v>0</v>
      </c>
      <c r="BA778">
        <v>0</v>
      </c>
      <c r="BB778" s="20">
        <v>0</v>
      </c>
      <c r="BC778" t="s">
        <v>4034</v>
      </c>
      <c r="BD778" t="s">
        <v>6004</v>
      </c>
      <c r="BE778" t="s">
        <v>3</v>
      </c>
      <c r="BF778" t="s">
        <v>3</v>
      </c>
      <c r="BG778" t="s">
        <v>3</v>
      </c>
      <c r="BH778" t="s">
        <v>3</v>
      </c>
      <c r="BI778" t="s">
        <v>3</v>
      </c>
      <c r="BJ778" s="18" t="s">
        <v>6134</v>
      </c>
      <c r="BK778" t="s">
        <v>3</v>
      </c>
      <c r="BL778" t="s">
        <v>132</v>
      </c>
      <c r="BM778" t="s">
        <v>1</v>
      </c>
      <c r="BN778">
        <f>Tabla1[[#This Row],[precio del paquete]]</f>
        <v>14800</v>
      </c>
      <c r="BO778" t="s">
        <v>1</v>
      </c>
      <c r="BP778" t="s">
        <v>1</v>
      </c>
      <c r="BQ778" t="s">
        <v>1</v>
      </c>
      <c r="BR778" t="s">
        <v>1</v>
      </c>
      <c r="BS778" t="s">
        <v>1</v>
      </c>
      <c r="BT778" t="s">
        <v>1</v>
      </c>
      <c r="BU778" t="s">
        <v>1</v>
      </c>
      <c r="BV778" t="s">
        <v>1</v>
      </c>
      <c r="BW778" t="s">
        <v>0</v>
      </c>
      <c r="BX778" t="s">
        <v>1</v>
      </c>
      <c r="BY778" t="s">
        <v>1</v>
      </c>
      <c r="BZ778" t="s">
        <v>1</v>
      </c>
      <c r="CA778" t="s">
        <v>1</v>
      </c>
      <c r="CB778" t="s">
        <v>1</v>
      </c>
      <c r="CD778" t="str" cm="1">
        <f t="array" aca="1" ref="CD778" ca="1">eConcatenar(A778:CB778,"|")</f>
        <v>HJBYk2mAmdEAbwVX|COM2021-3941|3|MEMORIAL|TABASCO|COMALCALCO|VILLA TECOLUTILLA|2021-07-12|14800|0|500|50|1|0|0|0|0|0|0|0|0|0|0|0|0|0|0|DANTORIE|GONZALEZ|JOSE LIVIO|SOLTERO|X|X|CALLE MIGUEL HIDALGO|VILLA TECOLUTILLA|X|9331218843|X|X|X|CALLE MIGUEL HIDALGO|X|LUNES|X|X|X|X|X|DOMICILIO |3900|10900|0|0|0|2021-05-12|2021-05-19|x|x|x|x|x|QWZGYSX69KVTQO|x|HOMBRE|X|14800|X|X|X|X|X|X|X|X|CARDENAS|X|X|X|X|X</v>
      </c>
    </row>
    <row r="779" spans="1:82" x14ac:dyDescent="0.25">
      <c r="A779" t="s">
        <v>913</v>
      </c>
      <c r="B779" t="s">
        <v>2904</v>
      </c>
      <c r="C779">
        <v>3</v>
      </c>
      <c r="D779" t="s">
        <v>3183</v>
      </c>
      <c r="E779" t="s">
        <v>3188</v>
      </c>
      <c r="F779" t="s">
        <v>3192</v>
      </c>
      <c r="G779" t="s">
        <v>3625</v>
      </c>
      <c r="H779" t="s">
        <v>3966</v>
      </c>
      <c r="I779">
        <v>14800</v>
      </c>
      <c r="J779">
        <v>0</v>
      </c>
      <c r="K779">
        <v>50</v>
      </c>
      <c r="L779">
        <v>50</v>
      </c>
      <c r="M779">
        <v>2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 t="s">
        <v>4987</v>
      </c>
      <c r="AC779" t="s">
        <v>4988</v>
      </c>
      <c r="AD779" t="s">
        <v>4989</v>
      </c>
      <c r="AE779" t="s">
        <v>4</v>
      </c>
      <c r="AF779" t="s">
        <v>1</v>
      </c>
      <c r="AG779" t="s">
        <v>1</v>
      </c>
      <c r="AH779" t="s">
        <v>5743</v>
      </c>
      <c r="AI779" t="s">
        <v>3625</v>
      </c>
      <c r="AJ779" t="s">
        <v>1</v>
      </c>
      <c r="AK779">
        <v>9331138472</v>
      </c>
      <c r="AL779" t="s">
        <v>1</v>
      </c>
      <c r="AM779" t="s">
        <v>1</v>
      </c>
      <c r="AN779" t="s">
        <v>1</v>
      </c>
      <c r="AO779" t="s">
        <v>5743</v>
      </c>
      <c r="AP779" t="s">
        <v>1</v>
      </c>
      <c r="AQ779" t="s">
        <v>2</v>
      </c>
      <c r="AR779" t="s">
        <v>1</v>
      </c>
      <c r="AS779" t="s">
        <v>1</v>
      </c>
      <c r="AT779" t="s">
        <v>1</v>
      </c>
      <c r="AU779" t="s">
        <v>1</v>
      </c>
      <c r="AV779" t="s">
        <v>1</v>
      </c>
      <c r="AW779" t="s">
        <v>11</v>
      </c>
      <c r="AX779">
        <f>Tabla1[[#This Row],[precio del paquete]]-Tabla1[[#This Row],[Saldo_Deudor]]</f>
        <v>50</v>
      </c>
      <c r="AY779">
        <v>14750</v>
      </c>
      <c r="AZ779">
        <v>0</v>
      </c>
      <c r="BA779">
        <v>0</v>
      </c>
      <c r="BB779" s="20">
        <v>0</v>
      </c>
      <c r="BC779" t="s">
        <v>3966</v>
      </c>
      <c r="BD779" t="s">
        <v>6036</v>
      </c>
      <c r="BE779" t="s">
        <v>3</v>
      </c>
      <c r="BF779" t="s">
        <v>3</v>
      </c>
      <c r="BG779" t="s">
        <v>3</v>
      </c>
      <c r="BH779" t="s">
        <v>3</v>
      </c>
      <c r="BI779" t="s">
        <v>3</v>
      </c>
      <c r="BJ779" s="19" t="s">
        <v>6125</v>
      </c>
      <c r="BK779" t="s">
        <v>3</v>
      </c>
      <c r="BL779" t="s">
        <v>132</v>
      </c>
      <c r="BM779" t="s">
        <v>1</v>
      </c>
      <c r="BN779">
        <f>Tabla1[[#This Row],[precio del paquete]]</f>
        <v>14800</v>
      </c>
      <c r="BO779" t="s">
        <v>1</v>
      </c>
      <c r="BP779" t="s">
        <v>1</v>
      </c>
      <c r="BQ779" t="s">
        <v>1</v>
      </c>
      <c r="BR779" t="s">
        <v>1</v>
      </c>
      <c r="BS779" t="s">
        <v>1</v>
      </c>
      <c r="BT779" t="s">
        <v>1</v>
      </c>
      <c r="BU779" t="s">
        <v>1</v>
      </c>
      <c r="BV779" t="s">
        <v>1</v>
      </c>
      <c r="BW779" t="s">
        <v>0</v>
      </c>
      <c r="BX779" t="s">
        <v>1</v>
      </c>
      <c r="BY779" t="s">
        <v>1</v>
      </c>
      <c r="BZ779" t="s">
        <v>1</v>
      </c>
      <c r="CA779" t="s">
        <v>1</v>
      </c>
      <c r="CB779" t="s">
        <v>1</v>
      </c>
      <c r="CD779" t="str" cm="1">
        <f t="array" aca="1" ref="CD779" ca="1">eConcatenar(A779:CB779,"|")</f>
        <v>YzDPRsQd1fQFos97|PAR2022-0114|3|MEMORIAL|TABASCO|PARAISO|VILLAPUERTO CEIBA|2022-04-01|14800|0|50|50|2|0|0|0|0|0|0|0|0|0|0|0|0|0|0|CAMPECHANO|TOTO|OLIMPIA|SOLTERO|X|X|AVENIDA 5 DE FEBRERO SIN NUMERO|VILLAPUERTO CEIBA|X|9331138472|X|X|X|AVENIDA 5 DE FEBRERO SIN NUMERO|X|LUNES|X|X|X|X|X|DOMICILIO |50|14750|0|0|0|2022-04-01|2022-04-08|x|x|x|x|x|2DFOYRA5IQNIWWH|x|HOMBRE|X|14800|X|X|X|X|X|X|X|X|CARDENAS|X|X|X|X|X</v>
      </c>
    </row>
    <row r="780" spans="1:82" x14ac:dyDescent="0.25">
      <c r="A780" t="s">
        <v>914</v>
      </c>
      <c r="B780" t="s">
        <v>2905</v>
      </c>
      <c r="C780">
        <v>3</v>
      </c>
      <c r="D780" t="s">
        <v>3183</v>
      </c>
      <c r="E780" t="s">
        <v>3188</v>
      </c>
      <c r="F780" t="s">
        <v>0</v>
      </c>
      <c r="G780" t="s">
        <v>1</v>
      </c>
      <c r="H780" t="s">
        <v>4079</v>
      </c>
      <c r="I780">
        <v>14800</v>
      </c>
      <c r="J780">
        <v>0</v>
      </c>
      <c r="K780">
        <v>100</v>
      </c>
      <c r="L780">
        <v>50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 t="s">
        <v>4221</v>
      </c>
      <c r="AC780" t="s">
        <v>4255</v>
      </c>
      <c r="AD780" t="s">
        <v>4990</v>
      </c>
      <c r="AE780" t="s">
        <v>4</v>
      </c>
      <c r="AF780" t="s">
        <v>1</v>
      </c>
      <c r="AG780" t="s">
        <v>1</v>
      </c>
      <c r="AH780" t="s">
        <v>5744</v>
      </c>
      <c r="AI780" t="s">
        <v>1</v>
      </c>
      <c r="AJ780" t="s">
        <v>1</v>
      </c>
      <c r="AK780">
        <v>9331193031</v>
      </c>
      <c r="AL780" t="s">
        <v>1</v>
      </c>
      <c r="AM780" t="s">
        <v>1</v>
      </c>
      <c r="AN780" t="s">
        <v>1</v>
      </c>
      <c r="AO780" t="s">
        <v>5744</v>
      </c>
      <c r="AP780" t="s">
        <v>1</v>
      </c>
      <c r="AQ780" t="s">
        <v>2</v>
      </c>
      <c r="AR780" t="s">
        <v>1</v>
      </c>
      <c r="AS780" t="s">
        <v>1</v>
      </c>
      <c r="AT780" t="s">
        <v>1</v>
      </c>
      <c r="AU780" t="s">
        <v>1</v>
      </c>
      <c r="AV780" t="s">
        <v>1</v>
      </c>
      <c r="AW780" t="s">
        <v>11</v>
      </c>
      <c r="AX780">
        <f>Tabla1[[#This Row],[precio del paquete]]-Tabla1[[#This Row],[Saldo_Deudor]]</f>
        <v>13400</v>
      </c>
      <c r="AY780">
        <v>1400</v>
      </c>
      <c r="AZ780">
        <v>0</v>
      </c>
      <c r="BA780">
        <v>0</v>
      </c>
      <c r="BB780" s="20">
        <v>0</v>
      </c>
      <c r="BC780" t="s">
        <v>5987</v>
      </c>
      <c r="BD780" t="s">
        <v>3896</v>
      </c>
      <c r="BE780" t="s">
        <v>3</v>
      </c>
      <c r="BF780" t="s">
        <v>3</v>
      </c>
      <c r="BG780" t="s">
        <v>3</v>
      </c>
      <c r="BH780" t="s">
        <v>3</v>
      </c>
      <c r="BI780" t="s">
        <v>3</v>
      </c>
      <c r="BJ780" s="18" t="s">
        <v>6139</v>
      </c>
      <c r="BK780" t="s">
        <v>3</v>
      </c>
      <c r="BL780" t="s">
        <v>132</v>
      </c>
      <c r="BM780" t="s">
        <v>1</v>
      </c>
      <c r="BN780">
        <f>Tabla1[[#This Row],[precio del paquete]]</f>
        <v>14800</v>
      </c>
      <c r="BO780" t="s">
        <v>1</v>
      </c>
      <c r="BP780" t="s">
        <v>1</v>
      </c>
      <c r="BQ780" t="s">
        <v>1</v>
      </c>
      <c r="BR780" t="s">
        <v>1</v>
      </c>
      <c r="BS780" t="s">
        <v>1</v>
      </c>
      <c r="BT780" t="s">
        <v>1</v>
      </c>
      <c r="BU780" t="s">
        <v>1</v>
      </c>
      <c r="BV780" t="s">
        <v>1</v>
      </c>
      <c r="BW780" t="s">
        <v>0</v>
      </c>
      <c r="BX780" t="s">
        <v>1</v>
      </c>
      <c r="BY780" t="s">
        <v>1</v>
      </c>
      <c r="BZ780" t="s">
        <v>1</v>
      </c>
      <c r="CA780" t="s">
        <v>1</v>
      </c>
      <c r="CB780" t="s">
        <v>1</v>
      </c>
      <c r="CD780" t="str" cm="1">
        <f t="array" aca="1" ref="CD780" ca="1">eConcatenar(A780:CB780,"|")</f>
        <v>oLCdeZa8YPGQaMSL|CAR2019-1110|3|MEMORIAL|TABASCO|CARDENAS|X|2021-09-04|14800|0|100|50|0|0|0|0|0|0|0|0|0|0|0|0|0|0|0|GONZALEZ|ALVARADO|LUCRECIA|SOLTERO|X|X|RANCHERIA CARLOS GREEN TERCERA SECCION |X|X|9331193031|X|X|X|RANCHERIA CARLOS GREEN TERCERA SECCION |X|LUNES|X|X|X|X|X|DOMICILIO |13400|1400|0|0|0|2021-12-24|2021-12-31|x|x|x|x|x|QWZGYT4O9KVTQO|x|HOMBRE|X|14800|X|X|X|X|X|X|X|X|CARDENAS|X|X|X|X|X</v>
      </c>
    </row>
    <row r="781" spans="1:82" x14ac:dyDescent="0.25">
      <c r="A781" t="s">
        <v>915</v>
      </c>
      <c r="B781" t="s">
        <v>2906</v>
      </c>
      <c r="C781">
        <v>3</v>
      </c>
      <c r="D781" t="s">
        <v>3185</v>
      </c>
      <c r="E781" t="s">
        <v>3188</v>
      </c>
      <c r="F781" t="s">
        <v>3189</v>
      </c>
      <c r="G781" t="s">
        <v>1</v>
      </c>
      <c r="H781" t="s">
        <v>3763</v>
      </c>
      <c r="I781">
        <v>12900</v>
      </c>
      <c r="J781">
        <v>0</v>
      </c>
      <c r="K781">
        <v>100</v>
      </c>
      <c r="L781">
        <v>50</v>
      </c>
      <c r="M781">
        <v>1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 t="s">
        <v>4183</v>
      </c>
      <c r="AC781" t="s">
        <v>4423</v>
      </c>
      <c r="AD781" t="s">
        <v>4991</v>
      </c>
      <c r="AE781" t="s">
        <v>4</v>
      </c>
      <c r="AF781" t="s">
        <v>1</v>
      </c>
      <c r="AG781" t="s">
        <v>1</v>
      </c>
      <c r="AH781" t="s">
        <v>1</v>
      </c>
      <c r="AI781" t="s">
        <v>1</v>
      </c>
      <c r="AJ781" t="s">
        <v>1</v>
      </c>
      <c r="AK781" t="s">
        <v>1</v>
      </c>
      <c r="AL781" t="s">
        <v>1</v>
      </c>
      <c r="AM781" t="s">
        <v>1</v>
      </c>
      <c r="AN781" t="s">
        <v>1</v>
      </c>
      <c r="AO781" t="s">
        <v>1</v>
      </c>
      <c r="AP781" t="s">
        <v>1</v>
      </c>
      <c r="AQ781" t="s">
        <v>2</v>
      </c>
      <c r="AR781" t="s">
        <v>1</v>
      </c>
      <c r="AS781" t="s">
        <v>1</v>
      </c>
      <c r="AT781" t="s">
        <v>1</v>
      </c>
      <c r="AU781" t="s">
        <v>1</v>
      </c>
      <c r="AV781" t="s">
        <v>1</v>
      </c>
      <c r="AW781" t="s">
        <v>11</v>
      </c>
      <c r="AX781">
        <f>Tabla1[[#This Row],[precio del paquete]]-Tabla1[[#This Row],[Saldo_Deudor]]</f>
        <v>10300</v>
      </c>
      <c r="AY781">
        <v>2600</v>
      </c>
      <c r="AZ781">
        <v>0</v>
      </c>
      <c r="BA781">
        <v>0</v>
      </c>
      <c r="BB781" s="20">
        <v>0</v>
      </c>
      <c r="BC781" t="s">
        <v>5959</v>
      </c>
      <c r="BD781" t="s">
        <v>3763</v>
      </c>
      <c r="BE781" t="s">
        <v>3</v>
      </c>
      <c r="BF781" t="s">
        <v>3</v>
      </c>
      <c r="BG781" t="s">
        <v>3</v>
      </c>
      <c r="BH781" t="s">
        <v>3</v>
      </c>
      <c r="BI781" t="s">
        <v>3</v>
      </c>
      <c r="BJ781" s="19" t="s">
        <v>6128</v>
      </c>
      <c r="BK781" t="s">
        <v>3</v>
      </c>
      <c r="BL781" t="s">
        <v>132</v>
      </c>
      <c r="BM781" t="s">
        <v>1</v>
      </c>
      <c r="BN781">
        <f>Tabla1[[#This Row],[precio del paquete]]</f>
        <v>12900</v>
      </c>
      <c r="BO781" t="s">
        <v>1</v>
      </c>
      <c r="BP781" t="s">
        <v>1</v>
      </c>
      <c r="BQ781" t="s">
        <v>1</v>
      </c>
      <c r="BR781" t="s">
        <v>1</v>
      </c>
      <c r="BS781" t="s">
        <v>1</v>
      </c>
      <c r="BT781" t="s">
        <v>1</v>
      </c>
      <c r="BU781" t="s">
        <v>1</v>
      </c>
      <c r="BV781" t="s">
        <v>1</v>
      </c>
      <c r="BW781" t="s">
        <v>0</v>
      </c>
      <c r="BX781" t="s">
        <v>1</v>
      </c>
      <c r="BY781" t="s">
        <v>1</v>
      </c>
      <c r="BZ781" t="s">
        <v>1</v>
      </c>
      <c r="CA781" t="s">
        <v>1</v>
      </c>
      <c r="CB781" t="s">
        <v>1</v>
      </c>
      <c r="CD781" t="str" cm="1">
        <f t="array" aca="1" ref="CD781" ca="1">eConcatenar(A781:CB781,"|")</f>
        <v>wmQYbjCGicqyF15F|COM2019-2022|3|IMPERIAL DE LUJO|TABASCO|COMALCALCO|X|2022-02-01|12900|0|100|50|1|0|0|0|0|0|0|0|0|0|0|0|0|0|0|DE LA CRUZ|DE LA ROSA|MRGARITO|SOLTERO|X|X|X|X|X|X|X|X|X|X|X|LUNES|X|X|X|X|X|DOMICILIO |10300|2600|0|0|0|2022-01-25|2022-02-01|x|x|x|x|x|EJCRE545VMMBBOQ|x|HOMBRE|X|12900|X|X|X|X|X|X|X|X|CARDENAS|X|X|X|X|X</v>
      </c>
    </row>
    <row r="782" spans="1:82" x14ac:dyDescent="0.25">
      <c r="A782" t="s">
        <v>916</v>
      </c>
      <c r="B782" t="s">
        <v>2907</v>
      </c>
      <c r="C782">
        <v>3</v>
      </c>
      <c r="D782" t="s">
        <v>3183</v>
      </c>
      <c r="E782" t="s">
        <v>3188</v>
      </c>
      <c r="F782" t="s">
        <v>3192</v>
      </c>
      <c r="G782" t="s">
        <v>3626</v>
      </c>
      <c r="H782" t="s">
        <v>3820</v>
      </c>
      <c r="I782">
        <v>14800</v>
      </c>
      <c r="J782">
        <v>0</v>
      </c>
      <c r="K782">
        <v>100</v>
      </c>
      <c r="L782">
        <v>50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 t="s">
        <v>4201</v>
      </c>
      <c r="AC782" t="s">
        <v>4704</v>
      </c>
      <c r="AD782" t="s">
        <v>4992</v>
      </c>
      <c r="AE782" t="s">
        <v>4</v>
      </c>
      <c r="AF782" t="s">
        <v>1</v>
      </c>
      <c r="AG782" t="s">
        <v>1</v>
      </c>
      <c r="AH782" t="s">
        <v>5745</v>
      </c>
      <c r="AI782" t="s">
        <v>3626</v>
      </c>
      <c r="AJ782" t="s">
        <v>1</v>
      </c>
      <c r="AK782">
        <v>9141230163</v>
      </c>
      <c r="AL782" t="s">
        <v>1</v>
      </c>
      <c r="AM782" t="s">
        <v>1</v>
      </c>
      <c r="AN782" t="s">
        <v>1</v>
      </c>
      <c r="AO782" t="s">
        <v>5745</v>
      </c>
      <c r="AP782" t="s">
        <v>1</v>
      </c>
      <c r="AQ782" t="s">
        <v>2</v>
      </c>
      <c r="AR782" t="s">
        <v>1</v>
      </c>
      <c r="AS782" t="s">
        <v>1</v>
      </c>
      <c r="AT782" t="s">
        <v>1</v>
      </c>
      <c r="AU782" t="s">
        <v>1</v>
      </c>
      <c r="AV782" t="s">
        <v>1</v>
      </c>
      <c r="AW782" t="s">
        <v>11</v>
      </c>
      <c r="AX782">
        <f>Tabla1[[#This Row],[precio del paquete]]-Tabla1[[#This Row],[Saldo_Deudor]]</f>
        <v>1100</v>
      </c>
      <c r="AY782">
        <v>13700</v>
      </c>
      <c r="AZ782">
        <v>0</v>
      </c>
      <c r="BA782">
        <v>0</v>
      </c>
      <c r="BB782" s="20">
        <v>0</v>
      </c>
      <c r="BC782" t="s">
        <v>6005</v>
      </c>
      <c r="BD782" t="s">
        <v>6098</v>
      </c>
      <c r="BE782" t="s">
        <v>3</v>
      </c>
      <c r="BF782" t="s">
        <v>3</v>
      </c>
      <c r="BG782" t="s">
        <v>3</v>
      </c>
      <c r="BH782" t="s">
        <v>3</v>
      </c>
      <c r="BI782" t="s">
        <v>3</v>
      </c>
      <c r="BJ782" s="18" t="s">
        <v>6134</v>
      </c>
      <c r="BK782" t="s">
        <v>3</v>
      </c>
      <c r="BL782" t="s">
        <v>132</v>
      </c>
      <c r="BM782" t="s">
        <v>1</v>
      </c>
      <c r="BN782">
        <f>Tabla1[[#This Row],[precio del paquete]]</f>
        <v>14800</v>
      </c>
      <c r="BO782" t="s">
        <v>1</v>
      </c>
      <c r="BP782" t="s">
        <v>1</v>
      </c>
      <c r="BQ782" t="s">
        <v>1</v>
      </c>
      <c r="BR782" t="s">
        <v>1</v>
      </c>
      <c r="BS782" t="s">
        <v>1</v>
      </c>
      <c r="BT782" t="s">
        <v>1</v>
      </c>
      <c r="BU782" t="s">
        <v>1</v>
      </c>
      <c r="BV782" t="s">
        <v>1</v>
      </c>
      <c r="BW782" t="s">
        <v>0</v>
      </c>
      <c r="BX782" t="s">
        <v>1</v>
      </c>
      <c r="BY782" t="s">
        <v>1</v>
      </c>
      <c r="BZ782" t="s">
        <v>1</v>
      </c>
      <c r="CA782" t="s">
        <v>1</v>
      </c>
      <c r="CB782" t="s">
        <v>1</v>
      </c>
      <c r="CD782" t="str" cm="1">
        <f t="array" aca="1" ref="CD782" ca="1">eConcatenar(A782:CB782,"|")</f>
        <v>Jyt1XzdjKGG5R8Xs|PAR2021-5821|3|MEMORIAL|TABASCO|PARAISO|YOLOXOCHILT |2021-10-02|14800|0|100|50|0|0|0|0|0|0|0|0|0|0|0|0|0|0|0|HERNANDEZ|TRIANO|LUCAS|SOLTERO|X|X|YOLOXOCOCHITL|YOLOXOCHILT |X|9141230163|X|X|X|YOLOXOCOCHITL|X|LUNES|X|X|X|X|X|DOMICILIO |1100|13700|0|0|0|2022-11-08|2022-11-15|x|x|x|x|x|QWZGYSX69KVTQO|x|HOMBRE|X|14800|X|X|X|X|X|X|X|X|CARDENAS|X|X|X|X|X</v>
      </c>
    </row>
    <row r="783" spans="1:82" x14ac:dyDescent="0.25">
      <c r="A783" t="s">
        <v>917</v>
      </c>
      <c r="B783" t="s">
        <v>2908</v>
      </c>
      <c r="C783">
        <v>3</v>
      </c>
      <c r="D783" t="s">
        <v>4174</v>
      </c>
      <c r="E783" t="s">
        <v>3188</v>
      </c>
      <c r="F783" t="s">
        <v>3192</v>
      </c>
      <c r="G783" t="s">
        <v>3627</v>
      </c>
      <c r="H783" t="s">
        <v>3820</v>
      </c>
      <c r="I783">
        <v>14800</v>
      </c>
      <c r="J783">
        <v>0</v>
      </c>
      <c r="K783">
        <v>100</v>
      </c>
      <c r="L783">
        <v>50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 t="s">
        <v>4201</v>
      </c>
      <c r="AC783" t="s">
        <v>4993</v>
      </c>
      <c r="AD783" t="s">
        <v>4994</v>
      </c>
      <c r="AE783" t="s">
        <v>4</v>
      </c>
      <c r="AF783" t="s">
        <v>1</v>
      </c>
      <c r="AG783" t="s">
        <v>1</v>
      </c>
      <c r="AH783" t="s">
        <v>3627</v>
      </c>
      <c r="AI783" t="s">
        <v>3627</v>
      </c>
      <c r="AJ783" t="s">
        <v>1</v>
      </c>
      <c r="AK783">
        <v>99334551060</v>
      </c>
      <c r="AL783" t="s">
        <v>1</v>
      </c>
      <c r="AM783" t="s">
        <v>1</v>
      </c>
      <c r="AN783" t="s">
        <v>1</v>
      </c>
      <c r="AO783" t="s">
        <v>3627</v>
      </c>
      <c r="AP783" t="s">
        <v>1</v>
      </c>
      <c r="AQ783" t="s">
        <v>2</v>
      </c>
      <c r="AR783" t="s">
        <v>1</v>
      </c>
      <c r="AS783" t="s">
        <v>1</v>
      </c>
      <c r="AT783" t="s">
        <v>1</v>
      </c>
      <c r="AU783" t="s">
        <v>1</v>
      </c>
      <c r="AV783" t="s">
        <v>1</v>
      </c>
      <c r="AW783" t="s">
        <v>11</v>
      </c>
      <c r="AX783">
        <f>Tabla1[[#This Row],[precio del paquete]]-Tabla1[[#This Row],[Saldo_Deudor]]</f>
        <v>1500</v>
      </c>
      <c r="AY783">
        <v>13300</v>
      </c>
      <c r="AZ783">
        <v>0</v>
      </c>
      <c r="BA783">
        <v>0</v>
      </c>
      <c r="BB783" s="20">
        <v>0</v>
      </c>
      <c r="BC783" t="s">
        <v>3768</v>
      </c>
      <c r="BD783" t="s">
        <v>3769</v>
      </c>
      <c r="BE783" t="s">
        <v>3</v>
      </c>
      <c r="BF783" t="s">
        <v>3</v>
      </c>
      <c r="BG783" t="s">
        <v>3</v>
      </c>
      <c r="BH783" t="s">
        <v>3</v>
      </c>
      <c r="BI783" t="s">
        <v>3</v>
      </c>
      <c r="BJ783" s="19" t="s">
        <v>6138</v>
      </c>
      <c r="BK783" t="s">
        <v>3</v>
      </c>
      <c r="BL783" t="s">
        <v>132</v>
      </c>
      <c r="BM783" t="s">
        <v>1</v>
      </c>
      <c r="BN783">
        <f>Tabla1[[#This Row],[precio del paquete]]</f>
        <v>14800</v>
      </c>
      <c r="BO783" t="s">
        <v>1</v>
      </c>
      <c r="BP783" t="s">
        <v>1</v>
      </c>
      <c r="BQ783" t="s">
        <v>1</v>
      </c>
      <c r="BR783" t="s">
        <v>1</v>
      </c>
      <c r="BS783" t="s">
        <v>1</v>
      </c>
      <c r="BT783" t="s">
        <v>1</v>
      </c>
      <c r="BU783" t="s">
        <v>1</v>
      </c>
      <c r="BV783" t="s">
        <v>1</v>
      </c>
      <c r="BW783" t="s">
        <v>0</v>
      </c>
      <c r="BX783" t="s">
        <v>1</v>
      </c>
      <c r="BY783" t="s">
        <v>1</v>
      </c>
      <c r="BZ783" t="s">
        <v>1</v>
      </c>
      <c r="CA783" t="s">
        <v>1</v>
      </c>
      <c r="CB783" t="s">
        <v>1</v>
      </c>
      <c r="CD783" t="str" cm="1">
        <f t="array" aca="1" ref="CD783" ca="1">eConcatenar(A783:CB783,"|")</f>
        <v>QfH8RXj1b5NE2vpd|CAR2021-5820|3|SEMANAL|TABASCO|PARAISO|YOLOXOCHILT 2DA SECCION|2021-10-02|14800|0|100|50|0|0|0|0|0|0|0|0|0|0|0|0|0|0|0|HERNANDEZ|OCAÃ‘A|SATURNINO|SOLTERO|X|X|YOLOXOCHILT 2DA SECCION|YOLOXOCHILT 2DA SECCION|X|99334551060|X|X|X|YOLOXOCHILT 2DA SECCION|X|LUNES|X|X|X|X|X|DOMICILIO |1500|13300|0|0|0|2022-01-22|2022-01-29|x|x|x|x|x|W5OV8PESRAEJZYS|x|HOMBRE|X|14800|X|X|X|X|X|X|X|X|CARDENAS|X|X|X|X|X</v>
      </c>
    </row>
    <row r="784" spans="1:82" x14ac:dyDescent="0.25">
      <c r="A784" t="s">
        <v>918</v>
      </c>
      <c r="B784" t="s">
        <v>2909</v>
      </c>
      <c r="C784">
        <v>3</v>
      </c>
      <c r="D784" t="s">
        <v>3183</v>
      </c>
      <c r="E784" t="s">
        <v>3188</v>
      </c>
      <c r="F784" t="s">
        <v>3192</v>
      </c>
      <c r="G784" t="s">
        <v>3628</v>
      </c>
      <c r="H784" t="s">
        <v>4080</v>
      </c>
      <c r="I784">
        <v>14800</v>
      </c>
      <c r="J784">
        <v>0</v>
      </c>
      <c r="K784">
        <v>100</v>
      </c>
      <c r="L784">
        <v>50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 t="s">
        <v>4201</v>
      </c>
      <c r="AC784" t="s">
        <v>4704</v>
      </c>
      <c r="AD784" t="s">
        <v>4554</v>
      </c>
      <c r="AE784" t="s">
        <v>4</v>
      </c>
      <c r="AF784" t="s">
        <v>1</v>
      </c>
      <c r="AG784" t="s">
        <v>1</v>
      </c>
      <c r="AH784" t="s">
        <v>3627</v>
      </c>
      <c r="AI784" t="s">
        <v>3628</v>
      </c>
      <c r="AJ784" t="s">
        <v>1</v>
      </c>
      <c r="AK784">
        <v>9141066625</v>
      </c>
      <c r="AL784" t="s">
        <v>1</v>
      </c>
      <c r="AM784" t="s">
        <v>1</v>
      </c>
      <c r="AN784" t="s">
        <v>1</v>
      </c>
      <c r="AO784" t="s">
        <v>3627</v>
      </c>
      <c r="AP784" t="s">
        <v>1</v>
      </c>
      <c r="AQ784" t="s">
        <v>2</v>
      </c>
      <c r="AR784" t="s">
        <v>1</v>
      </c>
      <c r="AS784" t="s">
        <v>1</v>
      </c>
      <c r="AT784" t="s">
        <v>1</v>
      </c>
      <c r="AU784" t="s">
        <v>1</v>
      </c>
      <c r="AV784" t="s">
        <v>1</v>
      </c>
      <c r="AW784" t="s">
        <v>11</v>
      </c>
      <c r="AX784">
        <f>Tabla1[[#This Row],[precio del paquete]]-Tabla1[[#This Row],[Saldo_Deudor]]</f>
        <v>1000</v>
      </c>
      <c r="AY784">
        <v>13800</v>
      </c>
      <c r="AZ784">
        <v>0</v>
      </c>
      <c r="BA784">
        <v>0</v>
      </c>
      <c r="BB784" s="20">
        <v>0</v>
      </c>
      <c r="BC784" t="s">
        <v>3984</v>
      </c>
      <c r="BD784" t="s">
        <v>6096</v>
      </c>
      <c r="BE784" t="s">
        <v>3</v>
      </c>
      <c r="BF784" t="s">
        <v>3</v>
      </c>
      <c r="BG784" t="s">
        <v>3</v>
      </c>
      <c r="BH784" t="s">
        <v>3</v>
      </c>
      <c r="BI784" t="s">
        <v>3</v>
      </c>
      <c r="BJ784" s="18" t="s">
        <v>6138</v>
      </c>
      <c r="BK784" t="s">
        <v>3</v>
      </c>
      <c r="BL784" t="s">
        <v>132</v>
      </c>
      <c r="BM784" t="s">
        <v>1</v>
      </c>
      <c r="BN784">
        <f>Tabla1[[#This Row],[precio del paquete]]</f>
        <v>14800</v>
      </c>
      <c r="BO784" t="s">
        <v>1</v>
      </c>
      <c r="BP784" t="s">
        <v>1</v>
      </c>
      <c r="BQ784" t="s">
        <v>1</v>
      </c>
      <c r="BR784" t="s">
        <v>1</v>
      </c>
      <c r="BS784" t="s">
        <v>1</v>
      </c>
      <c r="BT784" t="s">
        <v>1</v>
      </c>
      <c r="BU784" t="s">
        <v>1</v>
      </c>
      <c r="BV784" t="s">
        <v>1</v>
      </c>
      <c r="BW784" t="s">
        <v>0</v>
      </c>
      <c r="BX784" t="s">
        <v>1</v>
      </c>
      <c r="BY784" t="s">
        <v>1</v>
      </c>
      <c r="BZ784" t="s">
        <v>1</v>
      </c>
      <c r="CA784" t="s">
        <v>1</v>
      </c>
      <c r="CB784" t="s">
        <v>1</v>
      </c>
      <c r="CD784" t="str" cm="1">
        <f t="array" aca="1" ref="CD784" ca="1">eConcatenar(A784:CB784,"|")</f>
        <v>2txRU0IsFLgxkKqU|PAR2021-5839|3|MEMORIAL|TABASCO|PARAISO|YOLOXOCHILT SEGUNDA |2021-10-04|14800|0|100|50|0|0|0|0|0|0|0|0|0|0|0|0|0|0|0|HERNANDEZ|TRIANO|MIGUEL|SOLTERO|X|X|YOLOXOCHILT 2DA SECCION|YOLOXOCHILT SEGUNDA |X|9141066625|X|X|X|YOLOXOCHILT 2DA SECCION|X|LUNES|X|X|X|X|X|DOMICILIO |1000|13800|0|0|0|2021-12-29|2022-01-05|x|x|x|x|x|W5OV8PESRAEJZYS|x|HOMBRE|X|14800|X|X|X|X|X|X|X|X|CARDENAS|X|X|X|X|X</v>
      </c>
    </row>
    <row r="785" spans="1:82" x14ac:dyDescent="0.25">
      <c r="A785" t="s">
        <v>919</v>
      </c>
      <c r="B785" t="s">
        <v>2910</v>
      </c>
      <c r="C785">
        <v>3</v>
      </c>
      <c r="D785" t="s">
        <v>3185</v>
      </c>
      <c r="E785" t="s">
        <v>3188</v>
      </c>
      <c r="F785" t="s">
        <v>3189</v>
      </c>
      <c r="G785" t="s">
        <v>3629</v>
      </c>
      <c r="H785" t="s">
        <v>3884</v>
      </c>
      <c r="I785">
        <v>12900</v>
      </c>
      <c r="J785">
        <v>0</v>
      </c>
      <c r="K785">
        <v>100</v>
      </c>
      <c r="L785">
        <v>50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 t="s">
        <v>4224</v>
      </c>
      <c r="AC785" t="s">
        <v>4221</v>
      </c>
      <c r="AD785" t="s">
        <v>4995</v>
      </c>
      <c r="AE785" t="s">
        <v>4</v>
      </c>
      <c r="AF785" t="s">
        <v>1</v>
      </c>
      <c r="AG785" t="s">
        <v>1</v>
      </c>
      <c r="AH785" t="s">
        <v>5746</v>
      </c>
      <c r="AI785" t="s">
        <v>3629</v>
      </c>
      <c r="AJ785" t="s">
        <v>1</v>
      </c>
      <c r="AK785">
        <v>9331521231</v>
      </c>
      <c r="AL785" t="s">
        <v>1</v>
      </c>
      <c r="AM785" t="s">
        <v>1</v>
      </c>
      <c r="AN785" t="s">
        <v>1</v>
      </c>
      <c r="AO785" t="s">
        <v>5746</v>
      </c>
      <c r="AP785" t="s">
        <v>1</v>
      </c>
      <c r="AQ785" t="s">
        <v>2</v>
      </c>
      <c r="AR785" t="s">
        <v>1</v>
      </c>
      <c r="AS785" t="s">
        <v>1</v>
      </c>
      <c r="AT785" t="s">
        <v>1</v>
      </c>
      <c r="AU785" t="s">
        <v>1</v>
      </c>
      <c r="AV785" t="s">
        <v>1</v>
      </c>
      <c r="AW785" t="s">
        <v>11</v>
      </c>
      <c r="AX785">
        <f>Tabla1[[#This Row],[precio del paquete]]-Tabla1[[#This Row],[Saldo_Deudor]]</f>
        <v>2300</v>
      </c>
      <c r="AY785">
        <v>10600</v>
      </c>
      <c r="AZ785">
        <v>0</v>
      </c>
      <c r="BA785">
        <v>0</v>
      </c>
      <c r="BB785" s="20">
        <v>0</v>
      </c>
      <c r="BC785" t="s">
        <v>3761</v>
      </c>
      <c r="BD785" t="s">
        <v>3928</v>
      </c>
      <c r="BE785" t="s">
        <v>3</v>
      </c>
      <c r="BF785" t="s">
        <v>3</v>
      </c>
      <c r="BG785" t="s">
        <v>3</v>
      </c>
      <c r="BH785" t="s">
        <v>3</v>
      </c>
      <c r="BI785" t="s">
        <v>3</v>
      </c>
      <c r="BJ785" s="19" t="s">
        <v>6138</v>
      </c>
      <c r="BK785" t="s">
        <v>3</v>
      </c>
      <c r="BL785" t="s">
        <v>132</v>
      </c>
      <c r="BM785" t="s">
        <v>1</v>
      </c>
      <c r="BN785">
        <f>Tabla1[[#This Row],[precio del paquete]]</f>
        <v>12900</v>
      </c>
      <c r="BO785" t="s">
        <v>1</v>
      </c>
      <c r="BP785" t="s">
        <v>1</v>
      </c>
      <c r="BQ785" t="s">
        <v>1</v>
      </c>
      <c r="BR785" t="s">
        <v>1</v>
      </c>
      <c r="BS785" t="s">
        <v>1</v>
      </c>
      <c r="BT785" t="s">
        <v>1</v>
      </c>
      <c r="BU785" t="s">
        <v>1</v>
      </c>
      <c r="BV785" t="s">
        <v>1</v>
      </c>
      <c r="BW785" t="s">
        <v>0</v>
      </c>
      <c r="BX785" t="s">
        <v>1</v>
      </c>
      <c r="BY785" t="s">
        <v>1</v>
      </c>
      <c r="BZ785" t="s">
        <v>1</v>
      </c>
      <c r="CA785" t="s">
        <v>1</v>
      </c>
      <c r="CB785" t="s">
        <v>1</v>
      </c>
      <c r="CD785" t="str" cm="1">
        <f t="array" aca="1" ref="CD785" ca="1">eConcatenar(A785:CB785,"|")</f>
        <v>JnX43uLgAe435Rwh|COM2021-1925|3|IMPERIAL DE LUJO|TABASCO|COMALCALCO|ZAPATA 2DA SECCION|2021-08-06|12900|0|100|50|0|0|0|0|0|0|0|0|0|0|0|0|0|0|0|DOMINGUEZ|GONZALEZ|CRISTOBALINA|SOLTERO|X|X|ZAPATA 2DA SECCION |ZAPATA 2DA SECCION|X|9331521231|X|X|X|ZAPATA 2DA SECCION |X|LUNES|X|X|X|X|X|DOMICILIO |2300|10600|0|0|0|2021-11-30|2021-12-07|x|x|x|x|x|W5OV8PESRAEJZYS|x|HOMBRE|X|12900|X|X|X|X|X|X|X|X|CARDENAS|X|X|X|X|X</v>
      </c>
    </row>
    <row r="786" spans="1:82" x14ac:dyDescent="0.25">
      <c r="A786" t="s">
        <v>920</v>
      </c>
      <c r="B786" t="s">
        <v>2911</v>
      </c>
      <c r="C786">
        <v>3</v>
      </c>
      <c r="D786" t="s">
        <v>3183</v>
      </c>
      <c r="E786" t="s">
        <v>3188</v>
      </c>
      <c r="F786" t="s">
        <v>0</v>
      </c>
      <c r="G786" t="s">
        <v>3630</v>
      </c>
      <c r="H786" t="s">
        <v>3972</v>
      </c>
      <c r="I786">
        <v>14800</v>
      </c>
      <c r="J786">
        <v>0</v>
      </c>
      <c r="K786">
        <v>100</v>
      </c>
      <c r="L786">
        <v>50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 t="s">
        <v>4247</v>
      </c>
      <c r="AC786" t="s">
        <v>4186</v>
      </c>
      <c r="AD786" t="s">
        <v>4996</v>
      </c>
      <c r="AE786" t="s">
        <v>4</v>
      </c>
      <c r="AF786" t="s">
        <v>1</v>
      </c>
      <c r="AG786" t="s">
        <v>1</v>
      </c>
      <c r="AH786" t="s">
        <v>3630</v>
      </c>
      <c r="AI786" t="s">
        <v>3630</v>
      </c>
      <c r="AJ786" t="s">
        <v>1</v>
      </c>
      <c r="AK786">
        <v>9371708012</v>
      </c>
      <c r="AL786" t="s">
        <v>1</v>
      </c>
      <c r="AM786" t="s">
        <v>1</v>
      </c>
      <c r="AN786" t="s">
        <v>1</v>
      </c>
      <c r="AO786" t="s">
        <v>3630</v>
      </c>
      <c r="AP786" t="s">
        <v>1</v>
      </c>
      <c r="AQ786" t="s">
        <v>2</v>
      </c>
      <c r="AR786" t="s">
        <v>1</v>
      </c>
      <c r="AS786" t="s">
        <v>1</v>
      </c>
      <c r="AT786" t="s">
        <v>1</v>
      </c>
      <c r="AU786" t="s">
        <v>1</v>
      </c>
      <c r="AV786" t="s">
        <v>1</v>
      </c>
      <c r="AW786" t="s">
        <v>11</v>
      </c>
      <c r="AX786">
        <f>Tabla1[[#This Row],[precio del paquete]]-Tabla1[[#This Row],[Saldo_Deudor]]</f>
        <v>500</v>
      </c>
      <c r="AY786">
        <v>14300</v>
      </c>
      <c r="AZ786">
        <v>0</v>
      </c>
      <c r="BA786">
        <v>0</v>
      </c>
      <c r="BB786" s="20">
        <v>0</v>
      </c>
      <c r="BC786" t="s">
        <v>3812</v>
      </c>
      <c r="BD786" t="s">
        <v>6043</v>
      </c>
      <c r="BE786" t="s">
        <v>3</v>
      </c>
      <c r="BF786" t="s">
        <v>3</v>
      </c>
      <c r="BG786" t="s">
        <v>3</v>
      </c>
      <c r="BH786" t="s">
        <v>3</v>
      </c>
      <c r="BI786" t="s">
        <v>3</v>
      </c>
      <c r="BJ786" s="18" t="s">
        <v>6143</v>
      </c>
      <c r="BK786" t="s">
        <v>3</v>
      </c>
      <c r="BL786" t="s">
        <v>132</v>
      </c>
      <c r="BM786" t="s">
        <v>1</v>
      </c>
      <c r="BN786">
        <f>Tabla1[[#This Row],[precio del paquete]]</f>
        <v>14800</v>
      </c>
      <c r="BO786" t="s">
        <v>1</v>
      </c>
      <c r="BP786" t="s">
        <v>1</v>
      </c>
      <c r="BQ786" t="s">
        <v>1</v>
      </c>
      <c r="BR786" t="s">
        <v>1</v>
      </c>
      <c r="BS786" t="s">
        <v>1</v>
      </c>
      <c r="BT786" t="s">
        <v>1</v>
      </c>
      <c r="BU786" t="s">
        <v>1</v>
      </c>
      <c r="BV786" t="s">
        <v>1</v>
      </c>
      <c r="BW786" t="s">
        <v>0</v>
      </c>
      <c r="BX786" t="s">
        <v>1</v>
      </c>
      <c r="BY786" t="s">
        <v>1</v>
      </c>
      <c r="BZ786" t="s">
        <v>1</v>
      </c>
      <c r="CA786" t="s">
        <v>1</v>
      </c>
      <c r="CB786" t="s">
        <v>1</v>
      </c>
      <c r="CD786" t="str" cm="1">
        <f t="array" aca="1" ref="CD786" ca="1">eConcatenar(A786:CB786,"|")</f>
        <v>llexA039EICbg1q4|CAR2021-7505|3|MEMORIAL|TABASCO|CARDENAS|ZAPOTAL 1RA SECCION|2021-09-12|14800|0|100|50|0|0|0|0|0|0|0|0|0|0|0|0|0|0|0|MENDEZ|GARCIA|EMETERIO|SOLTERO|X|X|ZAPOTAL 1RA SECCION|ZAPOTAL 1RA SECCION|X|9371708012|X|X|X|ZAPOTAL 1RA SECCION|X|LUNES|X|X|X|X|X|DOMICILIO |500|14300|0|0|0|2022-10-01|2022-10-08|x|x|x|x|x|QWZHGIJM9KVTQO|x|HOMBRE|X|14800|X|X|X|X|X|X|X|X|CARDENAS|X|X|X|X|X</v>
      </c>
    </row>
    <row r="787" spans="1:82" x14ac:dyDescent="0.25">
      <c r="A787" t="s">
        <v>921</v>
      </c>
      <c r="B787" t="s">
        <v>2912</v>
      </c>
      <c r="C787">
        <v>3</v>
      </c>
      <c r="D787" t="s">
        <v>3183</v>
      </c>
      <c r="E787" t="s">
        <v>3188</v>
      </c>
      <c r="F787" t="s">
        <v>3192</v>
      </c>
      <c r="G787" t="s">
        <v>3631</v>
      </c>
      <c r="H787" t="s">
        <v>4081</v>
      </c>
      <c r="I787">
        <v>14800</v>
      </c>
      <c r="J787">
        <v>0</v>
      </c>
      <c r="K787">
        <v>200</v>
      </c>
      <c r="L787">
        <v>50</v>
      </c>
      <c r="M787">
        <v>1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 t="s">
        <v>4541</v>
      </c>
      <c r="AC787" t="s">
        <v>4346</v>
      </c>
      <c r="AD787" t="s">
        <v>4997</v>
      </c>
      <c r="AE787" t="s">
        <v>4</v>
      </c>
      <c r="AF787" t="s">
        <v>1</v>
      </c>
      <c r="AG787" t="s">
        <v>1</v>
      </c>
      <c r="AH787" t="s">
        <v>5196</v>
      </c>
      <c r="AI787" t="s">
        <v>3631</v>
      </c>
      <c r="AJ787" t="s">
        <v>1</v>
      </c>
      <c r="AK787">
        <v>9331633108</v>
      </c>
      <c r="AL787" t="s">
        <v>1</v>
      </c>
      <c r="AM787" t="s">
        <v>1</v>
      </c>
      <c r="AN787" t="s">
        <v>1</v>
      </c>
      <c r="AO787" t="s">
        <v>5196</v>
      </c>
      <c r="AP787" t="s">
        <v>1</v>
      </c>
      <c r="AQ787" t="s">
        <v>2</v>
      </c>
      <c r="AR787" t="s">
        <v>1</v>
      </c>
      <c r="AS787" t="s">
        <v>1</v>
      </c>
      <c r="AT787" t="s">
        <v>1</v>
      </c>
      <c r="AU787" t="s">
        <v>1</v>
      </c>
      <c r="AV787" t="s">
        <v>1</v>
      </c>
      <c r="AW787" t="s">
        <v>11</v>
      </c>
      <c r="AX787">
        <f>Tabla1[[#This Row],[precio del paquete]]-Tabla1[[#This Row],[Saldo_Deudor]]</f>
        <v>1500</v>
      </c>
      <c r="AY787">
        <v>13300</v>
      </c>
      <c r="AZ787">
        <v>0</v>
      </c>
      <c r="BA787">
        <v>0</v>
      </c>
      <c r="BB787" s="20">
        <v>0</v>
      </c>
      <c r="BC787" t="s">
        <v>3985</v>
      </c>
      <c r="BD787" t="s">
        <v>4141</v>
      </c>
      <c r="BE787" t="s">
        <v>3</v>
      </c>
      <c r="BF787" t="s">
        <v>3</v>
      </c>
      <c r="BG787" t="s">
        <v>3</v>
      </c>
      <c r="BH787" t="s">
        <v>3</v>
      </c>
      <c r="BI787" t="s">
        <v>3</v>
      </c>
      <c r="BJ787" s="19" t="s">
        <v>6123</v>
      </c>
      <c r="BK787" t="s">
        <v>3</v>
      </c>
      <c r="BL787" t="s">
        <v>132</v>
      </c>
      <c r="BM787" t="s">
        <v>1</v>
      </c>
      <c r="BN787">
        <f>Tabla1[[#This Row],[precio del paquete]]</f>
        <v>14800</v>
      </c>
      <c r="BO787" t="s">
        <v>1</v>
      </c>
      <c r="BP787" t="s">
        <v>1</v>
      </c>
      <c r="BQ787" t="s">
        <v>1</v>
      </c>
      <c r="BR787" t="s">
        <v>1</v>
      </c>
      <c r="BS787" t="s">
        <v>1</v>
      </c>
      <c r="BT787" t="s">
        <v>1</v>
      </c>
      <c r="BU787" t="s">
        <v>1</v>
      </c>
      <c r="BV787" t="s">
        <v>1</v>
      </c>
      <c r="BW787" t="s">
        <v>0</v>
      </c>
      <c r="BX787" t="s">
        <v>1</v>
      </c>
      <c r="BY787" t="s">
        <v>1</v>
      </c>
      <c r="BZ787" t="s">
        <v>1</v>
      </c>
      <c r="CA787" t="s">
        <v>1</v>
      </c>
      <c r="CB787" t="s">
        <v>1</v>
      </c>
      <c r="CD787" t="str" cm="1">
        <f t="array" aca="1" ref="CD787" ca="1">eConcatenar(A787:CB787,"|")</f>
        <v>57KxyYPmP2czZNIY|PAR2021-3378|3|MEMORIAL|TABASCO|PARAISO|ZAPOTAL PRIMERA|2021-10-27|14800|0|200|50|1|0|0|0|0|0|0|0|0|0|0|0|0|0|0|MADRIGAL|FLORES|ERNILDA|SOLTERO|X|X|CARRETERA PRINCIPAL|ZAPOTAL PRIMERA|X|9331633108|X|X|X|CARRETERA PRINCIPAL|X|LUNES|X|X|X|X|X|DOMICILIO |1500|13300|0|0|0|2022-01-17|2022-01-24|x|x|x|x|x|VGPXMZBAHZ6IEPI|x|HOMBRE|X|14800|X|X|X|X|X|X|X|X|CARDENAS|X|X|X|X|X</v>
      </c>
    </row>
    <row r="788" spans="1:82" x14ac:dyDescent="0.25">
      <c r="A788" t="s">
        <v>922</v>
      </c>
      <c r="B788" t="s">
        <v>2913</v>
      </c>
      <c r="C788">
        <v>3</v>
      </c>
      <c r="D788" t="s">
        <v>3183</v>
      </c>
      <c r="E788" t="s">
        <v>3188</v>
      </c>
      <c r="F788" t="s">
        <v>3189</v>
      </c>
      <c r="G788" t="s">
        <v>3631</v>
      </c>
      <c r="H788" t="s">
        <v>4042</v>
      </c>
      <c r="I788">
        <v>14800</v>
      </c>
      <c r="J788">
        <v>0</v>
      </c>
      <c r="K788">
        <v>200</v>
      </c>
      <c r="L788">
        <v>50</v>
      </c>
      <c r="M788">
        <v>1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 t="s">
        <v>4438</v>
      </c>
      <c r="AC788" t="s">
        <v>4365</v>
      </c>
      <c r="AD788" t="s">
        <v>4998</v>
      </c>
      <c r="AE788" t="s">
        <v>4</v>
      </c>
      <c r="AF788" t="s">
        <v>1</v>
      </c>
      <c r="AG788" t="s">
        <v>1</v>
      </c>
      <c r="AH788" t="s">
        <v>5747</v>
      </c>
      <c r="AI788" t="s">
        <v>3631</v>
      </c>
      <c r="AJ788" t="s">
        <v>1</v>
      </c>
      <c r="AK788">
        <v>9331544660</v>
      </c>
      <c r="AL788" t="s">
        <v>1</v>
      </c>
      <c r="AM788" t="s">
        <v>1</v>
      </c>
      <c r="AN788" t="s">
        <v>1</v>
      </c>
      <c r="AO788" t="s">
        <v>5747</v>
      </c>
      <c r="AP788" t="s">
        <v>1</v>
      </c>
      <c r="AQ788" t="s">
        <v>2</v>
      </c>
      <c r="AR788" t="s">
        <v>1</v>
      </c>
      <c r="AS788" t="s">
        <v>1</v>
      </c>
      <c r="AT788" t="s">
        <v>1</v>
      </c>
      <c r="AU788" t="s">
        <v>1</v>
      </c>
      <c r="AV788" t="s">
        <v>1</v>
      </c>
      <c r="AW788" t="s">
        <v>11</v>
      </c>
      <c r="AX788">
        <f>Tabla1[[#This Row],[precio del paquete]]-Tabla1[[#This Row],[Saldo_Deudor]]</f>
        <v>400</v>
      </c>
      <c r="AY788">
        <v>14400</v>
      </c>
      <c r="AZ788">
        <v>0</v>
      </c>
      <c r="BA788">
        <v>0</v>
      </c>
      <c r="BB788" s="20">
        <v>0</v>
      </c>
      <c r="BC788" t="s">
        <v>3985</v>
      </c>
      <c r="BD788" t="s">
        <v>4141</v>
      </c>
      <c r="BE788" t="s">
        <v>3</v>
      </c>
      <c r="BF788" t="s">
        <v>3</v>
      </c>
      <c r="BG788" t="s">
        <v>3</v>
      </c>
      <c r="BH788" t="s">
        <v>3</v>
      </c>
      <c r="BI788" t="s">
        <v>3</v>
      </c>
      <c r="BJ788" s="18" t="s">
        <v>6143</v>
      </c>
      <c r="BK788" t="s">
        <v>3</v>
      </c>
      <c r="BL788" t="s">
        <v>132</v>
      </c>
      <c r="BM788" t="s">
        <v>1</v>
      </c>
      <c r="BN788">
        <f>Tabla1[[#This Row],[precio del paquete]]</f>
        <v>14800</v>
      </c>
      <c r="BO788" t="s">
        <v>1</v>
      </c>
      <c r="BP788" t="s">
        <v>1</v>
      </c>
      <c r="BQ788" t="s">
        <v>1</v>
      </c>
      <c r="BR788" t="s">
        <v>1</v>
      </c>
      <c r="BS788" t="s">
        <v>1</v>
      </c>
      <c r="BT788" t="s">
        <v>1</v>
      </c>
      <c r="BU788" t="s">
        <v>1</v>
      </c>
      <c r="BV788" t="s">
        <v>1</v>
      </c>
      <c r="BW788" t="s">
        <v>0</v>
      </c>
      <c r="BX788" t="s">
        <v>1</v>
      </c>
      <c r="BY788" t="s">
        <v>1</v>
      </c>
      <c r="BZ788" t="s">
        <v>1</v>
      </c>
      <c r="CA788" t="s">
        <v>1</v>
      </c>
      <c r="CB788" t="s">
        <v>1</v>
      </c>
      <c r="CD788" t="str" cm="1">
        <f t="array" aca="1" ref="CD788" ca="1">eConcatenar(A788:CB788,"|")</f>
        <v>RPs45X86ohyQvQSi|COM2022-0144|3|MEMORIAL|TABASCO|COMALCALCO|ZAPOTAL PRIMERA|2022-11-01|14800|0|200|50|1|0|0|0|0|0|0|0|0|0|0|0|0|0|0|PALMA|VALENZUELA|AMINADAD|SOLTERO|X|X|CARRETERA A GREGORIO MENDEZ SIN NUMERO|ZAPOTAL PRIMERA|X|9331544660|X|X|X|CARRETERA A GREGORIO MENDEZ SIN NUMERO|X|LUNES|X|X|X|X|X|DOMICILIO |400|14400|0|0|0|2022-01-17|2022-01-24|x|x|x|x|x|QWZHGIJM9KVTQO|x|HOMBRE|X|14800|X|X|X|X|X|X|X|X|CARDENAS|X|X|X|X|X</v>
      </c>
    </row>
    <row r="789" spans="1:82" x14ac:dyDescent="0.25">
      <c r="A789" t="s">
        <v>923</v>
      </c>
      <c r="B789" t="s">
        <v>2914</v>
      </c>
      <c r="C789">
        <v>3</v>
      </c>
      <c r="D789" t="s">
        <v>3183</v>
      </c>
      <c r="E789" t="s">
        <v>3188</v>
      </c>
      <c r="F789" t="s">
        <v>3189</v>
      </c>
      <c r="G789" t="s">
        <v>3631</v>
      </c>
      <c r="H789" t="s">
        <v>3864</v>
      </c>
      <c r="I789">
        <v>14800</v>
      </c>
      <c r="J789">
        <v>0</v>
      </c>
      <c r="K789">
        <v>50</v>
      </c>
      <c r="L789">
        <v>50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 t="s">
        <v>4226</v>
      </c>
      <c r="AC789" t="s">
        <v>4305</v>
      </c>
      <c r="AD789" t="s">
        <v>4999</v>
      </c>
      <c r="AE789" t="s">
        <v>4</v>
      </c>
      <c r="AF789" t="s">
        <v>1</v>
      </c>
      <c r="AG789" t="s">
        <v>1</v>
      </c>
      <c r="AH789" t="s">
        <v>3237</v>
      </c>
      <c r="AI789" t="s">
        <v>3631</v>
      </c>
      <c r="AJ789" t="s">
        <v>1</v>
      </c>
      <c r="AK789">
        <v>9333292845</v>
      </c>
      <c r="AL789" t="s">
        <v>1</v>
      </c>
      <c r="AM789" t="s">
        <v>1</v>
      </c>
      <c r="AN789" t="s">
        <v>1</v>
      </c>
      <c r="AO789" t="s">
        <v>3237</v>
      </c>
      <c r="AP789" t="s">
        <v>1</v>
      </c>
      <c r="AQ789" t="s">
        <v>2</v>
      </c>
      <c r="AR789" t="s">
        <v>1</v>
      </c>
      <c r="AS789" t="s">
        <v>1</v>
      </c>
      <c r="AT789" t="s">
        <v>1</v>
      </c>
      <c r="AU789" t="s">
        <v>1</v>
      </c>
      <c r="AV789" t="s">
        <v>1</v>
      </c>
      <c r="AW789" t="s">
        <v>11</v>
      </c>
      <c r="AX789">
        <f>Tabla1[[#This Row],[precio del paquete]]-Tabla1[[#This Row],[Saldo_Deudor]]</f>
        <v>1250</v>
      </c>
      <c r="AY789">
        <v>13550</v>
      </c>
      <c r="AZ789">
        <v>0</v>
      </c>
      <c r="BA789">
        <v>0</v>
      </c>
      <c r="BB789" s="20">
        <v>0</v>
      </c>
      <c r="BC789" t="s">
        <v>3985</v>
      </c>
      <c r="BD789" t="s">
        <v>4141</v>
      </c>
      <c r="BE789" t="s">
        <v>3</v>
      </c>
      <c r="BF789" t="s">
        <v>3</v>
      </c>
      <c r="BG789" t="s">
        <v>3</v>
      </c>
      <c r="BH789" t="s">
        <v>3</v>
      </c>
      <c r="BI789" t="s">
        <v>3</v>
      </c>
      <c r="BJ789" s="19" t="s">
        <v>6143</v>
      </c>
      <c r="BK789" t="s">
        <v>3</v>
      </c>
      <c r="BL789" t="s">
        <v>132</v>
      </c>
      <c r="BM789" t="s">
        <v>1</v>
      </c>
      <c r="BN789">
        <f>Tabla1[[#This Row],[precio del paquete]]</f>
        <v>14800</v>
      </c>
      <c r="BO789" t="s">
        <v>1</v>
      </c>
      <c r="BP789" t="s">
        <v>1</v>
      </c>
      <c r="BQ789" t="s">
        <v>1</v>
      </c>
      <c r="BR789" t="s">
        <v>1</v>
      </c>
      <c r="BS789" t="s">
        <v>1</v>
      </c>
      <c r="BT789" t="s">
        <v>1</v>
      </c>
      <c r="BU789" t="s">
        <v>1</v>
      </c>
      <c r="BV789" t="s">
        <v>1</v>
      </c>
      <c r="BW789" t="s">
        <v>0</v>
      </c>
      <c r="BX789" t="s">
        <v>1</v>
      </c>
      <c r="BY789" t="s">
        <v>1</v>
      </c>
      <c r="BZ789" t="s">
        <v>1</v>
      </c>
      <c r="CA789" t="s">
        <v>1</v>
      </c>
      <c r="CB789" t="s">
        <v>1</v>
      </c>
      <c r="CD789" t="str" cm="1">
        <f t="array" aca="1" ref="CD789" ca="1">eConcatenar(A789:CB789,"|")</f>
        <v>cvVjLtVO6pSAsTTM|COM2021-3367|3|MEMORIAL|TABASCO|COMALCALCO|ZAPOTAL PRIMERA|2021-10-25|14800|0|50|50|0|0|0|0|0|0|0|0|0|0|0|0|0|0|0|CRUZ|SANCHEZ|AMADOR|SOLTERO|X|X|CARRETERA PRINCIPAL SIN NUMERO|ZAPOTAL PRIMERA|X|9333292845|X|X|X|CARRETERA PRINCIPAL SIN NUMERO|X|LUNES|X|X|X|X|X|DOMICILIO |1250|13550|0|0|0|2022-01-17|2022-01-24|x|x|x|x|x|QWZHGIJM9KVTQO|x|HOMBRE|X|14800|X|X|X|X|X|X|X|X|CARDENAS|X|X|X|X|X</v>
      </c>
    </row>
    <row r="790" spans="1:82" x14ac:dyDescent="0.25">
      <c r="A790" t="s">
        <v>924</v>
      </c>
      <c r="B790" t="s">
        <v>2915</v>
      </c>
      <c r="C790">
        <v>3</v>
      </c>
      <c r="D790" t="s">
        <v>3183</v>
      </c>
      <c r="E790" t="s">
        <v>12</v>
      </c>
      <c r="F790" t="s">
        <v>3192</v>
      </c>
      <c r="G790" t="s">
        <v>3632</v>
      </c>
      <c r="H790" t="s">
        <v>3889</v>
      </c>
      <c r="I790">
        <v>14800</v>
      </c>
      <c r="J790">
        <v>0</v>
      </c>
      <c r="K790">
        <v>100</v>
      </c>
      <c r="L790">
        <v>50</v>
      </c>
      <c r="M790">
        <v>2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 t="s">
        <v>4226</v>
      </c>
      <c r="AC790" t="s">
        <v>4305</v>
      </c>
      <c r="AD790" t="s">
        <v>4492</v>
      </c>
      <c r="AE790" t="s">
        <v>4</v>
      </c>
      <c r="AF790" t="s">
        <v>1</v>
      </c>
      <c r="AG790" t="s">
        <v>1</v>
      </c>
      <c r="AH790" t="s">
        <v>5463</v>
      </c>
      <c r="AI790" t="s">
        <v>3632</v>
      </c>
      <c r="AJ790" t="s">
        <v>1</v>
      </c>
      <c r="AK790">
        <v>9331074015</v>
      </c>
      <c r="AL790" t="s">
        <v>1</v>
      </c>
      <c r="AM790" t="s">
        <v>1</v>
      </c>
      <c r="AN790" t="s">
        <v>1</v>
      </c>
      <c r="AO790" t="s">
        <v>5463</v>
      </c>
      <c r="AP790" t="s">
        <v>1</v>
      </c>
      <c r="AQ790" t="s">
        <v>2</v>
      </c>
      <c r="AR790" t="s">
        <v>1</v>
      </c>
      <c r="AS790" t="s">
        <v>1</v>
      </c>
      <c r="AT790" t="s">
        <v>1</v>
      </c>
      <c r="AU790" t="s">
        <v>1</v>
      </c>
      <c r="AV790" t="s">
        <v>1</v>
      </c>
      <c r="AW790" t="s">
        <v>11</v>
      </c>
      <c r="AX790">
        <f>Tabla1[[#This Row],[precio del paquete]]-Tabla1[[#This Row],[Saldo_Deudor]]</f>
        <v>1100</v>
      </c>
      <c r="AY790">
        <v>13700</v>
      </c>
      <c r="AZ790">
        <v>0</v>
      </c>
      <c r="BA790">
        <v>0</v>
      </c>
      <c r="BB790" s="20">
        <v>0</v>
      </c>
      <c r="BC790" t="s">
        <v>3771</v>
      </c>
      <c r="BD790" t="s">
        <v>4018</v>
      </c>
      <c r="BE790" t="s">
        <v>3</v>
      </c>
      <c r="BF790" t="s">
        <v>3</v>
      </c>
      <c r="BG790" t="s">
        <v>3</v>
      </c>
      <c r="BH790" t="s">
        <v>3</v>
      </c>
      <c r="BI790" t="s">
        <v>3</v>
      </c>
      <c r="BJ790" s="18" t="s">
        <v>6143</v>
      </c>
      <c r="BK790" t="s">
        <v>3</v>
      </c>
      <c r="BL790" t="s">
        <v>132</v>
      </c>
      <c r="BM790" t="s">
        <v>1</v>
      </c>
      <c r="BN790">
        <f>Tabla1[[#This Row],[precio del paquete]]</f>
        <v>14800</v>
      </c>
      <c r="BO790" t="s">
        <v>1</v>
      </c>
      <c r="BP790" t="s">
        <v>1</v>
      </c>
      <c r="BQ790" t="s">
        <v>1</v>
      </c>
      <c r="BR790" t="s">
        <v>1</v>
      </c>
      <c r="BS790" t="s">
        <v>1</v>
      </c>
      <c r="BT790" t="s">
        <v>1</v>
      </c>
      <c r="BU790" t="s">
        <v>1</v>
      </c>
      <c r="BV790" t="s">
        <v>1</v>
      </c>
      <c r="BW790" t="s">
        <v>0</v>
      </c>
      <c r="BX790" t="s">
        <v>1</v>
      </c>
      <c r="BY790" t="s">
        <v>1</v>
      </c>
      <c r="BZ790" t="s">
        <v>1</v>
      </c>
      <c r="CA790" t="s">
        <v>1</v>
      </c>
      <c r="CB790" t="s">
        <v>1</v>
      </c>
      <c r="CD790" t="str" cm="1">
        <f t="array" aca="1" ref="CD790" ca="1">eConcatenar(A790:CB790,"|")</f>
        <v>whMeIzCuQvhYWXDN|PAR2021-3368|3|MEMORIAL|TABASCO |PARAISO|ZAPOTAL PRIMERA |2021-10-26|14800|0|100|50|2|0|0|0|0|0|0|0|0|0|0|0|0|0|0|CRUZ|SANCHEZ|GREGORIO|SOLTERO|X|X|CARRETERA PRINCIPAL SIN NUMERO |ZAPOTAL PRIMERA |X|9331074015|X|X|X|CARRETERA PRINCIPAL SIN NUMERO |X|LUNES|X|X|X|X|X|DOMICILIO |1100|13700|0|0|0|2021-06-12|2021-06-19|x|x|x|x|x|QWZHGIJM9KVTQO|x|HOMBRE|X|14800|X|X|X|X|X|X|X|X|CARDENAS|X|X|X|X|X</v>
      </c>
    </row>
    <row r="791" spans="1:82" x14ac:dyDescent="0.25">
      <c r="A791" t="s">
        <v>925</v>
      </c>
      <c r="B791" t="s">
        <v>2916</v>
      </c>
      <c r="C791">
        <v>3</v>
      </c>
      <c r="D791" t="s">
        <v>3185</v>
      </c>
      <c r="E791" t="s">
        <v>3188</v>
      </c>
      <c r="F791" t="s">
        <v>3189</v>
      </c>
      <c r="G791" t="s">
        <v>3633</v>
      </c>
      <c r="H791" t="s">
        <v>4082</v>
      </c>
      <c r="I791">
        <v>12900</v>
      </c>
      <c r="J791">
        <v>0</v>
      </c>
      <c r="K791">
        <v>100</v>
      </c>
      <c r="L791">
        <v>50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 t="s">
        <v>4184</v>
      </c>
      <c r="AC791" t="s">
        <v>8</v>
      </c>
      <c r="AD791" t="s">
        <v>5000</v>
      </c>
      <c r="AE791" t="s">
        <v>4</v>
      </c>
      <c r="AF791" t="s">
        <v>1</v>
      </c>
      <c r="AG791" t="s">
        <v>1</v>
      </c>
      <c r="AH791" t="s">
        <v>5748</v>
      </c>
      <c r="AI791" t="s">
        <v>3633</v>
      </c>
      <c r="AJ791" t="s">
        <v>1</v>
      </c>
      <c r="AK791">
        <v>933103382</v>
      </c>
      <c r="AL791" t="s">
        <v>1</v>
      </c>
      <c r="AM791" t="s">
        <v>1</v>
      </c>
      <c r="AN791" t="s">
        <v>1</v>
      </c>
      <c r="AO791" t="s">
        <v>5748</v>
      </c>
      <c r="AP791" t="s">
        <v>1</v>
      </c>
      <c r="AQ791" t="s">
        <v>2</v>
      </c>
      <c r="AR791" t="s">
        <v>1</v>
      </c>
      <c r="AS791" t="s">
        <v>1</v>
      </c>
      <c r="AT791" t="s">
        <v>1</v>
      </c>
      <c r="AU791" t="s">
        <v>1</v>
      </c>
      <c r="AV791" t="s">
        <v>1</v>
      </c>
      <c r="AW791" t="s">
        <v>11</v>
      </c>
      <c r="AX791">
        <f>Tabla1[[#This Row],[precio del paquete]]-Tabla1[[#This Row],[Saldo_Deudor]]</f>
        <v>4550</v>
      </c>
      <c r="AY791">
        <v>8350</v>
      </c>
      <c r="AZ791">
        <v>0</v>
      </c>
      <c r="BA791">
        <v>0</v>
      </c>
      <c r="BB791" s="20">
        <v>0</v>
      </c>
      <c r="BC791" t="s">
        <v>3864</v>
      </c>
      <c r="BD791" t="s">
        <v>4171</v>
      </c>
      <c r="BE791" t="s">
        <v>3</v>
      </c>
      <c r="BF791" t="s">
        <v>3</v>
      </c>
      <c r="BG791" t="s">
        <v>3</v>
      </c>
      <c r="BH791" t="s">
        <v>3</v>
      </c>
      <c r="BI791" t="s">
        <v>3</v>
      </c>
      <c r="BJ791" s="19" t="s">
        <v>6143</v>
      </c>
      <c r="BK791" t="s">
        <v>3</v>
      </c>
      <c r="BL791" t="s">
        <v>132</v>
      </c>
      <c r="BM791" t="s">
        <v>1</v>
      </c>
      <c r="BN791">
        <f>Tabla1[[#This Row],[precio del paquete]]</f>
        <v>12900</v>
      </c>
      <c r="BO791" t="s">
        <v>1</v>
      </c>
      <c r="BP791" t="s">
        <v>1</v>
      </c>
      <c r="BQ791" t="s">
        <v>1</v>
      </c>
      <c r="BR791" t="s">
        <v>1</v>
      </c>
      <c r="BS791" t="s">
        <v>1</v>
      </c>
      <c r="BT791" t="s">
        <v>1</v>
      </c>
      <c r="BU791" t="s">
        <v>1</v>
      </c>
      <c r="BV791" t="s">
        <v>1</v>
      </c>
      <c r="BW791" t="s">
        <v>0</v>
      </c>
      <c r="BX791" t="s">
        <v>1</v>
      </c>
      <c r="BY791" t="s">
        <v>1</v>
      </c>
      <c r="BZ791" t="s">
        <v>1</v>
      </c>
      <c r="CA791" t="s">
        <v>1</v>
      </c>
      <c r="CB791" t="s">
        <v>1</v>
      </c>
      <c r="CD791" t="str" cm="1">
        <f t="array" aca="1" ref="CD791" ca="1">eConcatenar(A791:CB791,"|")</f>
        <v>LgM9MqviH72KISWa|COM2020-1970|3|IMPERIAL DE LUJO|TABASCO|COMALCALCO|ZAPOTAL PRIMERA SECCION|2020-04-09|12900|0|100|50|0|0|0|0|0|0|0|0|0|0|0|0|0|0|0|PEREZ|GOMEZ|NAYELI|SOLTERO|X|X|ZAPOTAL 1RA SECCION |ZAPOTAL PRIMERA SECCION|X|933103382|X|X|X|ZAPOTAL 1RA SECCION |X|LUNES|X|X|X|X|X|DOMICILIO |4550|8350|0|0|0|2021-10-25|2021-11-01|x|x|x|x|x|QWZHGIJM9KVTQO|x|HOMBRE|X|12900|X|X|X|X|X|X|X|X|CARDENAS|X|X|X|X|X</v>
      </c>
    </row>
    <row r="792" spans="1:82" x14ac:dyDescent="0.25">
      <c r="A792" t="s">
        <v>926</v>
      </c>
      <c r="B792" t="s">
        <v>2917</v>
      </c>
      <c r="C792">
        <v>3</v>
      </c>
      <c r="D792" t="s">
        <v>3185</v>
      </c>
      <c r="E792" t="s">
        <v>3188</v>
      </c>
      <c r="F792" t="s">
        <v>3189</v>
      </c>
      <c r="G792" t="s">
        <v>3633</v>
      </c>
      <c r="H792" t="s">
        <v>4082</v>
      </c>
      <c r="I792">
        <v>12900</v>
      </c>
      <c r="J792">
        <v>0</v>
      </c>
      <c r="K792">
        <v>100</v>
      </c>
      <c r="L792">
        <v>50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 t="s">
        <v>8</v>
      </c>
      <c r="AC792" t="s">
        <v>5001</v>
      </c>
      <c r="AD792" t="s">
        <v>4319</v>
      </c>
      <c r="AE792" t="s">
        <v>4</v>
      </c>
      <c r="AF792" t="s">
        <v>1</v>
      </c>
      <c r="AG792" t="s">
        <v>1</v>
      </c>
      <c r="AH792" t="s">
        <v>5748</v>
      </c>
      <c r="AI792" t="s">
        <v>3633</v>
      </c>
      <c r="AJ792" t="s">
        <v>1</v>
      </c>
      <c r="AK792">
        <v>9331033802</v>
      </c>
      <c r="AL792" t="s">
        <v>1</v>
      </c>
      <c r="AM792" t="s">
        <v>1</v>
      </c>
      <c r="AN792" t="s">
        <v>1</v>
      </c>
      <c r="AO792" t="s">
        <v>5748</v>
      </c>
      <c r="AP792" t="s">
        <v>1</v>
      </c>
      <c r="AQ792" t="s">
        <v>2</v>
      </c>
      <c r="AR792" t="s">
        <v>1</v>
      </c>
      <c r="AS792" t="s">
        <v>1</v>
      </c>
      <c r="AT792" t="s">
        <v>1</v>
      </c>
      <c r="AU792" t="s">
        <v>1</v>
      </c>
      <c r="AV792" t="s">
        <v>1</v>
      </c>
      <c r="AW792" t="s">
        <v>11</v>
      </c>
      <c r="AX792">
        <f>Tabla1[[#This Row],[precio del paquete]]-Tabla1[[#This Row],[Saldo_Deudor]]</f>
        <v>4200</v>
      </c>
      <c r="AY792">
        <v>8700</v>
      </c>
      <c r="AZ792">
        <v>0</v>
      </c>
      <c r="BA792">
        <v>0</v>
      </c>
      <c r="BB792" s="20">
        <v>0</v>
      </c>
      <c r="BC792" t="s">
        <v>3758</v>
      </c>
      <c r="BD792" t="s">
        <v>6099</v>
      </c>
      <c r="BE792" t="s">
        <v>3</v>
      </c>
      <c r="BF792" t="s">
        <v>3</v>
      </c>
      <c r="BG792" t="s">
        <v>3</v>
      </c>
      <c r="BH792" t="s">
        <v>3</v>
      </c>
      <c r="BI792" t="s">
        <v>3</v>
      </c>
      <c r="BJ792" s="18" t="s">
        <v>6143</v>
      </c>
      <c r="BK792" t="s">
        <v>3</v>
      </c>
      <c r="BL792" t="s">
        <v>132</v>
      </c>
      <c r="BM792" t="s">
        <v>1</v>
      </c>
      <c r="BN792">
        <f>Tabla1[[#This Row],[precio del paquete]]</f>
        <v>12900</v>
      </c>
      <c r="BO792" t="s">
        <v>1</v>
      </c>
      <c r="BP792" t="s">
        <v>1</v>
      </c>
      <c r="BQ792" t="s">
        <v>1</v>
      </c>
      <c r="BR792" t="s">
        <v>1</v>
      </c>
      <c r="BS792" t="s">
        <v>1</v>
      </c>
      <c r="BT792" t="s">
        <v>1</v>
      </c>
      <c r="BU792" t="s">
        <v>1</v>
      </c>
      <c r="BV792" t="s">
        <v>1</v>
      </c>
      <c r="BW792" t="s">
        <v>0</v>
      </c>
      <c r="BX792" t="s">
        <v>1</v>
      </c>
      <c r="BY792" t="s">
        <v>1</v>
      </c>
      <c r="BZ792" t="s">
        <v>1</v>
      </c>
      <c r="CA792" t="s">
        <v>1</v>
      </c>
      <c r="CB792" t="s">
        <v>1</v>
      </c>
      <c r="CD792" t="str" cm="1">
        <f t="array" aca="1" ref="CD792" ca="1">eConcatenar(A792:CB792,"|")</f>
        <v>ziLByC1whiImw8wc|COM2020-1909|3|IMPERIAL DE LUJO|TABASCO|COMALCALCO|ZAPOTAL PRIMERA SECCION|2020-04-09|12900|0|100|50|0|0|0|0|0|0|0|0|0|0|0|0|0|0|0|GOMEZ|OLIVE|RUTH|SOLTERO|X|X|ZAPOTAL 1RA SECCION |ZAPOTAL PRIMERA SECCION|X|9331033802|X|X|X|ZAPOTAL 1RA SECCION |X|LUNES|X|X|X|X|X|DOMICILIO |4200|8700|0|0|0|2021-10-28|2021-11-04|x|x|x|x|x|QWZHGIJM9KVTQO|x|HOMBRE|X|12900|X|X|X|X|X|X|X|X|CARDENAS|X|X|X|X|X</v>
      </c>
    </row>
    <row r="793" spans="1:82" x14ac:dyDescent="0.25">
      <c r="A793" t="s">
        <v>927</v>
      </c>
      <c r="B793" t="s">
        <v>2918</v>
      </c>
      <c r="C793">
        <v>3</v>
      </c>
      <c r="D793" t="s">
        <v>3183</v>
      </c>
      <c r="E793" t="s">
        <v>12</v>
      </c>
      <c r="F793" t="s">
        <v>120</v>
      </c>
      <c r="G793" t="s">
        <v>3634</v>
      </c>
      <c r="H793" t="s">
        <v>3787</v>
      </c>
      <c r="I793">
        <v>14800</v>
      </c>
      <c r="J793">
        <v>0</v>
      </c>
      <c r="K793">
        <v>100</v>
      </c>
      <c r="L793">
        <v>50</v>
      </c>
      <c r="M793">
        <v>2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 t="s">
        <v>4221</v>
      </c>
      <c r="AC793" t="s">
        <v>4201</v>
      </c>
      <c r="AD793" t="s">
        <v>5002</v>
      </c>
      <c r="AE793" t="s">
        <v>4</v>
      </c>
      <c r="AF793" t="s">
        <v>1</v>
      </c>
      <c r="AG793" t="s">
        <v>1</v>
      </c>
      <c r="AH793" t="s">
        <v>5749</v>
      </c>
      <c r="AI793" t="s">
        <v>3634</v>
      </c>
      <c r="AJ793" t="s">
        <v>1</v>
      </c>
      <c r="AK793">
        <v>9332081521</v>
      </c>
      <c r="AL793" t="s">
        <v>1</v>
      </c>
      <c r="AM793" t="s">
        <v>1</v>
      </c>
      <c r="AN793" t="s">
        <v>1</v>
      </c>
      <c r="AO793" t="s">
        <v>5749</v>
      </c>
      <c r="AP793" t="s">
        <v>1</v>
      </c>
      <c r="AQ793" t="s">
        <v>2</v>
      </c>
      <c r="AR793" t="s">
        <v>1</v>
      </c>
      <c r="AS793" t="s">
        <v>1</v>
      </c>
      <c r="AT793" t="s">
        <v>1</v>
      </c>
      <c r="AU793" t="s">
        <v>1</v>
      </c>
      <c r="AV793" t="s">
        <v>1</v>
      </c>
      <c r="AW793" t="s">
        <v>11</v>
      </c>
      <c r="AX793">
        <f>Tabla1[[#This Row],[precio del paquete]]-Tabla1[[#This Row],[Saldo_Deudor]]</f>
        <v>900</v>
      </c>
      <c r="AY793">
        <v>13900</v>
      </c>
      <c r="AZ793">
        <v>0</v>
      </c>
      <c r="BA793">
        <v>0</v>
      </c>
      <c r="BB793" s="20">
        <v>0</v>
      </c>
      <c r="BC793" t="s">
        <v>3860</v>
      </c>
      <c r="BD793" t="s">
        <v>6060</v>
      </c>
      <c r="BE793" t="s">
        <v>3</v>
      </c>
      <c r="BF793" t="s">
        <v>3</v>
      </c>
      <c r="BG793" t="s">
        <v>3</v>
      </c>
      <c r="BH793" t="s">
        <v>3</v>
      </c>
      <c r="BI793" t="s">
        <v>3</v>
      </c>
      <c r="BJ793" s="19" t="s">
        <v>6143</v>
      </c>
      <c r="BK793" t="s">
        <v>3</v>
      </c>
      <c r="BL793" t="s">
        <v>132</v>
      </c>
      <c r="BM793" t="s">
        <v>1</v>
      </c>
      <c r="BN793">
        <f>Tabla1[[#This Row],[precio del paquete]]</f>
        <v>14800</v>
      </c>
      <c r="BO793" t="s">
        <v>1</v>
      </c>
      <c r="BP793" t="s">
        <v>1</v>
      </c>
      <c r="BQ793" t="s">
        <v>1</v>
      </c>
      <c r="BR793" t="s">
        <v>1</v>
      </c>
      <c r="BS793" t="s">
        <v>1</v>
      </c>
      <c r="BT793" t="s">
        <v>1</v>
      </c>
      <c r="BU793" t="s">
        <v>1</v>
      </c>
      <c r="BV793" t="s">
        <v>1</v>
      </c>
      <c r="BW793" t="s">
        <v>0</v>
      </c>
      <c r="BX793" t="s">
        <v>1</v>
      </c>
      <c r="BY793" t="s">
        <v>1</v>
      </c>
      <c r="BZ793" t="s">
        <v>1</v>
      </c>
      <c r="CA793" t="s">
        <v>1</v>
      </c>
      <c r="CB793" t="s">
        <v>1</v>
      </c>
      <c r="CD793" t="str" cm="1">
        <f t="array" aca="1" ref="CD793" ca="1">eConcatenar(A793:CB793,"|")</f>
        <v>WoB9SVybIC33SfVq|COM2021-3181|3|MEMORIAL|TABASCO |COMALCALCO |ZAPOTAL PRIMERA SECCION |2021-12-10|14800|0|100|50|2|0|0|0|0|0|0|0|0|0|0|0|0|0|0|GONZALEZ|HERNANDEZ|LICTHER|SOLTERO|X|X|CARRETERA A POTRERITOS SIN NUMERO |ZAPOTAL PRIMERA SECCION |X|9332081521|X|X|X|CARRETERA A POTRERITOS SIN NUMERO |X|LUNES|X|X|X|X|X|DOMICILIO |900|13900|0|0|0|2021-07-12|2021-07-19|x|x|x|x|x|QWZHGIJM9KVTQO|x|HOMBRE|X|14800|X|X|X|X|X|X|X|X|CARDENAS|X|X|X|X|X</v>
      </c>
    </row>
    <row r="794" spans="1:82" x14ac:dyDescent="0.25">
      <c r="A794" t="s">
        <v>928</v>
      </c>
      <c r="B794" t="s">
        <v>2919</v>
      </c>
      <c r="C794">
        <v>3</v>
      </c>
      <c r="D794" t="s">
        <v>3183</v>
      </c>
      <c r="E794" t="s">
        <v>3188</v>
      </c>
      <c r="F794" t="s">
        <v>3189</v>
      </c>
      <c r="G794" t="s">
        <v>3635</v>
      </c>
      <c r="H794" t="s">
        <v>3966</v>
      </c>
      <c r="I794">
        <v>14800</v>
      </c>
      <c r="J794">
        <v>0</v>
      </c>
      <c r="K794">
        <v>100</v>
      </c>
      <c r="L794">
        <v>50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 t="s">
        <v>4201</v>
      </c>
      <c r="AC794" t="s">
        <v>4191</v>
      </c>
      <c r="AD794" t="s">
        <v>4699</v>
      </c>
      <c r="AE794" t="s">
        <v>4</v>
      </c>
      <c r="AF794" t="s">
        <v>1</v>
      </c>
      <c r="AG794" t="s">
        <v>1</v>
      </c>
      <c r="AH794" t="s">
        <v>5496</v>
      </c>
      <c r="AI794" t="s">
        <v>3635</v>
      </c>
      <c r="AJ794" t="s">
        <v>1</v>
      </c>
      <c r="AK794" t="s">
        <v>1</v>
      </c>
      <c r="AL794" t="s">
        <v>1</v>
      </c>
      <c r="AM794" t="s">
        <v>1</v>
      </c>
      <c r="AN794" t="s">
        <v>1</v>
      </c>
      <c r="AO794" t="s">
        <v>5496</v>
      </c>
      <c r="AP794" t="s">
        <v>1</v>
      </c>
      <c r="AQ794" t="s">
        <v>2</v>
      </c>
      <c r="AR794" t="s">
        <v>1</v>
      </c>
      <c r="AS794" t="s">
        <v>1</v>
      </c>
      <c r="AT794" t="s">
        <v>1</v>
      </c>
      <c r="AU794" t="s">
        <v>1</v>
      </c>
      <c r="AV794" t="s">
        <v>1</v>
      </c>
      <c r="AW794" t="s">
        <v>11</v>
      </c>
      <c r="AX794">
        <f>Tabla1[[#This Row],[precio del paquete]]-Tabla1[[#This Row],[Saldo_Deudor]]</f>
        <v>100</v>
      </c>
      <c r="AY794">
        <v>14700</v>
      </c>
      <c r="AZ794">
        <v>0</v>
      </c>
      <c r="BA794">
        <v>0</v>
      </c>
      <c r="BB794" s="20">
        <v>0</v>
      </c>
      <c r="BC794" t="s">
        <v>5980</v>
      </c>
      <c r="BD794" t="s">
        <v>5959</v>
      </c>
      <c r="BE794" t="s">
        <v>3</v>
      </c>
      <c r="BF794" t="s">
        <v>3</v>
      </c>
      <c r="BG794" t="s">
        <v>3</v>
      </c>
      <c r="BH794" t="s">
        <v>3</v>
      </c>
      <c r="BI794" t="s">
        <v>3</v>
      </c>
      <c r="BJ794" s="18" t="s">
        <v>6143</v>
      </c>
      <c r="BK794" t="s">
        <v>3</v>
      </c>
      <c r="BL794" t="s">
        <v>132</v>
      </c>
      <c r="BM794" t="s">
        <v>1</v>
      </c>
      <c r="BN794">
        <f>Tabla1[[#This Row],[precio del paquete]]</f>
        <v>14800</v>
      </c>
      <c r="BO794" t="s">
        <v>1</v>
      </c>
      <c r="BP794" t="s">
        <v>1</v>
      </c>
      <c r="BQ794" t="s">
        <v>1</v>
      </c>
      <c r="BR794" t="s">
        <v>1</v>
      </c>
      <c r="BS794" t="s">
        <v>1</v>
      </c>
      <c r="BT794" t="s">
        <v>1</v>
      </c>
      <c r="BU794" t="s">
        <v>1</v>
      </c>
      <c r="BV794" t="s">
        <v>1</v>
      </c>
      <c r="BW794" t="s">
        <v>0</v>
      </c>
      <c r="BX794" t="s">
        <v>1</v>
      </c>
      <c r="BY794" t="s">
        <v>1</v>
      </c>
      <c r="BZ794" t="s">
        <v>1</v>
      </c>
      <c r="CA794" t="s">
        <v>1</v>
      </c>
      <c r="CB794" t="s">
        <v>1</v>
      </c>
      <c r="CD794" t="str" cm="1">
        <f t="array" aca="1" ref="CD794" ca="1">eConcatenar(A794:CB794,"|")</f>
        <v>OlwkaWiAu4u82VQZ|COM2022-0112|3|MEMORIAL|TABASCO|COMALCALCO|ZAPOTAL SEGUNDA SECCION|2022-04-01|14800|0|100|50|0|0|0|0|0|0|0|0|0|0|0|0|0|0|0|HERNANDEZ|FUENTES|LILIA|SOLTERO|X|X|CARRETERA A SAN FRANCISCO SIN NUMERO|ZAPOTAL SEGUNDA SECCION|X|X|X|X|X|CARRETERA A SAN FRANCISCO SIN NUMERO|X|LUNES|X|X|X|X|X|DOMICILIO |100|14700|0|0|0|2022-01-18|2022-01-25|x|x|x|x|x|QWZHGIJM9KVTQO|x|HOMBRE|X|14800|X|X|X|X|X|X|X|X|CARDENAS|X|X|X|X|X</v>
      </c>
    </row>
    <row r="795" spans="1:82" x14ac:dyDescent="0.25">
      <c r="A795" t="s">
        <v>929</v>
      </c>
      <c r="B795" t="s">
        <v>2920</v>
      </c>
      <c r="C795">
        <v>3</v>
      </c>
      <c r="D795" t="s">
        <v>3183</v>
      </c>
      <c r="E795" t="s">
        <v>12</v>
      </c>
      <c r="F795" t="s">
        <v>3192</v>
      </c>
      <c r="G795" t="s">
        <v>3636</v>
      </c>
      <c r="H795" t="s">
        <v>4083</v>
      </c>
      <c r="I795">
        <v>14800</v>
      </c>
      <c r="J795">
        <v>0</v>
      </c>
      <c r="K795">
        <v>200</v>
      </c>
      <c r="L795">
        <v>50</v>
      </c>
      <c r="M795">
        <v>2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 t="s">
        <v>4188</v>
      </c>
      <c r="AC795" t="s">
        <v>4470</v>
      </c>
      <c r="AD795" t="s">
        <v>4484</v>
      </c>
      <c r="AE795" t="s">
        <v>4</v>
      </c>
      <c r="AF795" t="s">
        <v>1</v>
      </c>
      <c r="AG795" t="s">
        <v>1</v>
      </c>
      <c r="AH795" t="s">
        <v>5749</v>
      </c>
      <c r="AI795" t="s">
        <v>3636</v>
      </c>
      <c r="AJ795" t="s">
        <v>1</v>
      </c>
      <c r="AK795">
        <v>9332090476</v>
      </c>
      <c r="AL795" t="s">
        <v>1</v>
      </c>
      <c r="AM795" t="s">
        <v>1</v>
      </c>
      <c r="AN795" t="s">
        <v>1</v>
      </c>
      <c r="AO795" t="s">
        <v>5749</v>
      </c>
      <c r="AP795" t="s">
        <v>1</v>
      </c>
      <c r="AQ795" t="s">
        <v>2</v>
      </c>
      <c r="AR795" t="s">
        <v>1</v>
      </c>
      <c r="AS795" t="s">
        <v>1</v>
      </c>
      <c r="AT795" t="s">
        <v>1</v>
      </c>
      <c r="AU795" t="s">
        <v>1</v>
      </c>
      <c r="AV795" t="s">
        <v>1</v>
      </c>
      <c r="AW795" t="s">
        <v>11</v>
      </c>
      <c r="AX795">
        <f>Tabla1[[#This Row],[precio del paquete]]-Tabla1[[#This Row],[Saldo_Deudor]]</f>
        <v>500</v>
      </c>
      <c r="AY795">
        <v>14300</v>
      </c>
      <c r="AZ795">
        <v>0</v>
      </c>
      <c r="BA795">
        <v>0</v>
      </c>
      <c r="BB795" s="20">
        <v>0</v>
      </c>
      <c r="BC795" t="s">
        <v>4099</v>
      </c>
      <c r="BD795" t="s">
        <v>4159</v>
      </c>
      <c r="BE795" t="s">
        <v>3</v>
      </c>
      <c r="BF795" t="s">
        <v>3</v>
      </c>
      <c r="BG795" t="s">
        <v>3</v>
      </c>
      <c r="BH795" t="s">
        <v>3</v>
      </c>
      <c r="BI795" t="s">
        <v>3</v>
      </c>
      <c r="BJ795" s="19" t="s">
        <v>6143</v>
      </c>
      <c r="BK795" t="s">
        <v>3</v>
      </c>
      <c r="BL795" t="s">
        <v>132</v>
      </c>
      <c r="BM795" t="s">
        <v>1</v>
      </c>
      <c r="BN795">
        <f>Tabla1[[#This Row],[precio del paquete]]</f>
        <v>14800</v>
      </c>
      <c r="BO795" t="s">
        <v>1</v>
      </c>
      <c r="BP795" t="s">
        <v>1</v>
      </c>
      <c r="BQ795" t="s">
        <v>1</v>
      </c>
      <c r="BR795" t="s">
        <v>1</v>
      </c>
      <c r="BS795" t="s">
        <v>1</v>
      </c>
      <c r="BT795" t="s">
        <v>1</v>
      </c>
      <c r="BU795" t="s">
        <v>1</v>
      </c>
      <c r="BV795" t="s">
        <v>1</v>
      </c>
      <c r="BW795" t="s">
        <v>0</v>
      </c>
      <c r="BX795" t="s">
        <v>1</v>
      </c>
      <c r="BY795" t="s">
        <v>1</v>
      </c>
      <c r="BZ795" t="s">
        <v>1</v>
      </c>
      <c r="CA795" t="s">
        <v>1</v>
      </c>
      <c r="CB795" t="s">
        <v>1</v>
      </c>
      <c r="CD795" t="str" cm="1">
        <f t="array" aca="1" ref="CD795" ca="1">eConcatenar(A795:CB795,"|")</f>
        <v>HmJKKXAbZGKNIRYk|PAR2021-1957|3|MEMORIAL|TABASCO |PARAISO|ZAPOTAL TERCERA SECCION |2021-10-06|14800|0|200|50|2|0|0|0|0|0|0|0|0|0|0|0|0|0|0|ARIAS|TRINIDAD|NOE|SOLTERO|X|X|CARRETERA A POTRERITOS SIN NUMERO |ZAPOTAL TERCERA SECCION |X|9332090476|X|X|X|CARRETERA A POTRERITOS SIN NUMERO |X|LUNES|X|X|X|X|X|DOMICILIO |500|14300|0|0|0|2021-06-07|2021-06-14|x|x|x|x|x|QWZHGIJM9KVTQO|x|HOMBRE|X|14800|X|X|X|X|X|X|X|X|CARDENAS|X|X|X|X|X</v>
      </c>
    </row>
    <row r="796" spans="1:82" x14ac:dyDescent="0.25">
      <c r="A796" t="s">
        <v>930</v>
      </c>
      <c r="B796" t="s">
        <v>2921</v>
      </c>
      <c r="C796">
        <v>3</v>
      </c>
      <c r="D796" t="s">
        <v>3183</v>
      </c>
      <c r="E796" t="s">
        <v>3188</v>
      </c>
      <c r="F796" t="s">
        <v>3189</v>
      </c>
      <c r="G796" t="s">
        <v>3637</v>
      </c>
      <c r="H796" t="s">
        <v>4084</v>
      </c>
      <c r="I796">
        <v>14800</v>
      </c>
      <c r="J796">
        <v>0</v>
      </c>
      <c r="K796">
        <v>200</v>
      </c>
      <c r="L796">
        <v>50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 t="s">
        <v>4309</v>
      </c>
      <c r="AC796" t="s">
        <v>4294</v>
      </c>
      <c r="AD796" t="s">
        <v>4259</v>
      </c>
      <c r="AE796" t="s">
        <v>4</v>
      </c>
      <c r="AF796" t="s">
        <v>1</v>
      </c>
      <c r="AG796" t="s">
        <v>1</v>
      </c>
      <c r="AH796" t="s">
        <v>5353</v>
      </c>
      <c r="AI796" t="s">
        <v>3637</v>
      </c>
      <c r="AJ796" t="s">
        <v>1</v>
      </c>
      <c r="AK796">
        <v>9331074144</v>
      </c>
      <c r="AL796" t="s">
        <v>1</v>
      </c>
      <c r="AM796" t="s">
        <v>1</v>
      </c>
      <c r="AN796" t="s">
        <v>1</v>
      </c>
      <c r="AO796" t="s">
        <v>5353</v>
      </c>
      <c r="AP796" t="s">
        <v>1</v>
      </c>
      <c r="AQ796" t="s">
        <v>2</v>
      </c>
      <c r="AR796" t="s">
        <v>1</v>
      </c>
      <c r="AS796" t="s">
        <v>1</v>
      </c>
      <c r="AT796" t="s">
        <v>1</v>
      </c>
      <c r="AU796" t="s">
        <v>1</v>
      </c>
      <c r="AV796" t="s">
        <v>1</v>
      </c>
      <c r="AW796" t="s">
        <v>11</v>
      </c>
      <c r="AX796">
        <f>Tabla1[[#This Row],[precio del paquete]]-Tabla1[[#This Row],[Saldo_Deudor]]</f>
        <v>1600</v>
      </c>
      <c r="AY796">
        <v>13200</v>
      </c>
      <c r="AZ796">
        <v>0</v>
      </c>
      <c r="BA796">
        <v>0</v>
      </c>
      <c r="BB796" s="20">
        <v>0</v>
      </c>
      <c r="BC796" t="s">
        <v>5959</v>
      </c>
      <c r="BD796" t="s">
        <v>3763</v>
      </c>
      <c r="BE796" t="s">
        <v>3</v>
      </c>
      <c r="BF796" t="s">
        <v>3</v>
      </c>
      <c r="BG796" t="s">
        <v>3</v>
      </c>
      <c r="BH796" t="s">
        <v>3</v>
      </c>
      <c r="BI796" t="s">
        <v>3</v>
      </c>
      <c r="BJ796" s="18" t="s">
        <v>6143</v>
      </c>
      <c r="BK796" t="s">
        <v>3</v>
      </c>
      <c r="BL796" t="s">
        <v>132</v>
      </c>
      <c r="BM796" t="s">
        <v>1</v>
      </c>
      <c r="BN796">
        <f>Tabla1[[#This Row],[precio del paquete]]</f>
        <v>14800</v>
      </c>
      <c r="BO796" t="s">
        <v>1</v>
      </c>
      <c r="BP796" t="s">
        <v>1</v>
      </c>
      <c r="BQ796" t="s">
        <v>1</v>
      </c>
      <c r="BR796" t="s">
        <v>1</v>
      </c>
      <c r="BS796" t="s">
        <v>1</v>
      </c>
      <c r="BT796" t="s">
        <v>1</v>
      </c>
      <c r="BU796" t="s">
        <v>1</v>
      </c>
      <c r="BV796" t="s">
        <v>1</v>
      </c>
      <c r="BW796" t="s">
        <v>0</v>
      </c>
      <c r="BX796" t="s">
        <v>1</v>
      </c>
      <c r="BY796" t="s">
        <v>1</v>
      </c>
      <c r="BZ796" t="s">
        <v>1</v>
      </c>
      <c r="CA796" t="s">
        <v>1</v>
      </c>
      <c r="CB796" t="s">
        <v>1</v>
      </c>
      <c r="CD796" t="str" cm="1">
        <f t="array" aca="1" ref="CD796" ca="1">eConcatenar(A796:CB796,"|")</f>
        <v>d3JRwmAGqDHmq0XA|COM2021-2711|3|MEMORIAL|TABASCO|COMALCALCO|ZARAGOZA TERCERA SECCION|2021-08-18|14800|0|200|50|0|0|0|0|0|0|0|0|0|0|0|0|0|0|0|PEREGRINO|LAZARO|JOSE|SOLTERO|X|X|CAMINO VECINAL|ZARAGOZA TERCERA SECCION|X|9331074144|X|X|X|CAMINO VECINAL|X|LUNES|X|X|X|X|X|DOMICILIO |1600|13200|0|0|0|2022-01-25|2022-02-01|x|x|x|x|x|QWZHGIJM9KVTQO|x|HOMBRE|X|14800|X|X|X|X|X|X|X|X|CARDENAS|X|X|X|X|X</v>
      </c>
    </row>
    <row r="797" spans="1:82" x14ac:dyDescent="0.25">
      <c r="A797" t="s">
        <v>931</v>
      </c>
      <c r="B797" t="s">
        <v>2922</v>
      </c>
      <c r="C797">
        <v>3</v>
      </c>
      <c r="D797" t="s">
        <v>3183</v>
      </c>
      <c r="E797" t="s">
        <v>3188</v>
      </c>
      <c r="F797" t="s">
        <v>3189</v>
      </c>
      <c r="G797" t="s">
        <v>3506</v>
      </c>
      <c r="H797" t="s">
        <v>4085</v>
      </c>
      <c r="I797">
        <v>14800</v>
      </c>
      <c r="J797">
        <v>0</v>
      </c>
      <c r="K797">
        <v>100</v>
      </c>
      <c r="L797">
        <v>50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 t="s">
        <v>4310</v>
      </c>
      <c r="AC797" t="s">
        <v>4635</v>
      </c>
      <c r="AD797" t="s">
        <v>5003</v>
      </c>
      <c r="AE797" t="s">
        <v>4</v>
      </c>
      <c r="AF797" t="s">
        <v>1</v>
      </c>
      <c r="AG797" t="s">
        <v>1</v>
      </c>
      <c r="AH797" t="s">
        <v>5750</v>
      </c>
      <c r="AI797" t="s">
        <v>3506</v>
      </c>
      <c r="AJ797" t="s">
        <v>1</v>
      </c>
      <c r="AK797">
        <v>9335931301</v>
      </c>
      <c r="AL797" t="s">
        <v>1</v>
      </c>
      <c r="AM797" t="s">
        <v>1</v>
      </c>
      <c r="AN797" t="s">
        <v>1</v>
      </c>
      <c r="AO797" t="s">
        <v>5750</v>
      </c>
      <c r="AP797" t="s">
        <v>1</v>
      </c>
      <c r="AQ797" t="s">
        <v>2</v>
      </c>
      <c r="AR797" t="s">
        <v>1</v>
      </c>
      <c r="AS797" t="s">
        <v>1</v>
      </c>
      <c r="AT797" t="s">
        <v>1</v>
      </c>
      <c r="AU797" t="s">
        <v>1</v>
      </c>
      <c r="AV797" t="s">
        <v>1</v>
      </c>
      <c r="AW797" t="s">
        <v>11</v>
      </c>
      <c r="AX797">
        <f>Tabla1[[#This Row],[precio del paquete]]-Tabla1[[#This Row],[Saldo_Deudor]]</f>
        <v>200</v>
      </c>
      <c r="AY797">
        <v>14600</v>
      </c>
      <c r="AZ797">
        <v>0</v>
      </c>
      <c r="BA797">
        <v>0</v>
      </c>
      <c r="BB797" s="20">
        <v>0</v>
      </c>
      <c r="BC797" t="s">
        <v>4166</v>
      </c>
      <c r="BD797" t="s">
        <v>6035</v>
      </c>
      <c r="BE797" t="s">
        <v>3</v>
      </c>
      <c r="BF797" t="s">
        <v>3</v>
      </c>
      <c r="BG797" t="s">
        <v>3</v>
      </c>
      <c r="BH797" t="s">
        <v>3</v>
      </c>
      <c r="BI797" t="s">
        <v>3</v>
      </c>
      <c r="BJ797" s="19" t="s">
        <v>6134</v>
      </c>
      <c r="BK797" t="s">
        <v>3</v>
      </c>
      <c r="BL797" t="s">
        <v>132</v>
      </c>
      <c r="BM797" t="s">
        <v>1</v>
      </c>
      <c r="BN797">
        <f>Tabla1[[#This Row],[precio del paquete]]</f>
        <v>14800</v>
      </c>
      <c r="BO797" t="s">
        <v>1</v>
      </c>
      <c r="BP797" t="s">
        <v>1</v>
      </c>
      <c r="BQ797" t="s">
        <v>1</v>
      </c>
      <c r="BR797" t="s">
        <v>1</v>
      </c>
      <c r="BS797" t="s">
        <v>1</v>
      </c>
      <c r="BT797" t="s">
        <v>1</v>
      </c>
      <c r="BU797" t="s">
        <v>1</v>
      </c>
      <c r="BV797" t="s">
        <v>1</v>
      </c>
      <c r="BW797" t="s">
        <v>0</v>
      </c>
      <c r="BX797" t="s">
        <v>1</v>
      </c>
      <c r="BY797" t="s">
        <v>1</v>
      </c>
      <c r="BZ797" t="s">
        <v>1</v>
      </c>
      <c r="CA797" t="s">
        <v>1</v>
      </c>
      <c r="CB797" t="s">
        <v>1</v>
      </c>
      <c r="CD797" t="str" cm="1">
        <f t="array" aca="1" ref="CD797" ca="1">eConcatenar(A797:CB797,"|")</f>
        <v>5K0vAGE9tcDNihHM|COM2022-0322|3|MEMORIAL|TABASCO|COMALCALCO|RANCHERIA CUCUXAPA|2022-01-26|14800|0|100|50|0|0|0|0|0|0|0|0|0|0|0|0|0|0|0|ALVAREZ|ALMEIDA|JOSE CRUZ|SOLTERO|X|X|CARRETERA A JALPA SIN NUMERO|RANCHERIA CUCUXAPA|X|9335931301|X|X|X|CARRETERA A JALPA SIN NUMERO|X|LUNES|X|X|X|X|X|DOMICILIO |200|14600|0|0|0|2022-04-02|2022-04-09|x|x|x|x|x|QWZGYSX69KVTQO|x|HOMBRE|X|14800|X|X|X|X|X|X|X|X|CARDENAS|X|X|X|X|X</v>
      </c>
    </row>
    <row r="798" spans="1:82" x14ac:dyDescent="0.25">
      <c r="A798" t="s">
        <v>932</v>
      </c>
      <c r="B798" t="s">
        <v>2923</v>
      </c>
      <c r="C798">
        <v>3</v>
      </c>
      <c r="D798" t="s">
        <v>3187</v>
      </c>
      <c r="E798" t="s">
        <v>3188</v>
      </c>
      <c r="F798" t="s">
        <v>3191</v>
      </c>
      <c r="G798" t="s">
        <v>3638</v>
      </c>
      <c r="H798" t="s">
        <v>4086</v>
      </c>
      <c r="I798">
        <v>12900</v>
      </c>
      <c r="J798">
        <v>0</v>
      </c>
      <c r="K798">
        <v>100</v>
      </c>
      <c r="L798">
        <v>50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 t="s">
        <v>4201</v>
      </c>
      <c r="AC798" t="s">
        <v>4201</v>
      </c>
      <c r="AD798" t="s">
        <v>5004</v>
      </c>
      <c r="AE798" t="s">
        <v>4</v>
      </c>
      <c r="AF798" t="s">
        <v>1</v>
      </c>
      <c r="AG798" t="s">
        <v>1</v>
      </c>
      <c r="AH798" t="s">
        <v>5751</v>
      </c>
      <c r="AI798" t="s">
        <v>3638</v>
      </c>
      <c r="AJ798" t="s">
        <v>1</v>
      </c>
      <c r="AK798">
        <v>9371533073</v>
      </c>
      <c r="AL798" t="s">
        <v>1</v>
      </c>
      <c r="AM798" t="s">
        <v>1</v>
      </c>
      <c r="AN798" t="s">
        <v>1</v>
      </c>
      <c r="AO798" t="s">
        <v>5751</v>
      </c>
      <c r="AP798" t="s">
        <v>1</v>
      </c>
      <c r="AQ798" t="s">
        <v>2</v>
      </c>
      <c r="AR798" t="s">
        <v>1</v>
      </c>
      <c r="AS798" t="s">
        <v>1</v>
      </c>
      <c r="AT798" t="s">
        <v>1</v>
      </c>
      <c r="AU798" t="s">
        <v>1</v>
      </c>
      <c r="AV798" t="s">
        <v>1</v>
      </c>
      <c r="AW798" t="s">
        <v>11</v>
      </c>
      <c r="AX798">
        <f>Tabla1[[#This Row],[precio del paquete]]-Tabla1[[#This Row],[Saldo_Deudor]]</f>
        <v>1100</v>
      </c>
      <c r="AY798">
        <v>11800</v>
      </c>
      <c r="AZ798">
        <v>0</v>
      </c>
      <c r="BA798">
        <v>0</v>
      </c>
      <c r="BB798" s="20">
        <v>0</v>
      </c>
      <c r="BC798" t="s">
        <v>4103</v>
      </c>
      <c r="BD798" t="s">
        <v>6052</v>
      </c>
      <c r="BE798" t="s">
        <v>3</v>
      </c>
      <c r="BF798" t="s">
        <v>3</v>
      </c>
      <c r="BG798" t="s">
        <v>3</v>
      </c>
      <c r="BH798" t="s">
        <v>3</v>
      </c>
      <c r="BI798" t="s">
        <v>3</v>
      </c>
      <c r="BJ798" s="18" t="s">
        <v>6148</v>
      </c>
      <c r="BK798" t="s">
        <v>3</v>
      </c>
      <c r="BL798" t="s">
        <v>132</v>
      </c>
      <c r="BM798" t="s">
        <v>1</v>
      </c>
      <c r="BN798">
        <f>Tabla1[[#This Row],[precio del paquete]]</f>
        <v>12900</v>
      </c>
      <c r="BO798" t="s">
        <v>1</v>
      </c>
      <c r="BP798" t="s">
        <v>1</v>
      </c>
      <c r="BQ798" t="s">
        <v>1</v>
      </c>
      <c r="BR798" t="s">
        <v>1</v>
      </c>
      <c r="BS798" t="s">
        <v>1</v>
      </c>
      <c r="BT798" t="s">
        <v>1</v>
      </c>
      <c r="BU798" t="s">
        <v>1</v>
      </c>
      <c r="BV798" t="s">
        <v>1</v>
      </c>
      <c r="BW798" t="s">
        <v>0</v>
      </c>
      <c r="BX798" t="s">
        <v>1</v>
      </c>
      <c r="BY798" t="s">
        <v>1</v>
      </c>
      <c r="BZ798" t="s">
        <v>1</v>
      </c>
      <c r="CA798" t="s">
        <v>1</v>
      </c>
      <c r="CB798" t="s">
        <v>1</v>
      </c>
      <c r="CD798" t="str" cm="1">
        <f t="array" aca="1" ref="CD798" ca="1">eConcatenar(A798:CB798,"|")</f>
        <v>WYc3hRrnP03B43yh|CAR2019-2509|3|ECONOLINE|TABASCO|CUNDUACAN|RANCHERIA MIAHUATLAN SEGUNDA SECCION|2019-05-09|12900|0|100|50|0|0|0|0|0|0|0|0|0|0|0|0|0|0|0|HERNANDEZ|HERNANDEZ|GAMALIEL|SOLTERO|X|X|ENTRADA A UN COSTADO DEL TEMPLO ADVENTISTA|RANCHERIA MIAHUATLAN SEGUNDA SECCION|X|9371533073|X|X|X|ENTRADA A UN COSTADO DEL TEMPLO ADVENTISTA|X|LUNES|X|X|X|X|X|DOMICILIO |1100|11800|0|0|0|2022-01-28|2022-02-04|x|x|x|x|x|PIZ5DTWQQTZRNTG|x|HOMBRE|X|12900|X|X|X|X|X|X|X|X|CARDENAS|X|X|X|X|X</v>
      </c>
    </row>
    <row r="799" spans="1:82" x14ac:dyDescent="0.25">
      <c r="A799" t="s">
        <v>933</v>
      </c>
      <c r="B799" t="s">
        <v>2924</v>
      </c>
      <c r="C799">
        <v>3</v>
      </c>
      <c r="D799" t="s">
        <v>4176</v>
      </c>
      <c r="E799" t="s">
        <v>3188</v>
      </c>
      <c r="F799" t="s">
        <v>3189</v>
      </c>
      <c r="G799" t="s">
        <v>3501</v>
      </c>
      <c r="H799" t="s">
        <v>4001</v>
      </c>
      <c r="I799">
        <v>35000</v>
      </c>
      <c r="J799">
        <v>0</v>
      </c>
      <c r="K799">
        <v>500</v>
      </c>
      <c r="L799">
        <v>50</v>
      </c>
      <c r="M799">
        <v>2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 t="s">
        <v>4186</v>
      </c>
      <c r="AC799" t="s">
        <v>4212</v>
      </c>
      <c r="AD799" t="s">
        <v>4808</v>
      </c>
      <c r="AE799" t="s">
        <v>4</v>
      </c>
      <c r="AF799" t="s">
        <v>1</v>
      </c>
      <c r="AG799" t="s">
        <v>1</v>
      </c>
      <c r="AH799" t="s">
        <v>5752</v>
      </c>
      <c r="AI799" t="s">
        <v>3501</v>
      </c>
      <c r="AJ799" t="s">
        <v>1</v>
      </c>
      <c r="AK799">
        <v>9331189805</v>
      </c>
      <c r="AL799" t="s">
        <v>1</v>
      </c>
      <c r="AM799" t="s">
        <v>1</v>
      </c>
      <c r="AN799" t="s">
        <v>1</v>
      </c>
      <c r="AO799" t="s">
        <v>5752</v>
      </c>
      <c r="AP799" t="s">
        <v>1</v>
      </c>
      <c r="AQ799" t="s">
        <v>2</v>
      </c>
      <c r="AR799" t="s">
        <v>1</v>
      </c>
      <c r="AS799" t="s">
        <v>1</v>
      </c>
      <c r="AT799" t="s">
        <v>1</v>
      </c>
      <c r="AU799" t="s">
        <v>1</v>
      </c>
      <c r="AV799" t="s">
        <v>1</v>
      </c>
      <c r="AW799" t="s">
        <v>11</v>
      </c>
      <c r="AX799">
        <f>Tabla1[[#This Row],[precio del paquete]]-Tabla1[[#This Row],[Saldo_Deudor]]</f>
        <v>3000</v>
      </c>
      <c r="AY799">
        <v>32000</v>
      </c>
      <c r="AZ799">
        <v>0</v>
      </c>
      <c r="BA799">
        <v>0</v>
      </c>
      <c r="BB799" s="20">
        <v>0</v>
      </c>
      <c r="BC799" t="s">
        <v>5967</v>
      </c>
      <c r="BD799" t="s">
        <v>6053</v>
      </c>
      <c r="BE799" t="s">
        <v>3</v>
      </c>
      <c r="BF799" t="s">
        <v>3</v>
      </c>
      <c r="BG799" t="s">
        <v>3</v>
      </c>
      <c r="BH799" t="s">
        <v>3</v>
      </c>
      <c r="BI799" t="s">
        <v>3</v>
      </c>
      <c r="BJ799" s="19" t="s">
        <v>6138</v>
      </c>
      <c r="BK799" t="s">
        <v>3</v>
      </c>
      <c r="BL799" t="s">
        <v>132</v>
      </c>
      <c r="BM799" t="s">
        <v>1</v>
      </c>
      <c r="BN799">
        <f>Tabla1[[#This Row],[precio del paquete]]</f>
        <v>35000</v>
      </c>
      <c r="BO799" t="s">
        <v>1</v>
      </c>
      <c r="BP799" t="s">
        <v>1</v>
      </c>
      <c r="BQ799" t="s">
        <v>1</v>
      </c>
      <c r="BR799" t="s">
        <v>1</v>
      </c>
      <c r="BS799" t="s">
        <v>1</v>
      </c>
      <c r="BT799" t="s">
        <v>1</v>
      </c>
      <c r="BU799" t="s">
        <v>1</v>
      </c>
      <c r="BV799" t="s">
        <v>1</v>
      </c>
      <c r="BW799" t="s">
        <v>0</v>
      </c>
      <c r="BX799" t="s">
        <v>1</v>
      </c>
      <c r="BY799" t="s">
        <v>1</v>
      </c>
      <c r="BZ799" t="s">
        <v>1</v>
      </c>
      <c r="CA799" t="s">
        <v>1</v>
      </c>
      <c r="CB799" t="s">
        <v>1</v>
      </c>
      <c r="CD799" t="str" cm="1">
        <f t="array" aca="1" ref="CD799" ca="1">eConcatenar(A799:CB799,"|")</f>
        <v>R4GQSVDNcCHOf9ju|CAR2021-2779|3|DELUX|TABASCO|COMALCALCO|RANCHERIA AQUILES SERDAN|2021-06-09|35000|0|500|50|2|0|0|0|0|0|0|0|0|0|0|0|0|0|0|GARCIA|RAMIREZ|ANDREA|SOLTERO|X|X|FRENTE AL CENTRO DE SALUD|RANCHERIA AQUILES SERDAN|X|9331189805|X|X|X|FRENTE AL CENTRO DE SALUD|X|LUNES|X|X|X|X|X|DOMICILIO |3000|32000|0|0|0|2022-05-02|2022-05-09|x|x|x|x|x|W5OV8PESRAEJZYS|x|HOMBRE|X|35000|X|X|X|X|X|X|X|X|CARDENAS|X|X|X|X|X</v>
      </c>
    </row>
    <row r="800" spans="1:82" x14ac:dyDescent="0.25">
      <c r="A800" t="s">
        <v>934</v>
      </c>
      <c r="B800" t="s">
        <v>2925</v>
      </c>
      <c r="C800">
        <v>3</v>
      </c>
      <c r="D800" t="s">
        <v>3187</v>
      </c>
      <c r="E800" t="s">
        <v>3188</v>
      </c>
      <c r="F800" t="s">
        <v>3192</v>
      </c>
      <c r="G800" t="s">
        <v>3639</v>
      </c>
      <c r="H800" t="s">
        <v>3808</v>
      </c>
      <c r="I800">
        <v>12900</v>
      </c>
      <c r="J800">
        <v>0</v>
      </c>
      <c r="K800">
        <v>100</v>
      </c>
      <c r="L800">
        <v>50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 t="s">
        <v>4206</v>
      </c>
      <c r="AC800" t="s">
        <v>4272</v>
      </c>
      <c r="AD800" t="s">
        <v>4766</v>
      </c>
      <c r="AE800" t="s">
        <v>4</v>
      </c>
      <c r="AF800" t="s">
        <v>1</v>
      </c>
      <c r="AG800" t="s">
        <v>1</v>
      </c>
      <c r="AH800" t="s">
        <v>5753</v>
      </c>
      <c r="AI800" t="s">
        <v>3639</v>
      </c>
      <c r="AJ800" t="s">
        <v>1</v>
      </c>
      <c r="AK800" t="s">
        <v>1</v>
      </c>
      <c r="AL800" t="s">
        <v>1</v>
      </c>
      <c r="AM800" t="s">
        <v>1</v>
      </c>
      <c r="AN800" t="s">
        <v>1</v>
      </c>
      <c r="AO800" t="s">
        <v>5753</v>
      </c>
      <c r="AP800" t="s">
        <v>1</v>
      </c>
      <c r="AQ800" t="s">
        <v>2</v>
      </c>
      <c r="AR800" t="s">
        <v>1</v>
      </c>
      <c r="AS800" t="s">
        <v>1</v>
      </c>
      <c r="AT800" t="s">
        <v>1</v>
      </c>
      <c r="AU800" t="s">
        <v>1</v>
      </c>
      <c r="AV800" t="s">
        <v>1</v>
      </c>
      <c r="AW800" t="s">
        <v>11</v>
      </c>
      <c r="AX800">
        <f>Tabla1[[#This Row],[precio del paquete]]-Tabla1[[#This Row],[Saldo_Deudor]]</f>
        <v>7200</v>
      </c>
      <c r="AY800">
        <v>5700</v>
      </c>
      <c r="AZ800">
        <v>0</v>
      </c>
      <c r="BA800">
        <v>0</v>
      </c>
      <c r="BB800" s="20">
        <v>0</v>
      </c>
      <c r="BC800" t="s">
        <v>3781</v>
      </c>
      <c r="BD800" t="s">
        <v>3894</v>
      </c>
      <c r="BE800" t="s">
        <v>3</v>
      </c>
      <c r="BF800" t="s">
        <v>3</v>
      </c>
      <c r="BG800" t="s">
        <v>3</v>
      </c>
      <c r="BH800" t="s">
        <v>3</v>
      </c>
      <c r="BI800" t="s">
        <v>3</v>
      </c>
      <c r="BJ800" s="18" t="s">
        <v>6139</v>
      </c>
      <c r="BK800" t="s">
        <v>3</v>
      </c>
      <c r="BL800" t="s">
        <v>132</v>
      </c>
      <c r="BM800" t="s">
        <v>1</v>
      </c>
      <c r="BN800">
        <f>Tabla1[[#This Row],[precio del paquete]]</f>
        <v>12900</v>
      </c>
      <c r="BO800" t="s">
        <v>1</v>
      </c>
      <c r="BP800" t="s">
        <v>1</v>
      </c>
      <c r="BQ800" t="s">
        <v>1</v>
      </c>
      <c r="BR800" t="s">
        <v>1</v>
      </c>
      <c r="BS800" t="s">
        <v>1</v>
      </c>
      <c r="BT800" t="s">
        <v>1</v>
      </c>
      <c r="BU800" t="s">
        <v>1</v>
      </c>
      <c r="BV800" t="s">
        <v>1</v>
      </c>
      <c r="BW800" t="s">
        <v>0</v>
      </c>
      <c r="BX800" t="s">
        <v>1</v>
      </c>
      <c r="BY800" t="s">
        <v>1</v>
      </c>
      <c r="BZ800" t="s">
        <v>1</v>
      </c>
      <c r="CA800" t="s">
        <v>1</v>
      </c>
      <c r="CB800" t="s">
        <v>1</v>
      </c>
      <c r="CD800" t="str" cm="1">
        <f t="array" aca="1" ref="CD800" ca="1">eConcatenar(A800:CB800,"|")</f>
        <v>9g4Mk4Xc9hZaRicw|CAR2019-2568|3|ECONOLINE|TABASCO|PARAISO|EJIDO CHILTEPEC EL PENJAMO|2019-12-09|12900|0|100|50|0|0|0|0|0|0|0|0|0|0|0|0|0|0|0|MARTINEZ|BOLAINA|MARIA ELIZABETH|SOLTERO|X|X|CALLE ENFRENTE DE DON DANIEL|EJIDO CHILTEPEC EL PENJAMO|X|X|X|X|X|CALLE ENFRENTE DE DON DANIEL|X|LUNES|X|X|X|X|X|DOMICILIO |7200|5700|0|0|0|2021-11-13|2021-11-20|x|x|x|x|x|QWZGYT4O9KVTQO|x|HOMBRE|X|12900|X|X|X|X|X|X|X|X|CARDENAS|X|X|X|X|X</v>
      </c>
    </row>
    <row r="801" spans="1:82" x14ac:dyDescent="0.25">
      <c r="A801" t="s">
        <v>935</v>
      </c>
      <c r="B801" t="s">
        <v>2926</v>
      </c>
      <c r="C801">
        <v>3</v>
      </c>
      <c r="D801" t="s">
        <v>3187</v>
      </c>
      <c r="E801" t="s">
        <v>3188</v>
      </c>
      <c r="F801" t="s">
        <v>3192</v>
      </c>
      <c r="G801" t="s">
        <v>3640</v>
      </c>
      <c r="H801" t="s">
        <v>4087</v>
      </c>
      <c r="I801">
        <v>11500</v>
      </c>
      <c r="J801">
        <v>0</v>
      </c>
      <c r="K801">
        <v>100</v>
      </c>
      <c r="L801">
        <v>50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 t="s">
        <v>4210</v>
      </c>
      <c r="AC801" t="s">
        <v>4183</v>
      </c>
      <c r="AD801" t="s">
        <v>5005</v>
      </c>
      <c r="AE801" t="s">
        <v>4</v>
      </c>
      <c r="AF801" t="s">
        <v>1</v>
      </c>
      <c r="AG801" t="s">
        <v>1</v>
      </c>
      <c r="AH801" t="s">
        <v>5609</v>
      </c>
      <c r="AI801" t="s">
        <v>3640</v>
      </c>
      <c r="AJ801" t="s">
        <v>1</v>
      </c>
      <c r="AK801" t="s">
        <v>1</v>
      </c>
      <c r="AL801" t="s">
        <v>1</v>
      </c>
      <c r="AM801" t="s">
        <v>1</v>
      </c>
      <c r="AN801" t="s">
        <v>1</v>
      </c>
      <c r="AO801" t="s">
        <v>5609</v>
      </c>
      <c r="AP801" t="s">
        <v>1</v>
      </c>
      <c r="AQ801" t="s">
        <v>2</v>
      </c>
      <c r="AR801" t="s">
        <v>1</v>
      </c>
      <c r="AS801" t="s">
        <v>1</v>
      </c>
      <c r="AT801" t="s">
        <v>1</v>
      </c>
      <c r="AU801" t="s">
        <v>1</v>
      </c>
      <c r="AV801" t="s">
        <v>1</v>
      </c>
      <c r="AW801" t="s">
        <v>11</v>
      </c>
      <c r="AX801">
        <f>Tabla1[[#This Row],[precio del paquete]]-Tabla1[[#This Row],[Saldo_Deudor]]</f>
        <v>10400</v>
      </c>
      <c r="AY801">
        <v>1100</v>
      </c>
      <c r="AZ801">
        <v>0</v>
      </c>
      <c r="BA801">
        <v>0</v>
      </c>
      <c r="BB801" s="20">
        <v>0</v>
      </c>
      <c r="BC801" t="s">
        <v>5967</v>
      </c>
      <c r="BD801" t="s">
        <v>6053</v>
      </c>
      <c r="BE801" t="s">
        <v>3</v>
      </c>
      <c r="BF801" t="s">
        <v>3</v>
      </c>
      <c r="BG801" t="s">
        <v>3</v>
      </c>
      <c r="BH801" t="s">
        <v>3</v>
      </c>
      <c r="BI801" t="s">
        <v>3</v>
      </c>
      <c r="BJ801" s="19" t="s">
        <v>6139</v>
      </c>
      <c r="BK801" t="s">
        <v>3</v>
      </c>
      <c r="BL801" t="s">
        <v>132</v>
      </c>
      <c r="BM801" t="s">
        <v>1</v>
      </c>
      <c r="BN801">
        <f>Tabla1[[#This Row],[precio del paquete]]</f>
        <v>11500</v>
      </c>
      <c r="BO801" t="s">
        <v>1</v>
      </c>
      <c r="BP801" t="s">
        <v>1</v>
      </c>
      <c r="BQ801" t="s">
        <v>1</v>
      </c>
      <c r="BR801" t="s">
        <v>1</v>
      </c>
      <c r="BS801" t="s">
        <v>1</v>
      </c>
      <c r="BT801" t="s">
        <v>1</v>
      </c>
      <c r="BU801" t="s">
        <v>1</v>
      </c>
      <c r="BV801" t="s">
        <v>1</v>
      </c>
      <c r="BW801" t="s">
        <v>0</v>
      </c>
      <c r="BX801" t="s">
        <v>1</v>
      </c>
      <c r="BY801" t="s">
        <v>1</v>
      </c>
      <c r="BZ801" t="s">
        <v>1</v>
      </c>
      <c r="CA801" t="s">
        <v>1</v>
      </c>
      <c r="CB801" t="s">
        <v>1</v>
      </c>
      <c r="CD801" t="str" cm="1">
        <f t="array" aca="1" ref="CD801" ca="1">eConcatenar(A801:CB801,"|")</f>
        <v>BDTdfMoWTB5BcONS|CAR2017-3343|3|ECONOLINE|TABASCO|PARAISO|RANCHERIA JOSE MARIA MORELOS EL BELLOTE|2017-05-30|11500|0|100|50|0|0|0|0|0|0|0|0|0|0|0|0|0|0|0|MIRANDA|DE LA CRUZ|YAMINA|SOLTERO|X|X|CARRETERA A CHILTEPEC|RANCHERIA JOSE MARIA MORELOS EL BELLOTE|X|X|X|X|X|CARRETERA A CHILTEPEC|X|LUNES|X|X|X|X|X|DOMICILIO |10400|1100|0|0|0|2022-05-02|2022-05-09|x|x|x|x|x|QWZGYT4O9KVTQO|x|HOMBRE|X|11500|X|X|X|X|X|X|X|X|CARDENAS|X|X|X|X|X</v>
      </c>
    </row>
    <row r="802" spans="1:82" x14ac:dyDescent="0.25">
      <c r="A802" t="s">
        <v>936</v>
      </c>
      <c r="B802" t="s">
        <v>2927</v>
      </c>
      <c r="C802">
        <v>3</v>
      </c>
      <c r="D802" t="s">
        <v>3187</v>
      </c>
      <c r="E802" t="s">
        <v>3188</v>
      </c>
      <c r="F802" t="s">
        <v>0</v>
      </c>
      <c r="G802" t="s">
        <v>3641</v>
      </c>
      <c r="H802" t="s">
        <v>4088</v>
      </c>
      <c r="I802">
        <v>12900</v>
      </c>
      <c r="J802">
        <v>0</v>
      </c>
      <c r="K802">
        <v>200</v>
      </c>
      <c r="L802">
        <v>50</v>
      </c>
      <c r="M802">
        <v>1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 t="s">
        <v>4305</v>
      </c>
      <c r="AC802" t="s">
        <v>4204</v>
      </c>
      <c r="AD802" t="s">
        <v>5006</v>
      </c>
      <c r="AE802" t="s">
        <v>4</v>
      </c>
      <c r="AF802" t="s">
        <v>1</v>
      </c>
      <c r="AG802" t="s">
        <v>1</v>
      </c>
      <c r="AH802" t="s">
        <v>3641</v>
      </c>
      <c r="AI802" t="s">
        <v>3641</v>
      </c>
      <c r="AJ802" t="s">
        <v>1</v>
      </c>
      <c r="AK802" t="s">
        <v>1</v>
      </c>
      <c r="AL802" t="s">
        <v>1</v>
      </c>
      <c r="AM802" t="s">
        <v>1</v>
      </c>
      <c r="AN802" t="s">
        <v>1</v>
      </c>
      <c r="AO802" t="s">
        <v>3641</v>
      </c>
      <c r="AP802" t="s">
        <v>1</v>
      </c>
      <c r="AQ802" t="s">
        <v>2</v>
      </c>
      <c r="AR802" t="s">
        <v>1</v>
      </c>
      <c r="AS802" t="s">
        <v>1</v>
      </c>
      <c r="AT802" t="s">
        <v>1</v>
      </c>
      <c r="AU802" t="s">
        <v>1</v>
      </c>
      <c r="AV802" t="s">
        <v>1</v>
      </c>
      <c r="AW802" t="s">
        <v>11</v>
      </c>
      <c r="AX802">
        <f>Tabla1[[#This Row],[precio del paquete]]-Tabla1[[#This Row],[Saldo_Deudor]]</f>
        <v>7450</v>
      </c>
      <c r="AY802">
        <v>5450</v>
      </c>
      <c r="AZ802">
        <v>0</v>
      </c>
      <c r="BA802">
        <v>0</v>
      </c>
      <c r="BB802" s="20">
        <v>0</v>
      </c>
      <c r="BC802" t="s">
        <v>6006</v>
      </c>
      <c r="BD802" t="s">
        <v>6100</v>
      </c>
      <c r="BE802" t="s">
        <v>3</v>
      </c>
      <c r="BF802" t="s">
        <v>3</v>
      </c>
      <c r="BG802" t="s">
        <v>3</v>
      </c>
      <c r="BH802" t="s">
        <v>3</v>
      </c>
      <c r="BI802" t="s">
        <v>3</v>
      </c>
      <c r="BJ802" s="18" t="s">
        <v>6139</v>
      </c>
      <c r="BK802" t="s">
        <v>3</v>
      </c>
      <c r="BL802" t="s">
        <v>132</v>
      </c>
      <c r="BM802" t="s">
        <v>1</v>
      </c>
      <c r="BN802">
        <f>Tabla1[[#This Row],[precio del paquete]]</f>
        <v>12900</v>
      </c>
      <c r="BO802" t="s">
        <v>1</v>
      </c>
      <c r="BP802" t="s">
        <v>1</v>
      </c>
      <c r="BQ802" t="s">
        <v>1</v>
      </c>
      <c r="BR802" t="s">
        <v>1</v>
      </c>
      <c r="BS802" t="s">
        <v>1</v>
      </c>
      <c r="BT802" t="s">
        <v>1</v>
      </c>
      <c r="BU802" t="s">
        <v>1</v>
      </c>
      <c r="BV802" t="s">
        <v>1</v>
      </c>
      <c r="BW802" t="s">
        <v>0</v>
      </c>
      <c r="BX802" t="s">
        <v>1</v>
      </c>
      <c r="BY802" t="s">
        <v>1</v>
      </c>
      <c r="BZ802" t="s">
        <v>1</v>
      </c>
      <c r="CA802" t="s">
        <v>1</v>
      </c>
      <c r="CB802" t="s">
        <v>1</v>
      </c>
      <c r="CD802" t="str" cm="1">
        <f t="array" aca="1" ref="CD802" ca="1">eConcatenar(A802:CB802,"|")</f>
        <v>ffhocl8AgQ27rBaR|CAR2019-0651|3|ECONOLINE|TABASCO|CARDENAS|RANCHERIA ZAPOTAL PRIMERA SECCION|2019-02-03|12900|0|200|50|1|0|0|0|0|0|0|0|0|0|0|0|0|0|0|SANCHEZ|AVALOS|FREDY|SOLTERO|X|X|RANCHERIA ZAPOTAL PRIMERA SECCION|RANCHERIA ZAPOTAL PRIMERA SECCION|X|X|X|X|X|RANCHERIA ZAPOTAL PRIMERA SECCION|X|LUNES|X|X|X|X|X|DOMICILIO |7450|5450|0|0|0|2022-07-02|2022-07-09|x|x|x|x|x|QWZGYT4O9KVTQO|x|HOMBRE|X|12900|X|X|X|X|X|X|X|X|CARDENAS|X|X|X|X|X</v>
      </c>
    </row>
    <row r="803" spans="1:82" x14ac:dyDescent="0.25">
      <c r="A803" t="s">
        <v>937</v>
      </c>
      <c r="B803" t="s">
        <v>2928</v>
      </c>
      <c r="C803">
        <v>3</v>
      </c>
      <c r="D803" t="s">
        <v>3187</v>
      </c>
      <c r="E803" t="s">
        <v>3188</v>
      </c>
      <c r="F803" t="s">
        <v>0</v>
      </c>
      <c r="G803" t="s">
        <v>3641</v>
      </c>
      <c r="H803" t="s">
        <v>4089</v>
      </c>
      <c r="I803">
        <v>12900</v>
      </c>
      <c r="J803">
        <v>0</v>
      </c>
      <c r="K803">
        <v>200</v>
      </c>
      <c r="L803">
        <v>50</v>
      </c>
      <c r="M803">
        <v>1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 t="s">
        <v>4283</v>
      </c>
      <c r="AC803" t="s">
        <v>4246</v>
      </c>
      <c r="AD803" t="s">
        <v>5007</v>
      </c>
      <c r="AE803" t="s">
        <v>4</v>
      </c>
      <c r="AF803" t="s">
        <v>1</v>
      </c>
      <c r="AG803" t="s">
        <v>1</v>
      </c>
      <c r="AH803" t="s">
        <v>3237</v>
      </c>
      <c r="AI803" t="s">
        <v>3641</v>
      </c>
      <c r="AJ803" t="s">
        <v>1</v>
      </c>
      <c r="AK803">
        <v>9371283959</v>
      </c>
      <c r="AL803" t="s">
        <v>1</v>
      </c>
      <c r="AM803" t="s">
        <v>1</v>
      </c>
      <c r="AN803" t="s">
        <v>1</v>
      </c>
      <c r="AO803" t="s">
        <v>3237</v>
      </c>
      <c r="AP803" t="s">
        <v>1</v>
      </c>
      <c r="AQ803" t="s">
        <v>2</v>
      </c>
      <c r="AR803" t="s">
        <v>1</v>
      </c>
      <c r="AS803" t="s">
        <v>1</v>
      </c>
      <c r="AT803" t="s">
        <v>1</v>
      </c>
      <c r="AU803" t="s">
        <v>1</v>
      </c>
      <c r="AV803" t="s">
        <v>1</v>
      </c>
      <c r="AW803" t="s">
        <v>11</v>
      </c>
      <c r="AX803">
        <f>Tabla1[[#This Row],[precio del paquete]]-Tabla1[[#This Row],[Saldo_Deudor]]</f>
        <v>12100</v>
      </c>
      <c r="AY803">
        <v>800</v>
      </c>
      <c r="AZ803">
        <v>0</v>
      </c>
      <c r="BA803">
        <v>0</v>
      </c>
      <c r="BB803" s="20">
        <v>0</v>
      </c>
      <c r="BC803" t="s">
        <v>6006</v>
      </c>
      <c r="BD803" t="s">
        <v>6100</v>
      </c>
      <c r="BE803" t="s">
        <v>3</v>
      </c>
      <c r="BF803" t="s">
        <v>3</v>
      </c>
      <c r="BG803" t="s">
        <v>3</v>
      </c>
      <c r="BH803" t="s">
        <v>3</v>
      </c>
      <c r="BI803" t="s">
        <v>3</v>
      </c>
      <c r="BJ803" s="19" t="s">
        <v>6123</v>
      </c>
      <c r="BK803" t="s">
        <v>3</v>
      </c>
      <c r="BL803" t="s">
        <v>132</v>
      </c>
      <c r="BM803" t="s">
        <v>1</v>
      </c>
      <c r="BN803">
        <f>Tabla1[[#This Row],[precio del paquete]]</f>
        <v>12900</v>
      </c>
      <c r="BO803" t="s">
        <v>1</v>
      </c>
      <c r="BP803" t="s">
        <v>1</v>
      </c>
      <c r="BQ803" t="s">
        <v>1</v>
      </c>
      <c r="BR803" t="s">
        <v>1</v>
      </c>
      <c r="BS803" t="s">
        <v>1</v>
      </c>
      <c r="BT803" t="s">
        <v>1</v>
      </c>
      <c r="BU803" t="s">
        <v>1</v>
      </c>
      <c r="BV803" t="s">
        <v>1</v>
      </c>
      <c r="BW803" t="s">
        <v>0</v>
      </c>
      <c r="BX803" t="s">
        <v>1</v>
      </c>
      <c r="BY803" t="s">
        <v>1</v>
      </c>
      <c r="BZ803" t="s">
        <v>1</v>
      </c>
      <c r="CA803" t="s">
        <v>1</v>
      </c>
      <c r="CB803" t="s">
        <v>1</v>
      </c>
      <c r="CD803" t="str" cm="1">
        <f t="array" aca="1" ref="CD803" ca="1">eConcatenar(A803:CB803,"|")</f>
        <v>GYMs0UbopIvpjJfL|CAR2019-0498|3|ECONOLINE|TABASCO|CARDENAS|RANCHERIA ZAPOTAL PRIMERA SECCION|2019-02-25|12900|0|200|50|1|0|0|0|0|0|0|0|0|0|0|0|0|0|0|CORDOVA|JIMENEZ|AURY|SOLTERO|X|X|CARRETERA PRINCIPAL SIN NUMERO|RANCHERIA ZAPOTAL PRIMERA SECCION|X|9371283959|X|X|X|CARRETERA PRINCIPAL SIN NUMERO|X|LUNES|X|X|X|X|X|DOMICILIO |12100|800|0|0|0|2022-07-02|2022-07-09|x|x|x|x|x|VGPXMZBAHZ6IEPI|x|HOMBRE|X|12900|X|X|X|X|X|X|X|X|CARDENAS|X|X|X|X|X</v>
      </c>
    </row>
    <row r="804" spans="1:82" x14ac:dyDescent="0.25">
      <c r="A804" t="s">
        <v>938</v>
      </c>
      <c r="B804" t="s">
        <v>2929</v>
      </c>
      <c r="C804">
        <v>3</v>
      </c>
      <c r="D804" t="s">
        <v>3183</v>
      </c>
      <c r="E804" t="s">
        <v>3188</v>
      </c>
      <c r="F804" t="s">
        <v>3192</v>
      </c>
      <c r="G804" t="s">
        <v>3642</v>
      </c>
      <c r="H804" t="s">
        <v>3934</v>
      </c>
      <c r="I804">
        <v>14800</v>
      </c>
      <c r="J804">
        <v>0</v>
      </c>
      <c r="K804">
        <v>100</v>
      </c>
      <c r="L804">
        <v>50</v>
      </c>
      <c r="M804">
        <v>2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 t="s">
        <v>4494</v>
      </c>
      <c r="AC804" t="s">
        <v>4188</v>
      </c>
      <c r="AD804" t="s">
        <v>4751</v>
      </c>
      <c r="AE804" t="s">
        <v>4</v>
      </c>
      <c r="AF804" t="s">
        <v>1</v>
      </c>
      <c r="AG804" t="s">
        <v>1</v>
      </c>
      <c r="AH804" t="s">
        <v>5754</v>
      </c>
      <c r="AI804" t="s">
        <v>3642</v>
      </c>
      <c r="AJ804" t="s">
        <v>1</v>
      </c>
      <c r="AK804">
        <v>9331513327</v>
      </c>
      <c r="AL804" t="s">
        <v>1</v>
      </c>
      <c r="AM804" t="s">
        <v>1</v>
      </c>
      <c r="AN804" t="s">
        <v>1</v>
      </c>
      <c r="AO804" t="s">
        <v>5754</v>
      </c>
      <c r="AP804" t="s">
        <v>1</v>
      </c>
      <c r="AQ804" t="s">
        <v>2</v>
      </c>
      <c r="AR804" t="s">
        <v>1</v>
      </c>
      <c r="AS804" t="s">
        <v>1</v>
      </c>
      <c r="AT804" t="s">
        <v>1</v>
      </c>
      <c r="AU804" t="s">
        <v>1</v>
      </c>
      <c r="AV804" t="s">
        <v>1</v>
      </c>
      <c r="AW804" t="s">
        <v>11</v>
      </c>
      <c r="AX804">
        <f>Tabla1[[#This Row],[precio del paquete]]-Tabla1[[#This Row],[Saldo_Deudor]]</f>
        <v>2100</v>
      </c>
      <c r="AY804">
        <v>12700</v>
      </c>
      <c r="AZ804">
        <v>0</v>
      </c>
      <c r="BA804">
        <v>0</v>
      </c>
      <c r="BB804" s="20">
        <v>0</v>
      </c>
      <c r="BC804" t="s">
        <v>6007</v>
      </c>
      <c r="BD804" t="s">
        <v>6101</v>
      </c>
      <c r="BE804" t="s">
        <v>3</v>
      </c>
      <c r="BF804" t="s">
        <v>3</v>
      </c>
      <c r="BG804" t="s">
        <v>3</v>
      </c>
      <c r="BH804" t="s">
        <v>3</v>
      </c>
      <c r="BI804" t="s">
        <v>3</v>
      </c>
      <c r="BJ804" s="18" t="s">
        <v>6123</v>
      </c>
      <c r="BK804" t="s">
        <v>3</v>
      </c>
      <c r="BL804" t="s">
        <v>132</v>
      </c>
      <c r="BM804" t="s">
        <v>1</v>
      </c>
      <c r="BN804">
        <f>Tabla1[[#This Row],[precio del paquete]]</f>
        <v>14800</v>
      </c>
      <c r="BO804" t="s">
        <v>1</v>
      </c>
      <c r="BP804" t="s">
        <v>1</v>
      </c>
      <c r="BQ804" t="s">
        <v>1</v>
      </c>
      <c r="BR804" t="s">
        <v>1</v>
      </c>
      <c r="BS804" t="s">
        <v>1</v>
      </c>
      <c r="BT804" t="s">
        <v>1</v>
      </c>
      <c r="BU804" t="s">
        <v>1</v>
      </c>
      <c r="BV804" t="s">
        <v>1</v>
      </c>
      <c r="BW804" t="s">
        <v>0</v>
      </c>
      <c r="BX804" t="s">
        <v>1</v>
      </c>
      <c r="BY804" t="s">
        <v>1</v>
      </c>
      <c r="BZ804" t="s">
        <v>1</v>
      </c>
      <c r="CA804" t="s">
        <v>1</v>
      </c>
      <c r="CB804" t="s">
        <v>1</v>
      </c>
      <c r="CD804" t="str" cm="1">
        <f t="array" aca="1" ref="CD804" ca="1">eConcatenar(A804:CB804,"|")</f>
        <v>zeVpRc7mQUweTBmh|PAR2021-2755|3|MEMORIAL|TABASCO|PARAISO|RANCHERIA OCCIDENTE SAN FRANCISCO|2021-08-31|14800|0|100|50|2|0|0|0|0|0|0|0|0|0|0|0|0|0|0|DIAZ|ARIAS|CANDELARIO|SOLTERO|X|X|CALLE LAZARO CARDENAS|RANCHERIA OCCIDENTE SAN FRANCISCO|X|9331513327|X|X|X|CALLE LAZARO CARDENAS|X|LUNES|X|X|X|X|X|DOMICILIO |2100|12700|0|0|0|2022-08-02|2022-08-09|x|x|x|x|x|VGPXMZBAHZ6IEPI|x|HOMBRE|X|14800|X|X|X|X|X|X|X|X|CARDENAS|X|X|X|X|X</v>
      </c>
    </row>
    <row r="805" spans="1:82" x14ac:dyDescent="0.25">
      <c r="A805" t="s">
        <v>939</v>
      </c>
      <c r="B805" t="s">
        <v>2930</v>
      </c>
      <c r="C805">
        <v>3</v>
      </c>
      <c r="D805" t="s">
        <v>3185</v>
      </c>
      <c r="E805" t="s">
        <v>3188</v>
      </c>
      <c r="F805" t="s">
        <v>3192</v>
      </c>
      <c r="G805" t="s">
        <v>3643</v>
      </c>
      <c r="H805" t="s">
        <v>4090</v>
      </c>
      <c r="I805">
        <v>12900</v>
      </c>
      <c r="J805">
        <v>0</v>
      </c>
      <c r="K805">
        <v>100</v>
      </c>
      <c r="L805">
        <v>50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 t="s">
        <v>4454</v>
      </c>
      <c r="AC805" t="s">
        <v>4184</v>
      </c>
      <c r="AD805" t="s">
        <v>4566</v>
      </c>
      <c r="AE805" t="s">
        <v>4</v>
      </c>
      <c r="AF805" t="s">
        <v>1</v>
      </c>
      <c r="AG805" t="s">
        <v>1</v>
      </c>
      <c r="AH805" t="s">
        <v>5755</v>
      </c>
      <c r="AI805" t="s">
        <v>3643</v>
      </c>
      <c r="AJ805" t="s">
        <v>1</v>
      </c>
      <c r="AK805">
        <v>9333034108</v>
      </c>
      <c r="AL805" t="s">
        <v>1</v>
      </c>
      <c r="AM805" t="s">
        <v>1</v>
      </c>
      <c r="AN805" t="s">
        <v>1</v>
      </c>
      <c r="AO805" t="s">
        <v>5755</v>
      </c>
      <c r="AP805" t="s">
        <v>1</v>
      </c>
      <c r="AQ805" t="s">
        <v>2</v>
      </c>
      <c r="AR805" t="s">
        <v>1</v>
      </c>
      <c r="AS805" t="s">
        <v>1</v>
      </c>
      <c r="AT805" t="s">
        <v>1</v>
      </c>
      <c r="AU805" t="s">
        <v>1</v>
      </c>
      <c r="AV805" t="s">
        <v>1</v>
      </c>
      <c r="AW805" t="s">
        <v>11</v>
      </c>
      <c r="AX805">
        <f>Tabla1[[#This Row],[precio del paquete]]-Tabla1[[#This Row],[Saldo_Deudor]]</f>
        <v>2000</v>
      </c>
      <c r="AY805">
        <v>10900</v>
      </c>
      <c r="AZ805">
        <v>0</v>
      </c>
      <c r="BA805">
        <v>0</v>
      </c>
      <c r="BB805" s="20">
        <v>0</v>
      </c>
      <c r="BC805" t="s">
        <v>6007</v>
      </c>
      <c r="BD805" t="s">
        <v>6101</v>
      </c>
      <c r="BE805" t="s">
        <v>3</v>
      </c>
      <c r="BF805" t="s">
        <v>3</v>
      </c>
      <c r="BG805" t="s">
        <v>3</v>
      </c>
      <c r="BH805" t="s">
        <v>3</v>
      </c>
      <c r="BI805" t="s">
        <v>3</v>
      </c>
      <c r="BJ805" s="19" t="s">
        <v>6143</v>
      </c>
      <c r="BK805" t="s">
        <v>3</v>
      </c>
      <c r="BL805" t="s">
        <v>132</v>
      </c>
      <c r="BM805" t="s">
        <v>1</v>
      </c>
      <c r="BN805">
        <f>Tabla1[[#This Row],[precio del paquete]]</f>
        <v>12900</v>
      </c>
      <c r="BO805" t="s">
        <v>1</v>
      </c>
      <c r="BP805" t="s">
        <v>1</v>
      </c>
      <c r="BQ805" t="s">
        <v>1</v>
      </c>
      <c r="BR805" t="s">
        <v>1</v>
      </c>
      <c r="BS805" t="s">
        <v>1</v>
      </c>
      <c r="BT805" t="s">
        <v>1</v>
      </c>
      <c r="BU805" t="s">
        <v>1</v>
      </c>
      <c r="BV805" t="s">
        <v>1</v>
      </c>
      <c r="BW805" t="s">
        <v>0</v>
      </c>
      <c r="BX805" t="s">
        <v>1</v>
      </c>
      <c r="BY805" t="s">
        <v>1</v>
      </c>
      <c r="BZ805" t="s">
        <v>1</v>
      </c>
      <c r="CA805" t="s">
        <v>1</v>
      </c>
      <c r="CB805" t="s">
        <v>1</v>
      </c>
      <c r="CD805" t="str" cm="1">
        <f t="array" aca="1" ref="CD805" ca="1">eConcatenar(A805:CB805,"|")</f>
        <v>LQF7CiCncYGMBAtD|PAR2021-1726|3|IMPERIAL DE LUJO|TABASCO|PARAISO|POBLADO FRANCISCO I MADERO|2021-05-22|12900|0|100|50|0|0|0|0|0|0|0|0|0|0|0|0|0|0|0|JAVIER|PEREZ|FRANCISCO|SOLTERO|X|X|CALLE DE LA FRUTERIA|POBLADO FRANCISCO I MADERO|X|9333034108|X|X|X|CALLE DE LA FRUTERIA|X|LUNES|X|X|X|X|X|DOMICILIO |2000|10900|0|0|0|2022-08-02|2022-08-09|x|x|x|x|x|QWZHGIJM9KVTQO|x|HOMBRE|X|12900|X|X|X|X|X|X|X|X|CARDENAS|X|X|X|X|X</v>
      </c>
    </row>
    <row r="806" spans="1:82" x14ac:dyDescent="0.25">
      <c r="A806" t="s">
        <v>940</v>
      </c>
      <c r="B806" t="s">
        <v>2931</v>
      </c>
      <c r="C806">
        <v>3</v>
      </c>
      <c r="D806" t="s">
        <v>3183</v>
      </c>
      <c r="E806" t="s">
        <v>3188</v>
      </c>
      <c r="F806" t="s">
        <v>3192</v>
      </c>
      <c r="G806" t="s">
        <v>3529</v>
      </c>
      <c r="H806" t="s">
        <v>3930</v>
      </c>
      <c r="I806">
        <v>14800</v>
      </c>
      <c r="J806">
        <v>0</v>
      </c>
      <c r="K806">
        <v>500</v>
      </c>
      <c r="L806">
        <v>50</v>
      </c>
      <c r="M806">
        <v>2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 t="s">
        <v>4626</v>
      </c>
      <c r="AC806" t="s">
        <v>4224</v>
      </c>
      <c r="AD806" t="s">
        <v>5008</v>
      </c>
      <c r="AE806" t="s">
        <v>4</v>
      </c>
      <c r="AF806" t="s">
        <v>1</v>
      </c>
      <c r="AG806" t="s">
        <v>1</v>
      </c>
      <c r="AH806" t="s">
        <v>3529</v>
      </c>
      <c r="AI806" t="s">
        <v>3529</v>
      </c>
      <c r="AJ806" t="s">
        <v>1</v>
      </c>
      <c r="AK806">
        <v>9331523507</v>
      </c>
      <c r="AL806" t="s">
        <v>1</v>
      </c>
      <c r="AM806" t="s">
        <v>1</v>
      </c>
      <c r="AN806" t="s">
        <v>1</v>
      </c>
      <c r="AO806" t="s">
        <v>3529</v>
      </c>
      <c r="AP806" t="s">
        <v>1</v>
      </c>
      <c r="AQ806" t="s">
        <v>2</v>
      </c>
      <c r="AR806" t="s">
        <v>1</v>
      </c>
      <c r="AS806" t="s">
        <v>1</v>
      </c>
      <c r="AT806" t="s">
        <v>1</v>
      </c>
      <c r="AU806" t="s">
        <v>1</v>
      </c>
      <c r="AV806" t="s">
        <v>1</v>
      </c>
      <c r="AW806" t="s">
        <v>11</v>
      </c>
      <c r="AX806">
        <f>Tabla1[[#This Row],[precio del paquete]]-Tabla1[[#This Row],[Saldo_Deudor]]</f>
        <v>500</v>
      </c>
      <c r="AY806">
        <v>14300</v>
      </c>
      <c r="AZ806">
        <v>0</v>
      </c>
      <c r="BA806">
        <v>0</v>
      </c>
      <c r="BB806" s="20">
        <v>0</v>
      </c>
      <c r="BC806" t="s">
        <v>3930</v>
      </c>
      <c r="BD806" t="s">
        <v>6102</v>
      </c>
      <c r="BE806" t="s">
        <v>3</v>
      </c>
      <c r="BF806" t="s">
        <v>3</v>
      </c>
      <c r="BG806" t="s">
        <v>3</v>
      </c>
      <c r="BH806" t="s">
        <v>3</v>
      </c>
      <c r="BI806" t="s">
        <v>3</v>
      </c>
      <c r="BJ806" s="18" t="s">
        <v>6143</v>
      </c>
      <c r="BK806" t="s">
        <v>3</v>
      </c>
      <c r="BL806" t="s">
        <v>132</v>
      </c>
      <c r="BM806" t="s">
        <v>1</v>
      </c>
      <c r="BN806">
        <f>Tabla1[[#This Row],[precio del paquete]]</f>
        <v>14800</v>
      </c>
      <c r="BO806" t="s">
        <v>1</v>
      </c>
      <c r="BP806" t="s">
        <v>1</v>
      </c>
      <c r="BQ806" t="s">
        <v>1</v>
      </c>
      <c r="BR806" t="s">
        <v>1</v>
      </c>
      <c r="BS806" t="s">
        <v>1</v>
      </c>
      <c r="BT806" t="s">
        <v>1</v>
      </c>
      <c r="BU806" t="s">
        <v>1</v>
      </c>
      <c r="BV806" t="s">
        <v>1</v>
      </c>
      <c r="BW806" t="s">
        <v>0</v>
      </c>
      <c r="BX806" t="s">
        <v>1</v>
      </c>
      <c r="BY806" t="s">
        <v>1</v>
      </c>
      <c r="BZ806" t="s">
        <v>1</v>
      </c>
      <c r="CA806" t="s">
        <v>1</v>
      </c>
      <c r="CB806" t="s">
        <v>1</v>
      </c>
      <c r="CD806" t="str" cm="1">
        <f t="array" aca="1" ref="CD806" ca="1">eConcatenar(A806:CB806,"|")</f>
        <v>RrTIJN7xOZNIUY0P|PAR2021-4104|3|MEMORIAL|TABASCO|PARAISO|RANCHERIA LIBERTAD PRIMERA SECCION|2021-12-28|14800|0|500|50|2|0|0|0|0|0|0|0|0|0|0|0|0|0|0|MONTIEL|DOMINGUEZ|AMARELIS|SOLTERO|X|X|RANCHERIA LIBERTAD PRIMERA SECCION|RANCHERIA LIBERTAD PRIMERA SECCION|X|9331523507|X|X|X|RANCHERIA LIBERTAD PRIMERA SECCION|X|LUNES|X|X|X|X|X|DOMICILIO |500|14300|0|0|0|2021-12-28|2022-01-04|x|x|x|x|x|QWZHGIJM9KVTQO|x|HOMBRE|X|14800|X|X|X|X|X|X|X|X|CARDENAS|X|X|X|X|X</v>
      </c>
    </row>
    <row r="807" spans="1:82" x14ac:dyDescent="0.25">
      <c r="A807" t="s">
        <v>941</v>
      </c>
      <c r="B807" t="s">
        <v>2932</v>
      </c>
      <c r="C807">
        <v>3</v>
      </c>
      <c r="D807" t="s">
        <v>3184</v>
      </c>
      <c r="E807" t="s">
        <v>3188</v>
      </c>
      <c r="F807" t="s">
        <v>3192</v>
      </c>
      <c r="G807" t="s">
        <v>3551</v>
      </c>
      <c r="H807" t="s">
        <v>3796</v>
      </c>
      <c r="I807">
        <v>24500</v>
      </c>
      <c r="J807">
        <v>0</v>
      </c>
      <c r="K807">
        <v>600</v>
      </c>
      <c r="L807">
        <v>50</v>
      </c>
      <c r="M807">
        <v>2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 t="s">
        <v>5009</v>
      </c>
      <c r="AC807" t="s">
        <v>4425</v>
      </c>
      <c r="AD807" t="s">
        <v>4568</v>
      </c>
      <c r="AE807" t="s">
        <v>4</v>
      </c>
      <c r="AF807" t="s">
        <v>1</v>
      </c>
      <c r="AG807" t="s">
        <v>1</v>
      </c>
      <c r="AH807" t="s">
        <v>5756</v>
      </c>
      <c r="AI807" t="s">
        <v>3551</v>
      </c>
      <c r="AJ807" t="s">
        <v>1</v>
      </c>
      <c r="AK807">
        <v>9331567844</v>
      </c>
      <c r="AL807" t="s">
        <v>1</v>
      </c>
      <c r="AM807" t="s">
        <v>1</v>
      </c>
      <c r="AN807" t="s">
        <v>1</v>
      </c>
      <c r="AO807" t="s">
        <v>5756</v>
      </c>
      <c r="AP807" t="s">
        <v>1</v>
      </c>
      <c r="AQ807" t="s">
        <v>2</v>
      </c>
      <c r="AR807" t="s">
        <v>1</v>
      </c>
      <c r="AS807" t="s">
        <v>1</v>
      </c>
      <c r="AT807" t="s">
        <v>1</v>
      </c>
      <c r="AU807" t="s">
        <v>1</v>
      </c>
      <c r="AV807" t="s">
        <v>1</v>
      </c>
      <c r="AW807" t="s">
        <v>11</v>
      </c>
      <c r="AX807">
        <f>Tabla1[[#This Row],[precio del paquete]]-Tabla1[[#This Row],[Saldo_Deudor]]</f>
        <v>600</v>
      </c>
      <c r="AY807">
        <v>23900</v>
      </c>
      <c r="AZ807">
        <v>0</v>
      </c>
      <c r="BA807">
        <v>0</v>
      </c>
      <c r="BB807" s="20">
        <v>0</v>
      </c>
      <c r="BC807" t="s">
        <v>3882</v>
      </c>
      <c r="BD807" t="s">
        <v>3858</v>
      </c>
      <c r="BE807" t="s">
        <v>3</v>
      </c>
      <c r="BF807" t="s">
        <v>3</v>
      </c>
      <c r="BG807" t="s">
        <v>3</v>
      </c>
      <c r="BH807" t="s">
        <v>3</v>
      </c>
      <c r="BI807" t="s">
        <v>3</v>
      </c>
      <c r="BJ807" s="19" t="s">
        <v>6143</v>
      </c>
      <c r="BK807" t="s">
        <v>3</v>
      </c>
      <c r="BL807" t="s">
        <v>132</v>
      </c>
      <c r="BM807" t="s">
        <v>1</v>
      </c>
      <c r="BN807">
        <f>Tabla1[[#This Row],[precio del paquete]]</f>
        <v>24500</v>
      </c>
      <c r="BO807" t="s">
        <v>1</v>
      </c>
      <c r="BP807" t="s">
        <v>1</v>
      </c>
      <c r="BQ807" t="s">
        <v>1</v>
      </c>
      <c r="BR807" t="s">
        <v>1</v>
      </c>
      <c r="BS807" t="s">
        <v>1</v>
      </c>
      <c r="BT807" t="s">
        <v>1</v>
      </c>
      <c r="BU807" t="s">
        <v>1</v>
      </c>
      <c r="BV807" t="s">
        <v>1</v>
      </c>
      <c r="BW807" t="s">
        <v>0</v>
      </c>
      <c r="BX807" t="s">
        <v>1</v>
      </c>
      <c r="BY807" t="s">
        <v>1</v>
      </c>
      <c r="BZ807" t="s">
        <v>1</v>
      </c>
      <c r="CA807" t="s">
        <v>1</v>
      </c>
      <c r="CB807" t="s">
        <v>1</v>
      </c>
      <c r="CD807" t="str" cm="1">
        <f t="array" aca="1" ref="CD807" ca="1">eConcatenar(A807:CB807,"|")</f>
        <v>feGy9aDVthStNkdB|PAR2021-3969|3|DIGNITY|TABASCO|PARAISO|RANCHERIA ORIENTE TERCERA SECCION|2021-12-13|24500|0|600|50|2|0|0|0|0|0|0|0|0|0|0|0|0|0|0|LOZANO|ESCALANTE|JULIO CESAR|SOLTERO|X|X|ENTRADA LA PASADITA|RANCHERIA ORIENTE TERCERA SECCION|X|9331567844|X|X|X|ENTRADA LA PASADITA|X|LUNES|X|X|X|X|X|DOMICILIO |600|23900|0|0|0|2021-11-12|2021-11-19|x|x|x|x|x|QWZHGIJM9KVTQO|x|HOMBRE|X|24500|X|X|X|X|X|X|X|X|CARDENAS|X|X|X|X|X</v>
      </c>
    </row>
    <row r="808" spans="1:82" x14ac:dyDescent="0.25">
      <c r="A808" t="s">
        <v>942</v>
      </c>
      <c r="B808" t="s">
        <v>2933</v>
      </c>
      <c r="C808">
        <v>3</v>
      </c>
      <c r="D808" t="s">
        <v>3187</v>
      </c>
      <c r="E808" t="s">
        <v>3188</v>
      </c>
      <c r="F808" t="s">
        <v>0</v>
      </c>
      <c r="G808" t="s">
        <v>3230</v>
      </c>
      <c r="H808" t="s">
        <v>4020</v>
      </c>
      <c r="I808">
        <v>12900</v>
      </c>
      <c r="J808">
        <v>0</v>
      </c>
      <c r="K808">
        <v>400</v>
      </c>
      <c r="L808">
        <v>50</v>
      </c>
      <c r="M808">
        <v>2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 t="s">
        <v>7</v>
      </c>
      <c r="AC808" t="s">
        <v>4186</v>
      </c>
      <c r="AD808" t="s">
        <v>5010</v>
      </c>
      <c r="AE808" t="s">
        <v>4</v>
      </c>
      <c r="AF808" t="s">
        <v>1</v>
      </c>
      <c r="AG808" t="s">
        <v>1</v>
      </c>
      <c r="AH808" t="s">
        <v>5757</v>
      </c>
      <c r="AI808" t="s">
        <v>3230</v>
      </c>
      <c r="AJ808" t="s">
        <v>1</v>
      </c>
      <c r="AK808" t="s">
        <v>1</v>
      </c>
      <c r="AL808" t="s">
        <v>1</v>
      </c>
      <c r="AM808" t="s">
        <v>1</v>
      </c>
      <c r="AN808" t="s">
        <v>1</v>
      </c>
      <c r="AO808" t="s">
        <v>5757</v>
      </c>
      <c r="AP808" t="s">
        <v>1</v>
      </c>
      <c r="AQ808" t="s">
        <v>2</v>
      </c>
      <c r="AR808" t="s">
        <v>1</v>
      </c>
      <c r="AS808" t="s">
        <v>1</v>
      </c>
      <c r="AT808" t="s">
        <v>1</v>
      </c>
      <c r="AU808" t="s">
        <v>1</v>
      </c>
      <c r="AV808" t="s">
        <v>1</v>
      </c>
      <c r="AW808" t="s">
        <v>11</v>
      </c>
      <c r="AX808">
        <f>Tabla1[[#This Row],[precio del paquete]]-Tabla1[[#This Row],[Saldo_Deudor]]</f>
        <v>8400</v>
      </c>
      <c r="AY808">
        <v>4500</v>
      </c>
      <c r="AZ808">
        <v>0</v>
      </c>
      <c r="BA808">
        <v>0</v>
      </c>
      <c r="BB808" s="20">
        <v>0</v>
      </c>
      <c r="BC808" t="s">
        <v>5963</v>
      </c>
      <c r="BD808" t="s">
        <v>6044</v>
      </c>
      <c r="BE808" t="s">
        <v>3</v>
      </c>
      <c r="BF808" t="s">
        <v>3</v>
      </c>
      <c r="BG808" t="s">
        <v>3</v>
      </c>
      <c r="BH808" t="s">
        <v>3</v>
      </c>
      <c r="BI808" t="s">
        <v>3</v>
      </c>
      <c r="BJ808" s="18" t="s">
        <v>6143</v>
      </c>
      <c r="BK808" t="s">
        <v>3</v>
      </c>
      <c r="BL808" t="s">
        <v>132</v>
      </c>
      <c r="BM808" t="s">
        <v>1</v>
      </c>
      <c r="BN808">
        <f>Tabla1[[#This Row],[precio del paquete]]</f>
        <v>12900</v>
      </c>
      <c r="BO808" t="s">
        <v>1</v>
      </c>
      <c r="BP808" t="s">
        <v>1</v>
      </c>
      <c r="BQ808" t="s">
        <v>1</v>
      </c>
      <c r="BR808" t="s">
        <v>1</v>
      </c>
      <c r="BS808" t="s">
        <v>1</v>
      </c>
      <c r="BT808" t="s">
        <v>1</v>
      </c>
      <c r="BU808" t="s">
        <v>1</v>
      </c>
      <c r="BV808" t="s">
        <v>1</v>
      </c>
      <c r="BW808" t="s">
        <v>0</v>
      </c>
      <c r="BX808" t="s">
        <v>1</v>
      </c>
      <c r="BY808" t="s">
        <v>1</v>
      </c>
      <c r="BZ808" t="s">
        <v>1</v>
      </c>
      <c r="CA808" t="s">
        <v>1</v>
      </c>
      <c r="CB808" t="s">
        <v>1</v>
      </c>
      <c r="CD808" t="str" cm="1">
        <f t="array" aca="1" ref="CD808" ca="1">eConcatenar(A808:CB808,"|")</f>
        <v>JykqTYpaD5uyaigg|CAR2020-0825|3|ECONOLINE|TABASCO|CARDENAS|CALZADA SEGUNDA SECCION|2020-10-03|12900|0|400|50|2|0|0|0|0|0|0|0|0|0|0|0|0|0|0|LOPEZ|GARCIA|MARIA BARTOLA|SOLTERO|X|X|CARRETERA A CUNDUACAN|CALZADA SEGUNDA SECCION|X|X|X|X|X|CARRETERA A CUNDUACAN|X|LUNES|X|X|X|X|X|DOMICILIO |8400|4500|0|0|0|2022-02-02|2022-02-09|x|x|x|x|x|QWZHGIJM9KVTQO|x|HOMBRE|X|12900|X|X|X|X|X|X|X|X|CARDENAS|X|X|X|X|X</v>
      </c>
    </row>
    <row r="809" spans="1:82" x14ac:dyDescent="0.25">
      <c r="A809" t="s">
        <v>943</v>
      </c>
      <c r="B809" t="s">
        <v>2934</v>
      </c>
      <c r="C809">
        <v>3</v>
      </c>
      <c r="D809" t="s">
        <v>3187</v>
      </c>
      <c r="E809" t="s">
        <v>3188</v>
      </c>
      <c r="F809" t="s">
        <v>0</v>
      </c>
      <c r="G809" t="s">
        <v>3277</v>
      </c>
      <c r="H809" t="s">
        <v>4091</v>
      </c>
      <c r="I809">
        <v>12900</v>
      </c>
      <c r="J809">
        <v>0</v>
      </c>
      <c r="K809">
        <v>500</v>
      </c>
      <c r="L809">
        <v>50</v>
      </c>
      <c r="M809">
        <v>2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 t="s">
        <v>4383</v>
      </c>
      <c r="AC809" t="s">
        <v>5011</v>
      </c>
      <c r="AD809" t="s">
        <v>5012</v>
      </c>
      <c r="AE809" t="s">
        <v>4</v>
      </c>
      <c r="AF809" t="s">
        <v>1</v>
      </c>
      <c r="AG809" t="s">
        <v>1</v>
      </c>
      <c r="AH809" t="s">
        <v>5758</v>
      </c>
      <c r="AI809" t="s">
        <v>3277</v>
      </c>
      <c r="AJ809" t="s">
        <v>1</v>
      </c>
      <c r="AK809">
        <v>9371096500</v>
      </c>
      <c r="AL809" t="s">
        <v>1</v>
      </c>
      <c r="AM809" t="s">
        <v>1</v>
      </c>
      <c r="AN809" t="s">
        <v>1</v>
      </c>
      <c r="AO809" t="s">
        <v>5758</v>
      </c>
      <c r="AP809" t="s">
        <v>1</v>
      </c>
      <c r="AQ809" t="s">
        <v>2</v>
      </c>
      <c r="AR809" t="s">
        <v>1</v>
      </c>
      <c r="AS809" t="s">
        <v>1</v>
      </c>
      <c r="AT809" t="s">
        <v>1</v>
      </c>
      <c r="AU809" t="s">
        <v>1</v>
      </c>
      <c r="AV809" t="s">
        <v>1</v>
      </c>
      <c r="AW809" t="s">
        <v>11</v>
      </c>
      <c r="AX809">
        <f>Tabla1[[#This Row],[precio del paquete]]-Tabla1[[#This Row],[Saldo_Deudor]]</f>
        <v>10500</v>
      </c>
      <c r="AY809">
        <v>2400</v>
      </c>
      <c r="AZ809">
        <v>0</v>
      </c>
      <c r="BA809">
        <v>0</v>
      </c>
      <c r="BB809" s="20">
        <v>0</v>
      </c>
      <c r="BC809" t="s">
        <v>5963</v>
      </c>
      <c r="BD809" t="s">
        <v>6044</v>
      </c>
      <c r="BE809" t="s">
        <v>3</v>
      </c>
      <c r="BF809" t="s">
        <v>3</v>
      </c>
      <c r="BG809" t="s">
        <v>3</v>
      </c>
      <c r="BH809" t="s">
        <v>3</v>
      </c>
      <c r="BI809" t="s">
        <v>3</v>
      </c>
      <c r="BJ809" s="19" t="s">
        <v>6154</v>
      </c>
      <c r="BK809" t="s">
        <v>3</v>
      </c>
      <c r="BL809" t="s">
        <v>132</v>
      </c>
      <c r="BM809" t="s">
        <v>1</v>
      </c>
      <c r="BN809">
        <f>Tabla1[[#This Row],[precio del paquete]]</f>
        <v>12900</v>
      </c>
      <c r="BO809" t="s">
        <v>1</v>
      </c>
      <c r="BP809" t="s">
        <v>1</v>
      </c>
      <c r="BQ809" t="s">
        <v>1</v>
      </c>
      <c r="BR809" t="s">
        <v>1</v>
      </c>
      <c r="BS809" t="s">
        <v>1</v>
      </c>
      <c r="BT809" t="s">
        <v>1</v>
      </c>
      <c r="BU809" t="s">
        <v>1</v>
      </c>
      <c r="BV809" t="s">
        <v>1</v>
      </c>
      <c r="BW809" t="s">
        <v>0</v>
      </c>
      <c r="BX809" t="s">
        <v>1</v>
      </c>
      <c r="BY809" t="s">
        <v>1</v>
      </c>
      <c r="BZ809" t="s">
        <v>1</v>
      </c>
      <c r="CA809" t="s">
        <v>1</v>
      </c>
      <c r="CB809" t="s">
        <v>1</v>
      </c>
      <c r="CD809" t="str" cm="1">
        <f t="array" aca="1" ref="CD809" ca="1">eConcatenar(A809:CB809,"|")</f>
        <v>DDk2GNyDeYA1yT3g|CAR2019-1020|3|ECONOLINE|TABASCO|CARDENAS|COLONIA MELCHOR OCAMPO|2019-11-04|12900|0|500|50|2|0|0|0|0|0|0|0|0|0|0|0|0|0|0|ANGELES|MORA|MATILDE|SOLTERO|X|X|ENTRADA LA CURVA SIN NUMERO|COLONIA MELCHOR OCAMPO|X|9371096500|X|X|X|ENTRADA LA CURVA SIN NUMERO|X|LUNES|X|X|X|X|X|DOMICILIO |10500|2400|0|0|0|2022-02-02|2022-02-09|x|x|x|x|x|RJC990KJLQSW15E|x|HOMBRE|X|12900|X|X|X|X|X|X|X|X|CARDENAS|X|X|X|X|X</v>
      </c>
    </row>
    <row r="810" spans="1:82" x14ac:dyDescent="0.25">
      <c r="A810" t="s">
        <v>944</v>
      </c>
      <c r="B810" t="s">
        <v>2935</v>
      </c>
      <c r="C810">
        <v>3</v>
      </c>
      <c r="D810" t="s">
        <v>3183</v>
      </c>
      <c r="E810" t="s">
        <v>3188</v>
      </c>
      <c r="F810" t="s">
        <v>0</v>
      </c>
      <c r="G810" t="s">
        <v>3257</v>
      </c>
      <c r="H810" t="s">
        <v>3777</v>
      </c>
      <c r="I810">
        <v>14800</v>
      </c>
      <c r="J810">
        <v>0</v>
      </c>
      <c r="K810">
        <v>500</v>
      </c>
      <c r="L810">
        <v>50</v>
      </c>
      <c r="M810">
        <v>2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 t="s">
        <v>4491</v>
      </c>
      <c r="AC810" t="s">
        <v>5013</v>
      </c>
      <c r="AD810" t="s">
        <v>5014</v>
      </c>
      <c r="AE810" t="s">
        <v>4</v>
      </c>
      <c r="AF810" t="s">
        <v>1</v>
      </c>
      <c r="AG810" t="s">
        <v>1</v>
      </c>
      <c r="AH810" t="s">
        <v>5759</v>
      </c>
      <c r="AI810" t="s">
        <v>3257</v>
      </c>
      <c r="AJ810" t="s">
        <v>1</v>
      </c>
      <c r="AK810">
        <v>9372287085</v>
      </c>
      <c r="AL810" t="s">
        <v>1</v>
      </c>
      <c r="AM810" t="s">
        <v>1</v>
      </c>
      <c r="AN810" t="s">
        <v>1</v>
      </c>
      <c r="AO810" t="s">
        <v>5759</v>
      </c>
      <c r="AP810" t="s">
        <v>1</v>
      </c>
      <c r="AQ810" t="s">
        <v>2</v>
      </c>
      <c r="AR810" t="s">
        <v>1</v>
      </c>
      <c r="AS810" t="s">
        <v>1</v>
      </c>
      <c r="AT810" t="s">
        <v>1</v>
      </c>
      <c r="AU810" t="s">
        <v>1</v>
      </c>
      <c r="AV810" t="s">
        <v>1</v>
      </c>
      <c r="AW810" t="s">
        <v>11</v>
      </c>
      <c r="AX810">
        <f>Tabla1[[#This Row],[precio del paquete]]-Tabla1[[#This Row],[Saldo_Deudor]]</f>
        <v>2000</v>
      </c>
      <c r="AY810">
        <v>12800</v>
      </c>
      <c r="AZ810">
        <v>0</v>
      </c>
      <c r="BA810">
        <v>0</v>
      </c>
      <c r="BB810" s="20">
        <v>0</v>
      </c>
      <c r="BC810" t="s">
        <v>5963</v>
      </c>
      <c r="BD810" t="s">
        <v>6044</v>
      </c>
      <c r="BE810" t="s">
        <v>3</v>
      </c>
      <c r="BF810" t="s">
        <v>3</v>
      </c>
      <c r="BG810" t="s">
        <v>3</v>
      </c>
      <c r="BH810" t="s">
        <v>3</v>
      </c>
      <c r="BI810" t="s">
        <v>3</v>
      </c>
      <c r="BJ810" s="18" t="s">
        <v>6154</v>
      </c>
      <c r="BK810" t="s">
        <v>3</v>
      </c>
      <c r="BL810" t="s">
        <v>132</v>
      </c>
      <c r="BM810" t="s">
        <v>1</v>
      </c>
      <c r="BN810">
        <f>Tabla1[[#This Row],[precio del paquete]]</f>
        <v>14800</v>
      </c>
      <c r="BO810" t="s">
        <v>1</v>
      </c>
      <c r="BP810" t="s">
        <v>1</v>
      </c>
      <c r="BQ810" t="s">
        <v>1</v>
      </c>
      <c r="BR810" t="s">
        <v>1</v>
      </c>
      <c r="BS810" t="s">
        <v>1</v>
      </c>
      <c r="BT810" t="s">
        <v>1</v>
      </c>
      <c r="BU810" t="s">
        <v>1</v>
      </c>
      <c r="BV810" t="s">
        <v>1</v>
      </c>
      <c r="BW810" t="s">
        <v>0</v>
      </c>
      <c r="BX810" t="s">
        <v>1</v>
      </c>
      <c r="BY810" t="s">
        <v>1</v>
      </c>
      <c r="BZ810" t="s">
        <v>1</v>
      </c>
      <c r="CA810" t="s">
        <v>1</v>
      </c>
      <c r="CB810" t="s">
        <v>1</v>
      </c>
      <c r="CD810" t="str" cm="1">
        <f t="array" aca="1" ref="CD810" ca="1">eConcatenar(A810:CB810,"|")</f>
        <v>pMGqhatFrVb4j7iv|CAR2021-6636|3|MEMORIAL|TABASCO|CARDENAS|COLONIA CALZADA PRIMERA SECCION|2021-03-11|14800|0|500|50|2|0|0|0|0|0|0|0|0|0|0|0|0|0|0|CHABLE|HEMERA|MARIA KARLA|SOLTERO|X|X|AVENIDA EL RETEN NUMERO 22|COLONIA CALZADA PRIMERA SECCION|X|9372287085|X|X|X|AVENIDA EL RETEN NUMERO 22|X|LUNES|X|X|X|X|X|DOMICILIO |2000|12800|0|0|0|2022-02-02|2022-02-09|x|x|x|x|x|RJC990KJLQSW15E|x|HOMBRE|X|14800|X|X|X|X|X|X|X|X|CARDENAS|X|X|X|X|X</v>
      </c>
    </row>
    <row r="811" spans="1:82" x14ac:dyDescent="0.25">
      <c r="A811" t="s">
        <v>945</v>
      </c>
      <c r="B811" t="s">
        <v>2936</v>
      </c>
      <c r="C811">
        <v>3</v>
      </c>
      <c r="D811" t="s">
        <v>3183</v>
      </c>
      <c r="E811" t="s">
        <v>3188</v>
      </c>
      <c r="F811" t="s">
        <v>0</v>
      </c>
      <c r="G811" t="s">
        <v>3644</v>
      </c>
      <c r="H811" t="s">
        <v>4092</v>
      </c>
      <c r="I811">
        <v>14800</v>
      </c>
      <c r="J811">
        <v>0</v>
      </c>
      <c r="K811">
        <v>100</v>
      </c>
      <c r="L811">
        <v>50</v>
      </c>
      <c r="M811">
        <v>2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 t="s">
        <v>5015</v>
      </c>
      <c r="AC811" t="s">
        <v>4201</v>
      </c>
      <c r="AD811" t="s">
        <v>4525</v>
      </c>
      <c r="AE811" t="s">
        <v>4</v>
      </c>
      <c r="AF811" t="s">
        <v>1</v>
      </c>
      <c r="AG811" t="s">
        <v>1</v>
      </c>
      <c r="AH811" t="s">
        <v>5760</v>
      </c>
      <c r="AI811" t="s">
        <v>3644</v>
      </c>
      <c r="AJ811" t="s">
        <v>1</v>
      </c>
      <c r="AK811">
        <v>9371067727</v>
      </c>
      <c r="AL811" t="s">
        <v>1</v>
      </c>
      <c r="AM811" t="s">
        <v>1</v>
      </c>
      <c r="AN811" t="s">
        <v>1</v>
      </c>
      <c r="AO811" t="s">
        <v>5760</v>
      </c>
      <c r="AP811" t="s">
        <v>1</v>
      </c>
      <c r="AQ811" t="s">
        <v>2</v>
      </c>
      <c r="AR811" t="s">
        <v>1</v>
      </c>
      <c r="AS811" t="s">
        <v>1</v>
      </c>
      <c r="AT811" t="s">
        <v>1</v>
      </c>
      <c r="AU811" t="s">
        <v>1</v>
      </c>
      <c r="AV811" t="s">
        <v>1</v>
      </c>
      <c r="AW811" t="s">
        <v>11</v>
      </c>
      <c r="AX811">
        <f>Tabla1[[#This Row],[precio del paquete]]-Tabla1[[#This Row],[Saldo_Deudor]]</f>
        <v>1600</v>
      </c>
      <c r="AY811">
        <v>13200</v>
      </c>
      <c r="AZ811">
        <v>0</v>
      </c>
      <c r="BA811">
        <v>0</v>
      </c>
      <c r="BB811" s="20">
        <v>0</v>
      </c>
      <c r="BC811" t="s">
        <v>5963</v>
      </c>
      <c r="BD811" t="s">
        <v>6044</v>
      </c>
      <c r="BE811" t="s">
        <v>3</v>
      </c>
      <c r="BF811" t="s">
        <v>3</v>
      </c>
      <c r="BG811" t="s">
        <v>3</v>
      </c>
      <c r="BH811" t="s">
        <v>3</v>
      </c>
      <c r="BI811" t="s">
        <v>3</v>
      </c>
      <c r="BJ811" s="19" t="s">
        <v>6154</v>
      </c>
      <c r="BK811" t="s">
        <v>3</v>
      </c>
      <c r="BL811" t="s">
        <v>132</v>
      </c>
      <c r="BM811" t="s">
        <v>1</v>
      </c>
      <c r="BN811">
        <f>Tabla1[[#This Row],[precio del paquete]]</f>
        <v>14800</v>
      </c>
      <c r="BO811" t="s">
        <v>1</v>
      </c>
      <c r="BP811" t="s">
        <v>1</v>
      </c>
      <c r="BQ811" t="s">
        <v>1</v>
      </c>
      <c r="BR811" t="s">
        <v>1</v>
      </c>
      <c r="BS811" t="s">
        <v>1</v>
      </c>
      <c r="BT811" t="s">
        <v>1</v>
      </c>
      <c r="BU811" t="s">
        <v>1</v>
      </c>
      <c r="BV811" t="s">
        <v>1</v>
      </c>
      <c r="BW811" t="s">
        <v>0</v>
      </c>
      <c r="BX811" t="s">
        <v>1</v>
      </c>
      <c r="BY811" t="s">
        <v>1</v>
      </c>
      <c r="BZ811" t="s">
        <v>1</v>
      </c>
      <c r="CA811" t="s">
        <v>1</v>
      </c>
      <c r="CB811" t="s">
        <v>1</v>
      </c>
      <c r="CD811" t="str" cm="1">
        <f t="array" aca="1" ref="CD811" ca="1">eConcatenar(A811:CB811,"|")</f>
        <v>b3lIqkN4Z6l4bQil|CAR2021-2266|3|MEMORIAL|TABASCO|CARDENAS|COLONIA CALZADA |2021-03-05|14800|0|100|50|2|0|0|0|0|0|0|0|0|0|0|0|0|0|0|PACHECO|HERNANDEZ|CARMELA|SOLTERO|X|X|AVENIDA SECTOR SAN ANTONIO SIN NUMERO|COLONIA CALZADA |X|9371067727|X|X|X|AVENIDA SECTOR SAN ANTONIO SIN NUMERO|X|LUNES|X|X|X|X|X|DOMICILIO |1600|13200|0|0|0|2022-02-02|2022-02-09|x|x|x|x|x|RJC990KJLQSW15E|x|HOMBRE|X|14800|X|X|X|X|X|X|X|X|CARDENAS|X|X|X|X|X</v>
      </c>
    </row>
    <row r="812" spans="1:82" x14ac:dyDescent="0.25">
      <c r="A812" t="s">
        <v>946</v>
      </c>
      <c r="B812" t="s">
        <v>2937</v>
      </c>
      <c r="C812">
        <v>3</v>
      </c>
      <c r="D812" t="s">
        <v>3186</v>
      </c>
      <c r="E812" t="s">
        <v>3188</v>
      </c>
      <c r="F812" t="s">
        <v>0</v>
      </c>
      <c r="G812" t="s">
        <v>3277</v>
      </c>
      <c r="H812" t="s">
        <v>4093</v>
      </c>
      <c r="I812">
        <v>19800</v>
      </c>
      <c r="J812">
        <v>0</v>
      </c>
      <c r="K812">
        <v>400</v>
      </c>
      <c r="L812">
        <v>50</v>
      </c>
      <c r="M812">
        <v>2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 t="s">
        <v>4247</v>
      </c>
      <c r="AC812" t="s">
        <v>4183</v>
      </c>
      <c r="AD812" t="s">
        <v>4657</v>
      </c>
      <c r="AE812" t="s">
        <v>4</v>
      </c>
      <c r="AF812" t="s">
        <v>1</v>
      </c>
      <c r="AG812" t="s">
        <v>1</v>
      </c>
      <c r="AH812" t="s">
        <v>5761</v>
      </c>
      <c r="AI812" t="s">
        <v>3277</v>
      </c>
      <c r="AJ812" t="s">
        <v>1</v>
      </c>
      <c r="AK812">
        <v>9371345561</v>
      </c>
      <c r="AL812" t="s">
        <v>1</v>
      </c>
      <c r="AM812" t="s">
        <v>1</v>
      </c>
      <c r="AN812" t="s">
        <v>1</v>
      </c>
      <c r="AO812" t="s">
        <v>5761</v>
      </c>
      <c r="AP812" t="s">
        <v>1</v>
      </c>
      <c r="AQ812" t="s">
        <v>2</v>
      </c>
      <c r="AR812" t="s">
        <v>1</v>
      </c>
      <c r="AS812" t="s">
        <v>1</v>
      </c>
      <c r="AT812" t="s">
        <v>1</v>
      </c>
      <c r="AU812" t="s">
        <v>1</v>
      </c>
      <c r="AV812" t="s">
        <v>1</v>
      </c>
      <c r="AW812" t="s">
        <v>11</v>
      </c>
      <c r="AX812">
        <f>Tabla1[[#This Row],[precio del paquete]]-Tabla1[[#This Row],[Saldo_Deudor]]</f>
        <v>14000</v>
      </c>
      <c r="AY812">
        <v>5800</v>
      </c>
      <c r="AZ812">
        <v>0</v>
      </c>
      <c r="BA812">
        <v>0</v>
      </c>
      <c r="BB812" s="20">
        <v>0</v>
      </c>
      <c r="BC812" t="s">
        <v>5974</v>
      </c>
      <c r="BD812" t="s">
        <v>6064</v>
      </c>
      <c r="BE812" t="s">
        <v>3</v>
      </c>
      <c r="BF812" t="s">
        <v>3</v>
      </c>
      <c r="BG812" t="s">
        <v>3</v>
      </c>
      <c r="BH812" t="s">
        <v>3</v>
      </c>
      <c r="BI812" t="s">
        <v>3</v>
      </c>
      <c r="BJ812" s="18" t="s">
        <v>6154</v>
      </c>
      <c r="BK812" t="s">
        <v>3</v>
      </c>
      <c r="BL812" t="s">
        <v>132</v>
      </c>
      <c r="BM812" t="s">
        <v>1</v>
      </c>
      <c r="BN812">
        <f>Tabla1[[#This Row],[precio del paquete]]</f>
        <v>19800</v>
      </c>
      <c r="BO812" t="s">
        <v>1</v>
      </c>
      <c r="BP812" t="s">
        <v>1</v>
      </c>
      <c r="BQ812" t="s">
        <v>1</v>
      </c>
      <c r="BR812" t="s">
        <v>1</v>
      </c>
      <c r="BS812" t="s">
        <v>1</v>
      </c>
      <c r="BT812" t="s">
        <v>1</v>
      </c>
      <c r="BU812" t="s">
        <v>1</v>
      </c>
      <c r="BV812" t="s">
        <v>1</v>
      </c>
      <c r="BW812" t="s">
        <v>0</v>
      </c>
      <c r="BX812" t="s">
        <v>1</v>
      </c>
      <c r="BY812" t="s">
        <v>1</v>
      </c>
      <c r="BZ812" t="s">
        <v>1</v>
      </c>
      <c r="CA812" t="s">
        <v>1</v>
      </c>
      <c r="CB812" t="s">
        <v>1</v>
      </c>
      <c r="CD812" t="str" cm="1">
        <f t="array" aca="1" ref="CD812" ca="1">eConcatenar(A812:CB812,"|")</f>
        <v>Z9TxHc2Lbd6h61Jg|CAR2019-0899|3|ZAFIRO|TABASCO|CARDENAS|COLONIA MELCHOR OCAMPO|2019-06-04|19800|0|400|50|2|0|0|0|0|0|0|0|0|0|0|0|0|0|0|MENDEZ|DE LA CRUZ|ANDRES|SOLTERO|X|X|CERRADA SAN JUAN NUMERO 25|COLONIA MELCHOR OCAMPO|X|9371345561|X|X|X|CERRADA SAN JUAN NUMERO 25|X|LUNES|X|X|X|X|X|DOMICILIO |14000|5800|0|0|0|2022-03-02|2022-03-09|x|x|x|x|x|RJC990KJLQSW15E|x|HOMBRE|X|19800|X|X|X|X|X|X|X|X|CARDENAS|X|X|X|X|X</v>
      </c>
    </row>
    <row r="813" spans="1:82" x14ac:dyDescent="0.25">
      <c r="A813" t="s">
        <v>947</v>
      </c>
      <c r="B813" t="s">
        <v>2938</v>
      </c>
      <c r="C813">
        <v>3</v>
      </c>
      <c r="D813" t="s">
        <v>3183</v>
      </c>
      <c r="E813" t="s">
        <v>3188</v>
      </c>
      <c r="F813" t="s">
        <v>0</v>
      </c>
      <c r="G813" t="s">
        <v>3645</v>
      </c>
      <c r="H813" t="s">
        <v>3771</v>
      </c>
      <c r="I813">
        <v>14800</v>
      </c>
      <c r="J813">
        <v>0</v>
      </c>
      <c r="K813">
        <v>100</v>
      </c>
      <c r="L813">
        <v>50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 t="s">
        <v>7</v>
      </c>
      <c r="AC813" t="s">
        <v>7</v>
      </c>
      <c r="AD813" t="s">
        <v>4921</v>
      </c>
      <c r="AE813" t="s">
        <v>4</v>
      </c>
      <c r="AF813" t="s">
        <v>1</v>
      </c>
      <c r="AG813" t="s">
        <v>1</v>
      </c>
      <c r="AH813" t="s">
        <v>5762</v>
      </c>
      <c r="AI813" t="s">
        <v>3645</v>
      </c>
      <c r="AJ813" t="s">
        <v>1</v>
      </c>
      <c r="AK813">
        <v>9371546728</v>
      </c>
      <c r="AL813" t="s">
        <v>1</v>
      </c>
      <c r="AM813" t="s">
        <v>1</v>
      </c>
      <c r="AN813" t="s">
        <v>1</v>
      </c>
      <c r="AO813" t="s">
        <v>5762</v>
      </c>
      <c r="AP813" t="s">
        <v>1</v>
      </c>
      <c r="AQ813" t="s">
        <v>2</v>
      </c>
      <c r="AR813" t="s">
        <v>1</v>
      </c>
      <c r="AS813" t="s">
        <v>1</v>
      </c>
      <c r="AT813" t="s">
        <v>1</v>
      </c>
      <c r="AU813" t="s">
        <v>1</v>
      </c>
      <c r="AV813" t="s">
        <v>1</v>
      </c>
      <c r="AW813" t="s">
        <v>11</v>
      </c>
      <c r="AX813">
        <f>Tabla1[[#This Row],[precio del paquete]]-Tabla1[[#This Row],[Saldo_Deudor]]</f>
        <v>100</v>
      </c>
      <c r="AY813">
        <v>14700</v>
      </c>
      <c r="AZ813">
        <v>0</v>
      </c>
      <c r="BA813">
        <v>0</v>
      </c>
      <c r="BB813" s="20">
        <v>0</v>
      </c>
      <c r="BC813" t="s">
        <v>3771</v>
      </c>
      <c r="BD813" t="s">
        <v>4018</v>
      </c>
      <c r="BE813" t="s">
        <v>3</v>
      </c>
      <c r="BF813" t="s">
        <v>3</v>
      </c>
      <c r="BG813" t="s">
        <v>3</v>
      </c>
      <c r="BH813" t="s">
        <v>3</v>
      </c>
      <c r="BI813" t="s">
        <v>3</v>
      </c>
      <c r="BJ813" s="19" t="s">
        <v>6154</v>
      </c>
      <c r="BK813" t="s">
        <v>3</v>
      </c>
      <c r="BL813" t="s">
        <v>132</v>
      </c>
      <c r="BM813" t="s">
        <v>1</v>
      </c>
      <c r="BN813">
        <f>Tabla1[[#This Row],[precio del paquete]]</f>
        <v>14800</v>
      </c>
      <c r="BO813" t="s">
        <v>1</v>
      </c>
      <c r="BP813" t="s">
        <v>1</v>
      </c>
      <c r="BQ813" t="s">
        <v>1</v>
      </c>
      <c r="BR813" t="s">
        <v>1</v>
      </c>
      <c r="BS813" t="s">
        <v>1</v>
      </c>
      <c r="BT813" t="s">
        <v>1</v>
      </c>
      <c r="BU813" t="s">
        <v>1</v>
      </c>
      <c r="BV813" t="s">
        <v>1</v>
      </c>
      <c r="BW813" t="s">
        <v>0</v>
      </c>
      <c r="BX813" t="s">
        <v>1</v>
      </c>
      <c r="BY813" t="s">
        <v>1</v>
      </c>
      <c r="BZ813" t="s">
        <v>1</v>
      </c>
      <c r="CA813" t="s">
        <v>1</v>
      </c>
      <c r="CB813" t="s">
        <v>1</v>
      </c>
      <c r="CD813" t="str" cm="1">
        <f t="array" aca="1" ref="CD813" ca="1">eConcatenar(A813:CB813,"|")</f>
        <v>ifKBgLVdXC4O7IPf|CAR2021-7462|3|MEMORIAL|TABASCO|CARDENAS|COLONIA ROGER FALCONI|2021-06-12|14800|0|100|50|0|0|0|0|0|0|0|0|0|0|0|0|0|0|0|LOPEZ|LOPEZ|NORMA|SOLTERO|X|X|CALLE DELIA MARIA A LA VUELTA DEL RECLUSORIO|COLONIA ROGER FALCONI|X|9371546728|X|X|X|CALLE DELIA MARIA A LA VUELTA DEL RECLUSORIO|X|LUNES|X|X|X|X|X|DOMICILIO |100|14700|0|0|0|2021-06-12|2021-06-19|x|x|x|x|x|RJC990KJLQSW15E|x|HOMBRE|X|14800|X|X|X|X|X|X|X|X|CARDENAS|X|X|X|X|X</v>
      </c>
    </row>
    <row r="814" spans="1:82" x14ac:dyDescent="0.25">
      <c r="A814" t="s">
        <v>948</v>
      </c>
      <c r="B814" t="s">
        <v>2939</v>
      </c>
      <c r="C814">
        <v>3</v>
      </c>
      <c r="D814" t="s">
        <v>3187</v>
      </c>
      <c r="E814" t="s">
        <v>3188</v>
      </c>
      <c r="F814" t="s">
        <v>0</v>
      </c>
      <c r="G814" t="s">
        <v>3277</v>
      </c>
      <c r="H814" t="s">
        <v>4091</v>
      </c>
      <c r="I814">
        <v>12900</v>
      </c>
      <c r="J814">
        <v>0</v>
      </c>
      <c r="K814">
        <v>150</v>
      </c>
      <c r="L814">
        <v>50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 t="s">
        <v>4198</v>
      </c>
      <c r="AC814" t="s">
        <v>5016</v>
      </c>
      <c r="AD814" t="s">
        <v>5017</v>
      </c>
      <c r="AE814" t="s">
        <v>4</v>
      </c>
      <c r="AF814" t="s">
        <v>1</v>
      </c>
      <c r="AG814" t="s">
        <v>1</v>
      </c>
      <c r="AH814" t="s">
        <v>5763</v>
      </c>
      <c r="AI814" t="s">
        <v>3277</v>
      </c>
      <c r="AJ814" t="s">
        <v>1</v>
      </c>
      <c r="AK814">
        <v>9371201067</v>
      </c>
      <c r="AL814" t="s">
        <v>1</v>
      </c>
      <c r="AM814" t="s">
        <v>1</v>
      </c>
      <c r="AN814" t="s">
        <v>1</v>
      </c>
      <c r="AO814" t="s">
        <v>5763</v>
      </c>
      <c r="AP814" t="s">
        <v>1</v>
      </c>
      <c r="AQ814" t="s">
        <v>2</v>
      </c>
      <c r="AR814" t="s">
        <v>1</v>
      </c>
      <c r="AS814" t="s">
        <v>1</v>
      </c>
      <c r="AT814" t="s">
        <v>1</v>
      </c>
      <c r="AU814" t="s">
        <v>1</v>
      </c>
      <c r="AV814" t="s">
        <v>1</v>
      </c>
      <c r="AW814" t="s">
        <v>11</v>
      </c>
      <c r="AX814">
        <f>Tabla1[[#This Row],[precio del paquete]]-Tabla1[[#This Row],[Saldo_Deudor]]</f>
        <v>11600</v>
      </c>
      <c r="AY814">
        <v>1300</v>
      </c>
      <c r="AZ814">
        <v>0</v>
      </c>
      <c r="BA814">
        <v>0</v>
      </c>
      <c r="BB814" s="20">
        <v>0</v>
      </c>
      <c r="BC814" t="s">
        <v>5974</v>
      </c>
      <c r="BD814" t="s">
        <v>6064</v>
      </c>
      <c r="BE814" t="s">
        <v>3</v>
      </c>
      <c r="BF814" t="s">
        <v>3</v>
      </c>
      <c r="BG814" t="s">
        <v>3</v>
      </c>
      <c r="BH814" t="s">
        <v>3</v>
      </c>
      <c r="BI814" t="s">
        <v>3</v>
      </c>
      <c r="BJ814" s="18" t="s">
        <v>6154</v>
      </c>
      <c r="BK814" t="s">
        <v>3</v>
      </c>
      <c r="BL814" t="s">
        <v>132</v>
      </c>
      <c r="BM814" t="s">
        <v>1</v>
      </c>
      <c r="BN814">
        <f>Tabla1[[#This Row],[precio del paquete]]</f>
        <v>12900</v>
      </c>
      <c r="BO814" t="s">
        <v>1</v>
      </c>
      <c r="BP814" t="s">
        <v>1</v>
      </c>
      <c r="BQ814" t="s">
        <v>1</v>
      </c>
      <c r="BR814" t="s">
        <v>1</v>
      </c>
      <c r="BS814" t="s">
        <v>1</v>
      </c>
      <c r="BT814" t="s">
        <v>1</v>
      </c>
      <c r="BU814" t="s">
        <v>1</v>
      </c>
      <c r="BV814" t="s">
        <v>1</v>
      </c>
      <c r="BW814" t="s">
        <v>0</v>
      </c>
      <c r="BX814" t="s">
        <v>1</v>
      </c>
      <c r="BY814" t="s">
        <v>1</v>
      </c>
      <c r="BZ814" t="s">
        <v>1</v>
      </c>
      <c r="CA814" t="s">
        <v>1</v>
      </c>
      <c r="CB814" t="s">
        <v>1</v>
      </c>
      <c r="CD814" t="str" cm="1">
        <f t="array" aca="1" ref="CD814" ca="1">eConcatenar(A814:CB814,"|")</f>
        <v>SHv5FbBfbTWgI8RE|CAR2019-1025|3|ECONOLINE|TABASCO|CARDENAS|COLONIA MELCHOR OCAMPO|2019-11-04|12900|0|150|50|0|0|0|0|0|0|0|0|0|0|0|0|0|0|0|JUAREZ|TADEO|BERNARDO|SOLTERO|X|X|CALLE DE LA TAQUERIA|COLONIA MELCHOR OCAMPO|X|9371201067|X|X|X|CALLE DE LA TAQUERIA|X|LUNES|X|X|X|X|X|DOMICILIO |11600|1300|0|0|0|2022-03-02|2022-03-09|x|x|x|x|x|RJC990KJLQSW15E|x|HOMBRE|X|12900|X|X|X|X|X|X|X|X|CARDENAS|X|X|X|X|X</v>
      </c>
    </row>
    <row r="815" spans="1:82" x14ac:dyDescent="0.25">
      <c r="A815" t="s">
        <v>949</v>
      </c>
      <c r="B815" t="s">
        <v>2940</v>
      </c>
      <c r="C815">
        <v>3</v>
      </c>
      <c r="D815" t="s">
        <v>3187</v>
      </c>
      <c r="E815" t="s">
        <v>3188</v>
      </c>
      <c r="F815" t="s">
        <v>0</v>
      </c>
      <c r="G815" t="s">
        <v>3257</v>
      </c>
      <c r="H815" t="s">
        <v>4006</v>
      </c>
      <c r="I815">
        <v>12900</v>
      </c>
      <c r="J815">
        <v>0</v>
      </c>
      <c r="K815">
        <v>200</v>
      </c>
      <c r="L815">
        <v>50</v>
      </c>
      <c r="M815">
        <v>1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 t="s">
        <v>4230</v>
      </c>
      <c r="AC815" t="s">
        <v>7</v>
      </c>
      <c r="AD815" t="s">
        <v>4518</v>
      </c>
      <c r="AE815" t="s">
        <v>4</v>
      </c>
      <c r="AF815" t="s">
        <v>1</v>
      </c>
      <c r="AG815" t="s">
        <v>1</v>
      </c>
      <c r="AH815" t="s">
        <v>5764</v>
      </c>
      <c r="AI815" t="s">
        <v>3257</v>
      </c>
      <c r="AJ815" t="s">
        <v>1</v>
      </c>
      <c r="AK815">
        <v>9371105453</v>
      </c>
      <c r="AL815" t="s">
        <v>1</v>
      </c>
      <c r="AM815" t="s">
        <v>1</v>
      </c>
      <c r="AN815" t="s">
        <v>1</v>
      </c>
      <c r="AO815" t="s">
        <v>5764</v>
      </c>
      <c r="AP815" t="s">
        <v>1</v>
      </c>
      <c r="AQ815" t="s">
        <v>2</v>
      </c>
      <c r="AR815" t="s">
        <v>1</v>
      </c>
      <c r="AS815" t="s">
        <v>1</v>
      </c>
      <c r="AT815" t="s">
        <v>1</v>
      </c>
      <c r="AU815" t="s">
        <v>1</v>
      </c>
      <c r="AV815" t="s">
        <v>1</v>
      </c>
      <c r="AW815" t="s">
        <v>11</v>
      </c>
      <c r="AX815">
        <f>Tabla1[[#This Row],[precio del paquete]]-Tabla1[[#This Row],[Saldo_Deudor]]</f>
        <v>1300</v>
      </c>
      <c r="AY815">
        <v>11600</v>
      </c>
      <c r="AZ815">
        <v>0</v>
      </c>
      <c r="BA815">
        <v>0</v>
      </c>
      <c r="BB815" s="20">
        <v>0</v>
      </c>
      <c r="BC815" t="s">
        <v>5974</v>
      </c>
      <c r="BD815" t="s">
        <v>6064</v>
      </c>
      <c r="BE815" t="s">
        <v>3</v>
      </c>
      <c r="BF815" t="s">
        <v>3</v>
      </c>
      <c r="BG815" t="s">
        <v>3</v>
      </c>
      <c r="BH815" t="s">
        <v>3</v>
      </c>
      <c r="BI815" t="s">
        <v>3</v>
      </c>
      <c r="BJ815" s="19" t="s">
        <v>6154</v>
      </c>
      <c r="BK815" t="s">
        <v>3</v>
      </c>
      <c r="BL815" t="s">
        <v>132</v>
      </c>
      <c r="BM815" t="s">
        <v>1</v>
      </c>
      <c r="BN815">
        <f>Tabla1[[#This Row],[precio del paquete]]</f>
        <v>12900</v>
      </c>
      <c r="BO815" t="s">
        <v>1</v>
      </c>
      <c r="BP815" t="s">
        <v>1</v>
      </c>
      <c r="BQ815" t="s">
        <v>1</v>
      </c>
      <c r="BR815" t="s">
        <v>1</v>
      </c>
      <c r="BS815" t="s">
        <v>1</v>
      </c>
      <c r="BT815" t="s">
        <v>1</v>
      </c>
      <c r="BU815" t="s">
        <v>1</v>
      </c>
      <c r="BV815" t="s">
        <v>1</v>
      </c>
      <c r="BW815" t="s">
        <v>0</v>
      </c>
      <c r="BX815" t="s">
        <v>1</v>
      </c>
      <c r="BY815" t="s">
        <v>1</v>
      </c>
      <c r="BZ815" t="s">
        <v>1</v>
      </c>
      <c r="CA815" t="s">
        <v>1</v>
      </c>
      <c r="CB815" t="s">
        <v>1</v>
      </c>
      <c r="CD815" t="str" cm="1">
        <f t="array" aca="1" ref="CD815" ca="1">eConcatenar(A815:CB815,"|")</f>
        <v>LaZNBklTBlz2PsNh|CAR2019-3108|3|ECONOLINE|TABASCO|CARDENAS|COLONIA CALZADA PRIMERA SECCION|2019-10-15|12900|0|200|50|1|0|0|0|0|0|0|0|0|0|0|0|0|0|0|VELAZQUEZ|LOPEZ|ALICIA|SOLTERO|X|X|FRACCIONAMIENTO LOS MORALES|COLONIA CALZADA PRIMERA SECCION|X|9371105453|X|X|X|FRACCIONAMIENTO LOS MORALES|X|LUNES|X|X|X|X|X|DOMICILIO |1300|11600|0|0|0|2022-03-02|2022-03-09|x|x|x|x|x|RJC990KJLQSW15E|x|HOMBRE|X|12900|X|X|X|X|X|X|X|X|CARDENAS|X|X|X|X|X</v>
      </c>
    </row>
    <row r="816" spans="1:82" x14ac:dyDescent="0.25">
      <c r="A816" t="s">
        <v>950</v>
      </c>
      <c r="B816" t="s">
        <v>2941</v>
      </c>
      <c r="C816">
        <v>3</v>
      </c>
      <c r="D816" t="s">
        <v>3186</v>
      </c>
      <c r="E816" t="s">
        <v>3188</v>
      </c>
      <c r="F816" t="s">
        <v>0</v>
      </c>
      <c r="G816" t="s">
        <v>3286</v>
      </c>
      <c r="H816" t="s">
        <v>4094</v>
      </c>
      <c r="I816">
        <v>19800</v>
      </c>
      <c r="J816">
        <v>0</v>
      </c>
      <c r="K816">
        <v>200</v>
      </c>
      <c r="L816">
        <v>50</v>
      </c>
      <c r="M816">
        <v>1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 t="s">
        <v>5018</v>
      </c>
      <c r="AC816" t="s">
        <v>4993</v>
      </c>
      <c r="AD816" t="s">
        <v>4920</v>
      </c>
      <c r="AE816" t="s">
        <v>4</v>
      </c>
      <c r="AF816" t="s">
        <v>1</v>
      </c>
      <c r="AG816" t="s">
        <v>1</v>
      </c>
      <c r="AH816" t="s">
        <v>5765</v>
      </c>
      <c r="AI816" t="s">
        <v>3286</v>
      </c>
      <c r="AJ816" t="s">
        <v>1</v>
      </c>
      <c r="AK816">
        <v>9371640396</v>
      </c>
      <c r="AL816" t="s">
        <v>1</v>
      </c>
      <c r="AM816" t="s">
        <v>1</v>
      </c>
      <c r="AN816" t="s">
        <v>1</v>
      </c>
      <c r="AO816" t="s">
        <v>5765</v>
      </c>
      <c r="AP816" t="s">
        <v>1</v>
      </c>
      <c r="AQ816" t="s">
        <v>2</v>
      </c>
      <c r="AR816" t="s">
        <v>1</v>
      </c>
      <c r="AS816" t="s">
        <v>1</v>
      </c>
      <c r="AT816" t="s">
        <v>1</v>
      </c>
      <c r="AU816" t="s">
        <v>1</v>
      </c>
      <c r="AV816" t="s">
        <v>1</v>
      </c>
      <c r="AW816" t="s">
        <v>11</v>
      </c>
      <c r="AX816">
        <f>Tabla1[[#This Row],[precio del paquete]]-Tabla1[[#This Row],[Saldo_Deudor]]</f>
        <v>6450</v>
      </c>
      <c r="AY816">
        <v>13350</v>
      </c>
      <c r="AZ816">
        <v>0</v>
      </c>
      <c r="BA816">
        <v>0</v>
      </c>
      <c r="BB816" s="20">
        <v>0</v>
      </c>
      <c r="BC816" t="s">
        <v>5974</v>
      </c>
      <c r="BD816" t="s">
        <v>6064</v>
      </c>
      <c r="BE816" t="s">
        <v>3</v>
      </c>
      <c r="BF816" t="s">
        <v>3</v>
      </c>
      <c r="BG816" t="s">
        <v>3</v>
      </c>
      <c r="BH816" t="s">
        <v>3</v>
      </c>
      <c r="BI816" t="s">
        <v>3</v>
      </c>
      <c r="BJ816" s="18" t="s">
        <v>6154</v>
      </c>
      <c r="BK816" t="s">
        <v>3</v>
      </c>
      <c r="BL816" t="s">
        <v>132</v>
      </c>
      <c r="BM816" t="s">
        <v>1</v>
      </c>
      <c r="BN816">
        <f>Tabla1[[#This Row],[precio del paquete]]</f>
        <v>19800</v>
      </c>
      <c r="BO816" t="s">
        <v>1</v>
      </c>
      <c r="BP816" t="s">
        <v>1</v>
      </c>
      <c r="BQ816" t="s">
        <v>1</v>
      </c>
      <c r="BR816" t="s">
        <v>1</v>
      </c>
      <c r="BS816" t="s">
        <v>1</v>
      </c>
      <c r="BT816" t="s">
        <v>1</v>
      </c>
      <c r="BU816" t="s">
        <v>1</v>
      </c>
      <c r="BV816" t="s">
        <v>1</v>
      </c>
      <c r="BW816" t="s">
        <v>0</v>
      </c>
      <c r="BX816" t="s">
        <v>1</v>
      </c>
      <c r="BY816" t="s">
        <v>1</v>
      </c>
      <c r="BZ816" t="s">
        <v>1</v>
      </c>
      <c r="CA816" t="s">
        <v>1</v>
      </c>
      <c r="CB816" t="s">
        <v>1</v>
      </c>
      <c r="CD816" t="str" cm="1">
        <f t="array" aca="1" ref="CD816" ca="1">eConcatenar(A816:CB816,"|")</f>
        <v>XLQD2ziNguOV3IFe|CAR2019-1105|3|ZAFIRO|TABASCO|CARDENAS|COLONIA PUEBLO NUEVO|2019-04-30|19800|0|200|50|1|0|0|0|0|0|0|0|0|0|0|0|0|0|0|GINES|OCAÃ‘A|RAYMUNDO|SOLTERO|X|X|CALLE FELIPE CARRILLO PUERTO|COLONIA PUEBLO NUEVO|X|9371640396|X|X|X|CALLE FELIPE CARRILLO PUERTO|X|LUNES|X|X|X|X|X|DOMICILIO |6450|13350|0|0|0|2022-03-02|2022-03-09|x|x|x|x|x|RJC990KJLQSW15E|x|HOMBRE|X|19800|X|X|X|X|X|X|X|X|CARDENAS|X|X|X|X|X</v>
      </c>
    </row>
    <row r="817" spans="1:82" x14ac:dyDescent="0.25">
      <c r="A817" t="s">
        <v>951</v>
      </c>
      <c r="B817" t="s">
        <v>2942</v>
      </c>
      <c r="C817">
        <v>3</v>
      </c>
      <c r="D817" t="s">
        <v>3183</v>
      </c>
      <c r="E817" t="s">
        <v>3188</v>
      </c>
      <c r="F817" t="s">
        <v>0</v>
      </c>
      <c r="G817" t="s">
        <v>3615</v>
      </c>
      <c r="H817" t="s">
        <v>3991</v>
      </c>
      <c r="I817">
        <v>14800</v>
      </c>
      <c r="J817">
        <v>0</v>
      </c>
      <c r="K817">
        <v>300</v>
      </c>
      <c r="L817">
        <v>50</v>
      </c>
      <c r="M817">
        <v>1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 t="s">
        <v>4204</v>
      </c>
      <c r="AC817" t="s">
        <v>4201</v>
      </c>
      <c r="AD817" t="s">
        <v>4768</v>
      </c>
      <c r="AE817" t="s">
        <v>4</v>
      </c>
      <c r="AF817" t="s">
        <v>1</v>
      </c>
      <c r="AG817" t="s">
        <v>1</v>
      </c>
      <c r="AH817" t="s">
        <v>5766</v>
      </c>
      <c r="AI817" t="s">
        <v>3615</v>
      </c>
      <c r="AJ817" t="s">
        <v>1</v>
      </c>
      <c r="AK817">
        <v>9372291420</v>
      </c>
      <c r="AL817" t="s">
        <v>1</v>
      </c>
      <c r="AM817" t="s">
        <v>1</v>
      </c>
      <c r="AN817" t="s">
        <v>1</v>
      </c>
      <c r="AO817" t="s">
        <v>5766</v>
      </c>
      <c r="AP817" t="s">
        <v>1</v>
      </c>
      <c r="AQ817" t="s">
        <v>2</v>
      </c>
      <c r="AR817" t="s">
        <v>1</v>
      </c>
      <c r="AS817" t="s">
        <v>1</v>
      </c>
      <c r="AT817" t="s">
        <v>1</v>
      </c>
      <c r="AU817" t="s">
        <v>1</v>
      </c>
      <c r="AV817" t="s">
        <v>1</v>
      </c>
      <c r="AW817" t="s">
        <v>11</v>
      </c>
      <c r="AX817">
        <f>Tabla1[[#This Row],[precio del paquete]]-Tabla1[[#This Row],[Saldo_Deudor]]</f>
        <v>1800</v>
      </c>
      <c r="AY817">
        <v>13000</v>
      </c>
      <c r="AZ817">
        <v>0</v>
      </c>
      <c r="BA817">
        <v>0</v>
      </c>
      <c r="BB817" s="20">
        <v>0</v>
      </c>
      <c r="BC817" t="s">
        <v>3896</v>
      </c>
      <c r="BD817" t="s">
        <v>5984</v>
      </c>
      <c r="BE817" t="s">
        <v>3</v>
      </c>
      <c r="BF817" t="s">
        <v>3</v>
      </c>
      <c r="BG817" t="s">
        <v>3</v>
      </c>
      <c r="BH817" t="s">
        <v>3</v>
      </c>
      <c r="BI817" t="s">
        <v>3</v>
      </c>
      <c r="BJ817" s="19" t="s">
        <v>6154</v>
      </c>
      <c r="BK817" t="s">
        <v>3</v>
      </c>
      <c r="BL817" t="s">
        <v>132</v>
      </c>
      <c r="BM817" t="s">
        <v>1</v>
      </c>
      <c r="BN817">
        <f>Tabla1[[#This Row],[precio del paquete]]</f>
        <v>14800</v>
      </c>
      <c r="BO817" t="s">
        <v>1</v>
      </c>
      <c r="BP817" t="s">
        <v>1</v>
      </c>
      <c r="BQ817" t="s">
        <v>1</v>
      </c>
      <c r="BR817" t="s">
        <v>1</v>
      </c>
      <c r="BS817" t="s">
        <v>1</v>
      </c>
      <c r="BT817" t="s">
        <v>1</v>
      </c>
      <c r="BU817" t="s">
        <v>1</v>
      </c>
      <c r="BV817" t="s">
        <v>1</v>
      </c>
      <c r="BW817" t="s">
        <v>0</v>
      </c>
      <c r="BX817" t="s">
        <v>1</v>
      </c>
      <c r="BY817" t="s">
        <v>1</v>
      </c>
      <c r="BZ817" t="s">
        <v>1</v>
      </c>
      <c r="CA817" t="s">
        <v>1</v>
      </c>
      <c r="CB817" t="s">
        <v>1</v>
      </c>
      <c r="CD817" t="str" cm="1">
        <f t="array" aca="1" ref="CD817" ca="1">eConcatenar(A817:CB817,"|")</f>
        <v>vLFW7IkWFFpdbzzZ|CAR2021-2456|3|MEMORIAL|TABASCO|CARDENAS|UNIDAD HABITACIONAL INFONAVIT DEPORTIVA|2021-09-06|14800|0|300|50|1|0|0|0|0|0|0|0|0|0|0|0|0|0|0|AVALOS|HERNANDEZ|MARTHA LAURA|SOLTERO|X|X|ANDADOR HALCON MANZANA J LOTE 6 EDIFICIO 409 DEPARTAMENTO 102|UNIDAD HABITACIONAL INFONAVIT DEPORTIVA|X|9372291420|X|X|X|ANDADOR HALCON MANZANA J LOTE 6 EDIFICIO 409 DEPARTAMENTO 102|X|LUNES|X|X|X|X|X|DOMICILIO |1800|13000|0|0|0|2021-12-31|2022-01-07|x|x|x|x|x|RJC990KJLQSW15E|x|HOMBRE|X|14800|X|X|X|X|X|X|X|X|CARDENAS|X|X|X|X|X</v>
      </c>
    </row>
    <row r="818" spans="1:82" x14ac:dyDescent="0.25">
      <c r="A818" t="s">
        <v>952</v>
      </c>
      <c r="B818" t="s">
        <v>2943</v>
      </c>
      <c r="C818">
        <v>3</v>
      </c>
      <c r="D818" t="s">
        <v>3184</v>
      </c>
      <c r="E818" t="s">
        <v>3188</v>
      </c>
      <c r="F818" t="s">
        <v>0</v>
      </c>
      <c r="G818" t="s">
        <v>3646</v>
      </c>
      <c r="H818" t="s">
        <v>4095</v>
      </c>
      <c r="I818">
        <v>24500</v>
      </c>
      <c r="J818">
        <v>0</v>
      </c>
      <c r="K818">
        <v>500</v>
      </c>
      <c r="L818">
        <v>50</v>
      </c>
      <c r="M818">
        <v>1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 t="s">
        <v>7</v>
      </c>
      <c r="AC818" t="s">
        <v>4458</v>
      </c>
      <c r="AD818" t="s">
        <v>5019</v>
      </c>
      <c r="AE818" t="s">
        <v>4</v>
      </c>
      <c r="AF818" t="s">
        <v>1</v>
      </c>
      <c r="AG818" t="s">
        <v>1</v>
      </c>
      <c r="AH818" t="s">
        <v>5767</v>
      </c>
      <c r="AI818" t="s">
        <v>3646</v>
      </c>
      <c r="AJ818" t="s">
        <v>1</v>
      </c>
      <c r="AK818">
        <v>9371389947</v>
      </c>
      <c r="AL818" t="s">
        <v>1</v>
      </c>
      <c r="AM818" t="s">
        <v>1</v>
      </c>
      <c r="AN818" t="s">
        <v>1</v>
      </c>
      <c r="AO818" t="s">
        <v>5767</v>
      </c>
      <c r="AP818" t="s">
        <v>1</v>
      </c>
      <c r="AQ818" t="s">
        <v>2</v>
      </c>
      <c r="AR818" t="s">
        <v>1</v>
      </c>
      <c r="AS818" t="s">
        <v>1</v>
      </c>
      <c r="AT818" t="s">
        <v>1</v>
      </c>
      <c r="AU818" t="s">
        <v>1</v>
      </c>
      <c r="AV818" t="s">
        <v>1</v>
      </c>
      <c r="AW818" t="s">
        <v>11</v>
      </c>
      <c r="AX818">
        <f>Tabla1[[#This Row],[precio del paquete]]-Tabla1[[#This Row],[Saldo_Deudor]]</f>
        <v>6000</v>
      </c>
      <c r="AY818">
        <v>18500</v>
      </c>
      <c r="AZ818">
        <v>0</v>
      </c>
      <c r="BA818">
        <v>0</v>
      </c>
      <c r="BB818" s="20">
        <v>0</v>
      </c>
      <c r="BC818" t="s">
        <v>5974</v>
      </c>
      <c r="BD818" t="s">
        <v>6064</v>
      </c>
      <c r="BE818" t="s">
        <v>3</v>
      </c>
      <c r="BF818" t="s">
        <v>3</v>
      </c>
      <c r="BG818" t="s">
        <v>3</v>
      </c>
      <c r="BH818" t="s">
        <v>3</v>
      </c>
      <c r="BI818" t="s">
        <v>3</v>
      </c>
      <c r="BJ818" s="18" t="s">
        <v>6154</v>
      </c>
      <c r="BK818" t="s">
        <v>3</v>
      </c>
      <c r="BL818" t="s">
        <v>132</v>
      </c>
      <c r="BM818" t="s">
        <v>1</v>
      </c>
      <c r="BN818">
        <f>Tabla1[[#This Row],[precio del paquete]]</f>
        <v>24500</v>
      </c>
      <c r="BO818" t="s">
        <v>1</v>
      </c>
      <c r="BP818" t="s">
        <v>1</v>
      </c>
      <c r="BQ818" t="s">
        <v>1</v>
      </c>
      <c r="BR818" t="s">
        <v>1</v>
      </c>
      <c r="BS818" t="s">
        <v>1</v>
      </c>
      <c r="BT818" t="s">
        <v>1</v>
      </c>
      <c r="BU818" t="s">
        <v>1</v>
      </c>
      <c r="BV818" t="s">
        <v>1</v>
      </c>
      <c r="BW818" t="s">
        <v>0</v>
      </c>
      <c r="BX818" t="s">
        <v>1</v>
      </c>
      <c r="BY818" t="s">
        <v>1</v>
      </c>
      <c r="BZ818" t="s">
        <v>1</v>
      </c>
      <c r="CA818" t="s">
        <v>1</v>
      </c>
      <c r="CB818" t="s">
        <v>1</v>
      </c>
      <c r="CD818" t="str" cm="1">
        <f t="array" aca="1" ref="CD818" ca="1">eConcatenar(A818:CB818,"|")</f>
        <v>2aE2HxH3JgKrmcsW|CAR2021-3838|3|DIGNITY|TABASCO|CARDENAS|COLONIA INFONAVIT DEPORTIVA|2021-07-27|24500|0|500|50|1|0|0|0|0|0|0|0|0|0|0|0|0|0|0|LOPEZ|DURAN|PERLA ELIGIA|SOLTERO|X|X|ANDADOR CAÃ‘AVERAL LOTE 3|COLONIA INFONAVIT DEPORTIVA|X|9371389947|X|X|X|ANDADOR CAÃ‘AVERAL LOTE 3|X|LUNES|X|X|X|X|X|DOMICILIO |6000|18500|0|0|0|2022-03-02|2022-03-09|x|x|x|x|x|RJC990KJLQSW15E|x|HOMBRE|X|24500|X|X|X|X|X|X|X|X|CARDENAS|X|X|X|X|X</v>
      </c>
    </row>
    <row r="819" spans="1:82" x14ac:dyDescent="0.25">
      <c r="A819" t="s">
        <v>953</v>
      </c>
      <c r="B819" t="s">
        <v>2944</v>
      </c>
      <c r="C819">
        <v>3</v>
      </c>
      <c r="D819" t="s">
        <v>3186</v>
      </c>
      <c r="E819" t="s">
        <v>3188</v>
      </c>
      <c r="F819" t="s">
        <v>0</v>
      </c>
      <c r="G819" t="s">
        <v>3294</v>
      </c>
      <c r="H819" t="s">
        <v>4096</v>
      </c>
      <c r="I819">
        <v>19800</v>
      </c>
      <c r="J819">
        <v>0</v>
      </c>
      <c r="K819">
        <v>300</v>
      </c>
      <c r="L819">
        <v>50</v>
      </c>
      <c r="M819">
        <v>1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 t="s">
        <v>4449</v>
      </c>
      <c r="AC819" t="s">
        <v>5020</v>
      </c>
      <c r="AD819" t="s">
        <v>4566</v>
      </c>
      <c r="AE819" t="s">
        <v>4</v>
      </c>
      <c r="AF819" t="s">
        <v>1</v>
      </c>
      <c r="AG819" t="s">
        <v>1</v>
      </c>
      <c r="AH819" t="s">
        <v>3294</v>
      </c>
      <c r="AI819" t="s">
        <v>3294</v>
      </c>
      <c r="AJ819" t="s">
        <v>1</v>
      </c>
      <c r="AK819">
        <v>9371213772</v>
      </c>
      <c r="AL819" t="s">
        <v>1</v>
      </c>
      <c r="AM819" t="s">
        <v>1</v>
      </c>
      <c r="AN819" t="s">
        <v>1</v>
      </c>
      <c r="AO819" t="s">
        <v>3294</v>
      </c>
      <c r="AP819" t="s">
        <v>1</v>
      </c>
      <c r="AQ819" t="s">
        <v>2</v>
      </c>
      <c r="AR819" t="s">
        <v>1</v>
      </c>
      <c r="AS819" t="s">
        <v>1</v>
      </c>
      <c r="AT819" t="s">
        <v>1</v>
      </c>
      <c r="AU819" t="s">
        <v>1</v>
      </c>
      <c r="AV819" t="s">
        <v>1</v>
      </c>
      <c r="AW819" t="s">
        <v>11</v>
      </c>
      <c r="AX819">
        <f>Tabla1[[#This Row],[precio del paquete]]-Tabla1[[#This Row],[Saldo_Deudor]]</f>
        <v>16000</v>
      </c>
      <c r="AY819">
        <v>3800</v>
      </c>
      <c r="AZ819">
        <v>0</v>
      </c>
      <c r="BA819">
        <v>0</v>
      </c>
      <c r="BB819" s="20">
        <v>0</v>
      </c>
      <c r="BC819" t="s">
        <v>5974</v>
      </c>
      <c r="BD819" t="s">
        <v>6064</v>
      </c>
      <c r="BE819" t="s">
        <v>3</v>
      </c>
      <c r="BF819" t="s">
        <v>3</v>
      </c>
      <c r="BG819" t="s">
        <v>3</v>
      </c>
      <c r="BH819" t="s">
        <v>3</v>
      </c>
      <c r="BI819" t="s">
        <v>3</v>
      </c>
      <c r="BJ819" s="19" t="s">
        <v>6154</v>
      </c>
      <c r="BK819" t="s">
        <v>3</v>
      </c>
      <c r="BL819" t="s">
        <v>132</v>
      </c>
      <c r="BM819" t="s">
        <v>1</v>
      </c>
      <c r="BN819">
        <f>Tabla1[[#This Row],[precio del paquete]]</f>
        <v>19800</v>
      </c>
      <c r="BO819" t="s">
        <v>1</v>
      </c>
      <c r="BP819" t="s">
        <v>1</v>
      </c>
      <c r="BQ819" t="s">
        <v>1</v>
      </c>
      <c r="BR819" t="s">
        <v>1</v>
      </c>
      <c r="BS819" t="s">
        <v>1</v>
      </c>
      <c r="BT819" t="s">
        <v>1</v>
      </c>
      <c r="BU819" t="s">
        <v>1</v>
      </c>
      <c r="BV819" t="s">
        <v>1</v>
      </c>
      <c r="BW819" t="s">
        <v>0</v>
      </c>
      <c r="BX819" t="s">
        <v>1</v>
      </c>
      <c r="BY819" t="s">
        <v>1</v>
      </c>
      <c r="BZ819" t="s">
        <v>1</v>
      </c>
      <c r="CA819" t="s">
        <v>1</v>
      </c>
      <c r="CB819" t="s">
        <v>1</v>
      </c>
      <c r="CD819" t="str" cm="1">
        <f t="array" aca="1" ref="CD819" ca="1">eConcatenar(A819:CB819,"|")</f>
        <v>9T18jVkz9J7LFVes|CAR2019-1117|3|ZAFIRO|TABASCO|CARDENAS|COLONIA SECCION 40|2019-01-05|19800|0|300|50|1|0|0|0|0|0|0|0|0|0|0|0|0|0|0|CANO|TEJO|FRANCISCO|SOLTERO|X|X|COLONIA SECCION 40|COLONIA SECCION 40|X|9371213772|X|X|X|COLONIA SECCION 40|X|LUNES|X|X|X|X|X|DOMICILIO |16000|3800|0|0|0|2022-03-02|2022-03-09|x|x|x|x|x|RJC990KJLQSW15E|x|HOMBRE|X|19800|X|X|X|X|X|X|X|X|CARDENAS|X|X|X|X|X</v>
      </c>
    </row>
    <row r="820" spans="1:82" x14ac:dyDescent="0.25">
      <c r="A820" t="s">
        <v>954</v>
      </c>
      <c r="B820" t="s">
        <v>2945</v>
      </c>
      <c r="C820">
        <v>3</v>
      </c>
      <c r="D820" t="s">
        <v>3187</v>
      </c>
      <c r="E820" t="s">
        <v>3188</v>
      </c>
      <c r="F820" t="s">
        <v>0</v>
      </c>
      <c r="G820" t="s">
        <v>3291</v>
      </c>
      <c r="H820" t="s">
        <v>4053</v>
      </c>
      <c r="I820">
        <v>12900</v>
      </c>
      <c r="J820">
        <v>0</v>
      </c>
      <c r="K820">
        <v>200</v>
      </c>
      <c r="L820">
        <v>50</v>
      </c>
      <c r="M820">
        <v>1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 t="s">
        <v>5021</v>
      </c>
      <c r="AC820" t="s">
        <v>4201</v>
      </c>
      <c r="AD820" t="s">
        <v>5022</v>
      </c>
      <c r="AE820" t="s">
        <v>4</v>
      </c>
      <c r="AF820" t="s">
        <v>1</v>
      </c>
      <c r="AG820" t="s">
        <v>1</v>
      </c>
      <c r="AH820" t="s">
        <v>5768</v>
      </c>
      <c r="AI820" t="s">
        <v>3291</v>
      </c>
      <c r="AJ820" t="s">
        <v>1</v>
      </c>
      <c r="AK820">
        <v>9371534686</v>
      </c>
      <c r="AL820" t="s">
        <v>1</v>
      </c>
      <c r="AM820" t="s">
        <v>1</v>
      </c>
      <c r="AN820" t="s">
        <v>1</v>
      </c>
      <c r="AO820" t="s">
        <v>5768</v>
      </c>
      <c r="AP820" t="s">
        <v>1</v>
      </c>
      <c r="AQ820" t="s">
        <v>2</v>
      </c>
      <c r="AR820" t="s">
        <v>1</v>
      </c>
      <c r="AS820" t="s">
        <v>1</v>
      </c>
      <c r="AT820" t="s">
        <v>1</v>
      </c>
      <c r="AU820" t="s">
        <v>1</v>
      </c>
      <c r="AV820" t="s">
        <v>1</v>
      </c>
      <c r="AW820" t="s">
        <v>11</v>
      </c>
      <c r="AX820">
        <f>Tabla1[[#This Row],[precio del paquete]]-Tabla1[[#This Row],[Saldo_Deudor]]</f>
        <v>11500</v>
      </c>
      <c r="AY820">
        <v>1400</v>
      </c>
      <c r="AZ820">
        <v>0</v>
      </c>
      <c r="BA820">
        <v>0</v>
      </c>
      <c r="BB820" s="20">
        <v>0</v>
      </c>
      <c r="BC820" t="s">
        <v>5974</v>
      </c>
      <c r="BD820" t="s">
        <v>6064</v>
      </c>
      <c r="BE820" t="s">
        <v>3</v>
      </c>
      <c r="BF820" t="s">
        <v>3</v>
      </c>
      <c r="BG820" t="s">
        <v>3</v>
      </c>
      <c r="BH820" t="s">
        <v>3</v>
      </c>
      <c r="BI820" t="s">
        <v>3</v>
      </c>
      <c r="BJ820" s="18" t="s">
        <v>6154</v>
      </c>
      <c r="BK820" t="s">
        <v>3</v>
      </c>
      <c r="BL820" t="s">
        <v>132</v>
      </c>
      <c r="BM820" t="s">
        <v>1</v>
      </c>
      <c r="BN820">
        <f>Tabla1[[#This Row],[precio del paquete]]</f>
        <v>12900</v>
      </c>
      <c r="BO820" t="s">
        <v>1</v>
      </c>
      <c r="BP820" t="s">
        <v>1</v>
      </c>
      <c r="BQ820" t="s">
        <v>1</v>
      </c>
      <c r="BR820" t="s">
        <v>1</v>
      </c>
      <c r="BS820" t="s">
        <v>1</v>
      </c>
      <c r="BT820" t="s">
        <v>1</v>
      </c>
      <c r="BU820" t="s">
        <v>1</v>
      </c>
      <c r="BV820" t="s">
        <v>1</v>
      </c>
      <c r="BW820" t="s">
        <v>0</v>
      </c>
      <c r="BX820" t="s">
        <v>1</v>
      </c>
      <c r="BY820" t="s">
        <v>1</v>
      </c>
      <c r="BZ820" t="s">
        <v>1</v>
      </c>
      <c r="CA820" t="s">
        <v>1</v>
      </c>
      <c r="CB820" t="s">
        <v>1</v>
      </c>
      <c r="CD820" t="str" cm="1">
        <f t="array" aca="1" ref="CD820" ca="1">eConcatenar(A820:CB820,"|")</f>
        <v>o8Cyyih2g8oGJeH2|CAR2019-1201|3|ECONOLINE|TABASCO|CARDENAS|COLONIA SANTA MARIA DE GUADALUPE|2019-05-14|12900|0|200|50|1|0|0|0|0|0|0|0|0|0|0|0|0|0|0|PICHARDO|HERNANDEZ|SERGIO ENRIQUE|SOLTERO|X|X|CALLE NARCISO MENDOZA|COLONIA SANTA MARIA DE GUADALUPE|X|9371534686|X|X|X|CALLE NARCISO MENDOZA|X|LUNES|X|X|X|X|X|DOMICILIO |11500|1400|0|0|0|2022-03-02|2022-03-09|x|x|x|x|x|RJC990KJLQSW15E|x|HOMBRE|X|12900|X|X|X|X|X|X|X|X|CARDENAS|X|X|X|X|X</v>
      </c>
    </row>
    <row r="821" spans="1:82" x14ac:dyDescent="0.25">
      <c r="A821" t="s">
        <v>955</v>
      </c>
      <c r="B821" t="s">
        <v>2946</v>
      </c>
      <c r="C821">
        <v>3</v>
      </c>
      <c r="D821" t="s">
        <v>3187</v>
      </c>
      <c r="E821" t="s">
        <v>3188</v>
      </c>
      <c r="F821" t="s">
        <v>0</v>
      </c>
      <c r="G821" t="s">
        <v>3291</v>
      </c>
      <c r="H821" t="s">
        <v>4097</v>
      </c>
      <c r="I821">
        <v>12900</v>
      </c>
      <c r="J821">
        <v>0</v>
      </c>
      <c r="K821">
        <v>500</v>
      </c>
      <c r="L821">
        <v>50</v>
      </c>
      <c r="M821">
        <v>1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 t="s">
        <v>4494</v>
      </c>
      <c r="AC821" t="s">
        <v>4246</v>
      </c>
      <c r="AD821" t="s">
        <v>5023</v>
      </c>
      <c r="AE821" t="s">
        <v>4</v>
      </c>
      <c r="AF821" t="s">
        <v>1</v>
      </c>
      <c r="AG821" t="s">
        <v>1</v>
      </c>
      <c r="AH821" t="s">
        <v>5769</v>
      </c>
      <c r="AI821" t="s">
        <v>3291</v>
      </c>
      <c r="AJ821" t="s">
        <v>1</v>
      </c>
      <c r="AK821">
        <v>9372291451</v>
      </c>
      <c r="AL821" t="s">
        <v>1</v>
      </c>
      <c r="AM821" t="s">
        <v>1</v>
      </c>
      <c r="AN821" t="s">
        <v>1</v>
      </c>
      <c r="AO821" t="s">
        <v>5769</v>
      </c>
      <c r="AP821" t="s">
        <v>1</v>
      </c>
      <c r="AQ821" t="s">
        <v>2</v>
      </c>
      <c r="AR821" t="s">
        <v>1</v>
      </c>
      <c r="AS821" t="s">
        <v>1</v>
      </c>
      <c r="AT821" t="s">
        <v>1</v>
      </c>
      <c r="AU821" t="s">
        <v>1</v>
      </c>
      <c r="AV821" t="s">
        <v>1</v>
      </c>
      <c r="AW821" t="s">
        <v>11</v>
      </c>
      <c r="AX821">
        <f>Tabla1[[#This Row],[precio del paquete]]-Tabla1[[#This Row],[Saldo_Deudor]]</f>
        <v>8840</v>
      </c>
      <c r="AY821">
        <v>4060</v>
      </c>
      <c r="AZ821">
        <v>0</v>
      </c>
      <c r="BA821">
        <v>0</v>
      </c>
      <c r="BB821" s="20">
        <v>0</v>
      </c>
      <c r="BC821" t="s">
        <v>3896</v>
      </c>
      <c r="BD821" t="s">
        <v>5984</v>
      </c>
      <c r="BE821" t="s">
        <v>3</v>
      </c>
      <c r="BF821" t="s">
        <v>3</v>
      </c>
      <c r="BG821" t="s">
        <v>3</v>
      </c>
      <c r="BH821" t="s">
        <v>3</v>
      </c>
      <c r="BI821" t="s">
        <v>3</v>
      </c>
      <c r="BJ821" s="19" t="s">
        <v>6154</v>
      </c>
      <c r="BK821" t="s">
        <v>3</v>
      </c>
      <c r="BL821" t="s">
        <v>132</v>
      </c>
      <c r="BM821" t="s">
        <v>1</v>
      </c>
      <c r="BN821">
        <f>Tabla1[[#This Row],[precio del paquete]]</f>
        <v>12900</v>
      </c>
      <c r="BO821" t="s">
        <v>1</v>
      </c>
      <c r="BP821" t="s">
        <v>1</v>
      </c>
      <c r="BQ821" t="s">
        <v>1</v>
      </c>
      <c r="BR821" t="s">
        <v>1</v>
      </c>
      <c r="BS821" t="s">
        <v>1</v>
      </c>
      <c r="BT821" t="s">
        <v>1</v>
      </c>
      <c r="BU821" t="s">
        <v>1</v>
      </c>
      <c r="BV821" t="s">
        <v>1</v>
      </c>
      <c r="BW821" t="s">
        <v>0</v>
      </c>
      <c r="BX821" t="s">
        <v>1</v>
      </c>
      <c r="BY821" t="s">
        <v>1</v>
      </c>
      <c r="BZ821" t="s">
        <v>1</v>
      </c>
      <c r="CA821" t="s">
        <v>1</v>
      </c>
      <c r="CB821" t="s">
        <v>1</v>
      </c>
      <c r="CD821" t="str" cm="1">
        <f t="array" aca="1" ref="CD821" ca="1">eConcatenar(A821:CB821,"|")</f>
        <v>ipLjksABodyElLQk|CAR2019-1224|3|ECONOLINE|TABASCO|CARDENAS|COLONIA SANTA MARIA DE GUADALUPE|2019-05-18|12900|0|500|50|1|0|0|0|0|0|0|0|0|0|0|0|0|0|0|DIAZ|JIMENEZ|MARIA LOURDES|SOLTERO|X|X|CALLE ATRÃS DE LA NISSAN|COLONIA SANTA MARIA DE GUADALUPE|X|9372291451|X|X|X|CALLE ATRÃS DE LA NISSAN|X|LUNES|X|X|X|X|X|DOMICILIO |8840|4060|0|0|0|2021-12-31|2022-01-07|x|x|x|x|x|RJC990KJLQSW15E|x|HOMBRE|X|12900|X|X|X|X|X|X|X|X|CARDENAS|X|X|X|X|X</v>
      </c>
    </row>
    <row r="822" spans="1:82" x14ac:dyDescent="0.25">
      <c r="A822" t="s">
        <v>956</v>
      </c>
      <c r="B822" t="s">
        <v>2947</v>
      </c>
      <c r="C822">
        <v>3</v>
      </c>
      <c r="D822" t="s">
        <v>4177</v>
      </c>
      <c r="E822" t="s">
        <v>3188</v>
      </c>
      <c r="F822" t="s">
        <v>0</v>
      </c>
      <c r="G822" t="s">
        <v>3647</v>
      </c>
      <c r="H822" t="s">
        <v>4098</v>
      </c>
      <c r="I822">
        <v>31800</v>
      </c>
      <c r="J822">
        <v>0</v>
      </c>
      <c r="K822">
        <v>200</v>
      </c>
      <c r="L822">
        <v>50</v>
      </c>
      <c r="M822">
        <v>1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 t="s">
        <v>4184</v>
      </c>
      <c r="AC822" t="s">
        <v>8</v>
      </c>
      <c r="AD822" t="s">
        <v>4281</v>
      </c>
      <c r="AE822" t="s">
        <v>4</v>
      </c>
      <c r="AF822" t="s">
        <v>1</v>
      </c>
      <c r="AG822" t="s">
        <v>1</v>
      </c>
      <c r="AH822" t="s">
        <v>5770</v>
      </c>
      <c r="AI822" t="s">
        <v>3647</v>
      </c>
      <c r="AJ822" t="s">
        <v>1</v>
      </c>
      <c r="AK822">
        <v>9371094136</v>
      </c>
      <c r="AL822" t="s">
        <v>1</v>
      </c>
      <c r="AM822" t="s">
        <v>1</v>
      </c>
      <c r="AN822" t="s">
        <v>1</v>
      </c>
      <c r="AO822" t="s">
        <v>5770</v>
      </c>
      <c r="AP822" t="s">
        <v>1</v>
      </c>
      <c r="AQ822" t="s">
        <v>2</v>
      </c>
      <c r="AR822" t="s">
        <v>1</v>
      </c>
      <c r="AS822" t="s">
        <v>1</v>
      </c>
      <c r="AT822" t="s">
        <v>1</v>
      </c>
      <c r="AU822" t="s">
        <v>1</v>
      </c>
      <c r="AV822" t="s">
        <v>1</v>
      </c>
      <c r="AW822" t="s">
        <v>11</v>
      </c>
      <c r="AX822">
        <f>Tabla1[[#This Row],[precio del paquete]]-Tabla1[[#This Row],[Saldo_Deudor]]</f>
        <v>9800</v>
      </c>
      <c r="AY822">
        <v>22000</v>
      </c>
      <c r="AZ822">
        <v>0</v>
      </c>
      <c r="BA822">
        <v>0</v>
      </c>
      <c r="BB822" s="20">
        <v>0</v>
      </c>
      <c r="BC822" t="s">
        <v>3896</v>
      </c>
      <c r="BD822" t="s">
        <v>5984</v>
      </c>
      <c r="BE822" t="s">
        <v>3</v>
      </c>
      <c r="BF822" t="s">
        <v>3</v>
      </c>
      <c r="BG822" t="s">
        <v>3</v>
      </c>
      <c r="BH822" t="s">
        <v>3</v>
      </c>
      <c r="BI822" t="s">
        <v>3</v>
      </c>
      <c r="BJ822" s="18" t="s">
        <v>6154</v>
      </c>
      <c r="BK822" t="s">
        <v>3</v>
      </c>
      <c r="BL822" t="s">
        <v>132</v>
      </c>
      <c r="BM822" t="s">
        <v>1</v>
      </c>
      <c r="BN822">
        <f>Tabla1[[#This Row],[precio del paquete]]</f>
        <v>31800</v>
      </c>
      <c r="BO822" t="s">
        <v>1</v>
      </c>
      <c r="BP822" t="s">
        <v>1</v>
      </c>
      <c r="BQ822" t="s">
        <v>1</v>
      </c>
      <c r="BR822" t="s">
        <v>1</v>
      </c>
      <c r="BS822" t="s">
        <v>1</v>
      </c>
      <c r="BT822" t="s">
        <v>1</v>
      </c>
      <c r="BU822" t="s">
        <v>1</v>
      </c>
      <c r="BV822" t="s">
        <v>1</v>
      </c>
      <c r="BW822" t="s">
        <v>0</v>
      </c>
      <c r="BX822" t="s">
        <v>1</v>
      </c>
      <c r="BY822" t="s">
        <v>1</v>
      </c>
      <c r="BZ822" t="s">
        <v>1</v>
      </c>
      <c r="CA822" t="s">
        <v>1</v>
      </c>
      <c r="CB822" t="s">
        <v>1</v>
      </c>
      <c r="CD822" t="str" cm="1">
        <f t="array" aca="1" ref="CD822" ca="1">eConcatenar(A822:CB822,"|")</f>
        <v>vBOVIZsiFAP46B4V|CAR2019-3198|3|CREMACION|TABASCO|CARDENAS|COLONONIA EMBUDO EL FOVISSTE|2019-10-26|31800|0|200|50|1|0|0|0|0|0|0|0|0|0|0|0|0|0|0|PEREZ|GOMEZ|ROSA|SOLTERO|X|X|ANDADOR EUCALIPTO MANZANA 10 LOTE 7|COLONONIA EMBUDO EL FOVISSTE|X|9371094136|X|X|X|ANDADOR EUCALIPTO MANZANA 10 LOTE 7|X|LUNES|X|X|X|X|X|DOMICILIO |9800|22000|0|0|0|2021-12-31|2022-01-07|x|x|x|x|x|RJC990KJLQSW15E|x|HOMBRE|X|31800|X|X|X|X|X|X|X|X|CARDENAS|X|X|X|X|X</v>
      </c>
    </row>
    <row r="823" spans="1:82" x14ac:dyDescent="0.25">
      <c r="A823" t="s">
        <v>957</v>
      </c>
      <c r="B823" t="s">
        <v>2948</v>
      </c>
      <c r="C823">
        <v>3</v>
      </c>
      <c r="D823" t="s">
        <v>3183</v>
      </c>
      <c r="E823" t="s">
        <v>3188</v>
      </c>
      <c r="F823" t="s">
        <v>0</v>
      </c>
      <c r="G823" t="s">
        <v>3284</v>
      </c>
      <c r="H823" t="s">
        <v>4099</v>
      </c>
      <c r="I823">
        <v>14800</v>
      </c>
      <c r="J823">
        <v>0</v>
      </c>
      <c r="K823">
        <v>500</v>
      </c>
      <c r="L823">
        <v>50</v>
      </c>
      <c r="M823">
        <v>1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 t="s">
        <v>4186</v>
      </c>
      <c r="AC823" t="s">
        <v>4217</v>
      </c>
      <c r="AD823" t="s">
        <v>4338</v>
      </c>
      <c r="AE823" t="s">
        <v>4</v>
      </c>
      <c r="AF823" t="s">
        <v>1</v>
      </c>
      <c r="AG823" t="s">
        <v>1</v>
      </c>
      <c r="AH823" t="s">
        <v>5771</v>
      </c>
      <c r="AI823" t="s">
        <v>3284</v>
      </c>
      <c r="AJ823" t="s">
        <v>1</v>
      </c>
      <c r="AK823">
        <v>9371280581</v>
      </c>
      <c r="AL823" t="s">
        <v>1</v>
      </c>
      <c r="AM823" t="s">
        <v>1</v>
      </c>
      <c r="AN823" t="s">
        <v>1</v>
      </c>
      <c r="AO823" t="s">
        <v>5771</v>
      </c>
      <c r="AP823" t="s">
        <v>1</v>
      </c>
      <c r="AQ823" t="s">
        <v>2</v>
      </c>
      <c r="AR823" t="s">
        <v>1</v>
      </c>
      <c r="AS823" t="s">
        <v>1</v>
      </c>
      <c r="AT823" t="s">
        <v>1</v>
      </c>
      <c r="AU823" t="s">
        <v>1</v>
      </c>
      <c r="AV823" t="s">
        <v>1</v>
      </c>
      <c r="AW823" t="s">
        <v>11</v>
      </c>
      <c r="AX823">
        <f>Tabla1[[#This Row],[precio del paquete]]-Tabla1[[#This Row],[Saldo_Deudor]]</f>
        <v>5000</v>
      </c>
      <c r="AY823">
        <v>9800</v>
      </c>
      <c r="AZ823">
        <v>0</v>
      </c>
      <c r="BA823">
        <v>0</v>
      </c>
      <c r="BB823" s="20">
        <v>0</v>
      </c>
      <c r="BC823" t="s">
        <v>5974</v>
      </c>
      <c r="BD823" t="s">
        <v>6064</v>
      </c>
      <c r="BE823" t="s">
        <v>3</v>
      </c>
      <c r="BF823" t="s">
        <v>3</v>
      </c>
      <c r="BG823" t="s">
        <v>3</v>
      </c>
      <c r="BH823" t="s">
        <v>3</v>
      </c>
      <c r="BI823" t="s">
        <v>3</v>
      </c>
      <c r="BJ823" s="19" t="s">
        <v>6154</v>
      </c>
      <c r="BK823" t="s">
        <v>3</v>
      </c>
      <c r="BL823" t="s">
        <v>132</v>
      </c>
      <c r="BM823" t="s">
        <v>1</v>
      </c>
      <c r="BN823">
        <f>Tabla1[[#This Row],[precio del paquete]]</f>
        <v>14800</v>
      </c>
      <c r="BO823" t="s">
        <v>1</v>
      </c>
      <c r="BP823" t="s">
        <v>1</v>
      </c>
      <c r="BQ823" t="s">
        <v>1</v>
      </c>
      <c r="BR823" t="s">
        <v>1</v>
      </c>
      <c r="BS823" t="s">
        <v>1</v>
      </c>
      <c r="BT823" t="s">
        <v>1</v>
      </c>
      <c r="BU823" t="s">
        <v>1</v>
      </c>
      <c r="BV823" t="s">
        <v>1</v>
      </c>
      <c r="BW823" t="s">
        <v>0</v>
      </c>
      <c r="BX823" t="s">
        <v>1</v>
      </c>
      <c r="BY823" t="s">
        <v>1</v>
      </c>
      <c r="BZ823" t="s">
        <v>1</v>
      </c>
      <c r="CA823" t="s">
        <v>1</v>
      </c>
      <c r="CB823" t="s">
        <v>1</v>
      </c>
      <c r="CD823" t="str" cm="1">
        <f t="array" aca="1" ref="CD823" ca="1">eConcatenar(A823:CB823,"|")</f>
        <v>0M0QCc3wfyZklYop|CAR2021-3248|3|MEMORIAL|TABASCO|CARDENAS|COLONIA PETROLERA|2021-06-07|14800|0|500|50|1|0|0|0|0|0|0|0|0|0|0|0|0|0|0|GARCIA|RODRIGUEZ|MARIA DEL CARMEN|SOLTERO|X|X|CALLE SECCION 29 CASA NUMERO 2|COLONIA PETROLERA|X|9371280581|X|X|X|CALLE SECCION 29 CASA NUMERO 2|X|LUNES|X|X|X|X|X|DOMICILIO |5000|9800|0|0|0|2022-03-02|2022-03-09|x|x|x|x|x|RJC990KJLQSW15E|x|HOMBRE|X|14800|X|X|X|X|X|X|X|X|CARDENAS|X|X|X|X|X</v>
      </c>
    </row>
    <row r="824" spans="1:82" x14ac:dyDescent="0.25">
      <c r="A824" t="s">
        <v>958</v>
      </c>
      <c r="B824" t="s">
        <v>2949</v>
      </c>
      <c r="C824">
        <v>3</v>
      </c>
      <c r="D824" t="s">
        <v>3187</v>
      </c>
      <c r="E824" t="s">
        <v>3188</v>
      </c>
      <c r="F824" t="s">
        <v>0</v>
      </c>
      <c r="G824" t="s">
        <v>3558</v>
      </c>
      <c r="H824" t="s">
        <v>4100</v>
      </c>
      <c r="I824">
        <v>12900</v>
      </c>
      <c r="J824">
        <v>0</v>
      </c>
      <c r="K824">
        <v>200</v>
      </c>
      <c r="L824">
        <v>50</v>
      </c>
      <c r="M824">
        <v>1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 t="s">
        <v>4301</v>
      </c>
      <c r="AC824" t="s">
        <v>4283</v>
      </c>
      <c r="AD824" t="s">
        <v>5024</v>
      </c>
      <c r="AE824" t="s">
        <v>4</v>
      </c>
      <c r="AF824" t="s">
        <v>1</v>
      </c>
      <c r="AG824" t="s">
        <v>1</v>
      </c>
      <c r="AH824" t="s">
        <v>5772</v>
      </c>
      <c r="AI824" t="s">
        <v>3558</v>
      </c>
      <c r="AJ824" t="s">
        <v>1</v>
      </c>
      <c r="AK824">
        <v>9371224080</v>
      </c>
      <c r="AL824" t="s">
        <v>1</v>
      </c>
      <c r="AM824" t="s">
        <v>1</v>
      </c>
      <c r="AN824" t="s">
        <v>1</v>
      </c>
      <c r="AO824" t="s">
        <v>5772</v>
      </c>
      <c r="AP824" t="s">
        <v>1</v>
      </c>
      <c r="AQ824" t="s">
        <v>2</v>
      </c>
      <c r="AR824" t="s">
        <v>1</v>
      </c>
      <c r="AS824" t="s">
        <v>1</v>
      </c>
      <c r="AT824" t="s">
        <v>1</v>
      </c>
      <c r="AU824" t="s">
        <v>1</v>
      </c>
      <c r="AV824" t="s">
        <v>1</v>
      </c>
      <c r="AW824" t="s">
        <v>11</v>
      </c>
      <c r="AX824">
        <f>Tabla1[[#This Row],[precio del paquete]]-Tabla1[[#This Row],[Saldo_Deudor]]</f>
        <v>12600</v>
      </c>
      <c r="AY824">
        <v>300</v>
      </c>
      <c r="AZ824">
        <v>0</v>
      </c>
      <c r="BA824">
        <v>0</v>
      </c>
      <c r="BB824" s="20">
        <v>0</v>
      </c>
      <c r="BC824" t="s">
        <v>5963</v>
      </c>
      <c r="BD824" t="s">
        <v>6044</v>
      </c>
      <c r="BE824" t="s">
        <v>3</v>
      </c>
      <c r="BF824" t="s">
        <v>3</v>
      </c>
      <c r="BG824" t="s">
        <v>3</v>
      </c>
      <c r="BH824" t="s">
        <v>3</v>
      </c>
      <c r="BI824" t="s">
        <v>3</v>
      </c>
      <c r="BJ824" s="18" t="s">
        <v>6154</v>
      </c>
      <c r="BK824" t="s">
        <v>3</v>
      </c>
      <c r="BL824" t="s">
        <v>132</v>
      </c>
      <c r="BM824" t="s">
        <v>1</v>
      </c>
      <c r="BN824">
        <f>Tabla1[[#This Row],[precio del paquete]]</f>
        <v>12900</v>
      </c>
      <c r="BO824" t="s">
        <v>1</v>
      </c>
      <c r="BP824" t="s">
        <v>1</v>
      </c>
      <c r="BQ824" t="s">
        <v>1</v>
      </c>
      <c r="BR824" t="s">
        <v>1</v>
      </c>
      <c r="BS824" t="s">
        <v>1</v>
      </c>
      <c r="BT824" t="s">
        <v>1</v>
      </c>
      <c r="BU824" t="s">
        <v>1</v>
      </c>
      <c r="BV824" t="s">
        <v>1</v>
      </c>
      <c r="BW824" t="s">
        <v>0</v>
      </c>
      <c r="BX824" t="s">
        <v>1</v>
      </c>
      <c r="BY824" t="s">
        <v>1</v>
      </c>
      <c r="BZ824" t="s">
        <v>1</v>
      </c>
      <c r="CA824" t="s">
        <v>1</v>
      </c>
      <c r="CB824" t="s">
        <v>1</v>
      </c>
      <c r="CD824" t="str" cm="1">
        <f t="array" aca="1" ref="CD824" ca="1">eConcatenar(A824:CB824,"|")</f>
        <v>AabMcwEKUCgkcEYP|CAR2019-1051|3|ECONOLINE|TABASCO|CARDENAS|RANCHERIA RIO SECO SEGUNDA SECCION|2019-04-15|12900|0|200|50|1|0|0|0|0|0|0|0|0|0|0|0|0|0|0|ORTIZ|CORDOVA|CLAUDIO|SOLTERO|X|X|CALLE SANTA ROSALIA|RANCHERIA RIO SECO SEGUNDA SECCION|X|9371224080|X|X|X|CALLE SANTA ROSALIA|X|LUNES|X|X|X|X|X|DOMICILIO |12600|300|0|0|0|2022-02-02|2022-02-09|x|x|x|x|x|RJC990KJLQSW15E|x|HOMBRE|X|12900|X|X|X|X|X|X|X|X|CARDENAS|X|X|X|X|X</v>
      </c>
    </row>
    <row r="825" spans="1:82" x14ac:dyDescent="0.25">
      <c r="A825" t="s">
        <v>959</v>
      </c>
      <c r="B825" t="s">
        <v>2950</v>
      </c>
      <c r="C825">
        <v>3</v>
      </c>
      <c r="D825" t="s">
        <v>3183</v>
      </c>
      <c r="E825" t="s">
        <v>3188</v>
      </c>
      <c r="F825" t="s">
        <v>0</v>
      </c>
      <c r="G825" t="s">
        <v>3648</v>
      </c>
      <c r="H825" t="s">
        <v>4101</v>
      </c>
      <c r="I825">
        <v>14800</v>
      </c>
      <c r="J825">
        <v>0</v>
      </c>
      <c r="K825">
        <v>200</v>
      </c>
      <c r="L825">
        <v>50</v>
      </c>
      <c r="M825">
        <v>1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 t="s">
        <v>4398</v>
      </c>
      <c r="AC825" t="s">
        <v>4760</v>
      </c>
      <c r="AD825" t="s">
        <v>5025</v>
      </c>
      <c r="AE825" t="s">
        <v>4</v>
      </c>
      <c r="AF825" t="s">
        <v>1</v>
      </c>
      <c r="AG825" t="s">
        <v>1</v>
      </c>
      <c r="AH825" t="s">
        <v>5773</v>
      </c>
      <c r="AI825" t="s">
        <v>3648</v>
      </c>
      <c r="AJ825" t="s">
        <v>1</v>
      </c>
      <c r="AK825">
        <v>9981021365</v>
      </c>
      <c r="AL825" t="s">
        <v>1</v>
      </c>
      <c r="AM825" t="s">
        <v>1</v>
      </c>
      <c r="AN825" t="s">
        <v>1</v>
      </c>
      <c r="AO825" t="s">
        <v>5773</v>
      </c>
      <c r="AP825" t="s">
        <v>1</v>
      </c>
      <c r="AQ825" t="s">
        <v>2</v>
      </c>
      <c r="AR825" t="s">
        <v>1</v>
      </c>
      <c r="AS825" t="s">
        <v>1</v>
      </c>
      <c r="AT825" t="s">
        <v>1</v>
      </c>
      <c r="AU825" t="s">
        <v>1</v>
      </c>
      <c r="AV825" t="s">
        <v>1</v>
      </c>
      <c r="AW825" t="s">
        <v>11</v>
      </c>
      <c r="AX825">
        <f>Tabla1[[#This Row],[precio del paquete]]-Tabla1[[#This Row],[Saldo_Deudor]]</f>
        <v>1300</v>
      </c>
      <c r="AY825">
        <v>13500</v>
      </c>
      <c r="AZ825">
        <v>0</v>
      </c>
      <c r="BA825">
        <v>0</v>
      </c>
      <c r="BB825" s="20">
        <v>0</v>
      </c>
      <c r="BC825" t="s">
        <v>4067</v>
      </c>
      <c r="BD825" t="s">
        <v>3847</v>
      </c>
      <c r="BE825" t="s">
        <v>3</v>
      </c>
      <c r="BF825" t="s">
        <v>3</v>
      </c>
      <c r="BG825" t="s">
        <v>3</v>
      </c>
      <c r="BH825" t="s">
        <v>3</v>
      </c>
      <c r="BI825" t="s">
        <v>3</v>
      </c>
      <c r="BJ825" s="19" t="s">
        <v>6154</v>
      </c>
      <c r="BK825" t="s">
        <v>3</v>
      </c>
      <c r="BL825" t="s">
        <v>132</v>
      </c>
      <c r="BM825" t="s">
        <v>1</v>
      </c>
      <c r="BN825">
        <f>Tabla1[[#This Row],[precio del paquete]]</f>
        <v>14800</v>
      </c>
      <c r="BO825" t="s">
        <v>1</v>
      </c>
      <c r="BP825" t="s">
        <v>1</v>
      </c>
      <c r="BQ825" t="s">
        <v>1</v>
      </c>
      <c r="BR825" t="s">
        <v>1</v>
      </c>
      <c r="BS825" t="s">
        <v>1</v>
      </c>
      <c r="BT825" t="s">
        <v>1</v>
      </c>
      <c r="BU825" t="s">
        <v>1</v>
      </c>
      <c r="BV825" t="s">
        <v>1</v>
      </c>
      <c r="BW825" t="s">
        <v>0</v>
      </c>
      <c r="BX825" t="s">
        <v>1</v>
      </c>
      <c r="BY825" t="s">
        <v>1</v>
      </c>
      <c r="BZ825" t="s">
        <v>1</v>
      </c>
      <c r="CA825" t="s">
        <v>1</v>
      </c>
      <c r="CB825" t="s">
        <v>1</v>
      </c>
      <c r="CD825" t="str" cm="1">
        <f t="array" aca="1" ref="CD825" ca="1">eConcatenar(A825:CB825,"|")</f>
        <v>eCzevSWZPsjumIJS|CAR2021-2604|3|MEMORIAL|TABASCO|CARDENAS|COLONIA CARDENAS CENTRO|2021-12-06|14800|0|200|50|1|0|0|0|0|0|0|0|0|0|0|0|0|0|0|SUAREZ|VAZQUEZ|DELIA|SOLTERO|X|X|PROLONGACION IGNACIO GUTIERREZ|COLONIA CARDENAS CENTRO|X|9981021365|X|X|X|PROLONGACION IGNACIO GUTIERREZ|X|LUNES|X|X|X|X|X|DOMICILIO |1300|13500|0|0|0|2021-09-16|2021-09-23|x|x|x|x|x|RJC990KJLQSW15E|x|HOMBRE|X|14800|X|X|X|X|X|X|X|X|CARDENAS|X|X|X|X|X</v>
      </c>
    </row>
    <row r="826" spans="1:82" x14ac:dyDescent="0.25">
      <c r="A826" t="s">
        <v>960</v>
      </c>
      <c r="B826" t="s">
        <v>2951</v>
      </c>
      <c r="C826">
        <v>3</v>
      </c>
      <c r="D826" t="s">
        <v>3187</v>
      </c>
      <c r="E826" t="s">
        <v>3188</v>
      </c>
      <c r="F826" t="s">
        <v>0</v>
      </c>
      <c r="G826" t="s">
        <v>3649</v>
      </c>
      <c r="H826" t="s">
        <v>4102</v>
      </c>
      <c r="I826">
        <v>11500</v>
      </c>
      <c r="J826">
        <v>0</v>
      </c>
      <c r="K826">
        <v>100</v>
      </c>
      <c r="L826">
        <v>50</v>
      </c>
      <c r="M826">
        <v>1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 t="s">
        <v>4201</v>
      </c>
      <c r="AC826" t="s">
        <v>4226</v>
      </c>
      <c r="AD826" t="s">
        <v>5026</v>
      </c>
      <c r="AE826" t="s">
        <v>4</v>
      </c>
      <c r="AF826" t="s">
        <v>1</v>
      </c>
      <c r="AG826" t="s">
        <v>1</v>
      </c>
      <c r="AH826" t="s">
        <v>5774</v>
      </c>
      <c r="AI826" t="s">
        <v>3649</v>
      </c>
      <c r="AJ826" t="s">
        <v>1</v>
      </c>
      <c r="AK826">
        <v>9371342172</v>
      </c>
      <c r="AL826" t="s">
        <v>1</v>
      </c>
      <c r="AM826" t="s">
        <v>1</v>
      </c>
      <c r="AN826" t="s">
        <v>1</v>
      </c>
      <c r="AO826" t="s">
        <v>5774</v>
      </c>
      <c r="AP826" t="s">
        <v>1</v>
      </c>
      <c r="AQ826" t="s">
        <v>2</v>
      </c>
      <c r="AR826" t="s">
        <v>1</v>
      </c>
      <c r="AS826" t="s">
        <v>1</v>
      </c>
      <c r="AT826" t="s">
        <v>1</v>
      </c>
      <c r="AU826" t="s">
        <v>1</v>
      </c>
      <c r="AV826" t="s">
        <v>1</v>
      </c>
      <c r="AW826" t="s">
        <v>11</v>
      </c>
      <c r="AX826">
        <f>Tabla1[[#This Row],[precio del paquete]]-Tabla1[[#This Row],[Saldo_Deudor]]</f>
        <v>9800</v>
      </c>
      <c r="AY826">
        <v>1700</v>
      </c>
      <c r="AZ826">
        <v>0</v>
      </c>
      <c r="BA826">
        <v>0</v>
      </c>
      <c r="BB826" s="20">
        <v>0</v>
      </c>
      <c r="BC826" t="s">
        <v>3835</v>
      </c>
      <c r="BD826" t="s">
        <v>3907</v>
      </c>
      <c r="BE826" t="s">
        <v>3</v>
      </c>
      <c r="BF826" t="s">
        <v>3</v>
      </c>
      <c r="BG826" t="s">
        <v>3</v>
      </c>
      <c r="BH826" t="s">
        <v>3</v>
      </c>
      <c r="BI826" t="s">
        <v>3</v>
      </c>
      <c r="BJ826" s="18" t="s">
        <v>6154</v>
      </c>
      <c r="BK826" t="s">
        <v>3</v>
      </c>
      <c r="BL826" t="s">
        <v>132</v>
      </c>
      <c r="BM826" t="s">
        <v>1</v>
      </c>
      <c r="BN826">
        <f>Tabla1[[#This Row],[precio del paquete]]</f>
        <v>11500</v>
      </c>
      <c r="BO826" t="s">
        <v>1</v>
      </c>
      <c r="BP826" t="s">
        <v>1</v>
      </c>
      <c r="BQ826" t="s">
        <v>1</v>
      </c>
      <c r="BR826" t="s">
        <v>1</v>
      </c>
      <c r="BS826" t="s">
        <v>1</v>
      </c>
      <c r="BT826" t="s">
        <v>1</v>
      </c>
      <c r="BU826" t="s">
        <v>1</v>
      </c>
      <c r="BV826" t="s">
        <v>1</v>
      </c>
      <c r="BW826" t="s">
        <v>0</v>
      </c>
      <c r="BX826" t="s">
        <v>1</v>
      </c>
      <c r="BY826" t="s">
        <v>1</v>
      </c>
      <c r="BZ826" t="s">
        <v>1</v>
      </c>
      <c r="CA826" t="s">
        <v>1</v>
      </c>
      <c r="CB826" t="s">
        <v>1</v>
      </c>
      <c r="CD826" t="str" cm="1">
        <f t="array" aca="1" ref="CD826" ca="1">eConcatenar(A826:CB826,"|")</f>
        <v>Pn0bWRdznygQddZR|CAR2017-3086|3|ECONOLINE|TABASCO|CARDENAS|COLONIA LAZARO CARDENAS DEL RIO|2017-04-25|11500|0|100|50|1|0|0|0|0|0|0|0|0|0|0|0|0|0|0|HERNANDEZ|CRUZ|THALIA|SOLTERO|X|X|CALLE AGUSTIN MELGAR NUMERO 75|COLONIA LAZARO CARDENAS DEL RIO|X|9371342172|X|X|X|CALLE AGUSTIN MELGAR NUMERO 75|X|LUNES|X|X|X|X|X|DOMICILIO |9800|1700|0|0|0|2021-12-16|2021-12-23|x|x|x|x|x|RJC990KJLQSW15E|x|HOMBRE|X|11500|X|X|X|X|X|X|X|X|CARDENAS|X|X|X|X|X</v>
      </c>
    </row>
    <row r="827" spans="1:82" x14ac:dyDescent="0.25">
      <c r="A827" t="s">
        <v>961</v>
      </c>
      <c r="B827" t="s">
        <v>2952</v>
      </c>
      <c r="C827">
        <v>3</v>
      </c>
      <c r="D827" t="s">
        <v>3183</v>
      </c>
      <c r="E827" t="s">
        <v>3188</v>
      </c>
      <c r="F827" t="s">
        <v>0</v>
      </c>
      <c r="G827" t="s">
        <v>3650</v>
      </c>
      <c r="H827" t="s">
        <v>4103</v>
      </c>
      <c r="I827">
        <v>14800</v>
      </c>
      <c r="J827">
        <v>0</v>
      </c>
      <c r="K827">
        <v>200</v>
      </c>
      <c r="L827">
        <v>50</v>
      </c>
      <c r="M827">
        <v>1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 t="s">
        <v>4201</v>
      </c>
      <c r="AC827" t="s">
        <v>4201</v>
      </c>
      <c r="AD827" t="s">
        <v>5027</v>
      </c>
      <c r="AE827" t="s">
        <v>4</v>
      </c>
      <c r="AF827" t="s">
        <v>1</v>
      </c>
      <c r="AG827" t="s">
        <v>1</v>
      </c>
      <c r="AH827" t="s">
        <v>5775</v>
      </c>
      <c r="AI827" t="s">
        <v>3650</v>
      </c>
      <c r="AJ827" t="s">
        <v>1</v>
      </c>
      <c r="AK827">
        <v>9371113162</v>
      </c>
      <c r="AL827" t="s">
        <v>1</v>
      </c>
      <c r="AM827" t="s">
        <v>1</v>
      </c>
      <c r="AN827" t="s">
        <v>1</v>
      </c>
      <c r="AO827" t="s">
        <v>5775</v>
      </c>
      <c r="AP827" t="s">
        <v>1</v>
      </c>
      <c r="AQ827" t="s">
        <v>2</v>
      </c>
      <c r="AR827" t="s">
        <v>1</v>
      </c>
      <c r="AS827" t="s">
        <v>1</v>
      </c>
      <c r="AT827" t="s">
        <v>1</v>
      </c>
      <c r="AU827" t="s">
        <v>1</v>
      </c>
      <c r="AV827" t="s">
        <v>1</v>
      </c>
      <c r="AW827" t="s">
        <v>11</v>
      </c>
      <c r="AX827">
        <f>Tabla1[[#This Row],[precio del paquete]]-Tabla1[[#This Row],[Saldo_Deudor]]</f>
        <v>200</v>
      </c>
      <c r="AY827">
        <v>14600</v>
      </c>
      <c r="AZ827">
        <v>0</v>
      </c>
      <c r="BA827">
        <v>0</v>
      </c>
      <c r="BB827" s="20">
        <v>0</v>
      </c>
      <c r="BC827" t="s">
        <v>4103</v>
      </c>
      <c r="BD827" t="s">
        <v>6052</v>
      </c>
      <c r="BE827" t="s">
        <v>3</v>
      </c>
      <c r="BF827" t="s">
        <v>3</v>
      </c>
      <c r="BG827" t="s">
        <v>3</v>
      </c>
      <c r="BH827" t="s">
        <v>3</v>
      </c>
      <c r="BI827" t="s">
        <v>3</v>
      </c>
      <c r="BJ827" s="19" t="s">
        <v>6154</v>
      </c>
      <c r="BK827" t="s">
        <v>3</v>
      </c>
      <c r="BL827" t="s">
        <v>132</v>
      </c>
      <c r="BM827" t="s">
        <v>1</v>
      </c>
      <c r="BN827">
        <f>Tabla1[[#This Row],[precio del paquete]]</f>
        <v>14800</v>
      </c>
      <c r="BO827" t="s">
        <v>1</v>
      </c>
      <c r="BP827" t="s">
        <v>1</v>
      </c>
      <c r="BQ827" t="s">
        <v>1</v>
      </c>
      <c r="BR827" t="s">
        <v>1</v>
      </c>
      <c r="BS827" t="s">
        <v>1</v>
      </c>
      <c r="BT827" t="s">
        <v>1</v>
      </c>
      <c r="BU827" t="s">
        <v>1</v>
      </c>
      <c r="BV827" t="s">
        <v>1</v>
      </c>
      <c r="BW827" t="s">
        <v>0</v>
      </c>
      <c r="BX827" t="s">
        <v>1</v>
      </c>
      <c r="BY827" t="s">
        <v>1</v>
      </c>
      <c r="BZ827" t="s">
        <v>1</v>
      </c>
      <c r="CA827" t="s">
        <v>1</v>
      </c>
      <c r="CB827" t="s">
        <v>1</v>
      </c>
      <c r="CD827" t="str" cm="1">
        <f t="array" aca="1" ref="CD827" ca="1">eConcatenar(A827:CB827,"|")</f>
        <v>qSRidOzERc3kkg5G|CAR2022-0482|3|MEMORIAL|TABASCO|CARDENAS|COLONIA NUEVA ESPERANZA|2022-01-28|14800|0|200|50|1|0|0|0|0|0|0|0|0|0|0|0|0|0|0|HERNANDEZ|HERNANDEZ|ANA ISABEL|SOLTERO|X|X|CERRADA ROMAN LPEZ VELARDE CASA NUMERO 4|COLONIA NUEVA ESPERANZA|X|9371113162|X|X|X|CERRADA ROMAN LPEZ VELARDE CASA NUMERO 4|X|LUNES|X|X|X|X|X|DOMICILIO |200|14600|0|0|0|2022-01-28|2022-02-04|x|x|x|x|x|RJC990KJLQSW15E|x|HOMBRE|X|14800|X|X|X|X|X|X|X|X|CARDENAS|X|X|X|X|X</v>
      </c>
    </row>
    <row r="828" spans="1:82" x14ac:dyDescent="0.25">
      <c r="A828" t="s">
        <v>962</v>
      </c>
      <c r="B828" t="s">
        <v>2953</v>
      </c>
      <c r="C828">
        <v>3</v>
      </c>
      <c r="D828" t="s">
        <v>4175</v>
      </c>
      <c r="E828" t="s">
        <v>3188</v>
      </c>
      <c r="F828" t="s">
        <v>0</v>
      </c>
      <c r="G828" t="s">
        <v>3279</v>
      </c>
      <c r="H828" t="s">
        <v>4104</v>
      </c>
      <c r="I828">
        <v>31500</v>
      </c>
      <c r="J828">
        <v>0</v>
      </c>
      <c r="K828">
        <v>500</v>
      </c>
      <c r="L828">
        <v>50</v>
      </c>
      <c r="M828">
        <v>1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 t="s">
        <v>5028</v>
      </c>
      <c r="AC828" t="s">
        <v>4217</v>
      </c>
      <c r="AD828" t="s">
        <v>5029</v>
      </c>
      <c r="AE828" t="s">
        <v>4</v>
      </c>
      <c r="AF828" t="s">
        <v>1</v>
      </c>
      <c r="AG828" t="s">
        <v>1</v>
      </c>
      <c r="AH828" t="s">
        <v>5570</v>
      </c>
      <c r="AI828" t="s">
        <v>3279</v>
      </c>
      <c r="AJ828" t="s">
        <v>1</v>
      </c>
      <c r="AK828">
        <v>9371055015</v>
      </c>
      <c r="AL828" t="s">
        <v>1</v>
      </c>
      <c r="AM828" t="s">
        <v>1</v>
      </c>
      <c r="AN828" t="s">
        <v>1</v>
      </c>
      <c r="AO828" t="s">
        <v>5570</v>
      </c>
      <c r="AP828" t="s">
        <v>1</v>
      </c>
      <c r="AQ828" t="s">
        <v>2</v>
      </c>
      <c r="AR828" t="s">
        <v>1</v>
      </c>
      <c r="AS828" t="s">
        <v>1</v>
      </c>
      <c r="AT828" t="s">
        <v>1</v>
      </c>
      <c r="AU828" t="s">
        <v>1</v>
      </c>
      <c r="AV828" t="s">
        <v>1</v>
      </c>
      <c r="AW828" t="s">
        <v>11</v>
      </c>
      <c r="AX828">
        <f>Tabla1[[#This Row],[precio del paquete]]-Tabla1[[#This Row],[Saldo_Deudor]]</f>
        <v>17850</v>
      </c>
      <c r="AY828">
        <v>13650</v>
      </c>
      <c r="AZ828">
        <v>0</v>
      </c>
      <c r="BA828">
        <v>0</v>
      </c>
      <c r="BB828" s="20">
        <v>0</v>
      </c>
      <c r="BC828" t="s">
        <v>4162</v>
      </c>
      <c r="BD828" t="s">
        <v>5962</v>
      </c>
      <c r="BE828" t="s">
        <v>3</v>
      </c>
      <c r="BF828" t="s">
        <v>3</v>
      </c>
      <c r="BG828" t="s">
        <v>3</v>
      </c>
      <c r="BH828" t="s">
        <v>3</v>
      </c>
      <c r="BI828" t="s">
        <v>3</v>
      </c>
      <c r="BJ828" s="18" t="s">
        <v>6154</v>
      </c>
      <c r="BK828" t="s">
        <v>3</v>
      </c>
      <c r="BL828" t="s">
        <v>132</v>
      </c>
      <c r="BM828" t="s">
        <v>1</v>
      </c>
      <c r="BN828">
        <f>Tabla1[[#This Row],[precio del paquete]]</f>
        <v>31500</v>
      </c>
      <c r="BO828" t="s">
        <v>1</v>
      </c>
      <c r="BP828" t="s">
        <v>1</v>
      </c>
      <c r="BQ828" t="s">
        <v>1</v>
      </c>
      <c r="BR828" t="s">
        <v>1</v>
      </c>
      <c r="BS828" t="s">
        <v>1</v>
      </c>
      <c r="BT828" t="s">
        <v>1</v>
      </c>
      <c r="BU828" t="s">
        <v>1</v>
      </c>
      <c r="BV828" t="s">
        <v>1</v>
      </c>
      <c r="BW828" t="s">
        <v>0</v>
      </c>
      <c r="BX828" t="s">
        <v>1</v>
      </c>
      <c r="BY828" t="s">
        <v>1</v>
      </c>
      <c r="BZ828" t="s">
        <v>1</v>
      </c>
      <c r="CA828" t="s">
        <v>1</v>
      </c>
      <c r="CB828" t="s">
        <v>1</v>
      </c>
      <c r="CD828" t="str" cm="1">
        <f t="array" aca="1" ref="CD828" ca="1">eConcatenar(A828:CB828,"|")</f>
        <v>wkOjvUxRFjGEDRS5|CAR2019-1580|3|PRESIDENCIAL|TABASCO|CARDENAS|COLONIA NUEVO PROGRESO|2019-06-19|31500|0|500|50|1|0|0|0|0|0|0|0|0|0|0|0|0|0|0|SAUZ|RODRIGUEZ|CRISTINA VIVIANA|SOLTERO|X|X|CALLE FRANCISCO I MADERO|COLONIA NUEVO PROGRESO|X|9371055015|X|X|X|CALLE FRANCISCO I MADERO|X|LUNES|X|X|X|X|X|DOMICILIO |17850|13650|0|0|0|2022-01-20|2022-01-27|x|x|x|x|x|RJC990KJLQSW15E|x|HOMBRE|X|31500|X|X|X|X|X|X|X|X|CARDENAS|X|X|X|X|X</v>
      </c>
    </row>
    <row r="829" spans="1:82" x14ac:dyDescent="0.25">
      <c r="A829" t="s">
        <v>963</v>
      </c>
      <c r="B829" t="s">
        <v>2954</v>
      </c>
      <c r="C829">
        <v>3</v>
      </c>
      <c r="D829" t="s">
        <v>3187</v>
      </c>
      <c r="E829" t="s">
        <v>3188</v>
      </c>
      <c r="F829" t="s">
        <v>0</v>
      </c>
      <c r="G829" t="s">
        <v>3279</v>
      </c>
      <c r="H829" t="s">
        <v>4105</v>
      </c>
      <c r="I829">
        <v>12900</v>
      </c>
      <c r="J829">
        <v>0</v>
      </c>
      <c r="K829">
        <v>100</v>
      </c>
      <c r="L829">
        <v>50</v>
      </c>
      <c r="M829">
        <v>1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 t="s">
        <v>4315</v>
      </c>
      <c r="AC829" t="s">
        <v>4290</v>
      </c>
      <c r="AD829" t="s">
        <v>4927</v>
      </c>
      <c r="AE829" t="s">
        <v>4</v>
      </c>
      <c r="AF829" t="s">
        <v>1</v>
      </c>
      <c r="AG829" t="s">
        <v>1</v>
      </c>
      <c r="AH829" t="s">
        <v>5768</v>
      </c>
      <c r="AI829" t="s">
        <v>3279</v>
      </c>
      <c r="AJ829" t="s">
        <v>1</v>
      </c>
      <c r="AK829" t="s">
        <v>1</v>
      </c>
      <c r="AL829" t="s">
        <v>1</v>
      </c>
      <c r="AM829" t="s">
        <v>1</v>
      </c>
      <c r="AN829" t="s">
        <v>1</v>
      </c>
      <c r="AO829" t="s">
        <v>5768</v>
      </c>
      <c r="AP829" t="s">
        <v>1</v>
      </c>
      <c r="AQ829" t="s">
        <v>2</v>
      </c>
      <c r="AR829" t="s">
        <v>1</v>
      </c>
      <c r="AS829" t="s">
        <v>1</v>
      </c>
      <c r="AT829" t="s">
        <v>1</v>
      </c>
      <c r="AU829" t="s">
        <v>1</v>
      </c>
      <c r="AV829" t="s">
        <v>1</v>
      </c>
      <c r="AW829" t="s">
        <v>11</v>
      </c>
      <c r="AX829">
        <f>Tabla1[[#This Row],[precio del paquete]]-Tabla1[[#This Row],[Saldo_Deudor]]</f>
        <v>9700</v>
      </c>
      <c r="AY829">
        <v>3200</v>
      </c>
      <c r="AZ829">
        <v>0</v>
      </c>
      <c r="BA829">
        <v>0</v>
      </c>
      <c r="BB829" s="20">
        <v>0</v>
      </c>
      <c r="BC829" t="s">
        <v>3965</v>
      </c>
      <c r="BD829" t="s">
        <v>4085</v>
      </c>
      <c r="BE829" t="s">
        <v>3</v>
      </c>
      <c r="BF829" t="s">
        <v>3</v>
      </c>
      <c r="BG829" t="s">
        <v>3</v>
      </c>
      <c r="BH829" t="s">
        <v>3</v>
      </c>
      <c r="BI829" t="s">
        <v>3</v>
      </c>
      <c r="BJ829" s="19" t="s">
        <v>6154</v>
      </c>
      <c r="BK829" t="s">
        <v>3</v>
      </c>
      <c r="BL829" t="s">
        <v>132</v>
      </c>
      <c r="BM829" t="s">
        <v>1</v>
      </c>
      <c r="BN829">
        <f>Tabla1[[#This Row],[precio del paquete]]</f>
        <v>12900</v>
      </c>
      <c r="BO829" t="s">
        <v>1</v>
      </c>
      <c r="BP829" t="s">
        <v>1</v>
      </c>
      <c r="BQ829" t="s">
        <v>1</v>
      </c>
      <c r="BR829" t="s">
        <v>1</v>
      </c>
      <c r="BS829" t="s">
        <v>1</v>
      </c>
      <c r="BT829" t="s">
        <v>1</v>
      </c>
      <c r="BU829" t="s">
        <v>1</v>
      </c>
      <c r="BV829" t="s">
        <v>1</v>
      </c>
      <c r="BW829" t="s">
        <v>0</v>
      </c>
      <c r="BX829" t="s">
        <v>1</v>
      </c>
      <c r="BY829" t="s">
        <v>1</v>
      </c>
      <c r="BZ829" t="s">
        <v>1</v>
      </c>
      <c r="CA829" t="s">
        <v>1</v>
      </c>
      <c r="CB829" t="s">
        <v>1</v>
      </c>
      <c r="CD829" t="str" cm="1">
        <f t="array" aca="1" ref="CD829" ca="1">eConcatenar(A829:CB829,"|")</f>
        <v>j0pcSas2ipxQFpTi|CAR2019-1094|3|ECONOLINE|TABASCO|CARDENAS|COLONIA NUEVO PROGRESO|2019-04-25|12900|0|100|50|1|0|0|0|0|0|0|0|0|0|0|0|0|0|0|GALLEGOS|BROCA|ARGELIA|SOLTERO|X|X|CALLE NARCISO MENDOZA|COLONIA NUEVO PROGRESO|X|X|X|X|X|CALLE NARCISO MENDOZA|X|LUNES|X|X|X|X|X|DOMICILIO |9700|3200|0|0|0|2022-01-19|2022-01-26|x|x|x|x|x|RJC990KJLQSW15E|x|HOMBRE|X|12900|X|X|X|X|X|X|X|X|CARDENAS|X|X|X|X|X</v>
      </c>
    </row>
    <row r="830" spans="1:82" x14ac:dyDescent="0.25">
      <c r="A830" t="s">
        <v>964</v>
      </c>
      <c r="B830" t="s">
        <v>2955</v>
      </c>
      <c r="C830">
        <v>3</v>
      </c>
      <c r="D830" t="s">
        <v>3186</v>
      </c>
      <c r="E830" t="s">
        <v>3188</v>
      </c>
      <c r="F830" t="s">
        <v>0</v>
      </c>
      <c r="G830" t="s">
        <v>3277</v>
      </c>
      <c r="H830" t="s">
        <v>4106</v>
      </c>
      <c r="I830">
        <v>19800</v>
      </c>
      <c r="J830">
        <v>0</v>
      </c>
      <c r="K830">
        <v>200</v>
      </c>
      <c r="L830">
        <v>50</v>
      </c>
      <c r="M830">
        <v>1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 t="s">
        <v>4841</v>
      </c>
      <c r="AC830" t="s">
        <v>4186</v>
      </c>
      <c r="AD830" t="s">
        <v>4248</v>
      </c>
      <c r="AE830" t="s">
        <v>4</v>
      </c>
      <c r="AF830" t="s">
        <v>1</v>
      </c>
      <c r="AG830" t="s">
        <v>1</v>
      </c>
      <c r="AH830" t="s">
        <v>3434</v>
      </c>
      <c r="AI830" t="s">
        <v>3277</v>
      </c>
      <c r="AJ830" t="s">
        <v>1</v>
      </c>
      <c r="AK830">
        <v>9371830886</v>
      </c>
      <c r="AL830" t="s">
        <v>1</v>
      </c>
      <c r="AM830" t="s">
        <v>1</v>
      </c>
      <c r="AN830" t="s">
        <v>1</v>
      </c>
      <c r="AO830" t="s">
        <v>3434</v>
      </c>
      <c r="AP830" t="s">
        <v>1</v>
      </c>
      <c r="AQ830" t="s">
        <v>2</v>
      </c>
      <c r="AR830" t="s">
        <v>1</v>
      </c>
      <c r="AS830" t="s">
        <v>1</v>
      </c>
      <c r="AT830" t="s">
        <v>1</v>
      </c>
      <c r="AU830" t="s">
        <v>1</v>
      </c>
      <c r="AV830" t="s">
        <v>1</v>
      </c>
      <c r="AW830" t="s">
        <v>11</v>
      </c>
      <c r="AX830">
        <f>Tabla1[[#This Row],[precio del paquete]]-Tabla1[[#This Row],[Saldo_Deudor]]</f>
        <v>5000</v>
      </c>
      <c r="AY830">
        <v>14800</v>
      </c>
      <c r="AZ830">
        <v>0</v>
      </c>
      <c r="BA830">
        <v>0</v>
      </c>
      <c r="BB830" s="20">
        <v>0</v>
      </c>
      <c r="BC830" t="s">
        <v>6008</v>
      </c>
      <c r="BD830" t="s">
        <v>3984</v>
      </c>
      <c r="BE830" t="s">
        <v>3</v>
      </c>
      <c r="BF830" t="s">
        <v>3</v>
      </c>
      <c r="BG830" t="s">
        <v>3</v>
      </c>
      <c r="BH830" t="s">
        <v>3</v>
      </c>
      <c r="BI830" t="s">
        <v>3</v>
      </c>
      <c r="BJ830" s="18" t="s">
        <v>6154</v>
      </c>
      <c r="BK830" t="s">
        <v>3</v>
      </c>
      <c r="BL830" t="s">
        <v>132</v>
      </c>
      <c r="BM830" t="s">
        <v>1</v>
      </c>
      <c r="BN830">
        <f>Tabla1[[#This Row],[precio del paquete]]</f>
        <v>19800</v>
      </c>
      <c r="BO830" t="s">
        <v>1</v>
      </c>
      <c r="BP830" t="s">
        <v>1</v>
      </c>
      <c r="BQ830" t="s">
        <v>1</v>
      </c>
      <c r="BR830" t="s">
        <v>1</v>
      </c>
      <c r="BS830" t="s">
        <v>1</v>
      </c>
      <c r="BT830" t="s">
        <v>1</v>
      </c>
      <c r="BU830" t="s">
        <v>1</v>
      </c>
      <c r="BV830" t="s">
        <v>1</v>
      </c>
      <c r="BW830" t="s">
        <v>0</v>
      </c>
      <c r="BX830" t="s">
        <v>1</v>
      </c>
      <c r="BY830" t="s">
        <v>1</v>
      </c>
      <c r="BZ830" t="s">
        <v>1</v>
      </c>
      <c r="CA830" t="s">
        <v>1</v>
      </c>
      <c r="CB830" t="s">
        <v>1</v>
      </c>
      <c r="CD830" t="str" cm="1">
        <f t="array" aca="1" ref="CD830" ca="1">eConcatenar(A830:CB830,"|")</f>
        <v>mvefYp4hjuuaOjXm|CAR2019-1044|3|ZAFIRO|TABASCO|CARDENAS|COLONIA MELCHOR OCAMPO|2019-04-13|19800|0|200|50|1|0|0|0|0|0|0|0|0|0|0|0|0|0|0|CASTRO|GARCIA|JORGE|SOLTERO|X|X|MELCHOR OCAMPO|COLONIA MELCHOR OCAMPO|X|9371830886|X|X|X|MELCHOR OCAMPO|X|LUNES|X|X|X|X|X|DOMICILIO |5000|14800|0|0|0|2021-12-22|2021-12-29|x|x|x|x|x|RJC990KJLQSW15E|x|HOMBRE|X|19800|X|X|X|X|X|X|X|X|CARDENAS|X|X|X|X|X</v>
      </c>
    </row>
    <row r="831" spans="1:82" x14ac:dyDescent="0.25">
      <c r="A831" t="s">
        <v>965</v>
      </c>
      <c r="B831" t="s">
        <v>2956</v>
      </c>
      <c r="C831">
        <v>3</v>
      </c>
      <c r="D831" t="s">
        <v>3183</v>
      </c>
      <c r="E831" t="s">
        <v>3188</v>
      </c>
      <c r="F831" t="s">
        <v>0</v>
      </c>
      <c r="G831" t="s">
        <v>3645</v>
      </c>
      <c r="H831" t="s">
        <v>4103</v>
      </c>
      <c r="I831">
        <v>14800</v>
      </c>
      <c r="J831">
        <v>0</v>
      </c>
      <c r="K831">
        <v>100</v>
      </c>
      <c r="L831">
        <v>50</v>
      </c>
      <c r="M831">
        <v>1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 t="s">
        <v>4183</v>
      </c>
      <c r="AC831" t="s">
        <v>4201</v>
      </c>
      <c r="AD831" t="s">
        <v>4683</v>
      </c>
      <c r="AE831" t="s">
        <v>4</v>
      </c>
      <c r="AF831" t="s">
        <v>1</v>
      </c>
      <c r="AG831" t="s">
        <v>1</v>
      </c>
      <c r="AH831" t="s">
        <v>5776</v>
      </c>
      <c r="AI831" t="s">
        <v>3645</v>
      </c>
      <c r="AJ831" t="s">
        <v>1</v>
      </c>
      <c r="AK831">
        <v>7531348358</v>
      </c>
      <c r="AL831" t="s">
        <v>1</v>
      </c>
      <c r="AM831" t="s">
        <v>1</v>
      </c>
      <c r="AN831" t="s">
        <v>1</v>
      </c>
      <c r="AO831" t="s">
        <v>5776</v>
      </c>
      <c r="AP831" t="s">
        <v>1</v>
      </c>
      <c r="AQ831" t="s">
        <v>2</v>
      </c>
      <c r="AR831" t="s">
        <v>1</v>
      </c>
      <c r="AS831" t="s">
        <v>1</v>
      </c>
      <c r="AT831" t="s">
        <v>1</v>
      </c>
      <c r="AU831" t="s">
        <v>1</v>
      </c>
      <c r="AV831" t="s">
        <v>1</v>
      </c>
      <c r="AW831" t="s">
        <v>11</v>
      </c>
      <c r="AX831">
        <f>Tabla1[[#This Row],[precio del paquete]]-Tabla1[[#This Row],[Saldo_Deudor]]</f>
        <v>100</v>
      </c>
      <c r="AY831">
        <v>14700</v>
      </c>
      <c r="AZ831">
        <v>0</v>
      </c>
      <c r="BA831">
        <v>0</v>
      </c>
      <c r="BB831" s="20">
        <v>0</v>
      </c>
      <c r="BC831" t="s">
        <v>4103</v>
      </c>
      <c r="BD831" t="s">
        <v>6052</v>
      </c>
      <c r="BE831" t="s">
        <v>3</v>
      </c>
      <c r="BF831" t="s">
        <v>3</v>
      </c>
      <c r="BG831" t="s">
        <v>3</v>
      </c>
      <c r="BH831" t="s">
        <v>3</v>
      </c>
      <c r="BI831" t="s">
        <v>3</v>
      </c>
      <c r="BJ831" s="19" t="s">
        <v>6154</v>
      </c>
      <c r="BK831" t="s">
        <v>3</v>
      </c>
      <c r="BL831" t="s">
        <v>132</v>
      </c>
      <c r="BM831" t="s">
        <v>1</v>
      </c>
      <c r="BN831">
        <f>Tabla1[[#This Row],[precio del paquete]]</f>
        <v>14800</v>
      </c>
      <c r="BO831" t="s">
        <v>1</v>
      </c>
      <c r="BP831" t="s">
        <v>1</v>
      </c>
      <c r="BQ831" t="s">
        <v>1</v>
      </c>
      <c r="BR831" t="s">
        <v>1</v>
      </c>
      <c r="BS831" t="s">
        <v>1</v>
      </c>
      <c r="BT831" t="s">
        <v>1</v>
      </c>
      <c r="BU831" t="s">
        <v>1</v>
      </c>
      <c r="BV831" t="s">
        <v>1</v>
      </c>
      <c r="BW831" t="s">
        <v>0</v>
      </c>
      <c r="BX831" t="s">
        <v>1</v>
      </c>
      <c r="BY831" t="s">
        <v>1</v>
      </c>
      <c r="BZ831" t="s">
        <v>1</v>
      </c>
      <c r="CA831" t="s">
        <v>1</v>
      </c>
      <c r="CB831" t="s">
        <v>1</v>
      </c>
      <c r="CD831" t="str" cm="1">
        <f t="array" aca="1" ref="CD831" ca="1">eConcatenar(A831:CB831,"|")</f>
        <v>DWrsspK2jqmAmyEu|CAR2022-0479|3|MEMORIAL|TABASCO|CARDENAS|COLONIA ROGER FALCONI|2022-01-28|14800|0|100|50|1|0|0|0|0|0|0|0|0|0|0|0|0|0|0|DE LA CRUZ|HERNANDEZ|GRISELDA|SOLTERO|X|X|CALL ECARMITA CORNELIO|COLONIA ROGER FALCONI|X|7531348358|X|X|X|CALL ECARMITA CORNELIO|X|LUNES|X|X|X|X|X|DOMICILIO |100|14700|0|0|0|2022-01-28|2022-02-04|x|x|x|x|x|RJC990KJLQSW15E|x|HOMBRE|X|14800|X|X|X|X|X|X|X|X|CARDENAS|X|X|X|X|X</v>
      </c>
    </row>
    <row r="832" spans="1:82" x14ac:dyDescent="0.25">
      <c r="A832" t="s">
        <v>966</v>
      </c>
      <c r="B832" t="s">
        <v>2957</v>
      </c>
      <c r="C832">
        <v>3</v>
      </c>
      <c r="D832" t="s">
        <v>3183</v>
      </c>
      <c r="E832" t="s">
        <v>3188</v>
      </c>
      <c r="F832" t="s">
        <v>0</v>
      </c>
      <c r="G832" t="s">
        <v>3645</v>
      </c>
      <c r="H832" t="s">
        <v>4103</v>
      </c>
      <c r="I832">
        <v>14800</v>
      </c>
      <c r="J832">
        <v>0</v>
      </c>
      <c r="K832">
        <v>100</v>
      </c>
      <c r="L832">
        <v>50</v>
      </c>
      <c r="M832">
        <v>1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 t="s">
        <v>4217</v>
      </c>
      <c r="AC832" t="s">
        <v>4283</v>
      </c>
      <c r="AD832" t="s">
        <v>5030</v>
      </c>
      <c r="AE832" t="s">
        <v>4</v>
      </c>
      <c r="AF832" t="s">
        <v>1</v>
      </c>
      <c r="AG832" t="s">
        <v>1</v>
      </c>
      <c r="AH832" t="s">
        <v>5777</v>
      </c>
      <c r="AI832" t="s">
        <v>3645</v>
      </c>
      <c r="AJ832" t="s">
        <v>1</v>
      </c>
      <c r="AK832">
        <v>9371293649</v>
      </c>
      <c r="AL832" t="s">
        <v>1</v>
      </c>
      <c r="AM832" t="s">
        <v>1</v>
      </c>
      <c r="AN832" t="s">
        <v>1</v>
      </c>
      <c r="AO832" t="s">
        <v>5777</v>
      </c>
      <c r="AP832" t="s">
        <v>1</v>
      </c>
      <c r="AQ832" t="s">
        <v>2</v>
      </c>
      <c r="AR832" t="s">
        <v>1</v>
      </c>
      <c r="AS832" t="s">
        <v>1</v>
      </c>
      <c r="AT832" t="s">
        <v>1</v>
      </c>
      <c r="AU832" t="s">
        <v>1</v>
      </c>
      <c r="AV832" t="s">
        <v>1</v>
      </c>
      <c r="AW832" t="s">
        <v>11</v>
      </c>
      <c r="AX832">
        <f>Tabla1[[#This Row],[precio del paquete]]-Tabla1[[#This Row],[Saldo_Deudor]]</f>
        <v>100</v>
      </c>
      <c r="AY832">
        <v>14700</v>
      </c>
      <c r="AZ832">
        <v>0</v>
      </c>
      <c r="BA832">
        <v>0</v>
      </c>
      <c r="BB832" s="20">
        <v>0</v>
      </c>
      <c r="BC832" t="s">
        <v>4103</v>
      </c>
      <c r="BD832" t="s">
        <v>6052</v>
      </c>
      <c r="BE832" t="s">
        <v>3</v>
      </c>
      <c r="BF832" t="s">
        <v>3</v>
      </c>
      <c r="BG832" t="s">
        <v>3</v>
      </c>
      <c r="BH832" t="s">
        <v>3</v>
      </c>
      <c r="BI832" t="s">
        <v>3</v>
      </c>
      <c r="BJ832" s="18" t="s">
        <v>6154</v>
      </c>
      <c r="BK832" t="s">
        <v>3</v>
      </c>
      <c r="BL832" t="s">
        <v>132</v>
      </c>
      <c r="BM832" t="s">
        <v>1</v>
      </c>
      <c r="BN832">
        <f>Tabla1[[#This Row],[precio del paquete]]</f>
        <v>14800</v>
      </c>
      <c r="BO832" t="s">
        <v>1</v>
      </c>
      <c r="BP832" t="s">
        <v>1</v>
      </c>
      <c r="BQ832" t="s">
        <v>1</v>
      </c>
      <c r="BR832" t="s">
        <v>1</v>
      </c>
      <c r="BS832" t="s">
        <v>1</v>
      </c>
      <c r="BT832" t="s">
        <v>1</v>
      </c>
      <c r="BU832" t="s">
        <v>1</v>
      </c>
      <c r="BV832" t="s">
        <v>1</v>
      </c>
      <c r="BW832" t="s">
        <v>0</v>
      </c>
      <c r="BX832" t="s">
        <v>1</v>
      </c>
      <c r="BY832" t="s">
        <v>1</v>
      </c>
      <c r="BZ832" t="s">
        <v>1</v>
      </c>
      <c r="CA832" t="s">
        <v>1</v>
      </c>
      <c r="CB832" t="s">
        <v>1</v>
      </c>
      <c r="CD832" t="str" cm="1">
        <f t="array" aca="1" ref="CD832" ca="1">eConcatenar(A832:CB832,"|")</f>
        <v>hQSI47ytMhKeBY6U|CAR2022-0480|3|MEMORIAL|TABASCO|CARDENAS|COLONIA ROGER FALCONI|2022-01-28|14800|0|100|50|1|0|0|0|0|0|0|0|0|0|0|0|0|0|0|RODRIGUEZ|CORDOVA|MARTIN LAZARO|SOLTERO|X|X|CALLE ARMITA CORNELIO|COLONIA ROGER FALCONI|X|9371293649|X|X|X|CALLE ARMITA CORNELIO|X|LUNES|X|X|X|X|X|DOMICILIO |100|14700|0|0|0|2022-01-28|2022-02-04|x|x|x|x|x|RJC990KJLQSW15E|x|HOMBRE|X|14800|X|X|X|X|X|X|X|X|CARDENAS|X|X|X|X|X</v>
      </c>
    </row>
    <row r="833" spans="1:82" x14ac:dyDescent="0.25">
      <c r="A833" t="s">
        <v>967</v>
      </c>
      <c r="B833" t="s">
        <v>2958</v>
      </c>
      <c r="C833">
        <v>3</v>
      </c>
      <c r="D833" t="s">
        <v>3185</v>
      </c>
      <c r="E833" t="s">
        <v>3188</v>
      </c>
      <c r="F833" t="s">
        <v>0</v>
      </c>
      <c r="G833" t="s">
        <v>3279</v>
      </c>
      <c r="H833" t="s">
        <v>4107</v>
      </c>
      <c r="I833">
        <v>12900</v>
      </c>
      <c r="J833">
        <v>0</v>
      </c>
      <c r="K833">
        <v>200</v>
      </c>
      <c r="L833">
        <v>50</v>
      </c>
      <c r="M833">
        <v>1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 t="s">
        <v>4221</v>
      </c>
      <c r="AC833" t="s">
        <v>4186</v>
      </c>
      <c r="AD833" t="s">
        <v>5031</v>
      </c>
      <c r="AE833" t="s">
        <v>4</v>
      </c>
      <c r="AF833" t="s">
        <v>1</v>
      </c>
      <c r="AG833" t="s">
        <v>1</v>
      </c>
      <c r="AH833" t="s">
        <v>5778</v>
      </c>
      <c r="AI833" t="s">
        <v>3279</v>
      </c>
      <c r="AJ833" t="s">
        <v>1</v>
      </c>
      <c r="AK833">
        <v>9371624820</v>
      </c>
      <c r="AL833" t="s">
        <v>1</v>
      </c>
      <c r="AM833" t="s">
        <v>1</v>
      </c>
      <c r="AN833" t="s">
        <v>1</v>
      </c>
      <c r="AO833" t="s">
        <v>5778</v>
      </c>
      <c r="AP833" t="s">
        <v>1</v>
      </c>
      <c r="AQ833" t="s">
        <v>2</v>
      </c>
      <c r="AR833" t="s">
        <v>1</v>
      </c>
      <c r="AS833" t="s">
        <v>1</v>
      </c>
      <c r="AT833" t="s">
        <v>1</v>
      </c>
      <c r="AU833" t="s">
        <v>1</v>
      </c>
      <c r="AV833" t="s">
        <v>1</v>
      </c>
      <c r="AW833" t="s">
        <v>11</v>
      </c>
      <c r="AX833">
        <f>Tabla1[[#This Row],[precio del paquete]]-Tabla1[[#This Row],[Saldo_Deudor]]</f>
        <v>3600</v>
      </c>
      <c r="AY833">
        <v>9300</v>
      </c>
      <c r="AZ833">
        <v>0</v>
      </c>
      <c r="BA833">
        <v>0</v>
      </c>
      <c r="BB833" s="20">
        <v>0</v>
      </c>
      <c r="BC833" t="s">
        <v>4148</v>
      </c>
      <c r="BD833" t="s">
        <v>3853</v>
      </c>
      <c r="BE833" t="s">
        <v>3</v>
      </c>
      <c r="BF833" t="s">
        <v>3</v>
      </c>
      <c r="BG833" t="s">
        <v>3</v>
      </c>
      <c r="BH833" t="s">
        <v>3</v>
      </c>
      <c r="BI833" t="s">
        <v>3</v>
      </c>
      <c r="BJ833" s="19" t="s">
        <v>6154</v>
      </c>
      <c r="BK833" t="s">
        <v>3</v>
      </c>
      <c r="BL833" t="s">
        <v>132</v>
      </c>
      <c r="BM833" t="s">
        <v>1</v>
      </c>
      <c r="BN833">
        <f>Tabla1[[#This Row],[precio del paquete]]</f>
        <v>12900</v>
      </c>
      <c r="BO833" t="s">
        <v>1</v>
      </c>
      <c r="BP833" t="s">
        <v>1</v>
      </c>
      <c r="BQ833" t="s">
        <v>1</v>
      </c>
      <c r="BR833" t="s">
        <v>1</v>
      </c>
      <c r="BS833" t="s">
        <v>1</v>
      </c>
      <c r="BT833" t="s">
        <v>1</v>
      </c>
      <c r="BU833" t="s">
        <v>1</v>
      </c>
      <c r="BV833" t="s">
        <v>1</v>
      </c>
      <c r="BW833" t="s">
        <v>0</v>
      </c>
      <c r="BX833" t="s">
        <v>1</v>
      </c>
      <c r="BY833" t="s">
        <v>1</v>
      </c>
      <c r="BZ833" t="s">
        <v>1</v>
      </c>
      <c r="CA833" t="s">
        <v>1</v>
      </c>
      <c r="CB833" t="s">
        <v>1</v>
      </c>
      <c r="CD833" t="str" cm="1">
        <f t="array" aca="1" ref="CD833" ca="1">eConcatenar(A833:CB833,"|")</f>
        <v>fVxVTM7OPUz5l1NR|CAR2020-0404|3|IMPERIAL DE LUJO|TABASCO|CARDENAS|COLONIA NUEVO PROGRESO|2020-04-02|12900|0|200|50|1|0|0|0|0|0|0|0|0|0|0|0|0|0|0|GONZALEZ|GARCIA|NORY|SOLTERO|X|X|CALLE JAIME NUÃ‘O|COLONIA NUEVO PROGRESO|X|9371624820|X|X|X|CALLE JAIME NUÃ‘O|X|LUNES|X|X|X|X|X|DOMICILIO |3600|9300|0|0|0|2021-11-17|2021-11-24|x|x|x|x|x|RJC990KJLQSW15E|x|HOMBRE|X|12900|X|X|X|X|X|X|X|X|CARDENAS|X|X|X|X|X</v>
      </c>
    </row>
    <row r="834" spans="1:82" x14ac:dyDescent="0.25">
      <c r="A834" t="s">
        <v>968</v>
      </c>
      <c r="B834" t="s">
        <v>2959</v>
      </c>
      <c r="C834">
        <v>3</v>
      </c>
      <c r="D834" t="s">
        <v>3187</v>
      </c>
      <c r="E834" t="s">
        <v>3188</v>
      </c>
      <c r="F834" t="s">
        <v>0</v>
      </c>
      <c r="G834" t="s">
        <v>3651</v>
      </c>
      <c r="H834" t="s">
        <v>3869</v>
      </c>
      <c r="I834">
        <v>12900</v>
      </c>
      <c r="J834">
        <v>0</v>
      </c>
      <c r="K834">
        <v>200</v>
      </c>
      <c r="L834">
        <v>50</v>
      </c>
      <c r="M834">
        <v>1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 t="s">
        <v>7</v>
      </c>
      <c r="AC834" t="s">
        <v>4201</v>
      </c>
      <c r="AD834" t="s">
        <v>4429</v>
      </c>
      <c r="AE834" t="s">
        <v>4</v>
      </c>
      <c r="AF834" t="s">
        <v>1</v>
      </c>
      <c r="AG834" t="s">
        <v>1</v>
      </c>
      <c r="AH834" t="s">
        <v>5779</v>
      </c>
      <c r="AI834" t="s">
        <v>3651</v>
      </c>
      <c r="AJ834" t="s">
        <v>1</v>
      </c>
      <c r="AK834">
        <v>9371101039</v>
      </c>
      <c r="AL834" t="s">
        <v>1</v>
      </c>
      <c r="AM834" t="s">
        <v>1</v>
      </c>
      <c r="AN834" t="s">
        <v>1</v>
      </c>
      <c r="AO834" t="s">
        <v>5779</v>
      </c>
      <c r="AP834" t="s">
        <v>1</v>
      </c>
      <c r="AQ834" t="s">
        <v>2</v>
      </c>
      <c r="AR834" t="s">
        <v>1</v>
      </c>
      <c r="AS834" t="s">
        <v>1</v>
      </c>
      <c r="AT834" t="s">
        <v>1</v>
      </c>
      <c r="AU834" t="s">
        <v>1</v>
      </c>
      <c r="AV834" t="s">
        <v>1</v>
      </c>
      <c r="AW834" t="s">
        <v>11</v>
      </c>
      <c r="AX834">
        <f>Tabla1[[#This Row],[precio del paquete]]-Tabla1[[#This Row],[Saldo_Deudor]]</f>
        <v>2080</v>
      </c>
      <c r="AY834">
        <v>10820</v>
      </c>
      <c r="AZ834">
        <v>0</v>
      </c>
      <c r="BA834">
        <v>0</v>
      </c>
      <c r="BB834" s="20">
        <v>0</v>
      </c>
      <c r="BC834" t="s">
        <v>4084</v>
      </c>
      <c r="BD834" t="s">
        <v>4138</v>
      </c>
      <c r="BE834" t="s">
        <v>3</v>
      </c>
      <c r="BF834" t="s">
        <v>3</v>
      </c>
      <c r="BG834" t="s">
        <v>3</v>
      </c>
      <c r="BH834" t="s">
        <v>3</v>
      </c>
      <c r="BI834" t="s">
        <v>3</v>
      </c>
      <c r="BJ834" s="18" t="s">
        <v>6154</v>
      </c>
      <c r="BK834" t="s">
        <v>3</v>
      </c>
      <c r="BL834" t="s">
        <v>132</v>
      </c>
      <c r="BM834" t="s">
        <v>1</v>
      </c>
      <c r="BN834">
        <f>Tabla1[[#This Row],[precio del paquete]]</f>
        <v>12900</v>
      </c>
      <c r="BO834" t="s">
        <v>1</v>
      </c>
      <c r="BP834" t="s">
        <v>1</v>
      </c>
      <c r="BQ834" t="s">
        <v>1</v>
      </c>
      <c r="BR834" t="s">
        <v>1</v>
      </c>
      <c r="BS834" t="s">
        <v>1</v>
      </c>
      <c r="BT834" t="s">
        <v>1</v>
      </c>
      <c r="BU834" t="s">
        <v>1</v>
      </c>
      <c r="BV834" t="s">
        <v>1</v>
      </c>
      <c r="BW834" t="s">
        <v>0</v>
      </c>
      <c r="BX834" t="s">
        <v>1</v>
      </c>
      <c r="BY834" t="s">
        <v>1</v>
      </c>
      <c r="BZ834" t="s">
        <v>1</v>
      </c>
      <c r="CA834" t="s">
        <v>1</v>
      </c>
      <c r="CB834" t="s">
        <v>1</v>
      </c>
      <c r="CD834" t="str" cm="1">
        <f t="array" aca="1" ref="CD834" ca="1">eConcatenar(A834:CB834,"|")</f>
        <v>Kgiy4higBF7ytgSf|CAR2019-3543|3|ECONOLINE|TABASCO|CARDENAS|COLONIA CALZADA PRIMERA SECCION SUR|2019-11-26|12900|0|200|50|1|0|0|0|0|0|0|0|0|0|0|0|0|0|0|LOPEZ|HERNANDEZ|ELADIO|SOLTERO|X|X|CALLE AL PERIFERICO|COLONIA CALZADA PRIMERA SECCION SUR|X|9371101039|X|X|X|CALLE AL PERIFERICO|X|LUNES|X|X|X|X|X|DOMICILIO |2080|10820|0|0|0|2021-08-18|2021-08-25|x|x|x|x|x|RJC990KJLQSW15E|x|HOMBRE|X|12900|X|X|X|X|X|X|X|X|CARDENAS|X|X|X|X|X</v>
      </c>
    </row>
    <row r="835" spans="1:82" x14ac:dyDescent="0.25">
      <c r="A835" t="s">
        <v>969</v>
      </c>
      <c r="B835" t="s">
        <v>2960</v>
      </c>
      <c r="C835">
        <v>3</v>
      </c>
      <c r="D835" t="s">
        <v>3187</v>
      </c>
      <c r="E835" t="s">
        <v>3188</v>
      </c>
      <c r="F835" t="s">
        <v>0</v>
      </c>
      <c r="G835" t="s">
        <v>3277</v>
      </c>
      <c r="H835" t="s">
        <v>4108</v>
      </c>
      <c r="I835">
        <v>12900</v>
      </c>
      <c r="J835">
        <v>0</v>
      </c>
      <c r="K835">
        <v>200</v>
      </c>
      <c r="L835">
        <v>50</v>
      </c>
      <c r="M835">
        <v>1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 t="s">
        <v>4183</v>
      </c>
      <c r="AC835" t="s">
        <v>4186</v>
      </c>
      <c r="AD835" t="s">
        <v>4758</v>
      </c>
      <c r="AE835" t="s">
        <v>4</v>
      </c>
      <c r="AF835" t="s">
        <v>1</v>
      </c>
      <c r="AG835" t="s">
        <v>1</v>
      </c>
      <c r="AH835" t="s">
        <v>5780</v>
      </c>
      <c r="AI835" t="s">
        <v>3277</v>
      </c>
      <c r="AJ835" t="s">
        <v>1</v>
      </c>
      <c r="AK835">
        <v>9371205785</v>
      </c>
      <c r="AL835" t="s">
        <v>1</v>
      </c>
      <c r="AM835" t="s">
        <v>1</v>
      </c>
      <c r="AN835" t="s">
        <v>1</v>
      </c>
      <c r="AO835" t="s">
        <v>5780</v>
      </c>
      <c r="AP835" t="s">
        <v>1</v>
      </c>
      <c r="AQ835" t="s">
        <v>2</v>
      </c>
      <c r="AR835" t="s">
        <v>1</v>
      </c>
      <c r="AS835" t="s">
        <v>1</v>
      </c>
      <c r="AT835" t="s">
        <v>1</v>
      </c>
      <c r="AU835" t="s">
        <v>1</v>
      </c>
      <c r="AV835" t="s">
        <v>1</v>
      </c>
      <c r="AW835" t="s">
        <v>11</v>
      </c>
      <c r="AX835">
        <f>Tabla1[[#This Row],[precio del paquete]]-Tabla1[[#This Row],[Saldo_Deudor]]</f>
        <v>6950</v>
      </c>
      <c r="AY835">
        <v>5950</v>
      </c>
      <c r="AZ835">
        <v>0</v>
      </c>
      <c r="BA835">
        <v>0</v>
      </c>
      <c r="BB835" s="20">
        <v>0</v>
      </c>
      <c r="BC835" t="s">
        <v>6009</v>
      </c>
      <c r="BD835" t="s">
        <v>6103</v>
      </c>
      <c r="BE835" t="s">
        <v>3</v>
      </c>
      <c r="BF835" t="s">
        <v>3</v>
      </c>
      <c r="BG835" t="s">
        <v>3</v>
      </c>
      <c r="BH835" t="s">
        <v>3</v>
      </c>
      <c r="BI835" t="s">
        <v>3</v>
      </c>
      <c r="BJ835" s="19" t="s">
        <v>6154</v>
      </c>
      <c r="BK835" t="s">
        <v>3</v>
      </c>
      <c r="BL835" t="s">
        <v>132</v>
      </c>
      <c r="BM835" t="s">
        <v>1</v>
      </c>
      <c r="BN835">
        <f>Tabla1[[#This Row],[precio del paquete]]</f>
        <v>12900</v>
      </c>
      <c r="BO835" t="s">
        <v>1</v>
      </c>
      <c r="BP835" t="s">
        <v>1</v>
      </c>
      <c r="BQ835" t="s">
        <v>1</v>
      </c>
      <c r="BR835" t="s">
        <v>1</v>
      </c>
      <c r="BS835" t="s">
        <v>1</v>
      </c>
      <c r="BT835" t="s">
        <v>1</v>
      </c>
      <c r="BU835" t="s">
        <v>1</v>
      </c>
      <c r="BV835" t="s">
        <v>1</v>
      </c>
      <c r="BW835" t="s">
        <v>0</v>
      </c>
      <c r="BX835" t="s">
        <v>1</v>
      </c>
      <c r="BY835" t="s">
        <v>1</v>
      </c>
      <c r="BZ835" t="s">
        <v>1</v>
      </c>
      <c r="CA835" t="s">
        <v>1</v>
      </c>
      <c r="CB835" t="s">
        <v>1</v>
      </c>
      <c r="CD835" t="str" cm="1">
        <f t="array" aca="1" ref="CD835" ca="1">eConcatenar(A835:CB835,"|")</f>
        <v>3PLvEK4fohpbuVm0|CAR2019-1008|3|ECONOLINE|TABASCO|CARDENAS|COLONIA MELCHOR OCAMPO|2019-07-04|12900|0|200|50|1|0|0|0|0|0|0|0|0|0|0|0|0|0|0|DE LA CRUZ|GARCIA|DANIEL|SOLTERO|X|X|CALLE DEL HOJALATERO|COLONIA MELCHOR OCAMPO|X|9371205785|X|X|X|CALLE DEL HOJALATERO|X|LUNES|X|X|X|X|X|DOMICILIO |6950|5950|0|0|0|2022-11-19|2022-11-26|x|x|x|x|x|RJC990KJLQSW15E|x|HOMBRE|X|12900|X|X|X|X|X|X|X|X|CARDENAS|X|X|X|X|X</v>
      </c>
    </row>
    <row r="836" spans="1:82" x14ac:dyDescent="0.25">
      <c r="A836" t="s">
        <v>970</v>
      </c>
      <c r="B836" t="s">
        <v>2961</v>
      </c>
      <c r="C836">
        <v>3</v>
      </c>
      <c r="D836" t="s">
        <v>3187</v>
      </c>
      <c r="E836" t="s">
        <v>3188</v>
      </c>
      <c r="F836" t="s">
        <v>0</v>
      </c>
      <c r="G836" t="s">
        <v>3264</v>
      </c>
      <c r="H836" t="s">
        <v>4109</v>
      </c>
      <c r="I836">
        <v>12900</v>
      </c>
      <c r="J836">
        <v>0</v>
      </c>
      <c r="K836">
        <v>200</v>
      </c>
      <c r="L836">
        <v>50</v>
      </c>
      <c r="M836">
        <v>1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 t="s">
        <v>5032</v>
      </c>
      <c r="AC836" t="s">
        <v>4533</v>
      </c>
      <c r="AD836" t="s">
        <v>4248</v>
      </c>
      <c r="AE836" t="s">
        <v>4</v>
      </c>
      <c r="AF836" t="s">
        <v>1</v>
      </c>
      <c r="AG836" t="s">
        <v>1</v>
      </c>
      <c r="AH836" t="s">
        <v>5781</v>
      </c>
      <c r="AI836" t="s">
        <v>3264</v>
      </c>
      <c r="AJ836" t="s">
        <v>1</v>
      </c>
      <c r="AK836">
        <v>9373726477</v>
      </c>
      <c r="AL836" t="s">
        <v>1</v>
      </c>
      <c r="AM836" t="s">
        <v>1</v>
      </c>
      <c r="AN836" t="s">
        <v>1</v>
      </c>
      <c r="AO836" t="s">
        <v>5781</v>
      </c>
      <c r="AP836" t="s">
        <v>1</v>
      </c>
      <c r="AQ836" t="s">
        <v>2</v>
      </c>
      <c r="AR836" t="s">
        <v>1</v>
      </c>
      <c r="AS836" t="s">
        <v>1</v>
      </c>
      <c r="AT836" t="s">
        <v>1</v>
      </c>
      <c r="AU836" t="s">
        <v>1</v>
      </c>
      <c r="AV836" t="s">
        <v>1</v>
      </c>
      <c r="AW836" t="s">
        <v>11</v>
      </c>
      <c r="AX836">
        <f>Tabla1[[#This Row],[precio del paquete]]-Tabla1[[#This Row],[Saldo_Deudor]]</f>
        <v>5900</v>
      </c>
      <c r="AY836">
        <v>7000</v>
      </c>
      <c r="AZ836">
        <v>0</v>
      </c>
      <c r="BA836">
        <v>0</v>
      </c>
      <c r="BB836" s="20">
        <v>0</v>
      </c>
      <c r="BC836" t="s">
        <v>6010</v>
      </c>
      <c r="BD836" t="s">
        <v>3762</v>
      </c>
      <c r="BE836" t="s">
        <v>3</v>
      </c>
      <c r="BF836" t="s">
        <v>3</v>
      </c>
      <c r="BG836" t="s">
        <v>3</v>
      </c>
      <c r="BH836" t="s">
        <v>3</v>
      </c>
      <c r="BI836" t="s">
        <v>3</v>
      </c>
      <c r="BJ836" s="18" t="s">
        <v>6154</v>
      </c>
      <c r="BK836" t="s">
        <v>3</v>
      </c>
      <c r="BL836" t="s">
        <v>132</v>
      </c>
      <c r="BM836" t="s">
        <v>1</v>
      </c>
      <c r="BN836">
        <f>Tabla1[[#This Row],[precio del paquete]]</f>
        <v>12900</v>
      </c>
      <c r="BO836" t="s">
        <v>1</v>
      </c>
      <c r="BP836" t="s">
        <v>1</v>
      </c>
      <c r="BQ836" t="s">
        <v>1</v>
      </c>
      <c r="BR836" t="s">
        <v>1</v>
      </c>
      <c r="BS836" t="s">
        <v>1</v>
      </c>
      <c r="BT836" t="s">
        <v>1</v>
      </c>
      <c r="BU836" t="s">
        <v>1</v>
      </c>
      <c r="BV836" t="s">
        <v>1</v>
      </c>
      <c r="BW836" t="s">
        <v>0</v>
      </c>
      <c r="BX836" t="s">
        <v>1</v>
      </c>
      <c r="BY836" t="s">
        <v>1</v>
      </c>
      <c r="BZ836" t="s">
        <v>1</v>
      </c>
      <c r="CA836" t="s">
        <v>1</v>
      </c>
      <c r="CB836" t="s">
        <v>1</v>
      </c>
      <c r="CD836" t="str" cm="1">
        <f t="array" aca="1" ref="CD836" ca="1">eConcatenar(A836:CB836,"|")</f>
        <v>eSRP4wESzgbKwkbL|CAR2019-0692|3|ECONOLINE|TABASCO|CARDENAS|COLONIA EL TOLOQUE|2019-09-03|12900|0|200|50|1|0|0|0|0|0|0|0|0|0|0|0|0|0|0|ARPAIZ|PONS|JORGE|SOLTERO|X|X|CALLE SAN FRANCISCO|COLONIA EL TOLOQUE|X|9373726477|X|X|X|CALLE SAN FRANCISCO|X|LUNES|X|X|X|X|X|DOMICILIO |5900|7000|0|0|0|2021-11-11|2021-11-18|x|x|x|x|x|RJC990KJLQSW15E|x|HOMBRE|X|12900|X|X|X|X|X|X|X|X|CARDENAS|X|X|X|X|X</v>
      </c>
    </row>
    <row r="837" spans="1:82" x14ac:dyDescent="0.25">
      <c r="A837" t="s">
        <v>971</v>
      </c>
      <c r="B837" t="s">
        <v>2962</v>
      </c>
      <c r="C837">
        <v>3</v>
      </c>
      <c r="D837" t="s">
        <v>3187</v>
      </c>
      <c r="E837" t="s">
        <v>3188</v>
      </c>
      <c r="F837" t="s">
        <v>0</v>
      </c>
      <c r="G837" t="s">
        <v>3259</v>
      </c>
      <c r="H837" t="s">
        <v>4110</v>
      </c>
      <c r="I837">
        <v>12900</v>
      </c>
      <c r="J837">
        <v>0</v>
      </c>
      <c r="K837">
        <v>200</v>
      </c>
      <c r="L837">
        <v>50</v>
      </c>
      <c r="M837">
        <v>1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 t="s">
        <v>4226</v>
      </c>
      <c r="AC837" t="s">
        <v>5033</v>
      </c>
      <c r="AD837" t="s">
        <v>4254</v>
      </c>
      <c r="AE837" t="s">
        <v>4</v>
      </c>
      <c r="AF837" t="s">
        <v>1</v>
      </c>
      <c r="AG837" t="s">
        <v>1</v>
      </c>
      <c r="AH837" t="s">
        <v>5782</v>
      </c>
      <c r="AI837" t="s">
        <v>3259</v>
      </c>
      <c r="AJ837" t="s">
        <v>1</v>
      </c>
      <c r="AK837">
        <v>9371215412</v>
      </c>
      <c r="AL837" t="s">
        <v>1</v>
      </c>
      <c r="AM837" t="s">
        <v>1</v>
      </c>
      <c r="AN837" t="s">
        <v>1</v>
      </c>
      <c r="AO837" t="s">
        <v>5782</v>
      </c>
      <c r="AP837" t="s">
        <v>1</v>
      </c>
      <c r="AQ837" t="s">
        <v>2</v>
      </c>
      <c r="AR837" t="s">
        <v>1</v>
      </c>
      <c r="AS837" t="s">
        <v>1</v>
      </c>
      <c r="AT837" t="s">
        <v>1</v>
      </c>
      <c r="AU837" t="s">
        <v>1</v>
      </c>
      <c r="AV837" t="s">
        <v>1</v>
      </c>
      <c r="AW837" t="s">
        <v>11</v>
      </c>
      <c r="AX837">
        <f>Tabla1[[#This Row],[precio del paquete]]-Tabla1[[#This Row],[Saldo_Deudor]]</f>
        <v>8350</v>
      </c>
      <c r="AY837">
        <v>4550</v>
      </c>
      <c r="AZ837">
        <v>0</v>
      </c>
      <c r="BA837">
        <v>0</v>
      </c>
      <c r="BB837" s="20">
        <v>0</v>
      </c>
      <c r="BC837" t="s">
        <v>4077</v>
      </c>
      <c r="BD837" t="s">
        <v>5965</v>
      </c>
      <c r="BE837" t="s">
        <v>3</v>
      </c>
      <c r="BF837" t="s">
        <v>3</v>
      </c>
      <c r="BG837" t="s">
        <v>3</v>
      </c>
      <c r="BH837" t="s">
        <v>3</v>
      </c>
      <c r="BI837" t="s">
        <v>3</v>
      </c>
      <c r="BJ837" s="19" t="s">
        <v>6154</v>
      </c>
      <c r="BK837" t="s">
        <v>3</v>
      </c>
      <c r="BL837" t="s">
        <v>132</v>
      </c>
      <c r="BM837" t="s">
        <v>1</v>
      </c>
      <c r="BN837">
        <f>Tabla1[[#This Row],[precio del paquete]]</f>
        <v>12900</v>
      </c>
      <c r="BO837" t="s">
        <v>1</v>
      </c>
      <c r="BP837" t="s">
        <v>1</v>
      </c>
      <c r="BQ837" t="s">
        <v>1</v>
      </c>
      <c r="BR837" t="s">
        <v>1</v>
      </c>
      <c r="BS837" t="s">
        <v>1</v>
      </c>
      <c r="BT837" t="s">
        <v>1</v>
      </c>
      <c r="BU837" t="s">
        <v>1</v>
      </c>
      <c r="BV837" t="s">
        <v>1</v>
      </c>
      <c r="BW837" t="s">
        <v>0</v>
      </c>
      <c r="BX837" t="s">
        <v>1</v>
      </c>
      <c r="BY837" t="s">
        <v>1</v>
      </c>
      <c r="BZ837" t="s">
        <v>1</v>
      </c>
      <c r="CA837" t="s">
        <v>1</v>
      </c>
      <c r="CB837" t="s">
        <v>1</v>
      </c>
      <c r="CD837" t="str" cm="1">
        <f t="array" aca="1" ref="CD837" ca="1">eConcatenar(A837:CB837,"|")</f>
        <v>X17EkUVagh5QBAP5|CAR2019-1071|3|ECONOLINE|TABASCO|CARDENAS|COLONIA CENTRO|2019-04-19|12900|0|200|50|1|0|0|0|0|0|0|0|0|0|0|0|0|0|0|CRUZ|MEDINA|CARMEN|SOLTERO|X|X|CALLE MOCTEZUMA|COLONIA CENTRO|X|9371215412|X|X|X|CALLE MOCTEZUMA|X|LUNES|X|X|X|X|X|DOMICILIO |8350|4550|0|0|0|2022-06-01|2022-06-08|x|x|x|x|x|RJC990KJLQSW15E|x|HOMBRE|X|12900|X|X|X|X|X|X|X|X|CARDENAS|X|X|X|X|X</v>
      </c>
    </row>
    <row r="838" spans="1:82" x14ac:dyDescent="0.25">
      <c r="A838" t="s">
        <v>972</v>
      </c>
      <c r="B838" t="s">
        <v>2963</v>
      </c>
      <c r="C838">
        <v>3</v>
      </c>
      <c r="D838" t="s">
        <v>3187</v>
      </c>
      <c r="E838" t="s">
        <v>3188</v>
      </c>
      <c r="F838" t="s">
        <v>0</v>
      </c>
      <c r="G838" t="s">
        <v>3279</v>
      </c>
      <c r="H838" t="s">
        <v>4111</v>
      </c>
      <c r="I838">
        <v>12900</v>
      </c>
      <c r="J838">
        <v>0</v>
      </c>
      <c r="K838">
        <v>200</v>
      </c>
      <c r="L838">
        <v>50</v>
      </c>
      <c r="M838">
        <v>1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 t="s">
        <v>4198</v>
      </c>
      <c r="AC838" t="s">
        <v>4491</v>
      </c>
      <c r="AD838" t="s">
        <v>4289</v>
      </c>
      <c r="AE838" t="s">
        <v>4</v>
      </c>
      <c r="AF838" t="s">
        <v>1</v>
      </c>
      <c r="AG838" t="s">
        <v>1</v>
      </c>
      <c r="AH838" t="s">
        <v>5783</v>
      </c>
      <c r="AI838" t="s">
        <v>3279</v>
      </c>
      <c r="AJ838" t="s">
        <v>1</v>
      </c>
      <c r="AK838">
        <v>9371102186</v>
      </c>
      <c r="AL838" t="s">
        <v>1</v>
      </c>
      <c r="AM838" t="s">
        <v>1</v>
      </c>
      <c r="AN838" t="s">
        <v>1</v>
      </c>
      <c r="AO838" t="s">
        <v>5783</v>
      </c>
      <c r="AP838" t="s">
        <v>1</v>
      </c>
      <c r="AQ838" t="s">
        <v>2</v>
      </c>
      <c r="AR838" t="s">
        <v>1</v>
      </c>
      <c r="AS838" t="s">
        <v>1</v>
      </c>
      <c r="AT838" t="s">
        <v>1</v>
      </c>
      <c r="AU838" t="s">
        <v>1</v>
      </c>
      <c r="AV838" t="s">
        <v>1</v>
      </c>
      <c r="AW838" t="s">
        <v>11</v>
      </c>
      <c r="AX838">
        <f>Tabla1[[#This Row],[precio del paquete]]-Tabla1[[#This Row],[Saldo_Deudor]]</f>
        <v>4750</v>
      </c>
      <c r="AY838">
        <v>8150</v>
      </c>
      <c r="AZ838">
        <v>0</v>
      </c>
      <c r="BA838">
        <v>0</v>
      </c>
      <c r="BB838" s="20">
        <v>0</v>
      </c>
      <c r="BC838" t="s">
        <v>4162</v>
      </c>
      <c r="BD838" t="s">
        <v>5962</v>
      </c>
      <c r="BE838" t="s">
        <v>3</v>
      </c>
      <c r="BF838" t="s">
        <v>3</v>
      </c>
      <c r="BG838" t="s">
        <v>3</v>
      </c>
      <c r="BH838" t="s">
        <v>3</v>
      </c>
      <c r="BI838" t="s">
        <v>3</v>
      </c>
      <c r="BJ838" s="18" t="s">
        <v>6154</v>
      </c>
      <c r="BK838" t="s">
        <v>3</v>
      </c>
      <c r="BL838" t="s">
        <v>132</v>
      </c>
      <c r="BM838" t="s">
        <v>1</v>
      </c>
      <c r="BN838">
        <f>Tabla1[[#This Row],[precio del paquete]]</f>
        <v>12900</v>
      </c>
      <c r="BO838" t="s">
        <v>1</v>
      </c>
      <c r="BP838" t="s">
        <v>1</v>
      </c>
      <c r="BQ838" t="s">
        <v>1</v>
      </c>
      <c r="BR838" t="s">
        <v>1</v>
      </c>
      <c r="BS838" t="s">
        <v>1</v>
      </c>
      <c r="BT838" t="s">
        <v>1</v>
      </c>
      <c r="BU838" t="s">
        <v>1</v>
      </c>
      <c r="BV838" t="s">
        <v>1</v>
      </c>
      <c r="BW838" t="s">
        <v>0</v>
      </c>
      <c r="BX838" t="s">
        <v>1</v>
      </c>
      <c r="BY838" t="s">
        <v>1</v>
      </c>
      <c r="BZ838" t="s">
        <v>1</v>
      </c>
      <c r="CA838" t="s">
        <v>1</v>
      </c>
      <c r="CB838" t="s">
        <v>1</v>
      </c>
      <c r="CD838" t="str" cm="1">
        <f t="array" aca="1" ref="CD838" ca="1">eConcatenar(A838:CB838,"|")</f>
        <v>NSaA5QRM40i4Ual4|CAR2020-0028|3|ECONOLINE|TABASCO|CARDENAS|COLONIA NUEVO PROGRESO|2020-10-01|12900|0|200|50|1|0|0|0|0|0|0|0|0|0|0|0|0|0|0|JUAREZ|CHABLE|PEDRO|SOLTERO|X|X|CALLE FRANCISCO VILLA|COLONIA NUEVO PROGRESO|X|9371102186|X|X|X|CALLE FRANCISCO VILLA|X|LUNES|X|X|X|X|X|DOMICILIO |4750|8150|0|0|0|2022-01-20|2022-01-27|x|x|x|x|x|RJC990KJLQSW15E|x|HOMBRE|X|12900|X|X|X|X|X|X|X|X|CARDENAS|X|X|X|X|X</v>
      </c>
    </row>
    <row r="839" spans="1:82" x14ac:dyDescent="0.25">
      <c r="A839" t="s">
        <v>973</v>
      </c>
      <c r="B839" t="s">
        <v>2964</v>
      </c>
      <c r="C839">
        <v>3</v>
      </c>
      <c r="D839" t="s">
        <v>3187</v>
      </c>
      <c r="E839" t="s">
        <v>3188</v>
      </c>
      <c r="F839" t="s">
        <v>0</v>
      </c>
      <c r="G839" t="s">
        <v>3648</v>
      </c>
      <c r="H839" t="s">
        <v>4112</v>
      </c>
      <c r="I839">
        <v>12900</v>
      </c>
      <c r="J839">
        <v>0</v>
      </c>
      <c r="K839">
        <v>200</v>
      </c>
      <c r="L839">
        <v>50</v>
      </c>
      <c r="M839">
        <v>1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 t="s">
        <v>4221</v>
      </c>
      <c r="AC839" t="s">
        <v>5034</v>
      </c>
      <c r="AD839" t="s">
        <v>4338</v>
      </c>
      <c r="AE839" t="s">
        <v>4</v>
      </c>
      <c r="AF839" t="s">
        <v>1</v>
      </c>
      <c r="AG839" t="s">
        <v>1</v>
      </c>
      <c r="AH839" t="s">
        <v>5572</v>
      </c>
      <c r="AI839" t="s">
        <v>3648</v>
      </c>
      <c r="AJ839" t="s">
        <v>1</v>
      </c>
      <c r="AK839">
        <v>9371348620</v>
      </c>
      <c r="AL839" t="s">
        <v>1</v>
      </c>
      <c r="AM839" t="s">
        <v>1</v>
      </c>
      <c r="AN839" t="s">
        <v>1</v>
      </c>
      <c r="AO839" t="s">
        <v>5572</v>
      </c>
      <c r="AP839" t="s">
        <v>1</v>
      </c>
      <c r="AQ839" t="s">
        <v>2</v>
      </c>
      <c r="AR839" t="s">
        <v>1</v>
      </c>
      <c r="AS839" t="s">
        <v>1</v>
      </c>
      <c r="AT839" t="s">
        <v>1</v>
      </c>
      <c r="AU839" t="s">
        <v>1</v>
      </c>
      <c r="AV839" t="s">
        <v>1</v>
      </c>
      <c r="AW839" t="s">
        <v>11</v>
      </c>
      <c r="AX839">
        <f>Tabla1[[#This Row],[precio del paquete]]-Tabla1[[#This Row],[Saldo_Deudor]]</f>
        <v>2250</v>
      </c>
      <c r="AY839">
        <v>10650</v>
      </c>
      <c r="AZ839">
        <v>0</v>
      </c>
      <c r="BA839">
        <v>0</v>
      </c>
      <c r="BB839" s="20">
        <v>0</v>
      </c>
      <c r="BC839" t="s">
        <v>4162</v>
      </c>
      <c r="BD839" t="s">
        <v>5962</v>
      </c>
      <c r="BE839" t="s">
        <v>3</v>
      </c>
      <c r="BF839" t="s">
        <v>3</v>
      </c>
      <c r="BG839" t="s">
        <v>3</v>
      </c>
      <c r="BH839" t="s">
        <v>3</v>
      </c>
      <c r="BI839" t="s">
        <v>3</v>
      </c>
      <c r="BJ839" s="19" t="s">
        <v>6154</v>
      </c>
      <c r="BK839" t="s">
        <v>3</v>
      </c>
      <c r="BL839" t="s">
        <v>132</v>
      </c>
      <c r="BM839" t="s">
        <v>1</v>
      </c>
      <c r="BN839">
        <f>Tabla1[[#This Row],[precio del paquete]]</f>
        <v>12900</v>
      </c>
      <c r="BO839" t="s">
        <v>1</v>
      </c>
      <c r="BP839" t="s">
        <v>1</v>
      </c>
      <c r="BQ839" t="s">
        <v>1</v>
      </c>
      <c r="BR839" t="s">
        <v>1</v>
      </c>
      <c r="BS839" t="s">
        <v>1</v>
      </c>
      <c r="BT839" t="s">
        <v>1</v>
      </c>
      <c r="BU839" t="s">
        <v>1</v>
      </c>
      <c r="BV839" t="s">
        <v>1</v>
      </c>
      <c r="BW839" t="s">
        <v>0</v>
      </c>
      <c r="BX839" t="s">
        <v>1</v>
      </c>
      <c r="BY839" t="s">
        <v>1</v>
      </c>
      <c r="BZ839" t="s">
        <v>1</v>
      </c>
      <c r="CA839" t="s">
        <v>1</v>
      </c>
      <c r="CB839" t="s">
        <v>1</v>
      </c>
      <c r="CD839" t="str" cm="1">
        <f t="array" aca="1" ref="CD839" ca="1">eConcatenar(A839:CB839,"|")</f>
        <v>Srkig1knQ5VCIu6c|CAR2019-0466|3|ECONOLINE|TABASCO|CARDENAS|COLONIA CARDENAS CENTRO|2019-02-19|12900|0|200|50|1|0|0|0|0|0|0|0|0|0|0|0|0|0|0|GONZALEZ|RUEDA|MARIA DEL CARMEN|SOLTERO|X|X|CALLE JUAREZ|COLONIA CARDENAS CENTRO|X|9371348620|X|X|X|CALLE JUAREZ|X|LUNES|X|X|X|X|X|DOMICILIO |2250|10650|0|0|0|2022-01-20|2022-01-27|x|x|x|x|x|RJC990KJLQSW15E|x|HOMBRE|X|12900|X|X|X|X|X|X|X|X|CARDENAS|X|X|X|X|X</v>
      </c>
    </row>
    <row r="840" spans="1:82" x14ac:dyDescent="0.25">
      <c r="A840" t="s">
        <v>974</v>
      </c>
      <c r="B840" t="s">
        <v>2965</v>
      </c>
      <c r="C840">
        <v>3</v>
      </c>
      <c r="D840" t="s">
        <v>3187</v>
      </c>
      <c r="E840" t="s">
        <v>3188</v>
      </c>
      <c r="F840" t="s">
        <v>0</v>
      </c>
      <c r="G840" t="s">
        <v>3652</v>
      </c>
      <c r="H840" t="s">
        <v>4113</v>
      </c>
      <c r="I840">
        <v>12900</v>
      </c>
      <c r="J840">
        <v>0</v>
      </c>
      <c r="K840">
        <v>200</v>
      </c>
      <c r="L840">
        <v>50</v>
      </c>
      <c r="M840">
        <v>1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 t="s">
        <v>4312</v>
      </c>
      <c r="AC840" t="s">
        <v>4201</v>
      </c>
      <c r="AD840" t="s">
        <v>4306</v>
      </c>
      <c r="AE840" t="s">
        <v>4</v>
      </c>
      <c r="AF840" t="s">
        <v>1</v>
      </c>
      <c r="AG840" t="s">
        <v>1</v>
      </c>
      <c r="AH840" t="s">
        <v>5784</v>
      </c>
      <c r="AI840" t="s">
        <v>3652</v>
      </c>
      <c r="AJ840" t="s">
        <v>1</v>
      </c>
      <c r="AK840">
        <v>9371702813</v>
      </c>
      <c r="AL840" t="s">
        <v>1</v>
      </c>
      <c r="AM840" t="s">
        <v>1</v>
      </c>
      <c r="AN840" t="s">
        <v>1</v>
      </c>
      <c r="AO840" t="s">
        <v>5784</v>
      </c>
      <c r="AP840" t="s">
        <v>1</v>
      </c>
      <c r="AQ840" t="s">
        <v>2</v>
      </c>
      <c r="AR840" t="s">
        <v>1</v>
      </c>
      <c r="AS840" t="s">
        <v>1</v>
      </c>
      <c r="AT840" t="s">
        <v>1</v>
      </c>
      <c r="AU840" t="s">
        <v>1</v>
      </c>
      <c r="AV840" t="s">
        <v>1</v>
      </c>
      <c r="AW840" t="s">
        <v>11</v>
      </c>
      <c r="AX840">
        <f>Tabla1[[#This Row],[precio del paquete]]-Tabla1[[#This Row],[Saldo_Deudor]]</f>
        <v>5000</v>
      </c>
      <c r="AY840">
        <v>7900</v>
      </c>
      <c r="AZ840">
        <v>0</v>
      </c>
      <c r="BA840">
        <v>0</v>
      </c>
      <c r="BB840" s="20">
        <v>0</v>
      </c>
      <c r="BC840" t="s">
        <v>4085</v>
      </c>
      <c r="BD840" t="s">
        <v>5963</v>
      </c>
      <c r="BE840" t="s">
        <v>3</v>
      </c>
      <c r="BF840" t="s">
        <v>3</v>
      </c>
      <c r="BG840" t="s">
        <v>3</v>
      </c>
      <c r="BH840" t="s">
        <v>3</v>
      </c>
      <c r="BI840" t="s">
        <v>3</v>
      </c>
      <c r="BJ840" s="18" t="s">
        <v>6154</v>
      </c>
      <c r="BK840" t="s">
        <v>3</v>
      </c>
      <c r="BL840" t="s">
        <v>132</v>
      </c>
      <c r="BM840" t="s">
        <v>1</v>
      </c>
      <c r="BN840">
        <f>Tabla1[[#This Row],[precio del paquete]]</f>
        <v>12900</v>
      </c>
      <c r="BO840" t="s">
        <v>1</v>
      </c>
      <c r="BP840" t="s">
        <v>1</v>
      </c>
      <c r="BQ840" t="s">
        <v>1</v>
      </c>
      <c r="BR840" t="s">
        <v>1</v>
      </c>
      <c r="BS840" t="s">
        <v>1</v>
      </c>
      <c r="BT840" t="s">
        <v>1</v>
      </c>
      <c r="BU840" t="s">
        <v>1</v>
      </c>
      <c r="BV840" t="s">
        <v>1</v>
      </c>
      <c r="BW840" t="s">
        <v>0</v>
      </c>
      <c r="BX840" t="s">
        <v>1</v>
      </c>
      <c r="BY840" t="s">
        <v>1</v>
      </c>
      <c r="BZ840" t="s">
        <v>1</v>
      </c>
      <c r="CA840" t="s">
        <v>1</v>
      </c>
      <c r="CB840" t="s">
        <v>1</v>
      </c>
      <c r="CD840" t="str" cm="1">
        <f t="array" aca="1" ref="CD840" ca="1">eConcatenar(A840:CB840,"|")</f>
        <v>touoJlMeGSLTAzza|CAR2019-0606|3|ECONOLINE|TABASCO|CARDENAS|COLONIA CALZADA SEGUNDA SECCION|2020-02-18|12900|0|200|50|1|0|0|0|0|0|0|0|0|0|0|0|0|0|0|CASTELLANOS|HERNANDEZ|GUADALUPE|SOLTERO|X|X|CALL PRINCIPAL|COLONIA CALZADA SEGUNDA SECCION|X|9371702813|X|X|X|CALL PRINCIPAL|X|LUNES|X|X|X|X|X|DOMICILIO |5000|7900|0|0|0|2022-01-26|2022-02-02|x|x|x|x|x|RJC990KJLQSW15E|x|HOMBRE|X|12900|X|X|X|X|X|X|X|X|CARDENAS|X|X|X|X|X</v>
      </c>
    </row>
    <row r="841" spans="1:82" x14ac:dyDescent="0.25">
      <c r="A841" t="s">
        <v>975</v>
      </c>
      <c r="B841" t="s">
        <v>2966</v>
      </c>
      <c r="C841">
        <v>3</v>
      </c>
      <c r="D841" t="s">
        <v>3187</v>
      </c>
      <c r="E841" t="s">
        <v>3188</v>
      </c>
      <c r="F841" t="s">
        <v>0</v>
      </c>
      <c r="G841" t="s">
        <v>3653</v>
      </c>
      <c r="H841" t="s">
        <v>4114</v>
      </c>
      <c r="I841">
        <v>12900</v>
      </c>
      <c r="J841">
        <v>0</v>
      </c>
      <c r="K841">
        <v>200</v>
      </c>
      <c r="L841">
        <v>50</v>
      </c>
      <c r="M841">
        <v>1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 t="s">
        <v>4184</v>
      </c>
      <c r="AC841" t="s">
        <v>4326</v>
      </c>
      <c r="AD841" t="s">
        <v>4327</v>
      </c>
      <c r="AE841" t="s">
        <v>4</v>
      </c>
      <c r="AF841" t="s">
        <v>1</v>
      </c>
      <c r="AG841" t="s">
        <v>1</v>
      </c>
      <c r="AH841" t="s">
        <v>5785</v>
      </c>
      <c r="AI841" t="s">
        <v>3653</v>
      </c>
      <c r="AJ841" t="s">
        <v>1</v>
      </c>
      <c r="AK841">
        <v>93722908</v>
      </c>
      <c r="AL841" t="s">
        <v>1</v>
      </c>
      <c r="AM841" t="s">
        <v>1</v>
      </c>
      <c r="AN841" t="s">
        <v>1</v>
      </c>
      <c r="AO841" t="s">
        <v>5785</v>
      </c>
      <c r="AP841" t="s">
        <v>1</v>
      </c>
      <c r="AQ841" t="s">
        <v>2</v>
      </c>
      <c r="AR841" t="s">
        <v>1</v>
      </c>
      <c r="AS841" t="s">
        <v>1</v>
      </c>
      <c r="AT841" t="s">
        <v>1</v>
      </c>
      <c r="AU841" t="s">
        <v>1</v>
      </c>
      <c r="AV841" t="s">
        <v>1</v>
      </c>
      <c r="AW841" t="s">
        <v>11</v>
      </c>
      <c r="AX841">
        <f>Tabla1[[#This Row],[precio del paquete]]-Tabla1[[#This Row],[Saldo_Deudor]]</f>
        <v>8300</v>
      </c>
      <c r="AY841">
        <v>4600</v>
      </c>
      <c r="AZ841">
        <v>0</v>
      </c>
      <c r="BA841">
        <v>0</v>
      </c>
      <c r="BB841" s="20">
        <v>0</v>
      </c>
      <c r="BC841" t="s">
        <v>3762</v>
      </c>
      <c r="BD841" t="s">
        <v>3888</v>
      </c>
      <c r="BE841" t="s">
        <v>3</v>
      </c>
      <c r="BF841" t="s">
        <v>3</v>
      </c>
      <c r="BG841" t="s">
        <v>3</v>
      </c>
      <c r="BH841" t="s">
        <v>3</v>
      </c>
      <c r="BI841" t="s">
        <v>3</v>
      </c>
      <c r="BJ841" s="19" t="s">
        <v>6154</v>
      </c>
      <c r="BK841" t="s">
        <v>3</v>
      </c>
      <c r="BL841" t="s">
        <v>132</v>
      </c>
      <c r="BM841" t="s">
        <v>1</v>
      </c>
      <c r="BN841">
        <f>Tabla1[[#This Row],[precio del paquete]]</f>
        <v>12900</v>
      </c>
      <c r="BO841" t="s">
        <v>1</v>
      </c>
      <c r="BP841" t="s">
        <v>1</v>
      </c>
      <c r="BQ841" t="s">
        <v>1</v>
      </c>
      <c r="BR841" t="s">
        <v>1</v>
      </c>
      <c r="BS841" t="s">
        <v>1</v>
      </c>
      <c r="BT841" t="s">
        <v>1</v>
      </c>
      <c r="BU841" t="s">
        <v>1</v>
      </c>
      <c r="BV841" t="s">
        <v>1</v>
      </c>
      <c r="BW841" t="s">
        <v>0</v>
      </c>
      <c r="BX841" t="s">
        <v>1</v>
      </c>
      <c r="BY841" t="s">
        <v>1</v>
      </c>
      <c r="BZ841" t="s">
        <v>1</v>
      </c>
      <c r="CA841" t="s">
        <v>1</v>
      </c>
      <c r="CB841" t="s">
        <v>1</v>
      </c>
      <c r="CD841" t="str" cm="1">
        <f t="array" aca="1" ref="CD841" ca="1">eConcatenar(A841:CB841,"|")</f>
        <v>1zRt7pY8Kov2RrGi|CAR2019-1039|3|ECONOLINE|TABASCO|CARDENAS|COLONIA CALZADA PRIMERA SECCION |2019-12-04|12900|0|200|50|1|0|0|0|0|0|0|0|0|0|0|0|0|0|0|PEREZ|ANTONIO|CONSUELO|SOLTERO|X|X|CALLE DE LA PRIMARIA|COLONIA CALZADA PRIMERA SECCION |X|93722908|X|X|X|CALLE DE LA PRIMARIA|X|LUNES|X|X|X|X|X|DOMICILIO |8300|4600|0|0|0|2021-11-18|2021-11-25|x|x|x|x|x|RJC990KJLQSW15E|x|HOMBRE|X|12900|X|X|X|X|X|X|X|X|CARDENAS|X|X|X|X|X</v>
      </c>
    </row>
    <row r="842" spans="1:82" x14ac:dyDescent="0.25">
      <c r="A842" t="s">
        <v>976</v>
      </c>
      <c r="B842" t="s">
        <v>2967</v>
      </c>
      <c r="C842">
        <v>3</v>
      </c>
      <c r="D842" t="s">
        <v>3187</v>
      </c>
      <c r="E842" t="s">
        <v>3188</v>
      </c>
      <c r="F842" t="s">
        <v>0</v>
      </c>
      <c r="G842" t="s">
        <v>3362</v>
      </c>
      <c r="H842" t="s">
        <v>4115</v>
      </c>
      <c r="I842">
        <v>12900</v>
      </c>
      <c r="J842">
        <v>0</v>
      </c>
      <c r="K842">
        <v>200</v>
      </c>
      <c r="L842">
        <v>50</v>
      </c>
      <c r="M842">
        <v>1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 t="s">
        <v>4253</v>
      </c>
      <c r="AC842" t="s">
        <v>4920</v>
      </c>
      <c r="AD842" t="s">
        <v>4218</v>
      </c>
      <c r="AE842" t="s">
        <v>4</v>
      </c>
      <c r="AF842" t="s">
        <v>1</v>
      </c>
      <c r="AG842" t="s">
        <v>1</v>
      </c>
      <c r="AH842" t="s">
        <v>5786</v>
      </c>
      <c r="AI842" t="s">
        <v>3362</v>
      </c>
      <c r="AJ842" t="s">
        <v>1</v>
      </c>
      <c r="AK842">
        <v>9371546309</v>
      </c>
      <c r="AL842" t="s">
        <v>1</v>
      </c>
      <c r="AM842" t="s">
        <v>1</v>
      </c>
      <c r="AN842" t="s">
        <v>1</v>
      </c>
      <c r="AO842" t="s">
        <v>5786</v>
      </c>
      <c r="AP842" t="s">
        <v>1</v>
      </c>
      <c r="AQ842" t="s">
        <v>2</v>
      </c>
      <c r="AR842" t="s">
        <v>1</v>
      </c>
      <c r="AS842" t="s">
        <v>1</v>
      </c>
      <c r="AT842" t="s">
        <v>1</v>
      </c>
      <c r="AU842" t="s">
        <v>1</v>
      </c>
      <c r="AV842" t="s">
        <v>1</v>
      </c>
      <c r="AW842" t="s">
        <v>11</v>
      </c>
      <c r="AX842">
        <f>Tabla1[[#This Row],[precio del paquete]]-Tabla1[[#This Row],[Saldo_Deudor]]</f>
        <v>12300</v>
      </c>
      <c r="AY842">
        <v>600</v>
      </c>
      <c r="AZ842">
        <v>0</v>
      </c>
      <c r="BA842">
        <v>0</v>
      </c>
      <c r="BB842" s="20">
        <v>0</v>
      </c>
      <c r="BC842" t="s">
        <v>5963</v>
      </c>
      <c r="BD842" t="s">
        <v>6044</v>
      </c>
      <c r="BE842" t="s">
        <v>3</v>
      </c>
      <c r="BF842" t="s">
        <v>3</v>
      </c>
      <c r="BG842" t="s">
        <v>3</v>
      </c>
      <c r="BH842" t="s">
        <v>3</v>
      </c>
      <c r="BI842" t="s">
        <v>3</v>
      </c>
      <c r="BJ842" s="18" t="s">
        <v>6154</v>
      </c>
      <c r="BK842" t="s">
        <v>3</v>
      </c>
      <c r="BL842" t="s">
        <v>132</v>
      </c>
      <c r="BM842" t="s">
        <v>1</v>
      </c>
      <c r="BN842">
        <f>Tabla1[[#This Row],[precio del paquete]]</f>
        <v>12900</v>
      </c>
      <c r="BO842" t="s">
        <v>1</v>
      </c>
      <c r="BP842" t="s">
        <v>1</v>
      </c>
      <c r="BQ842" t="s">
        <v>1</v>
      </c>
      <c r="BR842" t="s">
        <v>1</v>
      </c>
      <c r="BS842" t="s">
        <v>1</v>
      </c>
      <c r="BT842" t="s">
        <v>1</v>
      </c>
      <c r="BU842" t="s">
        <v>1</v>
      </c>
      <c r="BV842" t="s">
        <v>1</v>
      </c>
      <c r="BW842" t="s">
        <v>0</v>
      </c>
      <c r="BX842" t="s">
        <v>1</v>
      </c>
      <c r="BY842" t="s">
        <v>1</v>
      </c>
      <c r="BZ842" t="s">
        <v>1</v>
      </c>
      <c r="CA842" t="s">
        <v>1</v>
      </c>
      <c r="CB842" t="s">
        <v>1</v>
      </c>
      <c r="CD842" t="str" cm="1">
        <f t="array" aca="1" ref="CD842" ca="1">eConcatenar(A842:CB842,"|")</f>
        <v>fh1QThYCFzlht7ai|CAR2019-1083|3|ECONOLINE|TABASCO|CARDENAS|FRACCIONAMIENTO CAÃ‘ALES|2019-04-24|12900|0|200|50|1|0|0|0|0|0|0|0|0|0|0|0|0|0|0|GAMAS|RAYMUNDO|EFRAIN|SOLTERO|X|X|CALLE EL INGENIO|FRACCIONAMIENTO CAÃ‘ALES|X|9371546309|X|X|X|CALLE EL INGENIO|X|LUNES|X|X|X|X|X|DOMICILIO |12300|600|0|0|0|2022-02-02|2022-02-09|x|x|x|x|x|RJC990KJLQSW15E|x|HOMBRE|X|12900|X|X|X|X|X|X|X|X|CARDENAS|X|X|X|X|X</v>
      </c>
    </row>
    <row r="843" spans="1:82" x14ac:dyDescent="0.25">
      <c r="A843" t="s">
        <v>977</v>
      </c>
      <c r="B843" t="s">
        <v>2968</v>
      </c>
      <c r="C843">
        <v>3</v>
      </c>
      <c r="D843" t="s">
        <v>4175</v>
      </c>
      <c r="E843" t="s">
        <v>3188</v>
      </c>
      <c r="F843" t="s">
        <v>0</v>
      </c>
      <c r="G843" t="s">
        <v>3277</v>
      </c>
      <c r="H843" t="s">
        <v>4116</v>
      </c>
      <c r="I843">
        <v>31500</v>
      </c>
      <c r="J843">
        <v>0</v>
      </c>
      <c r="K843">
        <v>400</v>
      </c>
      <c r="L843">
        <v>50</v>
      </c>
      <c r="M843">
        <v>1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 t="s">
        <v>4389</v>
      </c>
      <c r="AC843" t="s">
        <v>4226</v>
      </c>
      <c r="AD843" t="s">
        <v>4836</v>
      </c>
      <c r="AE843" t="s">
        <v>4</v>
      </c>
      <c r="AF843" t="s">
        <v>1</v>
      </c>
      <c r="AG843" t="s">
        <v>1</v>
      </c>
      <c r="AH843" t="s">
        <v>5787</v>
      </c>
      <c r="AI843" t="s">
        <v>3277</v>
      </c>
      <c r="AJ843" t="s">
        <v>1</v>
      </c>
      <c r="AK843">
        <v>9371625403</v>
      </c>
      <c r="AL843" t="s">
        <v>1</v>
      </c>
      <c r="AM843" t="s">
        <v>1</v>
      </c>
      <c r="AN843" t="s">
        <v>1</v>
      </c>
      <c r="AO843" t="s">
        <v>5787</v>
      </c>
      <c r="AP843" t="s">
        <v>1</v>
      </c>
      <c r="AQ843" t="s">
        <v>2</v>
      </c>
      <c r="AR843" t="s">
        <v>1</v>
      </c>
      <c r="AS843" t="s">
        <v>1</v>
      </c>
      <c r="AT843" t="s">
        <v>1</v>
      </c>
      <c r="AU843" t="s">
        <v>1</v>
      </c>
      <c r="AV843" t="s">
        <v>1</v>
      </c>
      <c r="AW843" t="s">
        <v>11</v>
      </c>
      <c r="AX843">
        <f>Tabla1[[#This Row],[precio del paquete]]-Tabla1[[#This Row],[Saldo_Deudor]]</f>
        <v>31100</v>
      </c>
      <c r="AY843">
        <v>400</v>
      </c>
      <c r="AZ843">
        <v>0</v>
      </c>
      <c r="BA843">
        <v>0</v>
      </c>
      <c r="BB843" s="20">
        <v>0</v>
      </c>
      <c r="BC843" t="s">
        <v>5963</v>
      </c>
      <c r="BD843" t="s">
        <v>6044</v>
      </c>
      <c r="BE843" t="s">
        <v>3</v>
      </c>
      <c r="BF843" t="s">
        <v>3</v>
      </c>
      <c r="BG843" t="s">
        <v>3</v>
      </c>
      <c r="BH843" t="s">
        <v>3</v>
      </c>
      <c r="BI843" t="s">
        <v>3</v>
      </c>
      <c r="BJ843" s="19" t="s">
        <v>6154</v>
      </c>
      <c r="BK843" t="s">
        <v>3</v>
      </c>
      <c r="BL843" t="s">
        <v>132</v>
      </c>
      <c r="BM843" t="s">
        <v>1</v>
      </c>
      <c r="BN843">
        <f>Tabla1[[#This Row],[precio del paquete]]</f>
        <v>31500</v>
      </c>
      <c r="BO843" t="s">
        <v>1</v>
      </c>
      <c r="BP843" t="s">
        <v>1</v>
      </c>
      <c r="BQ843" t="s">
        <v>1</v>
      </c>
      <c r="BR843" t="s">
        <v>1</v>
      </c>
      <c r="BS843" t="s">
        <v>1</v>
      </c>
      <c r="BT843" t="s">
        <v>1</v>
      </c>
      <c r="BU843" t="s">
        <v>1</v>
      </c>
      <c r="BV843" t="s">
        <v>1</v>
      </c>
      <c r="BW843" t="s">
        <v>0</v>
      </c>
      <c r="BX843" t="s">
        <v>1</v>
      </c>
      <c r="BY843" t="s">
        <v>1</v>
      </c>
      <c r="BZ843" t="s">
        <v>1</v>
      </c>
      <c r="CA843" t="s">
        <v>1</v>
      </c>
      <c r="CB843" t="s">
        <v>1</v>
      </c>
      <c r="CD843" t="str" cm="1">
        <f t="array" aca="1" ref="CD843" ca="1">eConcatenar(A843:CB843,"|")</f>
        <v>DoKWpBbpCLiuKeN4|CAR2019-0275|3|PRESIDENCIAL|TABASCO|CARDENAS|COLONIA MELCHOR OCAMPO|2019-06-02|31500|0|400|50|1|0|0|0|0|0|0|0|0|0|0|0|0|0|0|BRITO|CRUZ|JOSEFINA|SOLTERO|X|X|CALLE EUGENIO AMAT CASA NUMERO 318|COLONIA MELCHOR OCAMPO|X|9371625403|X|X|X|CALLE EUGENIO AMAT CASA NUMERO 318|X|LUNES|X|X|X|X|X|DOMICILIO |31100|400|0|0|0|2022-02-02|2022-02-09|x|x|x|x|x|RJC990KJLQSW15E|x|HOMBRE|X|31500|X|X|X|X|X|X|X|X|CARDENAS|X|X|X|X|X</v>
      </c>
    </row>
    <row r="844" spans="1:82" x14ac:dyDescent="0.25">
      <c r="A844" t="s">
        <v>978</v>
      </c>
      <c r="B844" t="s">
        <v>2969</v>
      </c>
      <c r="C844">
        <v>3</v>
      </c>
      <c r="D844" t="s">
        <v>3187</v>
      </c>
      <c r="E844" t="s">
        <v>3188</v>
      </c>
      <c r="F844" t="s">
        <v>0</v>
      </c>
      <c r="G844" t="s">
        <v>3277</v>
      </c>
      <c r="H844" t="s">
        <v>4117</v>
      </c>
      <c r="I844">
        <v>12900</v>
      </c>
      <c r="J844">
        <v>0</v>
      </c>
      <c r="K844">
        <v>200</v>
      </c>
      <c r="L844">
        <v>50</v>
      </c>
      <c r="M844">
        <v>1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 t="s">
        <v>4262</v>
      </c>
      <c r="AC844" t="s">
        <v>4184</v>
      </c>
      <c r="AD844" t="s">
        <v>4879</v>
      </c>
      <c r="AE844" t="s">
        <v>4</v>
      </c>
      <c r="AF844" t="s">
        <v>1</v>
      </c>
      <c r="AG844" t="s">
        <v>1</v>
      </c>
      <c r="AH844" t="s">
        <v>5788</v>
      </c>
      <c r="AI844" t="s">
        <v>3277</v>
      </c>
      <c r="AJ844" t="s">
        <v>1</v>
      </c>
      <c r="AK844">
        <v>9371028799</v>
      </c>
      <c r="AL844" t="s">
        <v>1</v>
      </c>
      <c r="AM844" t="s">
        <v>1</v>
      </c>
      <c r="AN844" t="s">
        <v>1</v>
      </c>
      <c r="AO844" t="s">
        <v>5788</v>
      </c>
      <c r="AP844" t="s">
        <v>1</v>
      </c>
      <c r="AQ844" t="s">
        <v>2</v>
      </c>
      <c r="AR844" t="s">
        <v>1</v>
      </c>
      <c r="AS844" t="s">
        <v>1</v>
      </c>
      <c r="AT844" t="s">
        <v>1</v>
      </c>
      <c r="AU844" t="s">
        <v>1</v>
      </c>
      <c r="AV844" t="s">
        <v>1</v>
      </c>
      <c r="AW844" t="s">
        <v>11</v>
      </c>
      <c r="AX844">
        <f>Tabla1[[#This Row],[precio del paquete]]-Tabla1[[#This Row],[Saldo_Deudor]]</f>
        <v>12600</v>
      </c>
      <c r="AY844">
        <v>300</v>
      </c>
      <c r="AZ844">
        <v>0</v>
      </c>
      <c r="BA844">
        <v>0</v>
      </c>
      <c r="BB844" s="20">
        <v>0</v>
      </c>
      <c r="BC844" t="s">
        <v>5963</v>
      </c>
      <c r="BD844" t="s">
        <v>6044</v>
      </c>
      <c r="BE844" t="s">
        <v>3</v>
      </c>
      <c r="BF844" t="s">
        <v>3</v>
      </c>
      <c r="BG844" t="s">
        <v>3</v>
      </c>
      <c r="BH844" t="s">
        <v>3</v>
      </c>
      <c r="BI844" t="s">
        <v>3</v>
      </c>
      <c r="BJ844" s="18" t="s">
        <v>6154</v>
      </c>
      <c r="BK844" t="s">
        <v>3</v>
      </c>
      <c r="BL844" t="s">
        <v>132</v>
      </c>
      <c r="BM844" t="s">
        <v>1</v>
      </c>
      <c r="BN844">
        <f>Tabla1[[#This Row],[precio del paquete]]</f>
        <v>12900</v>
      </c>
      <c r="BO844" t="s">
        <v>1</v>
      </c>
      <c r="BP844" t="s">
        <v>1</v>
      </c>
      <c r="BQ844" t="s">
        <v>1</v>
      </c>
      <c r="BR844" t="s">
        <v>1</v>
      </c>
      <c r="BS844" t="s">
        <v>1</v>
      </c>
      <c r="BT844" t="s">
        <v>1</v>
      </c>
      <c r="BU844" t="s">
        <v>1</v>
      </c>
      <c r="BV844" t="s">
        <v>1</v>
      </c>
      <c r="BW844" t="s">
        <v>0</v>
      </c>
      <c r="BX844" t="s">
        <v>1</v>
      </c>
      <c r="BY844" t="s">
        <v>1</v>
      </c>
      <c r="BZ844" t="s">
        <v>1</v>
      </c>
      <c r="CA844" t="s">
        <v>1</v>
      </c>
      <c r="CB844" t="s">
        <v>1</v>
      </c>
      <c r="CD844" t="str" cm="1">
        <f t="array" aca="1" ref="CD844" ca="1">eConcatenar(A844:CB844,"|")</f>
        <v>qqkjjv8RuEAQEw2r|CAR2019-1216|3|ECONOLINE|TABASCO|CARDENAS|COLONIA MELCHOR OCAMPO|2019-05-17|12900|0|200|50|1|0|0|0|0|0|0|0|0|0|0|0|0|0|0|OLAN|PEREZ|ALBERTO|SOLTERO|X|X|ENTRADA LOS PRIEGOS|COLONIA MELCHOR OCAMPO|X|9371028799|X|X|X|ENTRADA LOS PRIEGOS|X|LUNES|X|X|X|X|X|DOMICILIO |12600|300|0|0|0|2022-02-02|2022-02-09|x|x|x|x|x|RJC990KJLQSW15E|x|HOMBRE|X|12900|X|X|X|X|X|X|X|X|CARDENAS|X|X|X|X|X</v>
      </c>
    </row>
    <row r="845" spans="1:82" x14ac:dyDescent="0.25">
      <c r="A845" t="s">
        <v>979</v>
      </c>
      <c r="B845" t="s">
        <v>2970</v>
      </c>
      <c r="C845">
        <v>3</v>
      </c>
      <c r="D845" t="s">
        <v>3187</v>
      </c>
      <c r="E845" t="s">
        <v>3188</v>
      </c>
      <c r="F845" t="s">
        <v>0</v>
      </c>
      <c r="G845" t="s">
        <v>3652</v>
      </c>
      <c r="H845" t="s">
        <v>4118</v>
      </c>
      <c r="I845">
        <v>12900</v>
      </c>
      <c r="J845">
        <v>0</v>
      </c>
      <c r="K845">
        <v>200</v>
      </c>
      <c r="L845">
        <v>50</v>
      </c>
      <c r="M845">
        <v>1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 t="s">
        <v>4305</v>
      </c>
      <c r="AC845" t="s">
        <v>4186</v>
      </c>
      <c r="AD845" t="s">
        <v>4308</v>
      </c>
      <c r="AE845" t="s">
        <v>4</v>
      </c>
      <c r="AF845" t="s">
        <v>1</v>
      </c>
      <c r="AG845" t="s">
        <v>1</v>
      </c>
      <c r="AH845" t="s">
        <v>5789</v>
      </c>
      <c r="AI845" t="s">
        <v>3652</v>
      </c>
      <c r="AJ845" t="s">
        <v>1</v>
      </c>
      <c r="AK845">
        <v>9371261641</v>
      </c>
      <c r="AL845" t="s">
        <v>1</v>
      </c>
      <c r="AM845" t="s">
        <v>1</v>
      </c>
      <c r="AN845" t="s">
        <v>1</v>
      </c>
      <c r="AO845" t="s">
        <v>5789</v>
      </c>
      <c r="AP845" t="s">
        <v>1</v>
      </c>
      <c r="AQ845" t="s">
        <v>2</v>
      </c>
      <c r="AR845" t="s">
        <v>1</v>
      </c>
      <c r="AS845" t="s">
        <v>1</v>
      </c>
      <c r="AT845" t="s">
        <v>1</v>
      </c>
      <c r="AU845" t="s">
        <v>1</v>
      </c>
      <c r="AV845" t="s">
        <v>1</v>
      </c>
      <c r="AW845" t="s">
        <v>11</v>
      </c>
      <c r="AX845">
        <f>Tabla1[[#This Row],[precio del paquete]]-Tabla1[[#This Row],[Saldo_Deudor]]</f>
        <v>12700</v>
      </c>
      <c r="AY845">
        <v>200</v>
      </c>
      <c r="AZ845">
        <v>0</v>
      </c>
      <c r="BA845">
        <v>0</v>
      </c>
      <c r="BB845" s="20">
        <v>0</v>
      </c>
      <c r="BC845" t="s">
        <v>5963</v>
      </c>
      <c r="BD845" t="s">
        <v>6044</v>
      </c>
      <c r="BE845" t="s">
        <v>3</v>
      </c>
      <c r="BF845" t="s">
        <v>3</v>
      </c>
      <c r="BG845" t="s">
        <v>3</v>
      </c>
      <c r="BH845" t="s">
        <v>3</v>
      </c>
      <c r="BI845" t="s">
        <v>3</v>
      </c>
      <c r="BJ845" s="19" t="s">
        <v>6154</v>
      </c>
      <c r="BK845" t="s">
        <v>3</v>
      </c>
      <c r="BL845" t="s">
        <v>132</v>
      </c>
      <c r="BM845" t="s">
        <v>1</v>
      </c>
      <c r="BN845">
        <f>Tabla1[[#This Row],[precio del paquete]]</f>
        <v>12900</v>
      </c>
      <c r="BO845" t="s">
        <v>1</v>
      </c>
      <c r="BP845" t="s">
        <v>1</v>
      </c>
      <c r="BQ845" t="s">
        <v>1</v>
      </c>
      <c r="BR845" t="s">
        <v>1</v>
      </c>
      <c r="BS845" t="s">
        <v>1</v>
      </c>
      <c r="BT845" t="s">
        <v>1</v>
      </c>
      <c r="BU845" t="s">
        <v>1</v>
      </c>
      <c r="BV845" t="s">
        <v>1</v>
      </c>
      <c r="BW845" t="s">
        <v>0</v>
      </c>
      <c r="BX845" t="s">
        <v>1</v>
      </c>
      <c r="BY845" t="s">
        <v>1</v>
      </c>
      <c r="BZ845" t="s">
        <v>1</v>
      </c>
      <c r="CA845" t="s">
        <v>1</v>
      </c>
      <c r="CB845" t="s">
        <v>1</v>
      </c>
      <c r="CD845" t="str" cm="1">
        <f t="array" aca="1" ref="CD845" ca="1">eConcatenar(A845:CB845,"|")</f>
        <v>QcAdekdZpdzbLHeU|CAR2019-1069|3|ECONOLINE|TABASCO|CARDENAS|COLONIA CALZADA SEGUNDA SECCION|2019-04-18|12900|0|200|50|1|0|0|0|0|0|0|0|0|0|0|0|0|0|0|SANCHEZ|GARCIA|OFELIA|SOLTERO|X|X|COLONIA CALZADA PRIMERA SEGUNDA SECCION|COLONIA CALZADA SEGUNDA SECCION|X|9371261641|X|X|X|COLONIA CALZADA PRIMERA SEGUNDA SECCION|X|LUNES|X|X|X|X|X|DOMICILIO |12700|200|0|0|0|2022-02-02|2022-02-09|x|x|x|x|x|RJC990KJLQSW15E|x|HOMBRE|X|12900|X|X|X|X|X|X|X|X|CARDENAS|X|X|X|X|X</v>
      </c>
    </row>
    <row r="846" spans="1:82" x14ac:dyDescent="0.25">
      <c r="A846" t="s">
        <v>980</v>
      </c>
      <c r="B846" t="s">
        <v>2971</v>
      </c>
      <c r="C846">
        <v>3</v>
      </c>
      <c r="D846" t="s">
        <v>3187</v>
      </c>
      <c r="E846" t="s">
        <v>3188</v>
      </c>
      <c r="F846" t="s">
        <v>0</v>
      </c>
      <c r="G846" t="s">
        <v>3654</v>
      </c>
      <c r="H846" t="s">
        <v>4119</v>
      </c>
      <c r="I846">
        <v>12900</v>
      </c>
      <c r="J846">
        <v>0</v>
      </c>
      <c r="K846">
        <v>200</v>
      </c>
      <c r="L846">
        <v>50</v>
      </c>
      <c r="M846">
        <v>1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 t="s">
        <v>4543</v>
      </c>
      <c r="AC846" t="s">
        <v>4201</v>
      </c>
      <c r="AD846" t="s">
        <v>5035</v>
      </c>
      <c r="AE846" t="s">
        <v>4</v>
      </c>
      <c r="AF846" t="s">
        <v>1</v>
      </c>
      <c r="AG846" t="s">
        <v>1</v>
      </c>
      <c r="AH846" t="s">
        <v>5790</v>
      </c>
      <c r="AI846" t="s">
        <v>3654</v>
      </c>
      <c r="AJ846" t="s">
        <v>1</v>
      </c>
      <c r="AK846">
        <v>9371545697</v>
      </c>
      <c r="AL846" t="s">
        <v>1</v>
      </c>
      <c r="AM846" t="s">
        <v>1</v>
      </c>
      <c r="AN846" t="s">
        <v>1</v>
      </c>
      <c r="AO846" t="s">
        <v>5790</v>
      </c>
      <c r="AP846" t="s">
        <v>1</v>
      </c>
      <c r="AQ846" t="s">
        <v>2</v>
      </c>
      <c r="AR846" t="s">
        <v>1</v>
      </c>
      <c r="AS846" t="s">
        <v>1</v>
      </c>
      <c r="AT846" t="s">
        <v>1</v>
      </c>
      <c r="AU846" t="s">
        <v>1</v>
      </c>
      <c r="AV846" t="s">
        <v>1</v>
      </c>
      <c r="AW846" t="s">
        <v>11</v>
      </c>
      <c r="AX846">
        <f>Tabla1[[#This Row],[precio del paquete]]-Tabla1[[#This Row],[Saldo_Deudor]]</f>
        <v>8200</v>
      </c>
      <c r="AY846">
        <v>4700</v>
      </c>
      <c r="AZ846">
        <v>0</v>
      </c>
      <c r="BA846">
        <v>0</v>
      </c>
      <c r="BB846" s="20">
        <v>0</v>
      </c>
      <c r="BC846" t="s">
        <v>5963</v>
      </c>
      <c r="BD846" t="s">
        <v>6044</v>
      </c>
      <c r="BE846" t="s">
        <v>3</v>
      </c>
      <c r="BF846" t="s">
        <v>3</v>
      </c>
      <c r="BG846" t="s">
        <v>3</v>
      </c>
      <c r="BH846" t="s">
        <v>3</v>
      </c>
      <c r="BI846" t="s">
        <v>3</v>
      </c>
      <c r="BJ846" s="18" t="s">
        <v>6154</v>
      </c>
      <c r="BK846" t="s">
        <v>3</v>
      </c>
      <c r="BL846" t="s">
        <v>132</v>
      </c>
      <c r="BM846" t="s">
        <v>1</v>
      </c>
      <c r="BN846">
        <f>Tabla1[[#This Row],[precio del paquete]]</f>
        <v>12900</v>
      </c>
      <c r="BO846" t="s">
        <v>1</v>
      </c>
      <c r="BP846" t="s">
        <v>1</v>
      </c>
      <c r="BQ846" t="s">
        <v>1</v>
      </c>
      <c r="BR846" t="s">
        <v>1</v>
      </c>
      <c r="BS846" t="s">
        <v>1</v>
      </c>
      <c r="BT846" t="s">
        <v>1</v>
      </c>
      <c r="BU846" t="s">
        <v>1</v>
      </c>
      <c r="BV846" t="s">
        <v>1</v>
      </c>
      <c r="BW846" t="s">
        <v>0</v>
      </c>
      <c r="BX846" t="s">
        <v>1</v>
      </c>
      <c r="BY846" t="s">
        <v>1</v>
      </c>
      <c r="BZ846" t="s">
        <v>1</v>
      </c>
      <c r="CA846" t="s">
        <v>1</v>
      </c>
      <c r="CB846" t="s">
        <v>1</v>
      </c>
      <c r="CD846" t="str" cm="1">
        <f t="array" aca="1" ref="CD846" ca="1">eConcatenar(A846:CB846,"|")</f>
        <v>j66ODCmXv9XYIFmr|CAR2018-1249|3|ECONOLINE|TABASCO|CARDENAS|COLONIA CALZADA SECTOR SAN ANTONIO|2018-07-30|12900|0|200|50|1|0|0|0|0|0|0|0|0|0|0|0|0|0|0|DE LOS SANTOS|HERNANDEZ|RUBICEL|SOLTERO|X|X|CALLE DE LA IGLESIA ENCARNACION|COLONIA CALZADA SECTOR SAN ANTONIO|X|9371545697|X|X|X|CALLE DE LA IGLESIA ENCARNACION|X|LUNES|X|X|X|X|X|DOMICILIO |8200|4700|0|0|0|2022-02-02|2022-02-09|x|x|x|x|x|RJC990KJLQSW15E|x|HOMBRE|X|12900|X|X|X|X|X|X|X|X|CARDENAS|X|X|X|X|X</v>
      </c>
    </row>
    <row r="847" spans="1:82" x14ac:dyDescent="0.25">
      <c r="A847" t="s">
        <v>981</v>
      </c>
      <c r="B847" t="s">
        <v>2972</v>
      </c>
      <c r="C847">
        <v>3</v>
      </c>
      <c r="D847" t="s">
        <v>3187</v>
      </c>
      <c r="E847" t="s">
        <v>3188</v>
      </c>
      <c r="F847" t="s">
        <v>0</v>
      </c>
      <c r="G847" t="s">
        <v>3279</v>
      </c>
      <c r="H847" t="s">
        <v>4120</v>
      </c>
      <c r="I847">
        <v>12900</v>
      </c>
      <c r="J847">
        <v>0</v>
      </c>
      <c r="K847">
        <v>200</v>
      </c>
      <c r="L847">
        <v>50</v>
      </c>
      <c r="M847">
        <v>1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 t="s">
        <v>5036</v>
      </c>
      <c r="AC847" t="s">
        <v>5037</v>
      </c>
      <c r="AD847" t="s">
        <v>4577</v>
      </c>
      <c r="AE847" t="s">
        <v>4</v>
      </c>
      <c r="AF847" t="s">
        <v>1</v>
      </c>
      <c r="AG847" t="s">
        <v>1</v>
      </c>
      <c r="AH847" t="s">
        <v>3279</v>
      </c>
      <c r="AI847" t="s">
        <v>3279</v>
      </c>
      <c r="AJ847" t="s">
        <v>1</v>
      </c>
      <c r="AK847">
        <v>9371386858</v>
      </c>
      <c r="AL847" t="s">
        <v>1</v>
      </c>
      <c r="AM847" t="s">
        <v>1</v>
      </c>
      <c r="AN847" t="s">
        <v>1</v>
      </c>
      <c r="AO847" t="s">
        <v>3279</v>
      </c>
      <c r="AP847" t="s">
        <v>1</v>
      </c>
      <c r="AQ847" t="s">
        <v>2</v>
      </c>
      <c r="AR847" t="s">
        <v>1</v>
      </c>
      <c r="AS847" t="s">
        <v>1</v>
      </c>
      <c r="AT847" t="s">
        <v>1</v>
      </c>
      <c r="AU847" t="s">
        <v>1</v>
      </c>
      <c r="AV847" t="s">
        <v>1</v>
      </c>
      <c r="AW847" t="s">
        <v>11</v>
      </c>
      <c r="AX847">
        <f>Tabla1[[#This Row],[precio del paquete]]-Tabla1[[#This Row],[Saldo_Deudor]]</f>
        <v>8900</v>
      </c>
      <c r="AY847">
        <v>4000</v>
      </c>
      <c r="AZ847">
        <v>0</v>
      </c>
      <c r="BA847">
        <v>0</v>
      </c>
      <c r="BB847" s="20">
        <v>0</v>
      </c>
      <c r="BC847" t="s">
        <v>5963</v>
      </c>
      <c r="BD847" t="s">
        <v>6044</v>
      </c>
      <c r="BE847" t="s">
        <v>3</v>
      </c>
      <c r="BF847" t="s">
        <v>3</v>
      </c>
      <c r="BG847" t="s">
        <v>3</v>
      </c>
      <c r="BH847" t="s">
        <v>3</v>
      </c>
      <c r="BI847" t="s">
        <v>3</v>
      </c>
      <c r="BJ847" s="19" t="s">
        <v>6154</v>
      </c>
      <c r="BK847" t="s">
        <v>3</v>
      </c>
      <c r="BL847" t="s">
        <v>132</v>
      </c>
      <c r="BM847" t="s">
        <v>1</v>
      </c>
      <c r="BN847">
        <f>Tabla1[[#This Row],[precio del paquete]]</f>
        <v>12900</v>
      </c>
      <c r="BO847" t="s">
        <v>1</v>
      </c>
      <c r="BP847" t="s">
        <v>1</v>
      </c>
      <c r="BQ847" t="s">
        <v>1</v>
      </c>
      <c r="BR847" t="s">
        <v>1</v>
      </c>
      <c r="BS847" t="s">
        <v>1</v>
      </c>
      <c r="BT847" t="s">
        <v>1</v>
      </c>
      <c r="BU847" t="s">
        <v>1</v>
      </c>
      <c r="BV847" t="s">
        <v>1</v>
      </c>
      <c r="BW847" t="s">
        <v>0</v>
      </c>
      <c r="BX847" t="s">
        <v>1</v>
      </c>
      <c r="BY847" t="s">
        <v>1</v>
      </c>
      <c r="BZ847" t="s">
        <v>1</v>
      </c>
      <c r="CA847" t="s">
        <v>1</v>
      </c>
      <c r="CB847" t="s">
        <v>1</v>
      </c>
      <c r="CD847" t="str" cm="1">
        <f t="array" aca="1" ref="CD847" ca="1">eConcatenar(A847:CB847,"|")</f>
        <v>tsyflJgII0N1CSer|CAR2019-1127|3|ECONOLINE|TABASCO|CARDENAS|COLONIA NUEVO PROGRESO|2019-05-31|12900|0|200|50|1|0|0|0|0|0|0|0|0|0|0|0|0|0|0|OCAMPO|MANTOYA|ESTHER|SOLTERO|X|X|COLONIA NUEVO PROGRESO|COLONIA NUEVO PROGRESO|X|9371386858|X|X|X|COLONIA NUEVO PROGRESO|X|LUNES|X|X|X|X|X|DOMICILIO |8900|4000|0|0|0|2022-02-02|2022-02-09|x|x|x|x|x|RJC990KJLQSW15E|x|HOMBRE|X|12900|X|X|X|X|X|X|X|X|CARDENAS|X|X|X|X|X</v>
      </c>
    </row>
    <row r="848" spans="1:82" x14ac:dyDescent="0.25">
      <c r="A848" t="s">
        <v>982</v>
      </c>
      <c r="B848" t="s">
        <v>2973</v>
      </c>
      <c r="C848">
        <v>3</v>
      </c>
      <c r="D848" t="s">
        <v>3183</v>
      </c>
      <c r="E848" t="s">
        <v>3188</v>
      </c>
      <c r="F848" t="s">
        <v>0</v>
      </c>
      <c r="G848" t="s">
        <v>3655</v>
      </c>
      <c r="H848" t="s">
        <v>4121</v>
      </c>
      <c r="I848">
        <v>12900</v>
      </c>
      <c r="J848">
        <v>0</v>
      </c>
      <c r="K848">
        <v>1000</v>
      </c>
      <c r="L848">
        <v>50</v>
      </c>
      <c r="M848">
        <v>1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 t="s">
        <v>4188</v>
      </c>
      <c r="AC848" t="s">
        <v>7</v>
      </c>
      <c r="AD848" t="s">
        <v>5038</v>
      </c>
      <c r="AE848" t="s">
        <v>4</v>
      </c>
      <c r="AF848" t="s">
        <v>1</v>
      </c>
      <c r="AG848" t="s">
        <v>1</v>
      </c>
      <c r="AH848" t="s">
        <v>3655</v>
      </c>
      <c r="AI848" t="s">
        <v>3655</v>
      </c>
      <c r="AJ848" t="s">
        <v>1</v>
      </c>
      <c r="AK848">
        <v>9141272845</v>
      </c>
      <c r="AL848" t="s">
        <v>1</v>
      </c>
      <c r="AM848" t="s">
        <v>1</v>
      </c>
      <c r="AN848" t="s">
        <v>1</v>
      </c>
      <c r="AO848" t="s">
        <v>3655</v>
      </c>
      <c r="AP848" t="s">
        <v>1</v>
      </c>
      <c r="AQ848" t="s">
        <v>2</v>
      </c>
      <c r="AR848" t="s">
        <v>1</v>
      </c>
      <c r="AS848" t="s">
        <v>1</v>
      </c>
      <c r="AT848" t="s">
        <v>1</v>
      </c>
      <c r="AU848" t="s">
        <v>1</v>
      </c>
      <c r="AV848" t="s">
        <v>1</v>
      </c>
      <c r="AW848" t="s">
        <v>11</v>
      </c>
      <c r="AX848">
        <f>Tabla1[[#This Row],[precio del paquete]]-Tabla1[[#This Row],[Saldo_Deudor]]</f>
        <v>1300</v>
      </c>
      <c r="AY848">
        <v>11600</v>
      </c>
      <c r="AZ848">
        <v>0</v>
      </c>
      <c r="BA848">
        <v>0</v>
      </c>
      <c r="BB848" s="20">
        <v>0</v>
      </c>
      <c r="BC848" t="s">
        <v>3988</v>
      </c>
      <c r="BD848" t="s">
        <v>3768</v>
      </c>
      <c r="BE848" t="s">
        <v>3</v>
      </c>
      <c r="BF848" t="s">
        <v>3</v>
      </c>
      <c r="BG848" t="s">
        <v>3</v>
      </c>
      <c r="BH848" t="s">
        <v>3</v>
      </c>
      <c r="BI848" t="s">
        <v>3</v>
      </c>
      <c r="BJ848" s="18" t="s">
        <v>6154</v>
      </c>
      <c r="BK848" t="s">
        <v>3</v>
      </c>
      <c r="BL848" t="s">
        <v>132</v>
      </c>
      <c r="BM848" t="s">
        <v>1</v>
      </c>
      <c r="BN848">
        <f>Tabla1[[#This Row],[precio del paquete]]</f>
        <v>12900</v>
      </c>
      <c r="BO848" t="s">
        <v>1</v>
      </c>
      <c r="BP848" t="s">
        <v>1</v>
      </c>
      <c r="BQ848" t="s">
        <v>1</v>
      </c>
      <c r="BR848" t="s">
        <v>1</v>
      </c>
      <c r="BS848" t="s">
        <v>1</v>
      </c>
      <c r="BT848" t="s">
        <v>1</v>
      </c>
      <c r="BU848" t="s">
        <v>1</v>
      </c>
      <c r="BV848" t="s">
        <v>1</v>
      </c>
      <c r="BW848" t="s">
        <v>0</v>
      </c>
      <c r="BX848" t="s">
        <v>1</v>
      </c>
      <c r="BY848" t="s">
        <v>1</v>
      </c>
      <c r="BZ848" t="s">
        <v>1</v>
      </c>
      <c r="CA848" t="s">
        <v>1</v>
      </c>
      <c r="CB848" t="s">
        <v>1</v>
      </c>
      <c r="CD848" t="str" cm="1">
        <f t="array" aca="1" ref="CD848" ca="1">eConcatenar(A848:CB848,"|")</f>
        <v>orjPDbHVskmLSbNU|CAR2021-7668|3|MEMORIAL|TABASCO|CARDENAS|EJIDO EL PALMAR|2021-12-27|12900|0|1000|50|1|0|0|0|0|0|0|0|0|0|0|0|0|0|0|ARIAS|LOPEZ|ALFONSO|SOLTERO|X|X|EJIDO EL PALMAR|EJIDO EL PALMAR|X|9141272845|X|X|X|EJIDO EL PALMAR|X|LUNES|X|X|X|X|X|DOMICILIO |1300|11600|0|0|0|2022-01-15|2022-01-22|x|x|x|x|x|RJC990KJLQSW15E|x|HOMBRE|X|12900|X|X|X|X|X|X|X|X|CARDENAS|X|X|X|X|X</v>
      </c>
    </row>
    <row r="849" spans="1:82" x14ac:dyDescent="0.25">
      <c r="A849" t="s">
        <v>983</v>
      </c>
      <c r="B849" t="s">
        <v>2974</v>
      </c>
      <c r="C849">
        <v>3</v>
      </c>
      <c r="D849" t="s">
        <v>3187</v>
      </c>
      <c r="E849" t="s">
        <v>3188</v>
      </c>
      <c r="F849" t="s">
        <v>0</v>
      </c>
      <c r="G849" t="s">
        <v>3656</v>
      </c>
      <c r="H849" t="s">
        <v>4122</v>
      </c>
      <c r="I849">
        <v>12900</v>
      </c>
      <c r="J849">
        <v>0</v>
      </c>
      <c r="K849">
        <v>100</v>
      </c>
      <c r="L849">
        <v>50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 t="s">
        <v>4835</v>
      </c>
      <c r="AC849" t="s">
        <v>7</v>
      </c>
      <c r="AD849" t="s">
        <v>5039</v>
      </c>
      <c r="AE849" t="s">
        <v>4</v>
      </c>
      <c r="AF849" t="s">
        <v>1</v>
      </c>
      <c r="AG849" t="s">
        <v>1</v>
      </c>
      <c r="AH849" t="s">
        <v>3656</v>
      </c>
      <c r="AI849" t="s">
        <v>3656</v>
      </c>
      <c r="AJ849" t="s">
        <v>1</v>
      </c>
      <c r="AK849" t="s">
        <v>1</v>
      </c>
      <c r="AL849" t="s">
        <v>1</v>
      </c>
      <c r="AM849" t="s">
        <v>1</v>
      </c>
      <c r="AN849" t="s">
        <v>1</v>
      </c>
      <c r="AO849" t="s">
        <v>3656</v>
      </c>
      <c r="AP849" t="s">
        <v>1</v>
      </c>
      <c r="AQ849" t="s">
        <v>2</v>
      </c>
      <c r="AR849" t="s">
        <v>1</v>
      </c>
      <c r="AS849" t="s">
        <v>1</v>
      </c>
      <c r="AT849" t="s">
        <v>1</v>
      </c>
      <c r="AU849" t="s">
        <v>1</v>
      </c>
      <c r="AV849" t="s">
        <v>1</v>
      </c>
      <c r="AW849" t="s">
        <v>11</v>
      </c>
      <c r="AX849">
        <f>Tabla1[[#This Row],[precio del paquete]]-Tabla1[[#This Row],[Saldo_Deudor]]</f>
        <v>8600</v>
      </c>
      <c r="AY849">
        <v>4300</v>
      </c>
      <c r="AZ849">
        <v>0</v>
      </c>
      <c r="BA849">
        <v>0</v>
      </c>
      <c r="BB849" s="20">
        <v>0</v>
      </c>
      <c r="BC849" t="s">
        <v>3836</v>
      </c>
      <c r="BD849" t="s">
        <v>6104</v>
      </c>
      <c r="BE849" t="s">
        <v>3</v>
      </c>
      <c r="BF849" t="s">
        <v>3</v>
      </c>
      <c r="BG849" t="s">
        <v>3</v>
      </c>
      <c r="BH849" t="s">
        <v>3</v>
      </c>
      <c r="BI849" t="s">
        <v>3</v>
      </c>
      <c r="BJ849" s="19" t="s">
        <v>6138</v>
      </c>
      <c r="BK849" t="s">
        <v>3</v>
      </c>
      <c r="BL849" t="s">
        <v>132</v>
      </c>
      <c r="BM849" t="s">
        <v>1</v>
      </c>
      <c r="BN849">
        <f>Tabla1[[#This Row],[precio del paquete]]</f>
        <v>12900</v>
      </c>
      <c r="BO849" t="s">
        <v>1</v>
      </c>
      <c r="BP849" t="s">
        <v>1</v>
      </c>
      <c r="BQ849" t="s">
        <v>1</v>
      </c>
      <c r="BR849" t="s">
        <v>1</v>
      </c>
      <c r="BS849" t="s">
        <v>1</v>
      </c>
      <c r="BT849" t="s">
        <v>1</v>
      </c>
      <c r="BU849" t="s">
        <v>1</v>
      </c>
      <c r="BV849" t="s">
        <v>1</v>
      </c>
      <c r="BW849" t="s">
        <v>0</v>
      </c>
      <c r="BX849" t="s">
        <v>1</v>
      </c>
      <c r="BY849" t="s">
        <v>1</v>
      </c>
      <c r="BZ849" t="s">
        <v>1</v>
      </c>
      <c r="CA849" t="s">
        <v>1</v>
      </c>
      <c r="CB849" t="s">
        <v>1</v>
      </c>
      <c r="CD849" t="str" cm="1">
        <f t="array" aca="1" ref="CD849" ca="1">eConcatenar(A849:CB849,"|")</f>
        <v>l7g4zxbdcS1Ld9e6|CAR2018-1859|3|ECONOLINE|TABASCO|CARDENAS|RANCHERIA RENULCALCO SEGUNDA SECCION|2018-09-24|12900|0|100|50|0|0|0|0|0|0|0|0|0|0|0|0|0|0|0|CORTAZAR|LOPEZ|JOSE DOLORES|SOLTERO|X|X|RANCHERIA RENULCALCO SEGUNDA SECCION|RANCHERIA RENULCALCO SEGUNDA SECCION|X|X|X|X|X|RANCHERIA RENULCALCO SEGUNDA SECCION|X|LUNES|X|X|X|X|X|DOMICILIO |8600|4300|0|0|0|2021-11-27|2021-12-04|x|x|x|x|x|W5OV8PESRAEJZYS|x|HOMBRE|X|12900|X|X|X|X|X|X|X|X|CARDENAS|X|X|X|X|X</v>
      </c>
    </row>
    <row r="850" spans="1:82" x14ac:dyDescent="0.25">
      <c r="A850" t="s">
        <v>984</v>
      </c>
      <c r="B850" t="s">
        <v>2975</v>
      </c>
      <c r="C850">
        <v>3</v>
      </c>
      <c r="D850" t="s">
        <v>3183</v>
      </c>
      <c r="E850" t="s">
        <v>3188</v>
      </c>
      <c r="F850" t="s">
        <v>0</v>
      </c>
      <c r="G850" t="s">
        <v>3532</v>
      </c>
      <c r="H850" t="s">
        <v>3904</v>
      </c>
      <c r="I850">
        <v>14800</v>
      </c>
      <c r="J850">
        <v>0</v>
      </c>
      <c r="K850">
        <v>100</v>
      </c>
      <c r="L850">
        <v>50</v>
      </c>
      <c r="M850">
        <v>1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 t="s">
        <v>4231</v>
      </c>
      <c r="AC850" t="s">
        <v>4704</v>
      </c>
      <c r="AD850" t="s">
        <v>5040</v>
      </c>
      <c r="AE850" t="s">
        <v>4</v>
      </c>
      <c r="AF850" t="s">
        <v>1</v>
      </c>
      <c r="AG850" t="s">
        <v>1</v>
      </c>
      <c r="AH850" t="s">
        <v>5791</v>
      </c>
      <c r="AI850" t="s">
        <v>3532</v>
      </c>
      <c r="AJ850" t="s">
        <v>1</v>
      </c>
      <c r="AK850">
        <v>9371558345</v>
      </c>
      <c r="AL850" t="s">
        <v>1</v>
      </c>
      <c r="AM850" t="s">
        <v>1</v>
      </c>
      <c r="AN850" t="s">
        <v>1</v>
      </c>
      <c r="AO850" t="s">
        <v>5791</v>
      </c>
      <c r="AP850" t="s">
        <v>1</v>
      </c>
      <c r="AQ850" t="s">
        <v>2</v>
      </c>
      <c r="AR850" t="s">
        <v>1</v>
      </c>
      <c r="AS850" t="s">
        <v>1</v>
      </c>
      <c r="AT850" t="s">
        <v>1</v>
      </c>
      <c r="AU850" t="s">
        <v>1</v>
      </c>
      <c r="AV850" t="s">
        <v>1</v>
      </c>
      <c r="AW850" t="s">
        <v>11</v>
      </c>
      <c r="AX850">
        <f>Tabla1[[#This Row],[precio del paquete]]-Tabla1[[#This Row],[Saldo_Deudor]]</f>
        <v>600</v>
      </c>
      <c r="AY850">
        <v>14200</v>
      </c>
      <c r="AZ850">
        <v>0</v>
      </c>
      <c r="BA850">
        <v>0</v>
      </c>
      <c r="BB850" s="20">
        <v>0</v>
      </c>
      <c r="BC850" t="s">
        <v>3904</v>
      </c>
      <c r="BD850" t="s">
        <v>4083</v>
      </c>
      <c r="BE850" t="s">
        <v>3</v>
      </c>
      <c r="BF850" t="s">
        <v>3</v>
      </c>
      <c r="BG850" t="s">
        <v>3</v>
      </c>
      <c r="BH850" t="s">
        <v>3</v>
      </c>
      <c r="BI850" t="s">
        <v>3</v>
      </c>
      <c r="BJ850" s="18" t="s">
        <v>6138</v>
      </c>
      <c r="BK850" t="s">
        <v>3</v>
      </c>
      <c r="BL850" t="s">
        <v>132</v>
      </c>
      <c r="BM850" t="s">
        <v>1</v>
      </c>
      <c r="BN850">
        <f>Tabla1[[#This Row],[precio del paquete]]</f>
        <v>14800</v>
      </c>
      <c r="BO850" t="s">
        <v>1</v>
      </c>
      <c r="BP850" t="s">
        <v>1</v>
      </c>
      <c r="BQ850" t="s">
        <v>1</v>
      </c>
      <c r="BR850" t="s">
        <v>1</v>
      </c>
      <c r="BS850" t="s">
        <v>1</v>
      </c>
      <c r="BT850" t="s">
        <v>1</v>
      </c>
      <c r="BU850" t="s">
        <v>1</v>
      </c>
      <c r="BV850" t="s">
        <v>1</v>
      </c>
      <c r="BW850" t="s">
        <v>0</v>
      </c>
      <c r="BX850" t="s">
        <v>1</v>
      </c>
      <c r="BY850" t="s">
        <v>1</v>
      </c>
      <c r="BZ850" t="s">
        <v>1</v>
      </c>
      <c r="CA850" t="s">
        <v>1</v>
      </c>
      <c r="CB850" t="s">
        <v>1</v>
      </c>
      <c r="CD850" t="str" cm="1">
        <f t="array" aca="1" ref="CD850" ca="1">eConcatenar(A850:CB850,"|")</f>
        <v>VfTkuukJvV5tbdvQ|CAR2021-5679|3|MEMORIAL|TABASCO|CARDENAS|RANCHERIA MANTILLA|2021-09-29|14800|0|100|50|1|0|0|0|0|0|0|0|0|0|0|0|0|0|0|MORALES|TRIANO|REYNA|SOLTERO|X|X|CARRETERA SIN NUMERO|RANCHERIA MANTILLA|X|9371558345|X|X|X|CARRETERA SIN NUMERO|X|LUNES|X|X|X|X|X|DOMICILIO |600|14200|0|0|0|2021-09-29|2021-10-06|x|x|x|x|x|W5OV8PESRAEJZYS|x|HOMBRE|X|14800|X|X|X|X|X|X|X|X|CARDENAS|X|X|X|X|X</v>
      </c>
    </row>
    <row r="851" spans="1:82" x14ac:dyDescent="0.25">
      <c r="A851" t="s">
        <v>985</v>
      </c>
      <c r="B851" t="s">
        <v>2976</v>
      </c>
      <c r="C851">
        <v>3</v>
      </c>
      <c r="D851" t="s">
        <v>3185</v>
      </c>
      <c r="E851" t="s">
        <v>3188</v>
      </c>
      <c r="F851" t="s">
        <v>0</v>
      </c>
      <c r="G851" t="s">
        <v>3657</v>
      </c>
      <c r="H851" t="s">
        <v>4123</v>
      </c>
      <c r="I851">
        <v>12900</v>
      </c>
      <c r="J851">
        <v>0</v>
      </c>
      <c r="K851">
        <v>400</v>
      </c>
      <c r="L851">
        <v>50</v>
      </c>
      <c r="M851">
        <v>2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 t="s">
        <v>4200</v>
      </c>
      <c r="AC851" t="s">
        <v>4380</v>
      </c>
      <c r="AD851" t="s">
        <v>5041</v>
      </c>
      <c r="AE851" t="s">
        <v>4</v>
      </c>
      <c r="AF851" t="s">
        <v>1</v>
      </c>
      <c r="AG851" t="s">
        <v>1</v>
      </c>
      <c r="AH851" t="s">
        <v>5792</v>
      </c>
      <c r="AI851" t="s">
        <v>3657</v>
      </c>
      <c r="AJ851" t="s">
        <v>1</v>
      </c>
      <c r="AK851">
        <v>93332534</v>
      </c>
      <c r="AL851" t="s">
        <v>1</v>
      </c>
      <c r="AM851" t="s">
        <v>1</v>
      </c>
      <c r="AN851" t="s">
        <v>1</v>
      </c>
      <c r="AO851" t="s">
        <v>5792</v>
      </c>
      <c r="AP851" t="s">
        <v>1</v>
      </c>
      <c r="AQ851" t="s">
        <v>2</v>
      </c>
      <c r="AR851" t="s">
        <v>1</v>
      </c>
      <c r="AS851" t="s">
        <v>1</v>
      </c>
      <c r="AT851" t="s">
        <v>1</v>
      </c>
      <c r="AU851" t="s">
        <v>1</v>
      </c>
      <c r="AV851" t="s">
        <v>1</v>
      </c>
      <c r="AW851" t="s">
        <v>11</v>
      </c>
      <c r="AX851">
        <f>Tabla1[[#This Row],[precio del paquete]]-Tabla1[[#This Row],[Saldo_Deudor]]</f>
        <v>4950</v>
      </c>
      <c r="AY851">
        <v>7950</v>
      </c>
      <c r="AZ851">
        <v>0</v>
      </c>
      <c r="BA851">
        <v>0</v>
      </c>
      <c r="BB851" s="20">
        <v>0</v>
      </c>
      <c r="BC851" t="s">
        <v>3784</v>
      </c>
      <c r="BD851" t="s">
        <v>5971</v>
      </c>
      <c r="BE851" t="s">
        <v>3</v>
      </c>
      <c r="BF851" t="s">
        <v>3</v>
      </c>
      <c r="BG851" t="s">
        <v>3</v>
      </c>
      <c r="BH851" t="s">
        <v>3</v>
      </c>
      <c r="BI851" t="s">
        <v>3</v>
      </c>
      <c r="BJ851" s="19" t="s">
        <v>6138</v>
      </c>
      <c r="BK851" t="s">
        <v>3</v>
      </c>
      <c r="BL851" t="s">
        <v>132</v>
      </c>
      <c r="BM851" t="s">
        <v>1</v>
      </c>
      <c r="BN851">
        <f>Tabla1[[#This Row],[precio del paquete]]</f>
        <v>12900</v>
      </c>
      <c r="BO851" t="s">
        <v>1</v>
      </c>
      <c r="BP851" t="s">
        <v>1</v>
      </c>
      <c r="BQ851" t="s">
        <v>1</v>
      </c>
      <c r="BR851" t="s">
        <v>1</v>
      </c>
      <c r="BS851" t="s">
        <v>1</v>
      </c>
      <c r="BT851" t="s">
        <v>1</v>
      </c>
      <c r="BU851" t="s">
        <v>1</v>
      </c>
      <c r="BV851" t="s">
        <v>1</v>
      </c>
      <c r="BW851" t="s">
        <v>0</v>
      </c>
      <c r="BX851" t="s">
        <v>1</v>
      </c>
      <c r="BY851" t="s">
        <v>1</v>
      </c>
      <c r="BZ851" t="s">
        <v>1</v>
      </c>
      <c r="CA851" t="s">
        <v>1</v>
      </c>
      <c r="CB851" t="s">
        <v>1</v>
      </c>
      <c r="CD851" t="str" cm="1">
        <f t="array" aca="1" ref="CD851" ca="1">eConcatenar(A851:CB851,"|")</f>
        <v>qpYQI4R3kRI5FNqy|CAR2020-1208|3|IMPERIAL DE LUJO|TABASCO|CARDENAS|EJIDO CARDENAS|2020-06-20|12900|0|400|50|2|0|0|0|0|0|0|0|0|0|0|0|0|0|0|MARQUEZ|RAMOS|DAYSI|SOLTERO|X|X|ENTRADA DEL DRON |EJIDO CARDENAS|X|93332534|X|X|X|ENTRADA DEL DRON |X|LUNES|X|X|X|X|X|DOMICILIO |4950|7950|0|0|0|2021-05-11|2021-05-18|x|x|x|x|x|W5OV8PESRAEJZYS|x|HOMBRE|X|12900|X|X|X|X|X|X|X|X|CARDENAS|X|X|X|X|X</v>
      </c>
    </row>
    <row r="852" spans="1:82" x14ac:dyDescent="0.25">
      <c r="A852" t="s">
        <v>986</v>
      </c>
      <c r="B852" t="s">
        <v>2977</v>
      </c>
      <c r="C852">
        <v>3</v>
      </c>
      <c r="D852" t="s">
        <v>3183</v>
      </c>
      <c r="E852" t="s">
        <v>3188</v>
      </c>
      <c r="F852" t="s">
        <v>0</v>
      </c>
      <c r="G852" t="s">
        <v>3638</v>
      </c>
      <c r="H852" t="s">
        <v>3888</v>
      </c>
      <c r="I852">
        <v>14800</v>
      </c>
      <c r="J852">
        <v>0</v>
      </c>
      <c r="K852">
        <v>50</v>
      </c>
      <c r="L852">
        <v>50</v>
      </c>
      <c r="M852">
        <v>1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 t="s">
        <v>4262</v>
      </c>
      <c r="AC852" t="s">
        <v>4246</v>
      </c>
      <c r="AD852" t="s">
        <v>4550</v>
      </c>
      <c r="AE852" t="s">
        <v>4</v>
      </c>
      <c r="AF852" t="s">
        <v>1</v>
      </c>
      <c r="AG852" t="s">
        <v>1</v>
      </c>
      <c r="AH852" t="s">
        <v>5793</v>
      </c>
      <c r="AI852" t="s">
        <v>3638</v>
      </c>
      <c r="AJ852" t="s">
        <v>1</v>
      </c>
      <c r="AK852">
        <v>9371655669</v>
      </c>
      <c r="AL852" t="s">
        <v>1</v>
      </c>
      <c r="AM852" t="s">
        <v>1</v>
      </c>
      <c r="AN852" t="s">
        <v>1</v>
      </c>
      <c r="AO852" t="s">
        <v>5793</v>
      </c>
      <c r="AP852" t="s">
        <v>1</v>
      </c>
      <c r="AQ852" t="s">
        <v>2</v>
      </c>
      <c r="AR852" t="s">
        <v>1</v>
      </c>
      <c r="AS852" t="s">
        <v>1</v>
      </c>
      <c r="AT852" t="s">
        <v>1</v>
      </c>
      <c r="AU852" t="s">
        <v>1</v>
      </c>
      <c r="AV852" t="s">
        <v>1</v>
      </c>
      <c r="AW852" t="s">
        <v>11</v>
      </c>
      <c r="AX852">
        <f>Tabla1[[#This Row],[precio del paquete]]-Tabla1[[#This Row],[Saldo_Deudor]]</f>
        <v>900</v>
      </c>
      <c r="AY852">
        <v>13900</v>
      </c>
      <c r="AZ852">
        <v>0</v>
      </c>
      <c r="BA852">
        <v>0</v>
      </c>
      <c r="BB852" s="20">
        <v>0</v>
      </c>
      <c r="BC852" t="s">
        <v>6011</v>
      </c>
      <c r="BD852" t="s">
        <v>6105</v>
      </c>
      <c r="BE852" t="s">
        <v>3</v>
      </c>
      <c r="BF852" t="s">
        <v>3</v>
      </c>
      <c r="BG852" t="s">
        <v>3</v>
      </c>
      <c r="BH852" t="s">
        <v>3</v>
      </c>
      <c r="BI852" t="s">
        <v>3</v>
      </c>
      <c r="BJ852" s="18" t="s">
        <v>6138</v>
      </c>
      <c r="BK852" t="s">
        <v>3</v>
      </c>
      <c r="BL852" t="s">
        <v>132</v>
      </c>
      <c r="BM852" t="s">
        <v>1</v>
      </c>
      <c r="BN852">
        <f>Tabla1[[#This Row],[precio del paquete]]</f>
        <v>14800</v>
      </c>
      <c r="BO852" t="s">
        <v>1</v>
      </c>
      <c r="BP852" t="s">
        <v>1</v>
      </c>
      <c r="BQ852" t="s">
        <v>1</v>
      </c>
      <c r="BR852" t="s">
        <v>1</v>
      </c>
      <c r="BS852" t="s">
        <v>1</v>
      </c>
      <c r="BT852" t="s">
        <v>1</v>
      </c>
      <c r="BU852" t="s">
        <v>1</v>
      </c>
      <c r="BV852" t="s">
        <v>1</v>
      </c>
      <c r="BW852" t="s">
        <v>0</v>
      </c>
      <c r="BX852" t="s">
        <v>1</v>
      </c>
      <c r="BY852" t="s">
        <v>1</v>
      </c>
      <c r="BZ852" t="s">
        <v>1</v>
      </c>
      <c r="CA852" t="s">
        <v>1</v>
      </c>
      <c r="CB852" t="s">
        <v>1</v>
      </c>
      <c r="CD852" t="str" cm="1">
        <f t="array" aca="1" ref="CD852" ca="1">eConcatenar(A852:CB852,"|")</f>
        <v>PuW9T7hVtbSSSCjv|CAR2021-7228|3|MEMORIAL|TABASCO|CARDENAS|RANCHERIA MIAHUATLAN SEGUNDA SECCION|2021-11-25|14800|0|50|50|1|0|0|0|0|0|0|0|0|0|0|0|0|0|0|OLAN|JIMENEZ|VICTOR|SOLTERO|X|X|CALLEJON SIN NUMERO|RANCHERIA MIAHUATLAN SEGUNDA SECCION|X|9371655669|X|X|X|CALLEJON SIN NUMERO|X|LUNES|X|X|X|X|X|DOMICILIO |900|13900|0|0|0|2022-11-28|2022-12-05|x|x|x|x|x|W5OV8PESRAEJZYS|x|HOMBRE|X|14800|X|X|X|X|X|X|X|X|CARDENAS|X|X|X|X|X</v>
      </c>
    </row>
    <row r="853" spans="1:82" x14ac:dyDescent="0.25">
      <c r="A853" t="s">
        <v>987</v>
      </c>
      <c r="B853" t="s">
        <v>2978</v>
      </c>
      <c r="C853">
        <v>3</v>
      </c>
      <c r="D853" t="s">
        <v>3183</v>
      </c>
      <c r="E853" t="s">
        <v>3188</v>
      </c>
      <c r="F853" t="s">
        <v>3191</v>
      </c>
      <c r="G853" t="s">
        <v>3658</v>
      </c>
      <c r="H853" t="s">
        <v>4124</v>
      </c>
      <c r="I853">
        <v>14800</v>
      </c>
      <c r="J853">
        <v>0</v>
      </c>
      <c r="K853">
        <v>500</v>
      </c>
      <c r="L853">
        <v>50</v>
      </c>
      <c r="M853">
        <v>1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 t="s">
        <v>4221</v>
      </c>
      <c r="AC853" t="s">
        <v>4201</v>
      </c>
      <c r="AD853" t="s">
        <v>5042</v>
      </c>
      <c r="AE853" t="s">
        <v>4</v>
      </c>
      <c r="AF853" t="s">
        <v>1</v>
      </c>
      <c r="AG853" t="s">
        <v>1</v>
      </c>
      <c r="AH853" t="s">
        <v>5794</v>
      </c>
      <c r="AI853" t="s">
        <v>3658</v>
      </c>
      <c r="AJ853" t="s">
        <v>1</v>
      </c>
      <c r="AK853">
        <v>9141383659</v>
      </c>
      <c r="AL853" t="s">
        <v>1</v>
      </c>
      <c r="AM853" t="s">
        <v>1</v>
      </c>
      <c r="AN853" t="s">
        <v>1</v>
      </c>
      <c r="AO853" t="s">
        <v>5794</v>
      </c>
      <c r="AP853" t="s">
        <v>1</v>
      </c>
      <c r="AQ853" t="s">
        <v>2</v>
      </c>
      <c r="AR853" t="s">
        <v>1</v>
      </c>
      <c r="AS853" t="s">
        <v>1</v>
      </c>
      <c r="AT853" t="s">
        <v>1</v>
      </c>
      <c r="AU853" t="s">
        <v>1</v>
      </c>
      <c r="AV853" t="s">
        <v>1</v>
      </c>
      <c r="AW853" t="s">
        <v>11</v>
      </c>
      <c r="AX853">
        <f>Tabla1[[#This Row],[precio del paquete]]-Tabla1[[#This Row],[Saldo_Deudor]]</f>
        <v>500</v>
      </c>
      <c r="AY853">
        <v>14300</v>
      </c>
      <c r="AZ853">
        <v>0</v>
      </c>
      <c r="BA853">
        <v>0</v>
      </c>
      <c r="BB853" s="20">
        <v>0</v>
      </c>
      <c r="BC853" t="s">
        <v>4124</v>
      </c>
      <c r="BD853" t="s">
        <v>4103</v>
      </c>
      <c r="BE853" t="s">
        <v>3</v>
      </c>
      <c r="BF853" t="s">
        <v>3</v>
      </c>
      <c r="BG853" t="s">
        <v>3</v>
      </c>
      <c r="BH853" t="s">
        <v>3</v>
      </c>
      <c r="BI853" t="s">
        <v>3</v>
      </c>
      <c r="BJ853" s="19" t="s">
        <v>6138</v>
      </c>
      <c r="BK853" t="s">
        <v>3</v>
      </c>
      <c r="BL853" t="s">
        <v>132</v>
      </c>
      <c r="BM853" t="s">
        <v>1</v>
      </c>
      <c r="BN853">
        <f>Tabla1[[#This Row],[precio del paquete]]</f>
        <v>14800</v>
      </c>
      <c r="BO853" t="s">
        <v>1</v>
      </c>
      <c r="BP853" t="s">
        <v>1</v>
      </c>
      <c r="BQ853" t="s">
        <v>1</v>
      </c>
      <c r="BR853" t="s">
        <v>1</v>
      </c>
      <c r="BS853" t="s">
        <v>1</v>
      </c>
      <c r="BT853" t="s">
        <v>1</v>
      </c>
      <c r="BU853" t="s">
        <v>1</v>
      </c>
      <c r="BV853" t="s">
        <v>1</v>
      </c>
      <c r="BW853" t="s">
        <v>0</v>
      </c>
      <c r="BX853" t="s">
        <v>1</v>
      </c>
      <c r="BY853" t="s">
        <v>1</v>
      </c>
      <c r="BZ853" t="s">
        <v>1</v>
      </c>
      <c r="CA853" t="s">
        <v>1</v>
      </c>
      <c r="CB853" t="s">
        <v>1</v>
      </c>
      <c r="CD853" t="str" cm="1">
        <f t="array" aca="1" ref="CD853" ca="1">eConcatenar(A853:CB853,"|")</f>
        <v>CaJKV4IUmmdhAv3v|CAR2022-0416|3|MEMORIAL|TABASCO|CUNDUACAN|RANCHERIA YOLOXOCHITL|2022-01-21|14800|0|500|50|1|0|0|0|0|0|0|0|0|0|0|0|0|0|0|GONZALEZ|HERNANDEZ|ELIA|SOLTERO|X|X|CARRETER PRINCIPAL SIN NUMERO|RANCHERIA YOLOXOCHITL|X|9141383659|X|X|X|CARRETER PRINCIPAL SIN NUMERO|X|LUNES|X|X|X|X|X|DOMICILIO |500|14300|0|0|0|2022-01-21|2022-01-28|x|x|x|x|x|W5OV8PESRAEJZYS|x|HOMBRE|X|14800|X|X|X|X|X|X|X|X|CARDENAS|X|X|X|X|X</v>
      </c>
    </row>
    <row r="854" spans="1:82" x14ac:dyDescent="0.25">
      <c r="A854" t="s">
        <v>988</v>
      </c>
      <c r="B854" t="s">
        <v>2979</v>
      </c>
      <c r="C854">
        <v>3</v>
      </c>
      <c r="D854" t="s">
        <v>3187</v>
      </c>
      <c r="E854" t="s">
        <v>3188</v>
      </c>
      <c r="F854" t="s">
        <v>3191</v>
      </c>
      <c r="G854" t="s">
        <v>3659</v>
      </c>
      <c r="H854" t="s">
        <v>4125</v>
      </c>
      <c r="I854">
        <v>12900</v>
      </c>
      <c r="J854">
        <v>0</v>
      </c>
      <c r="K854">
        <v>100</v>
      </c>
      <c r="L854">
        <v>50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 t="s">
        <v>5043</v>
      </c>
      <c r="AC854" t="s">
        <v>4344</v>
      </c>
      <c r="AD854" t="s">
        <v>5044</v>
      </c>
      <c r="AE854" t="s">
        <v>4</v>
      </c>
      <c r="AF854" t="s">
        <v>1</v>
      </c>
      <c r="AG854" t="s">
        <v>1</v>
      </c>
      <c r="AH854" t="s">
        <v>5795</v>
      </c>
      <c r="AI854" t="s">
        <v>3659</v>
      </c>
      <c r="AJ854" t="s">
        <v>1</v>
      </c>
      <c r="AK854" t="s">
        <v>1</v>
      </c>
      <c r="AL854" t="s">
        <v>1</v>
      </c>
      <c r="AM854" t="s">
        <v>1</v>
      </c>
      <c r="AN854" t="s">
        <v>1</v>
      </c>
      <c r="AO854" t="s">
        <v>5795</v>
      </c>
      <c r="AP854" t="s">
        <v>1</v>
      </c>
      <c r="AQ854" t="s">
        <v>2</v>
      </c>
      <c r="AR854" t="s">
        <v>1</v>
      </c>
      <c r="AS854" t="s">
        <v>1</v>
      </c>
      <c r="AT854" t="s">
        <v>1</v>
      </c>
      <c r="AU854" t="s">
        <v>1</v>
      </c>
      <c r="AV854" t="s">
        <v>1</v>
      </c>
      <c r="AW854" t="s">
        <v>11</v>
      </c>
      <c r="AX854">
        <f>Tabla1[[#This Row],[precio del paquete]]-Tabla1[[#This Row],[Saldo_Deudor]]</f>
        <v>9500</v>
      </c>
      <c r="AY854">
        <v>3400</v>
      </c>
      <c r="AZ854">
        <v>0</v>
      </c>
      <c r="BA854">
        <v>0</v>
      </c>
      <c r="BB854" s="20">
        <v>0</v>
      </c>
      <c r="BC854" t="s">
        <v>4103</v>
      </c>
      <c r="BD854" t="s">
        <v>6052</v>
      </c>
      <c r="BE854" t="s">
        <v>3</v>
      </c>
      <c r="BF854" t="s">
        <v>3</v>
      </c>
      <c r="BG854" t="s">
        <v>3</v>
      </c>
      <c r="BH854" t="s">
        <v>3</v>
      </c>
      <c r="BI854" t="s">
        <v>3</v>
      </c>
      <c r="BJ854" s="18" t="s">
        <v>6138</v>
      </c>
      <c r="BK854" t="s">
        <v>3</v>
      </c>
      <c r="BL854" t="s">
        <v>132</v>
      </c>
      <c r="BM854" t="s">
        <v>1</v>
      </c>
      <c r="BN854">
        <f>Tabla1[[#This Row],[precio del paquete]]</f>
        <v>12900</v>
      </c>
      <c r="BO854" t="s">
        <v>1</v>
      </c>
      <c r="BP854" t="s">
        <v>1</v>
      </c>
      <c r="BQ854" t="s">
        <v>1</v>
      </c>
      <c r="BR854" t="s">
        <v>1</v>
      </c>
      <c r="BS854" t="s">
        <v>1</v>
      </c>
      <c r="BT854" t="s">
        <v>1</v>
      </c>
      <c r="BU854" t="s">
        <v>1</v>
      </c>
      <c r="BV854" t="s">
        <v>1</v>
      </c>
      <c r="BW854" t="s">
        <v>0</v>
      </c>
      <c r="BX854" t="s">
        <v>1</v>
      </c>
      <c r="BY854" t="s">
        <v>1</v>
      </c>
      <c r="BZ854" t="s">
        <v>1</v>
      </c>
      <c r="CA854" t="s">
        <v>1</v>
      </c>
      <c r="CB854" t="s">
        <v>1</v>
      </c>
      <c r="CD854" t="str" cm="1">
        <f t="array" aca="1" ref="CD854" ca="1">eConcatenar(A854:CB854,"|")</f>
        <v>QOyHPXV2r55Tkg7k|CAR2018-2561|3|ECONOLINE|TABASCO|CUNDUACAN|RANCHERIA BENITO JUAREZ SEGUNDA SECCION|2018-12-11|12900|0|100|50|0|0|0|0|0|0|0|0|0|0|0|0|0|0|0|CASANGO||USTIQUIO|SOLTERO|X|X|CARRETERA VIA CORTA|RANCHERIA BENITO JUAREZ SEGUNDA SECCION|X|X|X|X|X|CARRETERA VIA CORTA|X|LUNES|X|X|X|X|X|DOMICILIO |9500|3400|0|0|0|2022-01-28|2022-02-04|x|x|x|x|x|W5OV8PESRAEJZYS|x|HOMBRE|X|12900|X|X|X|X|X|X|X|X|CARDENAS|X|X|X|X|X</v>
      </c>
    </row>
    <row r="855" spans="1:82" x14ac:dyDescent="0.25">
      <c r="A855" t="s">
        <v>989</v>
      </c>
      <c r="B855" t="s">
        <v>2980</v>
      </c>
      <c r="C855">
        <v>3</v>
      </c>
      <c r="D855" t="s">
        <v>3187</v>
      </c>
      <c r="E855" t="s">
        <v>3188</v>
      </c>
      <c r="F855" t="s">
        <v>3191</v>
      </c>
      <c r="G855" t="s">
        <v>3331</v>
      </c>
      <c r="H855" t="s">
        <v>4126</v>
      </c>
      <c r="I855">
        <v>12900</v>
      </c>
      <c r="J855">
        <v>0</v>
      </c>
      <c r="K855">
        <v>200</v>
      </c>
      <c r="L855">
        <v>50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 t="s">
        <v>4314</v>
      </c>
      <c r="AC855" t="s">
        <v>7</v>
      </c>
      <c r="AD855" t="s">
        <v>5045</v>
      </c>
      <c r="AE855" t="s">
        <v>4</v>
      </c>
      <c r="AF855" t="s">
        <v>1</v>
      </c>
      <c r="AG855" t="s">
        <v>1</v>
      </c>
      <c r="AH855" t="s">
        <v>5369</v>
      </c>
      <c r="AI855" t="s">
        <v>3331</v>
      </c>
      <c r="AJ855" t="s">
        <v>1</v>
      </c>
      <c r="AK855" t="s">
        <v>1</v>
      </c>
      <c r="AL855" t="s">
        <v>1</v>
      </c>
      <c r="AM855" t="s">
        <v>1</v>
      </c>
      <c r="AN855" t="s">
        <v>1</v>
      </c>
      <c r="AO855" t="s">
        <v>5369</v>
      </c>
      <c r="AP855" t="s">
        <v>1</v>
      </c>
      <c r="AQ855" t="s">
        <v>2</v>
      </c>
      <c r="AR855" t="s">
        <v>1</v>
      </c>
      <c r="AS855" t="s">
        <v>1</v>
      </c>
      <c r="AT855" t="s">
        <v>1</v>
      </c>
      <c r="AU855" t="s">
        <v>1</v>
      </c>
      <c r="AV855" t="s">
        <v>1</v>
      </c>
      <c r="AW855" t="s">
        <v>11</v>
      </c>
      <c r="AX855">
        <f>Tabla1[[#This Row],[precio del paquete]]-Tabla1[[#This Row],[Saldo_Deudor]]</f>
        <v>7750</v>
      </c>
      <c r="AY855">
        <v>5150</v>
      </c>
      <c r="AZ855">
        <v>0</v>
      </c>
      <c r="BA855">
        <v>0</v>
      </c>
      <c r="BB855" s="20">
        <v>0</v>
      </c>
      <c r="BC855" t="s">
        <v>6012</v>
      </c>
      <c r="BD855" t="s">
        <v>6106</v>
      </c>
      <c r="BE855" t="s">
        <v>3</v>
      </c>
      <c r="BF855" t="s">
        <v>3</v>
      </c>
      <c r="BG855" t="s">
        <v>3</v>
      </c>
      <c r="BH855" t="s">
        <v>3</v>
      </c>
      <c r="BI855" t="s">
        <v>3</v>
      </c>
      <c r="BJ855" s="19" t="s">
        <v>6138</v>
      </c>
      <c r="BK855" t="s">
        <v>3</v>
      </c>
      <c r="BL855" t="s">
        <v>132</v>
      </c>
      <c r="BM855" t="s">
        <v>1</v>
      </c>
      <c r="BN855">
        <f>Tabla1[[#This Row],[precio del paquete]]</f>
        <v>12900</v>
      </c>
      <c r="BO855" t="s">
        <v>1</v>
      </c>
      <c r="BP855" t="s">
        <v>1</v>
      </c>
      <c r="BQ855" t="s">
        <v>1</v>
      </c>
      <c r="BR855" t="s">
        <v>1</v>
      </c>
      <c r="BS855" t="s">
        <v>1</v>
      </c>
      <c r="BT855" t="s">
        <v>1</v>
      </c>
      <c r="BU855" t="s">
        <v>1</v>
      </c>
      <c r="BV855" t="s">
        <v>1</v>
      </c>
      <c r="BW855" t="s">
        <v>0</v>
      </c>
      <c r="BX855" t="s">
        <v>1</v>
      </c>
      <c r="BY855" t="s">
        <v>1</v>
      </c>
      <c r="BZ855" t="s">
        <v>1</v>
      </c>
      <c r="CA855" t="s">
        <v>1</v>
      </c>
      <c r="CB855" t="s">
        <v>1</v>
      </c>
      <c r="CD855" t="str" cm="1">
        <f t="array" aca="1" ref="CD855" ca="1">eConcatenar(A855:CB855,"|")</f>
        <v>iA0ml2GKVpLv9CJq|CAR2018-2261|3|ECONOLINE|TABASCO|CUNDUACAN|EJIDO ONCE DE FEBRERO|2018-10-17|12900|0|200|50|0|0|0|0|0|0|0|0|0|0|0|0|0|0|0|CASTILLO|LOPEZ|FIDEL|SOLTERO|X|X|CAMPO BELLOTA|EJIDO ONCE DE FEBRERO|X|X|X|X|X|CAMPO BELLOTA|X|LUNES|X|X|X|X|X|DOMICILIO |7750|5150|0|0|0|2021-08-13|2021-08-20|x|x|x|x|x|W5OV8PESRAEJZYS|x|HOMBRE|X|12900|X|X|X|X|X|X|X|X|CARDENAS|X|X|X|X|X</v>
      </c>
    </row>
    <row r="856" spans="1:82" x14ac:dyDescent="0.25">
      <c r="A856" t="s">
        <v>990</v>
      </c>
      <c r="B856" t="s">
        <v>2981</v>
      </c>
      <c r="C856">
        <v>3</v>
      </c>
      <c r="D856" t="s">
        <v>3187</v>
      </c>
      <c r="E856" t="s">
        <v>3188</v>
      </c>
      <c r="F856" t="s">
        <v>3191</v>
      </c>
      <c r="G856" t="s">
        <v>3660</v>
      </c>
      <c r="H856" t="s">
        <v>4127</v>
      </c>
      <c r="I856">
        <v>12900</v>
      </c>
      <c r="J856">
        <v>0</v>
      </c>
      <c r="K856">
        <v>100</v>
      </c>
      <c r="L856">
        <v>50</v>
      </c>
      <c r="M856">
        <v>1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 t="s">
        <v>4246</v>
      </c>
      <c r="AC856" t="s">
        <v>4202</v>
      </c>
      <c r="AD856" t="s">
        <v>5046</v>
      </c>
      <c r="AE856" t="s">
        <v>4</v>
      </c>
      <c r="AF856" t="s">
        <v>1</v>
      </c>
      <c r="AG856" t="s">
        <v>1</v>
      </c>
      <c r="AH856" t="s">
        <v>5796</v>
      </c>
      <c r="AI856" t="s">
        <v>3660</v>
      </c>
      <c r="AJ856" t="s">
        <v>1</v>
      </c>
      <c r="AK856" t="s">
        <v>1</v>
      </c>
      <c r="AL856" t="s">
        <v>1</v>
      </c>
      <c r="AM856" t="s">
        <v>1</v>
      </c>
      <c r="AN856" t="s">
        <v>1</v>
      </c>
      <c r="AO856" t="s">
        <v>5796</v>
      </c>
      <c r="AP856" t="s">
        <v>1</v>
      </c>
      <c r="AQ856" t="s">
        <v>2</v>
      </c>
      <c r="AR856" t="s">
        <v>1</v>
      </c>
      <c r="AS856" t="s">
        <v>1</v>
      </c>
      <c r="AT856" t="s">
        <v>1</v>
      </c>
      <c r="AU856" t="s">
        <v>1</v>
      </c>
      <c r="AV856" t="s">
        <v>1</v>
      </c>
      <c r="AW856" t="s">
        <v>11</v>
      </c>
      <c r="AX856">
        <f>Tabla1[[#This Row],[precio del paquete]]-Tabla1[[#This Row],[Saldo_Deudor]]</f>
        <v>4700</v>
      </c>
      <c r="AY856">
        <v>8200</v>
      </c>
      <c r="AZ856">
        <v>0</v>
      </c>
      <c r="BA856">
        <v>0</v>
      </c>
      <c r="BB856" s="20">
        <v>0</v>
      </c>
      <c r="BC856" t="s">
        <v>3987</v>
      </c>
      <c r="BD856" t="s">
        <v>3956</v>
      </c>
      <c r="BE856" t="s">
        <v>3</v>
      </c>
      <c r="BF856" t="s">
        <v>3</v>
      </c>
      <c r="BG856" t="s">
        <v>3</v>
      </c>
      <c r="BH856" t="s">
        <v>3</v>
      </c>
      <c r="BI856" t="s">
        <v>3</v>
      </c>
      <c r="BJ856" s="18" t="s">
        <v>6138</v>
      </c>
      <c r="BK856" t="s">
        <v>3</v>
      </c>
      <c r="BL856" t="s">
        <v>132</v>
      </c>
      <c r="BM856" t="s">
        <v>1</v>
      </c>
      <c r="BN856">
        <f>Tabla1[[#This Row],[precio del paquete]]</f>
        <v>12900</v>
      </c>
      <c r="BO856" t="s">
        <v>1</v>
      </c>
      <c r="BP856" t="s">
        <v>1</v>
      </c>
      <c r="BQ856" t="s">
        <v>1</v>
      </c>
      <c r="BR856" t="s">
        <v>1</v>
      </c>
      <c r="BS856" t="s">
        <v>1</v>
      </c>
      <c r="BT856" t="s">
        <v>1</v>
      </c>
      <c r="BU856" t="s">
        <v>1</v>
      </c>
      <c r="BV856" t="s">
        <v>1</v>
      </c>
      <c r="BW856" t="s">
        <v>0</v>
      </c>
      <c r="BX856" t="s">
        <v>1</v>
      </c>
      <c r="BY856" t="s">
        <v>1</v>
      </c>
      <c r="BZ856" t="s">
        <v>1</v>
      </c>
      <c r="CA856" t="s">
        <v>1</v>
      </c>
      <c r="CB856" t="s">
        <v>1</v>
      </c>
      <c r="CD856" t="str" cm="1">
        <f t="array" aca="1" ref="CD856" ca="1">eConcatenar(A856:CB856,"|")</f>
        <v>Pp0IU9yvMcYFfRrd|CAR2018-2410|3|ECONOLINE|TABASCO|CUNDUACAN|RANCHERIA MANTILLA |2018-10-22|12900|0|100|50|1|0|0|0|0|0|0|0|0|0|0|0|0|0|0|JIMENEZ|SANTIAGO|UBILDRO|SOLTERO|X|X|CARRETERA A YOLOXOCHITL|RANCHERIA MANTILLA |X|X|X|X|X|CARRETERA A YOLOXOCHITL|X|LUNES|X|X|X|X|X|DOMICILIO |4700|8200|0|0|0|2021-11-26|2021-12-03|x|x|x|x|x|W5OV8PESRAEJZYS|x|HOMBRE|X|12900|X|X|X|X|X|X|X|X|CARDENAS|X|X|X|X|X</v>
      </c>
    </row>
    <row r="857" spans="1:82" x14ac:dyDescent="0.25">
      <c r="A857" t="s">
        <v>991</v>
      </c>
      <c r="B857" t="s">
        <v>2982</v>
      </c>
      <c r="C857">
        <v>3</v>
      </c>
      <c r="D857" t="s">
        <v>3183</v>
      </c>
      <c r="E857" t="s">
        <v>3188</v>
      </c>
      <c r="F857" t="s">
        <v>3191</v>
      </c>
      <c r="G857" t="s">
        <v>3661</v>
      </c>
      <c r="H857" t="s">
        <v>3769</v>
      </c>
      <c r="I857">
        <v>14800</v>
      </c>
      <c r="J857">
        <v>0</v>
      </c>
      <c r="K857">
        <v>200</v>
      </c>
      <c r="L857">
        <v>50</v>
      </c>
      <c r="M857">
        <v>1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 t="s">
        <v>8</v>
      </c>
      <c r="AC857" t="s">
        <v>4631</v>
      </c>
      <c r="AD857" t="s">
        <v>4225</v>
      </c>
      <c r="AE857" t="s">
        <v>4</v>
      </c>
      <c r="AF857" t="s">
        <v>1</v>
      </c>
      <c r="AG857" t="s">
        <v>1</v>
      </c>
      <c r="AH857" t="s">
        <v>3237</v>
      </c>
      <c r="AI857" t="s">
        <v>3661</v>
      </c>
      <c r="AJ857" t="s">
        <v>1</v>
      </c>
      <c r="AK857">
        <v>9371830731</v>
      </c>
      <c r="AL857" t="s">
        <v>1</v>
      </c>
      <c r="AM857" t="s">
        <v>1</v>
      </c>
      <c r="AN857" t="s">
        <v>1</v>
      </c>
      <c r="AO857" t="s">
        <v>3237</v>
      </c>
      <c r="AP857" t="s">
        <v>1</v>
      </c>
      <c r="AQ857" t="s">
        <v>2</v>
      </c>
      <c r="AR857" t="s">
        <v>1</v>
      </c>
      <c r="AS857" t="s">
        <v>1</v>
      </c>
      <c r="AT857" t="s">
        <v>1</v>
      </c>
      <c r="AU857" t="s">
        <v>1</v>
      </c>
      <c r="AV857" t="s">
        <v>1</v>
      </c>
      <c r="AW857" t="s">
        <v>11</v>
      </c>
      <c r="AX857">
        <f>Tabla1[[#This Row],[precio del paquete]]-Tabla1[[#This Row],[Saldo_Deudor]]</f>
        <v>200</v>
      </c>
      <c r="AY857">
        <v>14600</v>
      </c>
      <c r="AZ857">
        <v>0</v>
      </c>
      <c r="BA857">
        <v>0</v>
      </c>
      <c r="BB857" s="20">
        <v>0</v>
      </c>
      <c r="BC857" t="s">
        <v>3769</v>
      </c>
      <c r="BD857" t="s">
        <v>6039</v>
      </c>
      <c r="BE857" t="s">
        <v>3</v>
      </c>
      <c r="BF857" t="s">
        <v>3</v>
      </c>
      <c r="BG857" t="s">
        <v>3</v>
      </c>
      <c r="BH857" t="s">
        <v>3</v>
      </c>
      <c r="BI857" t="s">
        <v>3</v>
      </c>
      <c r="BJ857" s="19" t="s">
        <v>6138</v>
      </c>
      <c r="BK857" t="s">
        <v>3</v>
      </c>
      <c r="BL857" t="s">
        <v>132</v>
      </c>
      <c r="BM857" t="s">
        <v>1</v>
      </c>
      <c r="BN857">
        <f>Tabla1[[#This Row],[precio del paquete]]</f>
        <v>14800</v>
      </c>
      <c r="BO857" t="s">
        <v>1</v>
      </c>
      <c r="BP857" t="s">
        <v>1</v>
      </c>
      <c r="BQ857" t="s">
        <v>1</v>
      </c>
      <c r="BR857" t="s">
        <v>1</v>
      </c>
      <c r="BS857" t="s">
        <v>1</v>
      </c>
      <c r="BT857" t="s">
        <v>1</v>
      </c>
      <c r="BU857" t="s">
        <v>1</v>
      </c>
      <c r="BV857" t="s">
        <v>1</v>
      </c>
      <c r="BW857" t="s">
        <v>0</v>
      </c>
      <c r="BX857" t="s">
        <v>1</v>
      </c>
      <c r="BY857" t="s">
        <v>1</v>
      </c>
      <c r="BZ857" t="s">
        <v>1</v>
      </c>
      <c r="CA857" t="s">
        <v>1</v>
      </c>
      <c r="CB857" t="s">
        <v>1</v>
      </c>
      <c r="CD857" t="str" cm="1">
        <f t="array" aca="1" ref="CD857" ca="1">eConcatenar(A857:CB857,"|")</f>
        <v>LEThGNWpwnJsT7WI|CAR2022-0602|3|MEMORIAL|TABASCO|CUNDUACAN|RANCHERIA YOLOXOCHITL SEGUNDA SECCION|2022-01-29|14800|0|200|50|1|0|0|0|0|0|0|0|0|0|0|0|0|0|0|GOMEZ|ZAPATA|JUANA|SOLTERO|X|X|CARRETERA PRINCIPAL SIN NUMERO|RANCHERIA YOLOXOCHITL SEGUNDA SECCION|X|9371830731|X|X|X|CARRETERA PRINCIPAL SIN NUMERO|X|LUNES|X|X|X|X|X|DOMICILIO |200|14600|0|0|0|2022-01-29|2022-02-05|x|x|x|x|x|W5OV8PESRAEJZYS|x|HOMBRE|X|14800|X|X|X|X|X|X|X|X|CARDENAS|X|X|X|X|X</v>
      </c>
    </row>
    <row r="858" spans="1:82" x14ac:dyDescent="0.25">
      <c r="A858" t="s">
        <v>992</v>
      </c>
      <c r="B858" t="s">
        <v>2983</v>
      </c>
      <c r="C858">
        <v>3</v>
      </c>
      <c r="D858" t="s">
        <v>3183</v>
      </c>
      <c r="E858" t="s">
        <v>3188</v>
      </c>
      <c r="F858" t="s">
        <v>3191</v>
      </c>
      <c r="G858" t="s">
        <v>3661</v>
      </c>
      <c r="H858" t="s">
        <v>3769</v>
      </c>
      <c r="I858">
        <v>14800</v>
      </c>
      <c r="J858">
        <v>0</v>
      </c>
      <c r="K858">
        <v>50</v>
      </c>
      <c r="L858">
        <v>50</v>
      </c>
      <c r="M858">
        <v>1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 t="s">
        <v>4704</v>
      </c>
      <c r="AC858" t="s">
        <v>4703</v>
      </c>
      <c r="AD858" t="s">
        <v>4762</v>
      </c>
      <c r="AE858" t="s">
        <v>4</v>
      </c>
      <c r="AF858" t="s">
        <v>1</v>
      </c>
      <c r="AG858" t="s">
        <v>1</v>
      </c>
      <c r="AH858" t="s">
        <v>3237</v>
      </c>
      <c r="AI858" t="s">
        <v>3661</v>
      </c>
      <c r="AJ858" t="s">
        <v>1</v>
      </c>
      <c r="AK858">
        <v>9141127057</v>
      </c>
      <c r="AL858" t="s">
        <v>1</v>
      </c>
      <c r="AM858" t="s">
        <v>1</v>
      </c>
      <c r="AN858" t="s">
        <v>1</v>
      </c>
      <c r="AO858" t="s">
        <v>3237</v>
      </c>
      <c r="AP858" t="s">
        <v>1</v>
      </c>
      <c r="AQ858" t="s">
        <v>2</v>
      </c>
      <c r="AR858" t="s">
        <v>1</v>
      </c>
      <c r="AS858" t="s">
        <v>1</v>
      </c>
      <c r="AT858" t="s">
        <v>1</v>
      </c>
      <c r="AU858" t="s">
        <v>1</v>
      </c>
      <c r="AV858" t="s">
        <v>1</v>
      </c>
      <c r="AW858" t="s">
        <v>11</v>
      </c>
      <c r="AX858">
        <f>Tabla1[[#This Row],[precio del paquete]]-Tabla1[[#This Row],[Saldo_Deudor]]</f>
        <v>50</v>
      </c>
      <c r="AY858">
        <v>14750</v>
      </c>
      <c r="AZ858">
        <v>0</v>
      </c>
      <c r="BA858">
        <v>0</v>
      </c>
      <c r="BB858" s="20">
        <v>0</v>
      </c>
      <c r="BC858" t="s">
        <v>3769</v>
      </c>
      <c r="BD858" t="s">
        <v>6039</v>
      </c>
      <c r="BE858" t="s">
        <v>3</v>
      </c>
      <c r="BF858" t="s">
        <v>3</v>
      </c>
      <c r="BG858" t="s">
        <v>3</v>
      </c>
      <c r="BH858" t="s">
        <v>3</v>
      </c>
      <c r="BI858" t="s">
        <v>3</v>
      </c>
      <c r="BJ858" s="18" t="s">
        <v>6138</v>
      </c>
      <c r="BK858" t="s">
        <v>3</v>
      </c>
      <c r="BL858" t="s">
        <v>132</v>
      </c>
      <c r="BM858" t="s">
        <v>1</v>
      </c>
      <c r="BN858">
        <f>Tabla1[[#This Row],[precio del paquete]]</f>
        <v>14800</v>
      </c>
      <c r="BO858" t="s">
        <v>1</v>
      </c>
      <c r="BP858" t="s">
        <v>1</v>
      </c>
      <c r="BQ858" t="s">
        <v>1</v>
      </c>
      <c r="BR858" t="s">
        <v>1</v>
      </c>
      <c r="BS858" t="s">
        <v>1</v>
      </c>
      <c r="BT858" t="s">
        <v>1</v>
      </c>
      <c r="BU858" t="s">
        <v>1</v>
      </c>
      <c r="BV858" t="s">
        <v>1</v>
      </c>
      <c r="BW858" t="s">
        <v>0</v>
      </c>
      <c r="BX858" t="s">
        <v>1</v>
      </c>
      <c r="BY858" t="s">
        <v>1</v>
      </c>
      <c r="BZ858" t="s">
        <v>1</v>
      </c>
      <c r="CA858" t="s">
        <v>1</v>
      </c>
      <c r="CB858" t="s">
        <v>1</v>
      </c>
      <c r="CD858" t="str" cm="1">
        <f t="array" aca="1" ref="CD858" ca="1">eConcatenar(A858:CB858,"|")</f>
        <v>q8P82fQ97QbSUcrE|CAR2022-0600|3|MEMORIAL|TABASCO|CUNDUACAN|RANCHERIA YOLOXOCHITL SEGUNDA SECCION|2022-01-29|14800|0|50|50|1|0|0|0|0|0|0|0|0|0|0|0|0|0|0|TRIANO|BAUTISTA|GLORIA|SOLTERO|X|X|CARRETERA PRINCIPAL SIN NUMERO|RANCHERIA YOLOXOCHITL SEGUNDA SECCION|X|9141127057|X|X|X|CARRETERA PRINCIPAL SIN NUMERO|X|LUNES|X|X|X|X|X|DOMICILIO |50|14750|0|0|0|2022-01-29|2022-02-05|x|x|x|x|x|W5OV8PESRAEJZYS|x|HOMBRE|X|14800|X|X|X|X|X|X|X|X|CARDENAS|X|X|X|X|X</v>
      </c>
    </row>
    <row r="859" spans="1:82" x14ac:dyDescent="0.25">
      <c r="A859" t="s">
        <v>993</v>
      </c>
      <c r="B859" t="s">
        <v>2984</v>
      </c>
      <c r="C859">
        <v>3</v>
      </c>
      <c r="D859" t="s">
        <v>3183</v>
      </c>
      <c r="E859" t="s">
        <v>3188</v>
      </c>
      <c r="F859" t="s">
        <v>3191</v>
      </c>
      <c r="G859" t="s">
        <v>3658</v>
      </c>
      <c r="H859" t="s">
        <v>3769</v>
      </c>
      <c r="I859">
        <v>14800</v>
      </c>
      <c r="J859">
        <v>0</v>
      </c>
      <c r="K859">
        <v>100</v>
      </c>
      <c r="L859">
        <v>50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 t="s">
        <v>4262</v>
      </c>
      <c r="AC859" t="s">
        <v>5047</v>
      </c>
      <c r="AD859" t="s">
        <v>4548</v>
      </c>
      <c r="AE859" t="s">
        <v>4</v>
      </c>
      <c r="AF859" t="s">
        <v>1</v>
      </c>
      <c r="AG859" t="s">
        <v>1</v>
      </c>
      <c r="AH859" t="s">
        <v>5797</v>
      </c>
      <c r="AI859" t="s">
        <v>3658</v>
      </c>
      <c r="AJ859" t="s">
        <v>1</v>
      </c>
      <c r="AK859">
        <v>9141194639</v>
      </c>
      <c r="AL859" t="s">
        <v>1</v>
      </c>
      <c r="AM859" t="s">
        <v>1</v>
      </c>
      <c r="AN859" t="s">
        <v>1</v>
      </c>
      <c r="AO859" t="s">
        <v>5797</v>
      </c>
      <c r="AP859" t="s">
        <v>1</v>
      </c>
      <c r="AQ859" t="s">
        <v>2</v>
      </c>
      <c r="AR859" t="s">
        <v>1</v>
      </c>
      <c r="AS859" t="s">
        <v>1</v>
      </c>
      <c r="AT859" t="s">
        <v>1</v>
      </c>
      <c r="AU859" t="s">
        <v>1</v>
      </c>
      <c r="AV859" t="s">
        <v>1</v>
      </c>
      <c r="AW859" t="s">
        <v>11</v>
      </c>
      <c r="AX859">
        <f>Tabla1[[#This Row],[precio del paquete]]-Tabla1[[#This Row],[Saldo_Deudor]]</f>
        <v>100</v>
      </c>
      <c r="AY859">
        <v>14700</v>
      </c>
      <c r="AZ859">
        <v>0</v>
      </c>
      <c r="BA859">
        <v>0</v>
      </c>
      <c r="BB859" s="20">
        <v>0</v>
      </c>
      <c r="BC859" t="s">
        <v>3769</v>
      </c>
      <c r="BD859" t="s">
        <v>6039</v>
      </c>
      <c r="BE859" t="s">
        <v>3</v>
      </c>
      <c r="BF859" t="s">
        <v>3</v>
      </c>
      <c r="BG859" t="s">
        <v>3</v>
      </c>
      <c r="BH859" t="s">
        <v>3</v>
      </c>
      <c r="BI859" t="s">
        <v>3</v>
      </c>
      <c r="BJ859" s="19" t="s">
        <v>6138</v>
      </c>
      <c r="BK859" t="s">
        <v>3</v>
      </c>
      <c r="BL859" t="s">
        <v>132</v>
      </c>
      <c r="BM859" t="s">
        <v>1</v>
      </c>
      <c r="BN859">
        <f>Tabla1[[#This Row],[precio del paquete]]</f>
        <v>14800</v>
      </c>
      <c r="BO859" t="s">
        <v>1</v>
      </c>
      <c r="BP859" t="s">
        <v>1</v>
      </c>
      <c r="BQ859" t="s">
        <v>1</v>
      </c>
      <c r="BR859" t="s">
        <v>1</v>
      </c>
      <c r="BS859" t="s">
        <v>1</v>
      </c>
      <c r="BT859" t="s">
        <v>1</v>
      </c>
      <c r="BU859" t="s">
        <v>1</v>
      </c>
      <c r="BV859" t="s">
        <v>1</v>
      </c>
      <c r="BW859" t="s">
        <v>0</v>
      </c>
      <c r="BX859" t="s">
        <v>1</v>
      </c>
      <c r="BY859" t="s">
        <v>1</v>
      </c>
      <c r="BZ859" t="s">
        <v>1</v>
      </c>
      <c r="CA859" t="s">
        <v>1</v>
      </c>
      <c r="CB859" t="s">
        <v>1</v>
      </c>
      <c r="CD859" t="str" cm="1">
        <f t="array" aca="1" ref="CD859" ca="1">eConcatenar(A859:CB859,"|")</f>
        <v>U7VZaxeCKa7h49NY|CAR2022-0499|3|MEMORIAL|TABASCO|CUNDUACAN|RANCHERIA YOLOXOCHITL|2022-01-29|14800|0|100|50|0|0|0|0|0|0|0|0|0|0|0|0|0|0|0|OLAN|RUBALCABAR|CANDELARIA|SOLTERO|X|X|ENTRADA A SAN SEVERA SIN NUMERO|RANCHERIA YOLOXOCHITL|X|9141194639|X|X|X|ENTRADA A SAN SEVERA SIN NUMERO|X|LUNES|X|X|X|X|X|DOMICILIO |100|14700|0|0|0|2022-01-29|2022-02-05|x|x|x|x|x|W5OV8PESRAEJZYS|x|HOMBRE|X|14800|X|X|X|X|X|X|X|X|CARDENAS|X|X|X|X|X</v>
      </c>
    </row>
    <row r="860" spans="1:82" x14ac:dyDescent="0.25">
      <c r="A860" t="s">
        <v>994</v>
      </c>
      <c r="B860" t="s">
        <v>2985</v>
      </c>
      <c r="C860">
        <v>3</v>
      </c>
      <c r="D860" t="s">
        <v>3183</v>
      </c>
      <c r="E860" t="s">
        <v>3188</v>
      </c>
      <c r="F860" t="s">
        <v>3191</v>
      </c>
      <c r="G860" t="s">
        <v>3662</v>
      </c>
      <c r="H860" t="s">
        <v>3769</v>
      </c>
      <c r="I860">
        <v>14800</v>
      </c>
      <c r="J860">
        <v>0</v>
      </c>
      <c r="K860">
        <v>50</v>
      </c>
      <c r="L860">
        <v>50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 t="s">
        <v>4201</v>
      </c>
      <c r="AC860" t="s">
        <v>4704</v>
      </c>
      <c r="AD860" t="s">
        <v>4320</v>
      </c>
      <c r="AE860" t="s">
        <v>4</v>
      </c>
      <c r="AF860" t="s">
        <v>1</v>
      </c>
      <c r="AG860" t="s">
        <v>1</v>
      </c>
      <c r="AH860" t="s">
        <v>3237</v>
      </c>
      <c r="AI860" t="s">
        <v>3662</v>
      </c>
      <c r="AJ860" t="s">
        <v>1</v>
      </c>
      <c r="AK860">
        <v>9141338077</v>
      </c>
      <c r="AL860" t="s">
        <v>1</v>
      </c>
      <c r="AM860" t="s">
        <v>1</v>
      </c>
      <c r="AN860" t="s">
        <v>1</v>
      </c>
      <c r="AO860" t="s">
        <v>3237</v>
      </c>
      <c r="AP860" t="s">
        <v>1</v>
      </c>
      <c r="AQ860" t="s">
        <v>2</v>
      </c>
      <c r="AR860" t="s">
        <v>1</v>
      </c>
      <c r="AS860" t="s">
        <v>1</v>
      </c>
      <c r="AT860" t="s">
        <v>1</v>
      </c>
      <c r="AU860" t="s">
        <v>1</v>
      </c>
      <c r="AV860" t="s">
        <v>1</v>
      </c>
      <c r="AW860" t="s">
        <v>11</v>
      </c>
      <c r="AX860">
        <f>Tabla1[[#This Row],[precio del paquete]]-Tabla1[[#This Row],[Saldo_Deudor]]</f>
        <v>50</v>
      </c>
      <c r="AY860">
        <v>14750</v>
      </c>
      <c r="AZ860">
        <v>0</v>
      </c>
      <c r="BA860">
        <v>0</v>
      </c>
      <c r="BB860" s="20">
        <v>0</v>
      </c>
      <c r="BC860" t="s">
        <v>3769</v>
      </c>
      <c r="BD860" t="s">
        <v>6039</v>
      </c>
      <c r="BE860" t="s">
        <v>3</v>
      </c>
      <c r="BF860" t="s">
        <v>3</v>
      </c>
      <c r="BG860" t="s">
        <v>3</v>
      </c>
      <c r="BH860" t="s">
        <v>3</v>
      </c>
      <c r="BI860" t="s">
        <v>3</v>
      </c>
      <c r="BJ860" s="18" t="s">
        <v>6138</v>
      </c>
      <c r="BK860" t="s">
        <v>3</v>
      </c>
      <c r="BL860" t="s">
        <v>132</v>
      </c>
      <c r="BM860" t="s">
        <v>1</v>
      </c>
      <c r="BN860">
        <f>Tabla1[[#This Row],[precio del paquete]]</f>
        <v>14800</v>
      </c>
      <c r="BO860" t="s">
        <v>1</v>
      </c>
      <c r="BP860" t="s">
        <v>1</v>
      </c>
      <c r="BQ860" t="s">
        <v>1</v>
      </c>
      <c r="BR860" t="s">
        <v>1</v>
      </c>
      <c r="BS860" t="s">
        <v>1</v>
      </c>
      <c r="BT860" t="s">
        <v>1</v>
      </c>
      <c r="BU860" t="s">
        <v>1</v>
      </c>
      <c r="BV860" t="s">
        <v>1</v>
      </c>
      <c r="BW860" t="s">
        <v>0</v>
      </c>
      <c r="BX860" t="s">
        <v>1</v>
      </c>
      <c r="BY860" t="s">
        <v>1</v>
      </c>
      <c r="BZ860" t="s">
        <v>1</v>
      </c>
      <c r="CA860" t="s">
        <v>1</v>
      </c>
      <c r="CB860" t="s">
        <v>1</v>
      </c>
      <c r="CD860" t="str" cm="1">
        <f t="array" aca="1" ref="CD860" ca="1">eConcatenar(A860:CB860,"|")</f>
        <v>rgNaNHZCvcUnCmge|CAR2022-0603|3|MEMORIAL|TABASCO|CUNDUACAN|RANCHERIA YOLOXOCHITL SAN SERENO|2022-01-29|14800|0|50|50|0|0|0|0|0|0|0|0|0|0|0|0|0|0|0|HERNANDEZ|TRIANO|CARLOS|SOLTERO|X|X|CARRETERA PRINCIPAL SIN NUMERO|RANCHERIA YOLOXOCHITL SAN SERENO|X|9141338077|X|X|X|CARRETERA PRINCIPAL SIN NUMERO|X|LUNES|X|X|X|X|X|DOMICILIO |50|14750|0|0|0|2022-01-29|2022-02-05|x|x|x|x|x|W5OV8PESRAEJZYS|x|HOMBRE|X|14800|X|X|X|X|X|X|X|X|CARDENAS|X|X|X|X|X</v>
      </c>
    </row>
    <row r="861" spans="1:82" x14ac:dyDescent="0.25">
      <c r="A861" t="s">
        <v>995</v>
      </c>
      <c r="B861" t="s">
        <v>2986</v>
      </c>
      <c r="C861">
        <v>3</v>
      </c>
      <c r="D861" t="s">
        <v>3183</v>
      </c>
      <c r="E861" t="s">
        <v>3188</v>
      </c>
      <c r="F861" t="s">
        <v>3191</v>
      </c>
      <c r="G861" t="s">
        <v>3661</v>
      </c>
      <c r="H861" t="s">
        <v>3769</v>
      </c>
      <c r="I861">
        <v>14800</v>
      </c>
      <c r="J861">
        <v>0</v>
      </c>
      <c r="K861">
        <v>200</v>
      </c>
      <c r="L861">
        <v>50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 t="s">
        <v>4246</v>
      </c>
      <c r="AC861" t="s">
        <v>5048</v>
      </c>
      <c r="AD861" t="s">
        <v>5049</v>
      </c>
      <c r="AE861" t="s">
        <v>4</v>
      </c>
      <c r="AF861" t="s">
        <v>1</v>
      </c>
      <c r="AG861" t="s">
        <v>1</v>
      </c>
      <c r="AH861" t="s">
        <v>5798</v>
      </c>
      <c r="AI861" t="s">
        <v>3661</v>
      </c>
      <c r="AJ861" t="s">
        <v>1</v>
      </c>
      <c r="AK861">
        <v>9141106840</v>
      </c>
      <c r="AL861" t="s">
        <v>1</v>
      </c>
      <c r="AM861" t="s">
        <v>1</v>
      </c>
      <c r="AN861" t="s">
        <v>1</v>
      </c>
      <c r="AO861" t="s">
        <v>5798</v>
      </c>
      <c r="AP861" t="s">
        <v>1</v>
      </c>
      <c r="AQ861" t="s">
        <v>2</v>
      </c>
      <c r="AR861" t="s">
        <v>1</v>
      </c>
      <c r="AS861" t="s">
        <v>1</v>
      </c>
      <c r="AT861" t="s">
        <v>1</v>
      </c>
      <c r="AU861" t="s">
        <v>1</v>
      </c>
      <c r="AV861" t="s">
        <v>1</v>
      </c>
      <c r="AW861" t="s">
        <v>11</v>
      </c>
      <c r="AX861">
        <f>Tabla1[[#This Row],[precio del paquete]]-Tabla1[[#This Row],[Saldo_Deudor]]</f>
        <v>200</v>
      </c>
      <c r="AY861">
        <v>14600</v>
      </c>
      <c r="AZ861">
        <v>0</v>
      </c>
      <c r="BA861">
        <v>0</v>
      </c>
      <c r="BB861" s="20">
        <v>0</v>
      </c>
      <c r="BC861" t="s">
        <v>3769</v>
      </c>
      <c r="BD861" t="s">
        <v>6039</v>
      </c>
      <c r="BE861" t="s">
        <v>3</v>
      </c>
      <c r="BF861" t="s">
        <v>3</v>
      </c>
      <c r="BG861" t="s">
        <v>3</v>
      </c>
      <c r="BH861" t="s">
        <v>3</v>
      </c>
      <c r="BI861" t="s">
        <v>3</v>
      </c>
      <c r="BJ861" s="19" t="s">
        <v>6138</v>
      </c>
      <c r="BK861" t="s">
        <v>3</v>
      </c>
      <c r="BL861" t="s">
        <v>132</v>
      </c>
      <c r="BM861" t="s">
        <v>1</v>
      </c>
      <c r="BN861">
        <f>Tabla1[[#This Row],[precio del paquete]]</f>
        <v>14800</v>
      </c>
      <c r="BO861" t="s">
        <v>1</v>
      </c>
      <c r="BP861" t="s">
        <v>1</v>
      </c>
      <c r="BQ861" t="s">
        <v>1</v>
      </c>
      <c r="BR861" t="s">
        <v>1</v>
      </c>
      <c r="BS861" t="s">
        <v>1</v>
      </c>
      <c r="BT861" t="s">
        <v>1</v>
      </c>
      <c r="BU861" t="s">
        <v>1</v>
      </c>
      <c r="BV861" t="s">
        <v>1</v>
      </c>
      <c r="BW861" t="s">
        <v>0</v>
      </c>
      <c r="BX861" t="s">
        <v>1</v>
      </c>
      <c r="BY861" t="s">
        <v>1</v>
      </c>
      <c r="BZ861" t="s">
        <v>1</v>
      </c>
      <c r="CA861" t="s">
        <v>1</v>
      </c>
      <c r="CB861" t="s">
        <v>1</v>
      </c>
      <c r="CD861" t="str" cm="1">
        <f t="array" aca="1" ref="CD861" ca="1">eConcatenar(A861:CB861,"|")</f>
        <v>qgwRAzW15FHWvFDI|CAR2022-0601|3|MEMORIAL|TABASCO|CUNDUACAN|RANCHERIA YOLOXOCHITL SEGUNDA SECCION|2022-01-29|14800|0|200|50|0|0|0|0|0|0|0|0|0|0|0|0|0|0|0|JIMENEZ|YZQUIERDO|ABEL|SOLTERO|X|X|ENTRADA SAN SEVERO SIN NUMERO|RANCHERIA YOLOXOCHITL SEGUNDA SECCION|X|9141106840|X|X|X|ENTRADA SAN SEVERO SIN NUMERO|X|LUNES|X|X|X|X|X|DOMICILIO |200|14600|0|0|0|2022-01-29|2022-02-05|x|x|x|x|x|W5OV8PESRAEJZYS|x|HOMBRE|X|14800|X|X|X|X|X|X|X|X|CARDENAS|X|X|X|X|X</v>
      </c>
    </row>
    <row r="862" spans="1:82" x14ac:dyDescent="0.25">
      <c r="A862" t="s">
        <v>996</v>
      </c>
      <c r="B862" t="s">
        <v>2987</v>
      </c>
      <c r="C862">
        <v>3</v>
      </c>
      <c r="D862" t="s">
        <v>3183</v>
      </c>
      <c r="E862" t="s">
        <v>3188</v>
      </c>
      <c r="F862" t="s">
        <v>3191</v>
      </c>
      <c r="G862" t="s">
        <v>3663</v>
      </c>
      <c r="H862" t="s">
        <v>3769</v>
      </c>
      <c r="I862">
        <v>14800</v>
      </c>
      <c r="J862">
        <v>0</v>
      </c>
      <c r="K862">
        <v>50</v>
      </c>
      <c r="L862">
        <v>50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 t="s">
        <v>4249</v>
      </c>
      <c r="AC862" t="s">
        <v>4183</v>
      </c>
      <c r="AD862" t="s">
        <v>4280</v>
      </c>
      <c r="AE862" t="s">
        <v>4</v>
      </c>
      <c r="AF862" t="s">
        <v>1</v>
      </c>
      <c r="AG862" t="s">
        <v>1</v>
      </c>
      <c r="AH862" t="s">
        <v>3237</v>
      </c>
      <c r="AI862" t="s">
        <v>3663</v>
      </c>
      <c r="AJ862" t="s">
        <v>1</v>
      </c>
      <c r="AK862">
        <v>9141111014</v>
      </c>
      <c r="AL862" t="s">
        <v>1</v>
      </c>
      <c r="AM862" t="s">
        <v>1</v>
      </c>
      <c r="AN862" t="s">
        <v>1</v>
      </c>
      <c r="AO862" t="s">
        <v>3237</v>
      </c>
      <c r="AP862" t="s">
        <v>1</v>
      </c>
      <c r="AQ862" t="s">
        <v>2</v>
      </c>
      <c r="AR862" t="s">
        <v>1</v>
      </c>
      <c r="AS862" t="s">
        <v>1</v>
      </c>
      <c r="AT862" t="s">
        <v>1</v>
      </c>
      <c r="AU862" t="s">
        <v>1</v>
      </c>
      <c r="AV862" t="s">
        <v>1</v>
      </c>
      <c r="AW862" t="s">
        <v>11</v>
      </c>
      <c r="AX862">
        <f>Tabla1[[#This Row],[precio del paquete]]-Tabla1[[#This Row],[Saldo_Deudor]]</f>
        <v>50</v>
      </c>
      <c r="AY862">
        <v>14750</v>
      </c>
      <c r="AZ862">
        <v>0</v>
      </c>
      <c r="BA862">
        <v>0</v>
      </c>
      <c r="BB862" s="20">
        <v>0</v>
      </c>
      <c r="BC862" t="s">
        <v>3769</v>
      </c>
      <c r="BD862" t="s">
        <v>6039</v>
      </c>
      <c r="BE862" t="s">
        <v>3</v>
      </c>
      <c r="BF862" t="s">
        <v>3</v>
      </c>
      <c r="BG862" t="s">
        <v>3</v>
      </c>
      <c r="BH862" t="s">
        <v>3</v>
      </c>
      <c r="BI862" t="s">
        <v>3</v>
      </c>
      <c r="BJ862" s="18" t="s">
        <v>6138</v>
      </c>
      <c r="BK862" t="s">
        <v>3</v>
      </c>
      <c r="BL862" t="s">
        <v>132</v>
      </c>
      <c r="BM862" t="s">
        <v>1</v>
      </c>
      <c r="BN862">
        <f>Tabla1[[#This Row],[precio del paquete]]</f>
        <v>14800</v>
      </c>
      <c r="BO862" t="s">
        <v>1</v>
      </c>
      <c r="BP862" t="s">
        <v>1</v>
      </c>
      <c r="BQ862" t="s">
        <v>1</v>
      </c>
      <c r="BR862" t="s">
        <v>1</v>
      </c>
      <c r="BS862" t="s">
        <v>1</v>
      </c>
      <c r="BT862" t="s">
        <v>1</v>
      </c>
      <c r="BU862" t="s">
        <v>1</v>
      </c>
      <c r="BV862" t="s">
        <v>1</v>
      </c>
      <c r="BW862" t="s">
        <v>0</v>
      </c>
      <c r="BX862" t="s">
        <v>1</v>
      </c>
      <c r="BY862" t="s">
        <v>1</v>
      </c>
      <c r="BZ862" t="s">
        <v>1</v>
      </c>
      <c r="CA862" t="s">
        <v>1</v>
      </c>
      <c r="CB862" t="s">
        <v>1</v>
      </c>
      <c r="CD862" t="str" cm="1">
        <f t="array" aca="1" ref="CD862" ca="1">eConcatenar(A862:CB862,"|")</f>
        <v>kxjrLxmS5Q2LqMyC|CAR2022-0495|3|MEMORIAL|TABASCO|CUNDUACAN|RANCHERIA YOLOXOCHTIL SAN SEVERO|2022-01-29|14800|0|50|50|0|0|0|0|0|0|0|0|0|0|0|0|0|0|0|NARANJO|DE LA CRUZ|MARIA JESUS|SOLTERO|X|X|CARRETERA PRINCIPAL SIN NUMERO|RANCHERIA YOLOXOCHTIL SAN SEVERO|X|9141111014|X|X|X|CARRETERA PRINCIPAL SIN NUMERO|X|LUNES|X|X|X|X|X|DOMICILIO |50|14750|0|0|0|2022-01-29|2022-02-05|x|x|x|x|x|W5OV8PESRAEJZYS|x|HOMBRE|X|14800|X|X|X|X|X|X|X|X|CARDENAS|X|X|X|X|X</v>
      </c>
    </row>
    <row r="863" spans="1:82" x14ac:dyDescent="0.25">
      <c r="A863" t="s">
        <v>997</v>
      </c>
      <c r="B863" t="s">
        <v>2988</v>
      </c>
      <c r="C863">
        <v>3</v>
      </c>
      <c r="D863" t="s">
        <v>3183</v>
      </c>
      <c r="E863" t="s">
        <v>3188</v>
      </c>
      <c r="F863" t="s">
        <v>3191</v>
      </c>
      <c r="G863" t="s">
        <v>3327</v>
      </c>
      <c r="H863" t="s">
        <v>3778</v>
      </c>
      <c r="I863">
        <v>14800</v>
      </c>
      <c r="J863">
        <v>0</v>
      </c>
      <c r="K863">
        <v>200</v>
      </c>
      <c r="L863">
        <v>50</v>
      </c>
      <c r="M863">
        <v>2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 t="s">
        <v>4246</v>
      </c>
      <c r="AC863" t="s">
        <v>8</v>
      </c>
      <c r="AD863" t="s">
        <v>5050</v>
      </c>
      <c r="AE863" t="s">
        <v>4</v>
      </c>
      <c r="AF863" t="s">
        <v>1</v>
      </c>
      <c r="AG863" t="s">
        <v>1</v>
      </c>
      <c r="AH863" t="s">
        <v>5799</v>
      </c>
      <c r="AI863" t="s">
        <v>3327</v>
      </c>
      <c r="AJ863" t="s">
        <v>1</v>
      </c>
      <c r="AK863">
        <v>9371047951</v>
      </c>
      <c r="AL863" t="s">
        <v>1</v>
      </c>
      <c r="AM863" t="s">
        <v>1</v>
      </c>
      <c r="AN863" t="s">
        <v>1</v>
      </c>
      <c r="AO863" t="s">
        <v>5799</v>
      </c>
      <c r="AP863" t="s">
        <v>1</v>
      </c>
      <c r="AQ863" t="s">
        <v>2</v>
      </c>
      <c r="AR863" t="s">
        <v>1</v>
      </c>
      <c r="AS863" t="s">
        <v>1</v>
      </c>
      <c r="AT863" t="s">
        <v>1</v>
      </c>
      <c r="AU863" t="s">
        <v>1</v>
      </c>
      <c r="AV863" t="s">
        <v>1</v>
      </c>
      <c r="AW863" t="s">
        <v>11</v>
      </c>
      <c r="AX863">
        <f>Tabla1[[#This Row],[precio del paquete]]-Tabla1[[#This Row],[Saldo_Deudor]]</f>
        <v>600</v>
      </c>
      <c r="AY863">
        <v>14200</v>
      </c>
      <c r="AZ863">
        <v>0</v>
      </c>
      <c r="BA863">
        <v>0</v>
      </c>
      <c r="BB863" s="20">
        <v>0</v>
      </c>
      <c r="BC863" t="s">
        <v>6013</v>
      </c>
      <c r="BD863" t="s">
        <v>6107</v>
      </c>
      <c r="BE863" t="s">
        <v>3</v>
      </c>
      <c r="BF863" t="s">
        <v>3</v>
      </c>
      <c r="BG863" t="s">
        <v>3</v>
      </c>
      <c r="BH863" t="s">
        <v>3</v>
      </c>
      <c r="BI863" t="s">
        <v>3</v>
      </c>
      <c r="BJ863" s="19" t="s">
        <v>6138</v>
      </c>
      <c r="BK863" t="s">
        <v>3</v>
      </c>
      <c r="BL863" t="s">
        <v>132</v>
      </c>
      <c r="BM863" t="s">
        <v>1</v>
      </c>
      <c r="BN863">
        <f>Tabla1[[#This Row],[precio del paquete]]</f>
        <v>14800</v>
      </c>
      <c r="BO863" t="s">
        <v>1</v>
      </c>
      <c r="BP863" t="s">
        <v>1</v>
      </c>
      <c r="BQ863" t="s">
        <v>1</v>
      </c>
      <c r="BR863" t="s">
        <v>1</v>
      </c>
      <c r="BS863" t="s">
        <v>1</v>
      </c>
      <c r="BT863" t="s">
        <v>1</v>
      </c>
      <c r="BU863" t="s">
        <v>1</v>
      </c>
      <c r="BV863" t="s">
        <v>1</v>
      </c>
      <c r="BW863" t="s">
        <v>0</v>
      </c>
      <c r="BX863" t="s">
        <v>1</v>
      </c>
      <c r="BY863" t="s">
        <v>1</v>
      </c>
      <c r="BZ863" t="s">
        <v>1</v>
      </c>
      <c r="CA863" t="s">
        <v>1</v>
      </c>
      <c r="CB863" t="s">
        <v>1</v>
      </c>
      <c r="CD863" t="str" cm="1">
        <f t="array" aca="1" ref="CD863" ca="1">eConcatenar(A863:CB863,"|")</f>
        <v>Cw12NyBb3aSMp0uS|CAR2021-5656|3|MEMORIAL|TABASCO|CUNDUACAN|EJIDO MANTILLA|2021-09-27|14800|0|200|50|2|0|0|0|0|0|0|0|0|0|0|0|0|0|0|JIMENEZ|GOMEZ|FRANCISCA|SOLTERO|X|X|EJIDO 11 DE FEBERERO SECTOR BELLOTA |EJIDO MANTILLA|X|9371047951|X|X|X|EJIDO 11 DE FEBERERO SECTOR BELLOTA |X|LUNES|X|X|X|X|X|DOMICILIO |600|14200|0|0|0|2022-01-02|2022-01-09|x|x|x|x|x|W5OV8PESRAEJZYS|x|HOMBRE|X|14800|X|X|X|X|X|X|X|X|CARDENAS|X|X|X|X|X</v>
      </c>
    </row>
    <row r="864" spans="1:82" x14ac:dyDescent="0.25">
      <c r="A864" t="s">
        <v>998</v>
      </c>
      <c r="B864" t="s">
        <v>2989</v>
      </c>
      <c r="C864">
        <v>3</v>
      </c>
      <c r="D864" t="s">
        <v>3184</v>
      </c>
      <c r="E864" t="s">
        <v>3188</v>
      </c>
      <c r="F864" t="s">
        <v>0</v>
      </c>
      <c r="G864" t="s">
        <v>3593</v>
      </c>
      <c r="H864" t="s">
        <v>3846</v>
      </c>
      <c r="I864">
        <v>24500</v>
      </c>
      <c r="J864">
        <v>0</v>
      </c>
      <c r="K864">
        <v>200</v>
      </c>
      <c r="L864">
        <v>50</v>
      </c>
      <c r="M864">
        <v>1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 t="s">
        <v>5043</v>
      </c>
      <c r="AC864" t="s">
        <v>4380</v>
      </c>
      <c r="AD864" t="s">
        <v>4338</v>
      </c>
      <c r="AE864" t="s">
        <v>4</v>
      </c>
      <c r="AF864" t="s">
        <v>1</v>
      </c>
      <c r="AG864" t="s">
        <v>1</v>
      </c>
      <c r="AH864" t="s">
        <v>3593</v>
      </c>
      <c r="AI864" t="s">
        <v>3593</v>
      </c>
      <c r="AJ864" t="s">
        <v>1</v>
      </c>
      <c r="AK864">
        <v>9372707967</v>
      </c>
      <c r="AL864" t="s">
        <v>1</v>
      </c>
      <c r="AM864" t="s">
        <v>1</v>
      </c>
      <c r="AN864" t="s">
        <v>1</v>
      </c>
      <c r="AO864" t="s">
        <v>3593</v>
      </c>
      <c r="AP864" t="s">
        <v>1</v>
      </c>
      <c r="AQ864" t="s">
        <v>2</v>
      </c>
      <c r="AR864" t="s">
        <v>1</v>
      </c>
      <c r="AS864" t="s">
        <v>1</v>
      </c>
      <c r="AT864" t="s">
        <v>1</v>
      </c>
      <c r="AU864" t="s">
        <v>1</v>
      </c>
      <c r="AV864" t="s">
        <v>1</v>
      </c>
      <c r="AW864" t="s">
        <v>11</v>
      </c>
      <c r="AX864">
        <f>Tabla1[[#This Row],[precio del paquete]]-Tabla1[[#This Row],[Saldo_Deudor]]</f>
        <v>2800</v>
      </c>
      <c r="AY864">
        <v>21700</v>
      </c>
      <c r="AZ864">
        <v>0</v>
      </c>
      <c r="BA864">
        <v>0</v>
      </c>
      <c r="BB864" s="20">
        <v>0</v>
      </c>
      <c r="BC864" t="s">
        <v>5980</v>
      </c>
      <c r="BD864" t="s">
        <v>5959</v>
      </c>
      <c r="BE864" t="s">
        <v>3</v>
      </c>
      <c r="BF864" t="s">
        <v>3</v>
      </c>
      <c r="BG864" t="s">
        <v>3</v>
      </c>
      <c r="BH864" t="s">
        <v>3</v>
      </c>
      <c r="BI864" t="s">
        <v>3</v>
      </c>
      <c r="BJ864" s="18" t="s">
        <v>6138</v>
      </c>
      <c r="BK864" t="s">
        <v>3</v>
      </c>
      <c r="BL864" t="s">
        <v>132</v>
      </c>
      <c r="BM864" t="s">
        <v>1</v>
      </c>
      <c r="BN864">
        <f>Tabla1[[#This Row],[precio del paquete]]</f>
        <v>24500</v>
      </c>
      <c r="BO864" t="s">
        <v>1</v>
      </c>
      <c r="BP864" t="s">
        <v>1</v>
      </c>
      <c r="BQ864" t="s">
        <v>1</v>
      </c>
      <c r="BR864" t="s">
        <v>1</v>
      </c>
      <c r="BS864" t="s">
        <v>1</v>
      </c>
      <c r="BT864" t="s">
        <v>1</v>
      </c>
      <c r="BU864" t="s">
        <v>1</v>
      </c>
      <c r="BV864" t="s">
        <v>1</v>
      </c>
      <c r="BW864" t="s">
        <v>0</v>
      </c>
      <c r="BX864" t="s">
        <v>1</v>
      </c>
      <c r="BY864" t="s">
        <v>1</v>
      </c>
      <c r="BZ864" t="s">
        <v>1</v>
      </c>
      <c r="CA864" t="s">
        <v>1</v>
      </c>
      <c r="CB864" t="s">
        <v>1</v>
      </c>
      <c r="CD864" t="str" cm="1">
        <f t="array" aca="1" ref="CD864" ca="1">eConcatenar(A864:CB864,"|")</f>
        <v>7ugBB3YQ6Tc09yQS|CAR2021-2684|3|DIGNITY|TABASCO|CARDENAS|SANTANA PRIMERA SECCION|2021-06-18|24500|0|200|50|1|0|0|0|0|0|0|0|0|0|0|0|0|0|0|CASANGO|RAMOS|MARIA DEL CARMEN|SOLTERO|X|X|SANTANA PRIMERA SECCION|SANTANA PRIMERA SECCION|X|9372707967|X|X|X|SANTANA PRIMERA SECCION|X|LUNES|X|X|X|X|X|DOMICILIO |2800|21700|0|0|0|2022-01-18|2022-01-25|x|x|x|x|x|W5OV8PESRAEJZYS|x|HOMBRE|X|24500|X|X|X|X|X|X|X|X|CARDENAS|X|X|X|X|X</v>
      </c>
    </row>
    <row r="865" spans="1:82" x14ac:dyDescent="0.25">
      <c r="A865" t="s">
        <v>999</v>
      </c>
      <c r="B865" t="s">
        <v>2990</v>
      </c>
      <c r="C865">
        <v>3</v>
      </c>
      <c r="D865" t="s">
        <v>3183</v>
      </c>
      <c r="E865" t="s">
        <v>3188</v>
      </c>
      <c r="F865" t="s">
        <v>0</v>
      </c>
      <c r="G865" t="s">
        <v>3560</v>
      </c>
      <c r="H865" t="s">
        <v>3773</v>
      </c>
      <c r="I865">
        <v>14800</v>
      </c>
      <c r="J865">
        <v>0</v>
      </c>
      <c r="K865">
        <v>200</v>
      </c>
      <c r="L865">
        <v>50</v>
      </c>
      <c r="M865">
        <v>1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 t="s">
        <v>4314</v>
      </c>
      <c r="AC865" t="s">
        <v>4186</v>
      </c>
      <c r="AD865" t="s">
        <v>4628</v>
      </c>
      <c r="AE865" t="s">
        <v>4</v>
      </c>
      <c r="AF865" t="s">
        <v>1</v>
      </c>
      <c r="AG865" t="s">
        <v>1</v>
      </c>
      <c r="AH865" t="s">
        <v>3237</v>
      </c>
      <c r="AI865" t="s">
        <v>3560</v>
      </c>
      <c r="AJ865" t="s">
        <v>1</v>
      </c>
      <c r="AK865">
        <v>9371224427</v>
      </c>
      <c r="AL865" t="s">
        <v>1</v>
      </c>
      <c r="AM865" t="s">
        <v>1</v>
      </c>
      <c r="AN865" t="s">
        <v>1</v>
      </c>
      <c r="AO865" t="s">
        <v>3237</v>
      </c>
      <c r="AP865" t="s">
        <v>1</v>
      </c>
      <c r="AQ865" t="s">
        <v>2</v>
      </c>
      <c r="AR865" t="s">
        <v>1</v>
      </c>
      <c r="AS865" t="s">
        <v>1</v>
      </c>
      <c r="AT865" t="s">
        <v>1</v>
      </c>
      <c r="AU865" t="s">
        <v>1</v>
      </c>
      <c r="AV865" t="s">
        <v>1</v>
      </c>
      <c r="AW865" t="s">
        <v>11</v>
      </c>
      <c r="AX865">
        <f>Tabla1[[#This Row],[precio del paquete]]-Tabla1[[#This Row],[Saldo_Deudor]]</f>
        <v>1600</v>
      </c>
      <c r="AY865">
        <v>13200</v>
      </c>
      <c r="AZ865">
        <v>0</v>
      </c>
      <c r="BA865">
        <v>0</v>
      </c>
      <c r="BB865" s="20">
        <v>0</v>
      </c>
      <c r="BC865" t="s">
        <v>6014</v>
      </c>
      <c r="BD865" t="s">
        <v>6108</v>
      </c>
      <c r="BE865" t="s">
        <v>3</v>
      </c>
      <c r="BF865" t="s">
        <v>3</v>
      </c>
      <c r="BG865" t="s">
        <v>3</v>
      </c>
      <c r="BH865" t="s">
        <v>3</v>
      </c>
      <c r="BI865" t="s">
        <v>3</v>
      </c>
      <c r="BJ865" s="19" t="s">
        <v>6138</v>
      </c>
      <c r="BK865" t="s">
        <v>3</v>
      </c>
      <c r="BL865" t="s">
        <v>132</v>
      </c>
      <c r="BM865" t="s">
        <v>1</v>
      </c>
      <c r="BN865">
        <f>Tabla1[[#This Row],[precio del paquete]]</f>
        <v>14800</v>
      </c>
      <c r="BO865" t="s">
        <v>1</v>
      </c>
      <c r="BP865" t="s">
        <v>1</v>
      </c>
      <c r="BQ865" t="s">
        <v>1</v>
      </c>
      <c r="BR865" t="s">
        <v>1</v>
      </c>
      <c r="BS865" t="s">
        <v>1</v>
      </c>
      <c r="BT865" t="s">
        <v>1</v>
      </c>
      <c r="BU865" t="s">
        <v>1</v>
      </c>
      <c r="BV865" t="s">
        <v>1</v>
      </c>
      <c r="BW865" t="s">
        <v>0</v>
      </c>
      <c r="BX865" t="s">
        <v>1</v>
      </c>
      <c r="BY865" t="s">
        <v>1</v>
      </c>
      <c r="BZ865" t="s">
        <v>1</v>
      </c>
      <c r="CA865" t="s">
        <v>1</v>
      </c>
      <c r="CB865" t="s">
        <v>1</v>
      </c>
      <c r="CD865" t="str" cm="1">
        <f t="array" aca="1" ref="CD865" ca="1">eConcatenar(A865:CB865,"|")</f>
        <v>THt6VOrbp9PmsqGE|CAR2021-5480|3|MEMORIAL|TABASCO|CARDENAS|RANCHERIA SANTANA PRIMERA SECCION|2021-09-22|14800|0|200|50|1|0|0|0|0|0|0|0|0|0|0|0|0|0|0|CASTILLO|GARCIA|ESTEBAN|SOLTERO|X|X|CARRETERA PRINCIPAL SIN NUMERO|RANCHERIA SANTANA PRIMERA SECCION|X|9371224427|X|X|X|CARRETERA PRINCIPAL SIN NUMERO|X|LUNES|X|X|X|X|X|DOMICILIO |1600|13200|0|0|0|2022-11-17|2022-11-24|x|x|x|x|x|W5OV8PESRAEJZYS|x|HOMBRE|X|14800|X|X|X|X|X|X|X|X|CARDENAS|X|X|X|X|X</v>
      </c>
    </row>
    <row r="866" spans="1:82" x14ac:dyDescent="0.25">
      <c r="A866" t="s">
        <v>1000</v>
      </c>
      <c r="B866" t="s">
        <v>2991</v>
      </c>
      <c r="C866">
        <v>3</v>
      </c>
      <c r="D866" t="s">
        <v>3185</v>
      </c>
      <c r="E866" t="s">
        <v>3188</v>
      </c>
      <c r="F866" t="s">
        <v>0</v>
      </c>
      <c r="G866" t="s">
        <v>3558</v>
      </c>
      <c r="H866" t="s">
        <v>4128</v>
      </c>
      <c r="I866">
        <v>12900</v>
      </c>
      <c r="J866">
        <v>0</v>
      </c>
      <c r="K866">
        <v>300</v>
      </c>
      <c r="L866">
        <v>50</v>
      </c>
      <c r="M866">
        <v>1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 t="s">
        <v>5051</v>
      </c>
      <c r="AC866" t="s">
        <v>4217</v>
      </c>
      <c r="AD866" t="s">
        <v>5052</v>
      </c>
      <c r="AE866" t="s">
        <v>4</v>
      </c>
      <c r="AF866" t="s">
        <v>1</v>
      </c>
      <c r="AG866" t="s">
        <v>1</v>
      </c>
      <c r="AH866" t="s">
        <v>3576</v>
      </c>
      <c r="AI866" t="s">
        <v>3558</v>
      </c>
      <c r="AJ866" t="s">
        <v>1</v>
      </c>
      <c r="AK866">
        <v>9371420284</v>
      </c>
      <c r="AL866" t="s">
        <v>1</v>
      </c>
      <c r="AM866" t="s">
        <v>1</v>
      </c>
      <c r="AN866" t="s">
        <v>1</v>
      </c>
      <c r="AO866" t="s">
        <v>3576</v>
      </c>
      <c r="AP866" t="s">
        <v>1</v>
      </c>
      <c r="AQ866" t="s">
        <v>2</v>
      </c>
      <c r="AR866" t="s">
        <v>1</v>
      </c>
      <c r="AS866" t="s">
        <v>1</v>
      </c>
      <c r="AT866" t="s">
        <v>1</v>
      </c>
      <c r="AU866" t="s">
        <v>1</v>
      </c>
      <c r="AV866" t="s">
        <v>1</v>
      </c>
      <c r="AW866" t="s">
        <v>11</v>
      </c>
      <c r="AX866">
        <f>Tabla1[[#This Row],[precio del paquete]]-Tabla1[[#This Row],[Saldo_Deudor]]</f>
        <v>6700</v>
      </c>
      <c r="AY866">
        <v>6200</v>
      </c>
      <c r="AZ866">
        <v>0</v>
      </c>
      <c r="BA866">
        <v>0</v>
      </c>
      <c r="BB866" s="20">
        <v>0</v>
      </c>
      <c r="BC866" t="s">
        <v>3985</v>
      </c>
      <c r="BD866" t="s">
        <v>4141</v>
      </c>
      <c r="BE866" t="s">
        <v>3</v>
      </c>
      <c r="BF866" t="s">
        <v>3</v>
      </c>
      <c r="BG866" t="s">
        <v>3</v>
      </c>
      <c r="BH866" t="s">
        <v>3</v>
      </c>
      <c r="BI866" t="s">
        <v>3</v>
      </c>
      <c r="BJ866" s="18" t="s">
        <v>6138</v>
      </c>
      <c r="BK866" t="s">
        <v>3</v>
      </c>
      <c r="BL866" t="s">
        <v>132</v>
      </c>
      <c r="BM866" t="s">
        <v>1</v>
      </c>
      <c r="BN866">
        <f>Tabla1[[#This Row],[precio del paquete]]</f>
        <v>12900</v>
      </c>
      <c r="BO866" t="s">
        <v>1</v>
      </c>
      <c r="BP866" t="s">
        <v>1</v>
      </c>
      <c r="BQ866" t="s">
        <v>1</v>
      </c>
      <c r="BR866" t="s">
        <v>1</v>
      </c>
      <c r="BS866" t="s">
        <v>1</v>
      </c>
      <c r="BT866" t="s">
        <v>1</v>
      </c>
      <c r="BU866" t="s">
        <v>1</v>
      </c>
      <c r="BV866" t="s">
        <v>1</v>
      </c>
      <c r="BW866" t="s">
        <v>0</v>
      </c>
      <c r="BX866" t="s">
        <v>1</v>
      </c>
      <c r="BY866" t="s">
        <v>1</v>
      </c>
      <c r="BZ866" t="s">
        <v>1</v>
      </c>
      <c r="CA866" t="s">
        <v>1</v>
      </c>
      <c r="CB866" t="s">
        <v>1</v>
      </c>
      <c r="CD866" t="str" cm="1">
        <f t="array" aca="1" ref="CD866" ca="1">eConcatenar(A866:CB866,"|")</f>
        <v>HK1gXUB32n7CXOw4|CAR2020-2201|3|IMPERIAL DE LUJO|TABASCO|CARDENAS|RANCHERIA RIO SECO SEGUNDA SECCION|2020-04-08|12900|0|300|50|1|0|0|0|0|0|0|0|0|0|0|0|0|0|0|YSQUIERDO|RODRIGUEZ|LIDIA|SOLTERO|X|X|RIO SECO SEGUNDA SECCION|RANCHERIA RIO SECO SEGUNDA SECCION|X|9371420284|X|X|X|RIO SECO SEGUNDA SECCION|X|LUNES|X|X|X|X|X|DOMICILIO |6700|6200|0|0|0|2022-01-17|2022-01-24|x|x|x|x|x|W5OV8PESRAEJZYS|x|HOMBRE|X|12900|X|X|X|X|X|X|X|X|CARDENAS|X|X|X|X|X</v>
      </c>
    </row>
    <row r="867" spans="1:82" x14ac:dyDescent="0.25">
      <c r="A867" t="s">
        <v>1001</v>
      </c>
      <c r="B867" t="s">
        <v>2992</v>
      </c>
      <c r="C867">
        <v>3</v>
      </c>
      <c r="D867" t="s">
        <v>3187</v>
      </c>
      <c r="E867" t="s">
        <v>3188</v>
      </c>
      <c r="F867" t="s">
        <v>0</v>
      </c>
      <c r="G867" t="s">
        <v>3286</v>
      </c>
      <c r="H867" t="s">
        <v>4129</v>
      </c>
      <c r="I867">
        <v>12900</v>
      </c>
      <c r="J867">
        <v>0</v>
      </c>
      <c r="K867">
        <v>200</v>
      </c>
      <c r="L867">
        <v>50</v>
      </c>
      <c r="M867">
        <v>1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 t="s">
        <v>7</v>
      </c>
      <c r="AC867" t="s">
        <v>4224</v>
      </c>
      <c r="AD867" t="s">
        <v>4554</v>
      </c>
      <c r="AE867" t="s">
        <v>4</v>
      </c>
      <c r="AF867" t="s">
        <v>1</v>
      </c>
      <c r="AG867" t="s">
        <v>1</v>
      </c>
      <c r="AH867" t="s">
        <v>5800</v>
      </c>
      <c r="AI867" t="s">
        <v>3286</v>
      </c>
      <c r="AJ867" t="s">
        <v>1</v>
      </c>
      <c r="AK867">
        <v>9373723625</v>
      </c>
      <c r="AL867" t="s">
        <v>1</v>
      </c>
      <c r="AM867" t="s">
        <v>1</v>
      </c>
      <c r="AN867" t="s">
        <v>1</v>
      </c>
      <c r="AO867" t="s">
        <v>5800</v>
      </c>
      <c r="AP867" t="s">
        <v>1</v>
      </c>
      <c r="AQ867" t="s">
        <v>2</v>
      </c>
      <c r="AR867" t="s">
        <v>1</v>
      </c>
      <c r="AS867" t="s">
        <v>1</v>
      </c>
      <c r="AT867" t="s">
        <v>1</v>
      </c>
      <c r="AU867" t="s">
        <v>1</v>
      </c>
      <c r="AV867" t="s">
        <v>1</v>
      </c>
      <c r="AW867" t="s">
        <v>11</v>
      </c>
      <c r="AX867">
        <f>Tabla1[[#This Row],[precio del paquete]]-Tabla1[[#This Row],[Saldo_Deudor]]</f>
        <v>8000</v>
      </c>
      <c r="AY867">
        <v>4900</v>
      </c>
      <c r="AZ867">
        <v>0</v>
      </c>
      <c r="BA867">
        <v>0</v>
      </c>
      <c r="BB867" s="20">
        <v>0</v>
      </c>
      <c r="BC867" t="s">
        <v>5980</v>
      </c>
      <c r="BD867" t="s">
        <v>5959</v>
      </c>
      <c r="BE867" t="s">
        <v>3</v>
      </c>
      <c r="BF867" t="s">
        <v>3</v>
      </c>
      <c r="BG867" t="s">
        <v>3</v>
      </c>
      <c r="BH867" t="s">
        <v>3</v>
      </c>
      <c r="BI867" t="s">
        <v>3</v>
      </c>
      <c r="BJ867" s="19" t="s">
        <v>6138</v>
      </c>
      <c r="BK867" t="s">
        <v>3</v>
      </c>
      <c r="BL867" t="s">
        <v>132</v>
      </c>
      <c r="BM867" t="s">
        <v>1</v>
      </c>
      <c r="BN867">
        <f>Tabla1[[#This Row],[precio del paquete]]</f>
        <v>12900</v>
      </c>
      <c r="BO867" t="s">
        <v>1</v>
      </c>
      <c r="BP867" t="s">
        <v>1</v>
      </c>
      <c r="BQ867" t="s">
        <v>1</v>
      </c>
      <c r="BR867" t="s">
        <v>1</v>
      </c>
      <c r="BS867" t="s">
        <v>1</v>
      </c>
      <c r="BT867" t="s">
        <v>1</v>
      </c>
      <c r="BU867" t="s">
        <v>1</v>
      </c>
      <c r="BV867" t="s">
        <v>1</v>
      </c>
      <c r="BW867" t="s">
        <v>0</v>
      </c>
      <c r="BX867" t="s">
        <v>1</v>
      </c>
      <c r="BY867" t="s">
        <v>1</v>
      </c>
      <c r="BZ867" t="s">
        <v>1</v>
      </c>
      <c r="CA867" t="s">
        <v>1</v>
      </c>
      <c r="CB867" t="s">
        <v>1</v>
      </c>
      <c r="CD867" t="str" cm="1">
        <f t="array" aca="1" ref="CD867" ca="1">eConcatenar(A867:CB867,"|")</f>
        <v>IxTQ4gSFqPdbtTWs|CAR2019-3148|3|ECONOLINE|TABASCO|CARDENAS|COLONIA PUEBLO NUEVO|2019-10-22|12900|0|200|50|1|0|0|0|0|0|0|0|0|0|0|0|0|0|0|LOPEZ|DOMINGUEZ|MIGUEL|SOLTERO|X|X|CALLE SANCHEZ MAGALLANES|COLONIA PUEBLO NUEVO|X|9373723625|X|X|X|CALLE SANCHEZ MAGALLANES|X|LUNES|X|X|X|X|X|DOMICILIO |8000|4900|0|0|0|2022-01-18|2022-01-25|x|x|x|x|x|W5OV8PESRAEJZYS|x|HOMBRE|X|12900|X|X|X|X|X|X|X|X|CARDENAS|X|X|X|X|X</v>
      </c>
    </row>
    <row r="868" spans="1:82" x14ac:dyDescent="0.25">
      <c r="A868" t="s">
        <v>1002</v>
      </c>
      <c r="B868" t="s">
        <v>2993</v>
      </c>
      <c r="C868">
        <v>3</v>
      </c>
      <c r="D868" t="s">
        <v>3187</v>
      </c>
      <c r="E868" t="s">
        <v>3188</v>
      </c>
      <c r="F868" t="s">
        <v>0</v>
      </c>
      <c r="G868" t="s">
        <v>3664</v>
      </c>
      <c r="H868" t="s">
        <v>4130</v>
      </c>
      <c r="I868">
        <v>12900</v>
      </c>
      <c r="J868">
        <v>0</v>
      </c>
      <c r="K868">
        <v>200</v>
      </c>
      <c r="L868">
        <v>50</v>
      </c>
      <c r="M868">
        <v>1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 t="s">
        <v>4217</v>
      </c>
      <c r="AC868" t="s">
        <v>5053</v>
      </c>
      <c r="AD868" t="s">
        <v>4666</v>
      </c>
      <c r="AE868" t="s">
        <v>4</v>
      </c>
      <c r="AF868" t="s">
        <v>1</v>
      </c>
      <c r="AG868" t="s">
        <v>1</v>
      </c>
      <c r="AH868" t="s">
        <v>5801</v>
      </c>
      <c r="AI868" t="s">
        <v>3664</v>
      </c>
      <c r="AJ868" t="s">
        <v>1</v>
      </c>
      <c r="AK868">
        <v>9372283555</v>
      </c>
      <c r="AL868" t="s">
        <v>1</v>
      </c>
      <c r="AM868" t="s">
        <v>1</v>
      </c>
      <c r="AN868" t="s">
        <v>1</v>
      </c>
      <c r="AO868" t="s">
        <v>5801</v>
      </c>
      <c r="AP868" t="s">
        <v>1</v>
      </c>
      <c r="AQ868" t="s">
        <v>2</v>
      </c>
      <c r="AR868" t="s">
        <v>1</v>
      </c>
      <c r="AS868" t="s">
        <v>1</v>
      </c>
      <c r="AT868" t="s">
        <v>1</v>
      </c>
      <c r="AU868" t="s">
        <v>1</v>
      </c>
      <c r="AV868" t="s">
        <v>1</v>
      </c>
      <c r="AW868" t="s">
        <v>11</v>
      </c>
      <c r="AX868">
        <f>Tabla1[[#This Row],[precio del paquete]]-Tabla1[[#This Row],[Saldo_Deudor]]</f>
        <v>8200</v>
      </c>
      <c r="AY868">
        <v>4700</v>
      </c>
      <c r="AZ868">
        <v>0</v>
      </c>
      <c r="BA868">
        <v>0</v>
      </c>
      <c r="BB868" s="20">
        <v>0</v>
      </c>
      <c r="BC868" t="s">
        <v>3832</v>
      </c>
      <c r="BD868" t="s">
        <v>3797</v>
      </c>
      <c r="BE868" t="s">
        <v>3</v>
      </c>
      <c r="BF868" t="s">
        <v>3</v>
      </c>
      <c r="BG868" t="s">
        <v>3</v>
      </c>
      <c r="BH868" t="s">
        <v>3</v>
      </c>
      <c r="BI868" t="s">
        <v>3</v>
      </c>
      <c r="BJ868" s="18" t="s">
        <v>6138</v>
      </c>
      <c r="BK868" t="s">
        <v>3</v>
      </c>
      <c r="BL868" t="s">
        <v>132</v>
      </c>
      <c r="BM868" t="s">
        <v>1</v>
      </c>
      <c r="BN868">
        <f>Tabla1[[#This Row],[precio del paquete]]</f>
        <v>12900</v>
      </c>
      <c r="BO868" t="s">
        <v>1</v>
      </c>
      <c r="BP868" t="s">
        <v>1</v>
      </c>
      <c r="BQ868" t="s">
        <v>1</v>
      </c>
      <c r="BR868" t="s">
        <v>1</v>
      </c>
      <c r="BS868" t="s">
        <v>1</v>
      </c>
      <c r="BT868" t="s">
        <v>1</v>
      </c>
      <c r="BU868" t="s">
        <v>1</v>
      </c>
      <c r="BV868" t="s">
        <v>1</v>
      </c>
      <c r="BW868" t="s">
        <v>0</v>
      </c>
      <c r="BX868" t="s">
        <v>1</v>
      </c>
      <c r="BY868" t="s">
        <v>1</v>
      </c>
      <c r="BZ868" t="s">
        <v>1</v>
      </c>
      <c r="CA868" t="s">
        <v>1</v>
      </c>
      <c r="CB868" t="s">
        <v>1</v>
      </c>
      <c r="CD868" t="str" cm="1">
        <f t="array" aca="1" ref="CD868" ca="1">eConcatenar(A868:CB868,"|")</f>
        <v>WCWCmXJphlXkuOY3|CAR2019-1350|3|ECONOLINE|TABASCO|CARDENAS|COLONIA LA COIVA|2019-05-30|12900|0|200|50|1|0|0|0|0|0|0|0|0|0|0|0|0|0|0|RODRIGUEZ|MALTA|VIRGINIA|SOLTERO|X|X|ENTRADA CALLE SACUA 416|COLONIA LA COIVA|X|9372283555|X|X|X|ENTRADA CALLE SACUA 416|X|LUNES|X|X|X|X|X|DOMICILIO |8200|4700|0|0|0|2021-09-11|2021-09-18|x|x|x|x|x|W5OV8PESRAEJZYS|x|HOMBRE|X|12900|X|X|X|X|X|X|X|X|CARDENAS|X|X|X|X|X</v>
      </c>
    </row>
    <row r="869" spans="1:82" x14ac:dyDescent="0.25">
      <c r="A869" t="s">
        <v>1003</v>
      </c>
      <c r="B869" t="s">
        <v>2994</v>
      </c>
      <c r="C869">
        <v>3</v>
      </c>
      <c r="D869" t="s">
        <v>3187</v>
      </c>
      <c r="E869" t="s">
        <v>3188</v>
      </c>
      <c r="F869" t="s">
        <v>0</v>
      </c>
      <c r="G869" t="s">
        <v>3665</v>
      </c>
      <c r="H869" t="s">
        <v>4097</v>
      </c>
      <c r="I869">
        <v>12900</v>
      </c>
      <c r="J869">
        <v>0</v>
      </c>
      <c r="K869">
        <v>200</v>
      </c>
      <c r="L869">
        <v>50</v>
      </c>
      <c r="M869">
        <v>1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 t="s">
        <v>4201</v>
      </c>
      <c r="AC869" t="s">
        <v>4483</v>
      </c>
      <c r="AD869" t="s">
        <v>5054</v>
      </c>
      <c r="AE869" t="s">
        <v>4</v>
      </c>
      <c r="AF869" t="s">
        <v>1</v>
      </c>
      <c r="AG869" t="s">
        <v>1</v>
      </c>
      <c r="AH869" t="s">
        <v>5802</v>
      </c>
      <c r="AI869" t="s">
        <v>3665</v>
      </c>
      <c r="AJ869" t="s">
        <v>1</v>
      </c>
      <c r="AK869">
        <v>9371530355</v>
      </c>
      <c r="AL869" t="s">
        <v>1</v>
      </c>
      <c r="AM869" t="s">
        <v>1</v>
      </c>
      <c r="AN869" t="s">
        <v>1</v>
      </c>
      <c r="AO869" t="s">
        <v>5802</v>
      </c>
      <c r="AP869" t="s">
        <v>1</v>
      </c>
      <c r="AQ869" t="s">
        <v>2</v>
      </c>
      <c r="AR869" t="s">
        <v>1</v>
      </c>
      <c r="AS869" t="s">
        <v>1</v>
      </c>
      <c r="AT869" t="s">
        <v>1</v>
      </c>
      <c r="AU869" t="s">
        <v>1</v>
      </c>
      <c r="AV869" t="s">
        <v>1</v>
      </c>
      <c r="AW869" t="s">
        <v>11</v>
      </c>
      <c r="AX869">
        <f>Tabla1[[#This Row],[precio del paquete]]-Tabla1[[#This Row],[Saldo_Deudor]]</f>
        <v>8400</v>
      </c>
      <c r="AY869">
        <v>4500</v>
      </c>
      <c r="AZ869">
        <v>0</v>
      </c>
      <c r="BA869">
        <v>0</v>
      </c>
      <c r="BB869" s="20">
        <v>0</v>
      </c>
      <c r="BC869" t="s">
        <v>5980</v>
      </c>
      <c r="BD869" t="s">
        <v>5959</v>
      </c>
      <c r="BE869" t="s">
        <v>3</v>
      </c>
      <c r="BF869" t="s">
        <v>3</v>
      </c>
      <c r="BG869" t="s">
        <v>3</v>
      </c>
      <c r="BH869" t="s">
        <v>3</v>
      </c>
      <c r="BI869" t="s">
        <v>3</v>
      </c>
      <c r="BJ869" s="19" t="s">
        <v>6138</v>
      </c>
      <c r="BK869" t="s">
        <v>3</v>
      </c>
      <c r="BL869" t="s">
        <v>132</v>
      </c>
      <c r="BM869" t="s">
        <v>1</v>
      </c>
      <c r="BN869">
        <f>Tabla1[[#This Row],[precio del paquete]]</f>
        <v>12900</v>
      </c>
      <c r="BO869" t="s">
        <v>1</v>
      </c>
      <c r="BP869" t="s">
        <v>1</v>
      </c>
      <c r="BQ869" t="s">
        <v>1</v>
      </c>
      <c r="BR869" t="s">
        <v>1</v>
      </c>
      <c r="BS869" t="s">
        <v>1</v>
      </c>
      <c r="BT869" t="s">
        <v>1</v>
      </c>
      <c r="BU869" t="s">
        <v>1</v>
      </c>
      <c r="BV869" t="s">
        <v>1</v>
      </c>
      <c r="BW869" t="s">
        <v>0</v>
      </c>
      <c r="BX869" t="s">
        <v>1</v>
      </c>
      <c r="BY869" t="s">
        <v>1</v>
      </c>
      <c r="BZ869" t="s">
        <v>1</v>
      </c>
      <c r="CA869" t="s">
        <v>1</v>
      </c>
      <c r="CB869" t="s">
        <v>1</v>
      </c>
      <c r="CD869" t="str" cm="1">
        <f t="array" aca="1" ref="CD869" ca="1">eConcatenar(A869:CB869,"|")</f>
        <v>F1QkvoW4duU0aNTN|CAR2019-1570|3|ECONOLINE|TABASCO|CARDENAS|COLONONIA ROGER FALCONI|2019-05-18|12900|0|200|50|1|0|0|0|0|0|0|0|0|0|0|0|0|0|0|HERNANDEZ|COLORADO|REBECA|SOLTERO|X|X|CALLE PRINCIPAL|COLONONIA ROGER FALCONI|X|9371530355|X|X|X|CALLE PRINCIPAL|X|LUNES|X|X|X|X|X|DOMICILIO |8400|4500|0|0|0|2022-01-18|2022-01-25|x|x|x|x|x|W5OV8PESRAEJZYS|x|HOMBRE|X|12900|X|X|X|X|X|X|X|X|CARDENAS|X|X|X|X|X</v>
      </c>
    </row>
    <row r="870" spans="1:82" x14ac:dyDescent="0.25">
      <c r="A870" t="s">
        <v>1004</v>
      </c>
      <c r="B870" t="s">
        <v>2995</v>
      </c>
      <c r="C870">
        <v>3</v>
      </c>
      <c r="D870" t="s">
        <v>3185</v>
      </c>
      <c r="E870" t="s">
        <v>3188</v>
      </c>
      <c r="F870" t="s">
        <v>0</v>
      </c>
      <c r="G870" t="s">
        <v>3558</v>
      </c>
      <c r="H870" t="s">
        <v>4131</v>
      </c>
      <c r="I870">
        <v>12900</v>
      </c>
      <c r="J870">
        <v>0</v>
      </c>
      <c r="K870">
        <v>200</v>
      </c>
      <c r="L870">
        <v>50</v>
      </c>
      <c r="M870">
        <v>1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 t="s">
        <v>4183</v>
      </c>
      <c r="AC870" t="s">
        <v>7</v>
      </c>
      <c r="AD870" t="s">
        <v>5055</v>
      </c>
      <c r="AE870" t="s">
        <v>4</v>
      </c>
      <c r="AF870" t="s">
        <v>1</v>
      </c>
      <c r="AG870" t="s">
        <v>1</v>
      </c>
      <c r="AH870" t="s">
        <v>5803</v>
      </c>
      <c r="AI870" t="s">
        <v>3558</v>
      </c>
      <c r="AJ870" t="s">
        <v>1</v>
      </c>
      <c r="AK870">
        <v>9371410531</v>
      </c>
      <c r="AL870" t="s">
        <v>1</v>
      </c>
      <c r="AM870" t="s">
        <v>1</v>
      </c>
      <c r="AN870" t="s">
        <v>1</v>
      </c>
      <c r="AO870" t="s">
        <v>5803</v>
      </c>
      <c r="AP870" t="s">
        <v>1</v>
      </c>
      <c r="AQ870" t="s">
        <v>2</v>
      </c>
      <c r="AR870" t="s">
        <v>1</v>
      </c>
      <c r="AS870" t="s">
        <v>1</v>
      </c>
      <c r="AT870" t="s">
        <v>1</v>
      </c>
      <c r="AU870" t="s">
        <v>1</v>
      </c>
      <c r="AV870" t="s">
        <v>1</v>
      </c>
      <c r="AW870" t="s">
        <v>11</v>
      </c>
      <c r="AX870">
        <f>Tabla1[[#This Row],[precio del paquete]]-Tabla1[[#This Row],[Saldo_Deudor]]</f>
        <v>500</v>
      </c>
      <c r="AY870">
        <v>12400</v>
      </c>
      <c r="AZ870">
        <v>0</v>
      </c>
      <c r="BA870">
        <v>0</v>
      </c>
      <c r="BB870" s="20">
        <v>0</v>
      </c>
      <c r="BC870" t="s">
        <v>3789</v>
      </c>
      <c r="BD870" t="s">
        <v>6042</v>
      </c>
      <c r="BE870" t="s">
        <v>3</v>
      </c>
      <c r="BF870" t="s">
        <v>3</v>
      </c>
      <c r="BG870" t="s">
        <v>3</v>
      </c>
      <c r="BH870" t="s">
        <v>3</v>
      </c>
      <c r="BI870" t="s">
        <v>3</v>
      </c>
      <c r="BJ870" s="18" t="s">
        <v>6138</v>
      </c>
      <c r="BK870" t="s">
        <v>3</v>
      </c>
      <c r="BL870" t="s">
        <v>132</v>
      </c>
      <c r="BM870" t="s">
        <v>1</v>
      </c>
      <c r="BN870">
        <f>Tabla1[[#This Row],[precio del paquete]]</f>
        <v>12900</v>
      </c>
      <c r="BO870" t="s">
        <v>1</v>
      </c>
      <c r="BP870" t="s">
        <v>1</v>
      </c>
      <c r="BQ870" t="s">
        <v>1</v>
      </c>
      <c r="BR870" t="s">
        <v>1</v>
      </c>
      <c r="BS870" t="s">
        <v>1</v>
      </c>
      <c r="BT870" t="s">
        <v>1</v>
      </c>
      <c r="BU870" t="s">
        <v>1</v>
      </c>
      <c r="BV870" t="s">
        <v>1</v>
      </c>
      <c r="BW870" t="s">
        <v>0</v>
      </c>
      <c r="BX870" t="s">
        <v>1</v>
      </c>
      <c r="BY870" t="s">
        <v>1</v>
      </c>
      <c r="BZ870" t="s">
        <v>1</v>
      </c>
      <c r="CA870" t="s">
        <v>1</v>
      </c>
      <c r="CB870" t="s">
        <v>1</v>
      </c>
      <c r="CD870" t="str" cm="1">
        <f t="array" aca="1" ref="CD870" ca="1">eConcatenar(A870:CB870,"|")</f>
        <v>ef4emETnJS3Bij9Y|CAR2021-3059|3|IMPERIAL DE LUJO|TABASCO|CARDENAS|RANCHERIA RIO SECO SEGUNDA SECCION|2021-05-30|12900|0|200|50|1|0|0|0|0|0|0|0|0|0|0|0|0|0|0|DE LA CRUZ|LOPEZ|MANUEL ELIAS|SOLTERO|X|X|CARRETERA RIO SECO SANTA ROSA|RANCHERIA RIO SECO SEGUNDA SECCION|X|9371410531|X|X|X|CARRETERA RIO SECO SANTA ROSA|X|LUNES|X|X|X|X|X|DOMICILIO |500|12400|0|0|0|2022-03-01|2022-03-08|x|x|x|x|x|W5OV8PESRAEJZYS|x|HOMBRE|X|12900|X|X|X|X|X|X|X|X|CARDENAS|X|X|X|X|X</v>
      </c>
    </row>
    <row r="871" spans="1:82" x14ac:dyDescent="0.25">
      <c r="A871" t="s">
        <v>1005</v>
      </c>
      <c r="B871" t="s">
        <v>2996</v>
      </c>
      <c r="C871">
        <v>3</v>
      </c>
      <c r="D871" t="s">
        <v>3183</v>
      </c>
      <c r="E871" t="s">
        <v>3188</v>
      </c>
      <c r="F871" t="s">
        <v>0</v>
      </c>
      <c r="G871" t="s">
        <v>3558</v>
      </c>
      <c r="H871" t="s">
        <v>4132</v>
      </c>
      <c r="I871">
        <v>14800</v>
      </c>
      <c r="J871">
        <v>0</v>
      </c>
      <c r="K871">
        <v>200</v>
      </c>
      <c r="L871">
        <v>50</v>
      </c>
      <c r="M871">
        <v>1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 t="s">
        <v>4360</v>
      </c>
      <c r="AC871" t="s">
        <v>7</v>
      </c>
      <c r="AD871" t="s">
        <v>5056</v>
      </c>
      <c r="AE871" t="s">
        <v>4</v>
      </c>
      <c r="AF871" t="s">
        <v>1</v>
      </c>
      <c r="AG871" t="s">
        <v>1</v>
      </c>
      <c r="AH871" t="s">
        <v>3237</v>
      </c>
      <c r="AI871" t="s">
        <v>3558</v>
      </c>
      <c r="AJ871" t="s">
        <v>1</v>
      </c>
      <c r="AK871">
        <v>9371830928</v>
      </c>
      <c r="AL871" t="s">
        <v>1</v>
      </c>
      <c r="AM871" t="s">
        <v>1</v>
      </c>
      <c r="AN871" t="s">
        <v>1</v>
      </c>
      <c r="AO871" t="s">
        <v>3237</v>
      </c>
      <c r="AP871" t="s">
        <v>1</v>
      </c>
      <c r="AQ871" t="s">
        <v>2</v>
      </c>
      <c r="AR871" t="s">
        <v>1</v>
      </c>
      <c r="AS871" t="s">
        <v>1</v>
      </c>
      <c r="AT871" t="s">
        <v>1</v>
      </c>
      <c r="AU871" t="s">
        <v>1</v>
      </c>
      <c r="AV871" t="s">
        <v>1</v>
      </c>
      <c r="AW871" t="s">
        <v>11</v>
      </c>
      <c r="AX871">
        <f>Tabla1[[#This Row],[precio del paquete]]-Tabla1[[#This Row],[Saldo_Deudor]]</f>
        <v>1700</v>
      </c>
      <c r="AY871">
        <v>13100</v>
      </c>
      <c r="AZ871">
        <v>0</v>
      </c>
      <c r="BA871">
        <v>0</v>
      </c>
      <c r="BB871" s="20">
        <v>0</v>
      </c>
      <c r="BC871" t="s">
        <v>3985</v>
      </c>
      <c r="BD871" t="s">
        <v>4141</v>
      </c>
      <c r="BE871" t="s">
        <v>3</v>
      </c>
      <c r="BF871" t="s">
        <v>3</v>
      </c>
      <c r="BG871" t="s">
        <v>3</v>
      </c>
      <c r="BH871" t="s">
        <v>3</v>
      </c>
      <c r="BI871" t="s">
        <v>3</v>
      </c>
      <c r="BJ871" s="19" t="s">
        <v>6138</v>
      </c>
      <c r="BK871" t="s">
        <v>3</v>
      </c>
      <c r="BL871" t="s">
        <v>132</v>
      </c>
      <c r="BM871" t="s">
        <v>1</v>
      </c>
      <c r="BN871">
        <f>Tabla1[[#This Row],[precio del paquete]]</f>
        <v>14800</v>
      </c>
      <c r="BO871" t="s">
        <v>1</v>
      </c>
      <c r="BP871" t="s">
        <v>1</v>
      </c>
      <c r="BQ871" t="s">
        <v>1</v>
      </c>
      <c r="BR871" t="s">
        <v>1</v>
      </c>
      <c r="BS871" t="s">
        <v>1</v>
      </c>
      <c r="BT871" t="s">
        <v>1</v>
      </c>
      <c r="BU871" t="s">
        <v>1</v>
      </c>
      <c r="BV871" t="s">
        <v>1</v>
      </c>
      <c r="BW871" t="s">
        <v>0</v>
      </c>
      <c r="BX871" t="s">
        <v>1</v>
      </c>
      <c r="BY871" t="s">
        <v>1</v>
      </c>
      <c r="BZ871" t="s">
        <v>1</v>
      </c>
      <c r="CA871" t="s">
        <v>1</v>
      </c>
      <c r="CB871" t="s">
        <v>1</v>
      </c>
      <c r="CD871" t="str" cm="1">
        <f t="array" aca="1" ref="CD871" ca="1">eConcatenar(A871:CB871,"|")</f>
        <v>y2HyIfZHLkwyX7C1|CAR2021-2883|3|MEMORIAL|TABASCO|CARDENAS|RANCHERIA RIO SECO SEGUNDA SECCION|2021-06-25|14800|0|200|50|1|0|0|0|0|0|0|0|0|0|0|0|0|0|0|TORRES|LOPEZ|ELVIS|SOLTERO|X|X|CARRETERA PRINCIPAL SIN NUMERO|RANCHERIA RIO SECO SEGUNDA SECCION|X|9371830928|X|X|X|CARRETERA PRINCIPAL SIN NUMERO|X|LUNES|X|X|X|X|X|DOMICILIO |1700|13100|0|0|0|2022-01-17|2022-01-24|x|x|x|x|x|W5OV8PESRAEJZYS|x|HOMBRE|X|14800|X|X|X|X|X|X|X|X|CARDENAS|X|X|X|X|X</v>
      </c>
    </row>
    <row r="872" spans="1:82" x14ac:dyDescent="0.25">
      <c r="A872" t="s">
        <v>1006</v>
      </c>
      <c r="B872" t="s">
        <v>2997</v>
      </c>
      <c r="C872">
        <v>3</v>
      </c>
      <c r="D872" t="s">
        <v>3187</v>
      </c>
      <c r="E872" t="s">
        <v>3188</v>
      </c>
      <c r="F872" t="s">
        <v>0</v>
      </c>
      <c r="G872" t="s">
        <v>3666</v>
      </c>
      <c r="H872" t="s">
        <v>3763</v>
      </c>
      <c r="I872">
        <v>12900</v>
      </c>
      <c r="J872">
        <v>0</v>
      </c>
      <c r="K872">
        <v>100</v>
      </c>
      <c r="L872">
        <v>50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 t="s">
        <v>4835</v>
      </c>
      <c r="AC872" t="s">
        <v>4449</v>
      </c>
      <c r="AD872" t="s">
        <v>4599</v>
      </c>
      <c r="AE872" t="s">
        <v>4</v>
      </c>
      <c r="AF872" t="s">
        <v>1</v>
      </c>
      <c r="AG872" t="s">
        <v>1</v>
      </c>
      <c r="AH872" t="s">
        <v>5804</v>
      </c>
      <c r="AI872" t="s">
        <v>3666</v>
      </c>
      <c r="AJ872" t="s">
        <v>1</v>
      </c>
      <c r="AK872" t="s">
        <v>1</v>
      </c>
      <c r="AL872" t="s">
        <v>1</v>
      </c>
      <c r="AM872" t="s">
        <v>1</v>
      </c>
      <c r="AN872" t="s">
        <v>1</v>
      </c>
      <c r="AO872" t="s">
        <v>5804</v>
      </c>
      <c r="AP872" t="s">
        <v>1</v>
      </c>
      <c r="AQ872" t="s">
        <v>2</v>
      </c>
      <c r="AR872" t="s">
        <v>1</v>
      </c>
      <c r="AS872" t="s">
        <v>1</v>
      </c>
      <c r="AT872" t="s">
        <v>1</v>
      </c>
      <c r="AU872" t="s">
        <v>1</v>
      </c>
      <c r="AV872" t="s">
        <v>1</v>
      </c>
      <c r="AW872" t="s">
        <v>11</v>
      </c>
      <c r="AX872">
        <f>Tabla1[[#This Row],[precio del paquete]]-Tabla1[[#This Row],[Saldo_Deudor]]</f>
        <v>9350</v>
      </c>
      <c r="AY872">
        <v>3550</v>
      </c>
      <c r="AZ872">
        <v>0</v>
      </c>
      <c r="BA872">
        <v>0</v>
      </c>
      <c r="BB872" s="20">
        <v>0</v>
      </c>
      <c r="BC872" t="s">
        <v>3985</v>
      </c>
      <c r="BD872" t="s">
        <v>4141</v>
      </c>
      <c r="BE872" t="s">
        <v>3</v>
      </c>
      <c r="BF872" t="s">
        <v>3</v>
      </c>
      <c r="BG872" t="s">
        <v>3</v>
      </c>
      <c r="BH872" t="s">
        <v>3</v>
      </c>
      <c r="BI872" t="s">
        <v>3</v>
      </c>
      <c r="BJ872" s="18" t="s">
        <v>6138</v>
      </c>
      <c r="BK872" t="s">
        <v>3</v>
      </c>
      <c r="BL872" t="s">
        <v>132</v>
      </c>
      <c r="BM872" t="s">
        <v>1</v>
      </c>
      <c r="BN872">
        <f>Tabla1[[#This Row],[precio del paquete]]</f>
        <v>12900</v>
      </c>
      <c r="BO872" t="s">
        <v>1</v>
      </c>
      <c r="BP872" t="s">
        <v>1</v>
      </c>
      <c r="BQ872" t="s">
        <v>1</v>
      </c>
      <c r="BR872" t="s">
        <v>1</v>
      </c>
      <c r="BS872" t="s">
        <v>1</v>
      </c>
      <c r="BT872" t="s">
        <v>1</v>
      </c>
      <c r="BU872" t="s">
        <v>1</v>
      </c>
      <c r="BV872" t="s">
        <v>1</v>
      </c>
      <c r="BW872" t="s">
        <v>0</v>
      </c>
      <c r="BX872" t="s">
        <v>1</v>
      </c>
      <c r="BY872" t="s">
        <v>1</v>
      </c>
      <c r="BZ872" t="s">
        <v>1</v>
      </c>
      <c r="CA872" t="s">
        <v>1</v>
      </c>
      <c r="CB872" t="s">
        <v>1</v>
      </c>
      <c r="CD872" t="str" cm="1">
        <f t="array" aca="1" ref="CD872" ca="1">eConcatenar(A872:CB872,"|")</f>
        <v>cXH651ArZqgcaroe|CAR2019-0288|3|ECONOLINE|TABASCO|CARDENAS|EJIDO CARRIZAL|2022-02-01|12900|0|100|50|0|0|0|0|0|0|0|0|0|0|0|0|0|0|0|CORTAZAR|CANO|NATIVIDAD|SOLTERO|X|X|ENTRADA AL CARRIZAL|EJIDO CARRIZAL|X|X|X|X|X|ENTRADA AL CARRIZAL|X|LUNES|X|X|X|X|X|DOMICILIO |9350|3550|0|0|0|2022-01-17|2022-01-24|x|x|x|x|x|W5OV8PESRAEJZYS|x|HOMBRE|X|12900|X|X|X|X|X|X|X|X|CARDENAS|X|X|X|X|X</v>
      </c>
    </row>
    <row r="873" spans="1:82" x14ac:dyDescent="0.25">
      <c r="A873" t="s">
        <v>1007</v>
      </c>
      <c r="B873" t="s">
        <v>2998</v>
      </c>
      <c r="C873">
        <v>3</v>
      </c>
      <c r="D873" t="s">
        <v>3183</v>
      </c>
      <c r="E873" t="s">
        <v>3188</v>
      </c>
      <c r="F873" t="s">
        <v>0</v>
      </c>
      <c r="G873" t="s">
        <v>3667</v>
      </c>
      <c r="H873" t="s">
        <v>3991</v>
      </c>
      <c r="I873">
        <v>14800</v>
      </c>
      <c r="J873">
        <v>0</v>
      </c>
      <c r="K873">
        <v>300</v>
      </c>
      <c r="L873">
        <v>50</v>
      </c>
      <c r="M873">
        <v>1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 t="s">
        <v>4184</v>
      </c>
      <c r="AC873" t="s">
        <v>4186</v>
      </c>
      <c r="AD873" t="s">
        <v>4404</v>
      </c>
      <c r="AE873" t="s">
        <v>4</v>
      </c>
      <c r="AF873" t="s">
        <v>1</v>
      </c>
      <c r="AG873" t="s">
        <v>1</v>
      </c>
      <c r="AH873" t="s">
        <v>5805</v>
      </c>
      <c r="AI873" t="s">
        <v>3667</v>
      </c>
      <c r="AJ873" t="s">
        <v>1</v>
      </c>
      <c r="AK873">
        <v>9371168703</v>
      </c>
      <c r="AL873" t="s">
        <v>1</v>
      </c>
      <c r="AM873" t="s">
        <v>1</v>
      </c>
      <c r="AN873" t="s">
        <v>1</v>
      </c>
      <c r="AO873" t="s">
        <v>5805</v>
      </c>
      <c r="AP873" t="s">
        <v>1</v>
      </c>
      <c r="AQ873" t="s">
        <v>2</v>
      </c>
      <c r="AR873" t="s">
        <v>1</v>
      </c>
      <c r="AS873" t="s">
        <v>1</v>
      </c>
      <c r="AT873" t="s">
        <v>1</v>
      </c>
      <c r="AU873" t="s">
        <v>1</v>
      </c>
      <c r="AV873" t="s">
        <v>1</v>
      </c>
      <c r="AW873" t="s">
        <v>11</v>
      </c>
      <c r="AX873">
        <f>Tabla1[[#This Row],[precio del paquete]]-Tabla1[[#This Row],[Saldo_Deudor]]</f>
        <v>1300</v>
      </c>
      <c r="AY873">
        <v>13500</v>
      </c>
      <c r="AZ873">
        <v>0</v>
      </c>
      <c r="BA873">
        <v>0</v>
      </c>
      <c r="BB873" s="20">
        <v>0</v>
      </c>
      <c r="BC873" t="s">
        <v>3858</v>
      </c>
      <c r="BD873" t="s">
        <v>3987</v>
      </c>
      <c r="BE873" t="s">
        <v>3</v>
      </c>
      <c r="BF873" t="s">
        <v>3</v>
      </c>
      <c r="BG873" t="s">
        <v>3</v>
      </c>
      <c r="BH873" t="s">
        <v>3</v>
      </c>
      <c r="BI873" t="s">
        <v>3</v>
      </c>
      <c r="BJ873" s="19" t="s">
        <v>6138</v>
      </c>
      <c r="BK873" t="s">
        <v>3</v>
      </c>
      <c r="BL873" t="s">
        <v>132</v>
      </c>
      <c r="BM873" t="s">
        <v>1</v>
      </c>
      <c r="BN873">
        <f>Tabla1[[#This Row],[precio del paquete]]</f>
        <v>14800</v>
      </c>
      <c r="BO873" t="s">
        <v>1</v>
      </c>
      <c r="BP873" t="s">
        <v>1</v>
      </c>
      <c r="BQ873" t="s">
        <v>1</v>
      </c>
      <c r="BR873" t="s">
        <v>1</v>
      </c>
      <c r="BS873" t="s">
        <v>1</v>
      </c>
      <c r="BT873" t="s">
        <v>1</v>
      </c>
      <c r="BU873" t="s">
        <v>1</v>
      </c>
      <c r="BV873" t="s">
        <v>1</v>
      </c>
      <c r="BW873" t="s">
        <v>0</v>
      </c>
      <c r="BX873" t="s">
        <v>1</v>
      </c>
      <c r="BY873" t="s">
        <v>1</v>
      </c>
      <c r="BZ873" t="s">
        <v>1</v>
      </c>
      <c r="CA873" t="s">
        <v>1</v>
      </c>
      <c r="CB873" t="s">
        <v>1</v>
      </c>
      <c r="CD873" t="str" cm="1">
        <f t="array" aca="1" ref="CD873" ca="1">eConcatenar(A873:CB873,"|")</f>
        <v>zpgRNipZeB4MDv3k|CAR20212464|3|MEMORIAL|TABASCO|CARDENAS|COLONIA CAÃ‘ALES SEGUNDA ETAPA SUR|2021-09-06|14800|0|300|50|1|0|0|0|0|0|0|0|0|0|0|0|0|0|0|PEREZ|GARCIA|NICOLAS|SOLTERO|X|X|AVENIDA MESOAMERICA MANZANA 12 LOTE 2|COLONIA CAÃ‘ALES SEGUNDA ETAPA SUR|X|9371168703|X|X|X|AVENIDA MESOAMERICA MANZANA 12 LOTE 2|X|LUNES|X|X|X|X|X|DOMICILIO |1300|13500|0|0|0|2021-11-19|2021-11-26|x|x|x|x|x|W5OV8PESRAEJZYS|x|HOMBRE|X|14800|X|X|X|X|X|X|X|X|CARDENAS|X|X|X|X|X</v>
      </c>
    </row>
    <row r="874" spans="1:82" x14ac:dyDescent="0.25">
      <c r="A874" t="s">
        <v>1008</v>
      </c>
      <c r="B874" t="s">
        <v>2999</v>
      </c>
      <c r="C874">
        <v>3</v>
      </c>
      <c r="D874" t="s">
        <v>3183</v>
      </c>
      <c r="E874" t="s">
        <v>3188</v>
      </c>
      <c r="F874" t="s">
        <v>0</v>
      </c>
      <c r="G874" t="s">
        <v>3668</v>
      </c>
      <c r="H874" t="s">
        <v>3899</v>
      </c>
      <c r="I874">
        <v>14800</v>
      </c>
      <c r="J874">
        <v>0</v>
      </c>
      <c r="K874">
        <v>50</v>
      </c>
      <c r="L874">
        <v>50</v>
      </c>
      <c r="M874">
        <v>1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 t="s">
        <v>4380</v>
      </c>
      <c r="AC874" t="s">
        <v>5057</v>
      </c>
      <c r="AD874" t="s">
        <v>5058</v>
      </c>
      <c r="AE874" t="s">
        <v>4</v>
      </c>
      <c r="AF874" t="s">
        <v>1</v>
      </c>
      <c r="AG874" t="s">
        <v>1</v>
      </c>
      <c r="AH874" t="s">
        <v>5806</v>
      </c>
      <c r="AI874" t="s">
        <v>3668</v>
      </c>
      <c r="AJ874" t="s">
        <v>1</v>
      </c>
      <c r="AK874">
        <v>9371669390</v>
      </c>
      <c r="AL874" t="s">
        <v>1</v>
      </c>
      <c r="AM874" t="s">
        <v>1</v>
      </c>
      <c r="AN874" t="s">
        <v>1</v>
      </c>
      <c r="AO874" t="s">
        <v>5806</v>
      </c>
      <c r="AP874" t="s">
        <v>1</v>
      </c>
      <c r="AQ874" t="s">
        <v>2</v>
      </c>
      <c r="AR874" t="s">
        <v>1</v>
      </c>
      <c r="AS874" t="s">
        <v>1</v>
      </c>
      <c r="AT874" t="s">
        <v>1</v>
      </c>
      <c r="AU874" t="s">
        <v>1</v>
      </c>
      <c r="AV874" t="s">
        <v>1</v>
      </c>
      <c r="AW874" t="s">
        <v>11</v>
      </c>
      <c r="AX874">
        <f>Tabla1[[#This Row],[precio del paquete]]-Tabla1[[#This Row],[Saldo_Deudor]]</f>
        <v>1050</v>
      </c>
      <c r="AY874">
        <v>13750</v>
      </c>
      <c r="AZ874">
        <v>0</v>
      </c>
      <c r="BA874">
        <v>0</v>
      </c>
      <c r="BB874" s="20">
        <v>0</v>
      </c>
      <c r="BC874" t="s">
        <v>5980</v>
      </c>
      <c r="BD874" t="s">
        <v>5959</v>
      </c>
      <c r="BE874" t="s">
        <v>3</v>
      </c>
      <c r="BF874" t="s">
        <v>3</v>
      </c>
      <c r="BG874" t="s">
        <v>3</v>
      </c>
      <c r="BH874" t="s">
        <v>3</v>
      </c>
      <c r="BI874" t="s">
        <v>3</v>
      </c>
      <c r="BJ874" s="18" t="s">
        <v>6138</v>
      </c>
      <c r="BK874" t="s">
        <v>3</v>
      </c>
      <c r="BL874" t="s">
        <v>132</v>
      </c>
      <c r="BM874" t="s">
        <v>1</v>
      </c>
      <c r="BN874">
        <f>Tabla1[[#This Row],[precio del paquete]]</f>
        <v>14800</v>
      </c>
      <c r="BO874" t="s">
        <v>1</v>
      </c>
      <c r="BP874" t="s">
        <v>1</v>
      </c>
      <c r="BQ874" t="s">
        <v>1</v>
      </c>
      <c r="BR874" t="s">
        <v>1</v>
      </c>
      <c r="BS874" t="s">
        <v>1</v>
      </c>
      <c r="BT874" t="s">
        <v>1</v>
      </c>
      <c r="BU874" t="s">
        <v>1</v>
      </c>
      <c r="BV874" t="s">
        <v>1</v>
      </c>
      <c r="BW874" t="s">
        <v>0</v>
      </c>
      <c r="BX874" t="s">
        <v>1</v>
      </c>
      <c r="BY874" t="s">
        <v>1</v>
      </c>
      <c r="BZ874" t="s">
        <v>1</v>
      </c>
      <c r="CA874" t="s">
        <v>1</v>
      </c>
      <c r="CB874" t="s">
        <v>1</v>
      </c>
      <c r="CD874" t="str" cm="1">
        <f t="array" aca="1" ref="CD874" ca="1">eConcatenar(A874:CB874,"|")</f>
        <v>M1N1BOK5kVdJcDPc|CAR2021-5086|3|MEMORIAL|TABASCO|CARDENAS|COLONIA ALAMEDA|2021-04-09|14800|0|50|50|1|0|0|0|0|0|0|0|0|0|0|0|0|0|0|RAMOS|TREJO|BRIZEIDY|SOLTERO|X|X|CALLE 4|COLONIA ALAMEDA|X|9371669390|X|X|X|CALLE 4|X|LUNES|X|X|X|X|X|DOMICILIO |1050|13750|0|0|0|2022-01-18|2022-01-25|x|x|x|x|x|W5OV8PESRAEJZYS|x|HOMBRE|X|14800|X|X|X|X|X|X|X|X|CARDENAS|X|X|X|X|X</v>
      </c>
    </row>
    <row r="875" spans="1:82" x14ac:dyDescent="0.25">
      <c r="A875" t="s">
        <v>1009</v>
      </c>
      <c r="B875" t="s">
        <v>3000</v>
      </c>
      <c r="C875">
        <v>3</v>
      </c>
      <c r="D875" t="s">
        <v>3183</v>
      </c>
      <c r="E875" t="s">
        <v>3188</v>
      </c>
      <c r="F875" t="s">
        <v>0</v>
      </c>
      <c r="G875" t="s">
        <v>3669</v>
      </c>
      <c r="H875" t="s">
        <v>4077</v>
      </c>
      <c r="I875">
        <v>14800</v>
      </c>
      <c r="J875">
        <v>0</v>
      </c>
      <c r="K875">
        <v>400</v>
      </c>
      <c r="L875">
        <v>50</v>
      </c>
      <c r="M875">
        <v>1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 t="s">
        <v>4380</v>
      </c>
      <c r="AC875" t="s">
        <v>4339</v>
      </c>
      <c r="AD875" t="s">
        <v>5059</v>
      </c>
      <c r="AE875" t="s">
        <v>4</v>
      </c>
      <c r="AF875" t="s">
        <v>1</v>
      </c>
      <c r="AG875" t="s">
        <v>1</v>
      </c>
      <c r="AH875" t="s">
        <v>5807</v>
      </c>
      <c r="AI875" t="s">
        <v>3669</v>
      </c>
      <c r="AJ875" t="s">
        <v>1</v>
      </c>
      <c r="AK875">
        <v>9631407022</v>
      </c>
      <c r="AL875" t="s">
        <v>1</v>
      </c>
      <c r="AM875" t="s">
        <v>1</v>
      </c>
      <c r="AN875" t="s">
        <v>1</v>
      </c>
      <c r="AO875" t="s">
        <v>5807</v>
      </c>
      <c r="AP875" t="s">
        <v>1</v>
      </c>
      <c r="AQ875" t="s">
        <v>2</v>
      </c>
      <c r="AR875" t="s">
        <v>1</v>
      </c>
      <c r="AS875" t="s">
        <v>1</v>
      </c>
      <c r="AT875" t="s">
        <v>1</v>
      </c>
      <c r="AU875" t="s">
        <v>1</v>
      </c>
      <c r="AV875" t="s">
        <v>1</v>
      </c>
      <c r="AW875" t="s">
        <v>11</v>
      </c>
      <c r="AX875">
        <f>Tabla1[[#This Row],[precio del paquete]]-Tabla1[[#This Row],[Saldo_Deudor]]</f>
        <v>200</v>
      </c>
      <c r="AY875">
        <v>14600</v>
      </c>
      <c r="AZ875">
        <v>0</v>
      </c>
      <c r="BA875">
        <v>0</v>
      </c>
      <c r="BB875" s="20">
        <v>0</v>
      </c>
      <c r="BC875" t="s">
        <v>6013</v>
      </c>
      <c r="BD875" t="s">
        <v>6107</v>
      </c>
      <c r="BE875" t="s">
        <v>3</v>
      </c>
      <c r="BF875" t="s">
        <v>3</v>
      </c>
      <c r="BG875" t="s">
        <v>3</v>
      </c>
      <c r="BH875" t="s">
        <v>3</v>
      </c>
      <c r="BI875" t="s">
        <v>3</v>
      </c>
      <c r="BJ875" s="19" t="s">
        <v>6155</v>
      </c>
      <c r="BK875" t="s">
        <v>3</v>
      </c>
      <c r="BL875" t="s">
        <v>132</v>
      </c>
      <c r="BM875" t="s">
        <v>1</v>
      </c>
      <c r="BN875">
        <f>Tabla1[[#This Row],[precio del paquete]]</f>
        <v>14800</v>
      </c>
      <c r="BO875" t="s">
        <v>1</v>
      </c>
      <c r="BP875" t="s">
        <v>1</v>
      </c>
      <c r="BQ875" t="s">
        <v>1</v>
      </c>
      <c r="BR875" t="s">
        <v>1</v>
      </c>
      <c r="BS875" t="s">
        <v>1</v>
      </c>
      <c r="BT875" t="s">
        <v>1</v>
      </c>
      <c r="BU875" t="s">
        <v>1</v>
      </c>
      <c r="BV875" t="s">
        <v>1</v>
      </c>
      <c r="BW875" t="s">
        <v>0</v>
      </c>
      <c r="BX875" t="s">
        <v>1</v>
      </c>
      <c r="BY875" t="s">
        <v>1</v>
      </c>
      <c r="BZ875" t="s">
        <v>1</v>
      </c>
      <c r="CA875" t="s">
        <v>1</v>
      </c>
      <c r="CB875" t="s">
        <v>1</v>
      </c>
      <c r="CD875" t="str" cm="1">
        <f t="array" aca="1" ref="CD875" ca="1">eConcatenar(A875:CB875,"|")</f>
        <v>1HLSQPaHcJZprrzm|CAR2022-0041|3|MEMORIAL|TABASCO|CARDENAS|POBLADO C-9 LICENCIADO FRANCISCO I MADERO|2022-06-01|14800|0|400|50|1|0|0|0|0|0|0|0|0|0|0|0|0|0|0|RAMOS|CALDERON|MARIA ELVIRA|SOLTERO|X|X|CALLE 10 MANZANA 42 LOTE 7 CASA NUMERO 247|POBLADO C-9 LICENCIADO FRANCISCO I MADERO|X|9631407022|X|X|X|CALLE 10 MANZANA 42 LOTE 7 CASA NUMERO 247|X|LUNES|X|X|X|X|X|DOMICILIO |200|14600|0|0|0|2022-01-02|2022-01-09|x|x|x|x|x|D7MKLZTCDQVFP55|x|HOMBRE|X|14800|X|X|X|X|X|X|X|X|CARDENAS|X|X|X|X|X</v>
      </c>
    </row>
    <row r="876" spans="1:82" x14ac:dyDescent="0.25">
      <c r="A876" t="s">
        <v>1010</v>
      </c>
      <c r="B876" t="s">
        <v>3001</v>
      </c>
      <c r="C876">
        <v>3</v>
      </c>
      <c r="D876" t="s">
        <v>3183</v>
      </c>
      <c r="E876" t="s">
        <v>3188</v>
      </c>
      <c r="F876" t="s">
        <v>0</v>
      </c>
      <c r="G876" t="s">
        <v>3669</v>
      </c>
      <c r="H876" t="s">
        <v>3813</v>
      </c>
      <c r="I876">
        <v>14800</v>
      </c>
      <c r="J876">
        <v>0</v>
      </c>
      <c r="K876">
        <v>100</v>
      </c>
      <c r="L876">
        <v>50</v>
      </c>
      <c r="M876">
        <v>1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 t="s">
        <v>8</v>
      </c>
      <c r="AC876" t="s">
        <v>4283</v>
      </c>
      <c r="AD876" t="s">
        <v>4474</v>
      </c>
      <c r="AE876" t="s">
        <v>4</v>
      </c>
      <c r="AF876" t="s">
        <v>1</v>
      </c>
      <c r="AG876" t="s">
        <v>1</v>
      </c>
      <c r="AH876" t="s">
        <v>5808</v>
      </c>
      <c r="AI876" t="s">
        <v>3669</v>
      </c>
      <c r="AJ876" t="s">
        <v>1</v>
      </c>
      <c r="AK876">
        <v>9371554061</v>
      </c>
      <c r="AL876" t="s">
        <v>1</v>
      </c>
      <c r="AM876" t="s">
        <v>1</v>
      </c>
      <c r="AN876" t="s">
        <v>1</v>
      </c>
      <c r="AO876" t="s">
        <v>5808</v>
      </c>
      <c r="AP876" t="s">
        <v>1</v>
      </c>
      <c r="AQ876" t="s">
        <v>2</v>
      </c>
      <c r="AR876" t="s">
        <v>1</v>
      </c>
      <c r="AS876" t="s">
        <v>1</v>
      </c>
      <c r="AT876" t="s">
        <v>1</v>
      </c>
      <c r="AU876" t="s">
        <v>1</v>
      </c>
      <c r="AV876" t="s">
        <v>1</v>
      </c>
      <c r="AW876" t="s">
        <v>11</v>
      </c>
      <c r="AX876">
        <f>Tabla1[[#This Row],[precio del paquete]]-Tabla1[[#This Row],[Saldo_Deudor]]</f>
        <v>900</v>
      </c>
      <c r="AY876">
        <v>13900</v>
      </c>
      <c r="AZ876">
        <v>0</v>
      </c>
      <c r="BA876">
        <v>0</v>
      </c>
      <c r="BB876" s="20">
        <v>0</v>
      </c>
      <c r="BC876" t="s">
        <v>6013</v>
      </c>
      <c r="BD876" t="s">
        <v>6107</v>
      </c>
      <c r="BE876" t="s">
        <v>3</v>
      </c>
      <c r="BF876" t="s">
        <v>3</v>
      </c>
      <c r="BG876" t="s">
        <v>3</v>
      </c>
      <c r="BH876" t="s">
        <v>3</v>
      </c>
      <c r="BI876" t="s">
        <v>3</v>
      </c>
      <c r="BJ876" s="18" t="s">
        <v>6155</v>
      </c>
      <c r="BK876" t="s">
        <v>3</v>
      </c>
      <c r="BL876" t="s">
        <v>132</v>
      </c>
      <c r="BM876" t="s">
        <v>1</v>
      </c>
      <c r="BN876">
        <f>Tabla1[[#This Row],[precio del paquete]]</f>
        <v>14800</v>
      </c>
      <c r="BO876" t="s">
        <v>1</v>
      </c>
      <c r="BP876" t="s">
        <v>1</v>
      </c>
      <c r="BQ876" t="s">
        <v>1</v>
      </c>
      <c r="BR876" t="s">
        <v>1</v>
      </c>
      <c r="BS876" t="s">
        <v>1</v>
      </c>
      <c r="BT876" t="s">
        <v>1</v>
      </c>
      <c r="BU876" t="s">
        <v>1</v>
      </c>
      <c r="BV876" t="s">
        <v>1</v>
      </c>
      <c r="BW876" t="s">
        <v>0</v>
      </c>
      <c r="BX876" t="s">
        <v>1</v>
      </c>
      <c r="BY876" t="s">
        <v>1</v>
      </c>
      <c r="BZ876" t="s">
        <v>1</v>
      </c>
      <c r="CA876" t="s">
        <v>1</v>
      </c>
      <c r="CB876" t="s">
        <v>1</v>
      </c>
      <c r="CD876" t="str" cm="1">
        <f t="array" aca="1" ref="CD876" ca="1">eConcatenar(A876:CB876,"|")</f>
        <v>puCaXWP2goAu16b3|CAR2021-6654|3|MEMORIAL|TABASCO|CARDENAS|POBLADO C-9 LICENCIADO FRANCISCO I MADERO|2021-04-11|14800|0|100|50|1|0|0|0|0|0|0|0|0|0|0|0|0|0|0|GOMEZ|CORDOVA|VERONICA|SOLTERO|X|X|CALLE VENUSTIANO CARRANZA SIN NUMERO|POBLADO C-9 LICENCIADO FRANCISCO I MADERO|X|9371554061|X|X|X|CALLE VENUSTIANO CARRANZA SIN NUMERO|X|LUNES|X|X|X|X|X|DOMICILIO |900|13900|0|0|0|2022-01-02|2022-01-09|x|x|x|x|x|D7MKLZTCDQVFP55|x|HOMBRE|X|14800|X|X|X|X|X|X|X|X|CARDENAS|X|X|X|X|X</v>
      </c>
    </row>
    <row r="877" spans="1:82" x14ac:dyDescent="0.25">
      <c r="A877" t="s">
        <v>1011</v>
      </c>
      <c r="B877" t="s">
        <v>3002</v>
      </c>
      <c r="C877">
        <v>3</v>
      </c>
      <c r="D877" t="s">
        <v>3183</v>
      </c>
      <c r="E877" t="s">
        <v>3188</v>
      </c>
      <c r="F877" t="s">
        <v>0</v>
      </c>
      <c r="G877" t="s">
        <v>3669</v>
      </c>
      <c r="H877" t="s">
        <v>3976</v>
      </c>
      <c r="I877">
        <v>14800</v>
      </c>
      <c r="J877">
        <v>0</v>
      </c>
      <c r="K877">
        <v>500</v>
      </c>
      <c r="L877">
        <v>50</v>
      </c>
      <c r="M877">
        <v>1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 t="s">
        <v>4183</v>
      </c>
      <c r="AC877" t="s">
        <v>4201</v>
      </c>
      <c r="AD877" t="s">
        <v>4379</v>
      </c>
      <c r="AE877" t="s">
        <v>4</v>
      </c>
      <c r="AF877" t="s">
        <v>1</v>
      </c>
      <c r="AG877" t="s">
        <v>1</v>
      </c>
      <c r="AH877" t="s">
        <v>5809</v>
      </c>
      <c r="AI877" t="s">
        <v>3669</v>
      </c>
      <c r="AJ877" t="s">
        <v>1</v>
      </c>
      <c r="AK877">
        <v>9371539686</v>
      </c>
      <c r="AL877" t="s">
        <v>1</v>
      </c>
      <c r="AM877" t="s">
        <v>1</v>
      </c>
      <c r="AN877" t="s">
        <v>1</v>
      </c>
      <c r="AO877" t="s">
        <v>5809</v>
      </c>
      <c r="AP877" t="s">
        <v>1</v>
      </c>
      <c r="AQ877" t="s">
        <v>2</v>
      </c>
      <c r="AR877" t="s">
        <v>1</v>
      </c>
      <c r="AS877" t="s">
        <v>1</v>
      </c>
      <c r="AT877" t="s">
        <v>1</v>
      </c>
      <c r="AU877" t="s">
        <v>1</v>
      </c>
      <c r="AV877" t="s">
        <v>1</v>
      </c>
      <c r="AW877" t="s">
        <v>11</v>
      </c>
      <c r="AX877">
        <f>Tabla1[[#This Row],[precio del paquete]]-Tabla1[[#This Row],[Saldo_Deudor]]</f>
        <v>800</v>
      </c>
      <c r="AY877">
        <v>14000</v>
      </c>
      <c r="AZ877">
        <v>0</v>
      </c>
      <c r="BA877">
        <v>0</v>
      </c>
      <c r="BB877" s="20">
        <v>0</v>
      </c>
      <c r="BC877" t="s">
        <v>6013</v>
      </c>
      <c r="BD877" t="s">
        <v>6107</v>
      </c>
      <c r="BE877" t="s">
        <v>3</v>
      </c>
      <c r="BF877" t="s">
        <v>3</v>
      </c>
      <c r="BG877" t="s">
        <v>3</v>
      </c>
      <c r="BH877" t="s">
        <v>3</v>
      </c>
      <c r="BI877" t="s">
        <v>3</v>
      </c>
      <c r="BJ877" s="19" t="s">
        <v>6155</v>
      </c>
      <c r="BK877" t="s">
        <v>3</v>
      </c>
      <c r="BL877" t="s">
        <v>132</v>
      </c>
      <c r="BM877" t="s">
        <v>1</v>
      </c>
      <c r="BN877">
        <f>Tabla1[[#This Row],[precio del paquete]]</f>
        <v>14800</v>
      </c>
      <c r="BO877" t="s">
        <v>1</v>
      </c>
      <c r="BP877" t="s">
        <v>1</v>
      </c>
      <c r="BQ877" t="s">
        <v>1</v>
      </c>
      <c r="BR877" t="s">
        <v>1</v>
      </c>
      <c r="BS877" t="s">
        <v>1</v>
      </c>
      <c r="BT877" t="s">
        <v>1</v>
      </c>
      <c r="BU877" t="s">
        <v>1</v>
      </c>
      <c r="BV877" t="s">
        <v>1</v>
      </c>
      <c r="BW877" t="s">
        <v>0</v>
      </c>
      <c r="BX877" t="s">
        <v>1</v>
      </c>
      <c r="BY877" t="s">
        <v>1</v>
      </c>
      <c r="BZ877" t="s">
        <v>1</v>
      </c>
      <c r="CA877" t="s">
        <v>1</v>
      </c>
      <c r="CB877" t="s">
        <v>1</v>
      </c>
      <c r="CD877" t="str" cm="1">
        <f t="array" aca="1" ref="CD877" ca="1">eConcatenar(A877:CB877,"|")</f>
        <v>OJfXwTr2DIH0rPBT|CAR2021-0011|3|MEMORIAL|TABASCO|CARDENAS|POBLADO C-9 LICENCIADO FRANCISCO I MADERO|2022-05-01|14800|0|500|50|1|0|0|0|0|0|0|0|0|0|0|0|0|0|0|DE LA CRUZ|HERNANDEZ|ISIDRO|SOLTERO|X|X|CALLE 8 VENUSTIANO CARRANZA SIN NUMERO|POBLADO C-9 LICENCIADO FRANCISCO I MADERO|X|9371539686|X|X|X|CALLE 8 VENUSTIANO CARRANZA SIN NUMERO|X|LUNES|X|X|X|X|X|DOMICILIO |800|14000|0|0|0|2022-01-02|2022-01-09|x|x|x|x|x|D7MKLZTCDQVFP55|x|HOMBRE|X|14800|X|X|X|X|X|X|X|X|CARDENAS|X|X|X|X|X</v>
      </c>
    </row>
    <row r="878" spans="1:82" x14ac:dyDescent="0.25">
      <c r="A878" t="s">
        <v>1012</v>
      </c>
      <c r="B878" t="s">
        <v>3003</v>
      </c>
      <c r="C878">
        <v>3</v>
      </c>
      <c r="D878" t="s">
        <v>3184</v>
      </c>
      <c r="E878" t="s">
        <v>3188</v>
      </c>
      <c r="F878" t="s">
        <v>0</v>
      </c>
      <c r="G878" t="s">
        <v>3669</v>
      </c>
      <c r="H878" t="s">
        <v>3976</v>
      </c>
      <c r="I878">
        <v>24500</v>
      </c>
      <c r="J878">
        <v>0</v>
      </c>
      <c r="K878">
        <v>200</v>
      </c>
      <c r="L878">
        <v>50</v>
      </c>
      <c r="M878">
        <v>1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 t="s">
        <v>4201</v>
      </c>
      <c r="AC878" t="s">
        <v>4801</v>
      </c>
      <c r="AD878" t="s">
        <v>5060</v>
      </c>
      <c r="AE878" t="s">
        <v>4</v>
      </c>
      <c r="AF878" t="s">
        <v>1</v>
      </c>
      <c r="AG878" t="s">
        <v>1</v>
      </c>
      <c r="AH878" t="s">
        <v>5810</v>
      </c>
      <c r="AI878" t="s">
        <v>3669</v>
      </c>
      <c r="AJ878" t="s">
        <v>1</v>
      </c>
      <c r="AK878">
        <v>9371892995</v>
      </c>
      <c r="AL878" t="s">
        <v>1</v>
      </c>
      <c r="AM878" t="s">
        <v>1</v>
      </c>
      <c r="AN878" t="s">
        <v>1</v>
      </c>
      <c r="AO878" t="s">
        <v>5810</v>
      </c>
      <c r="AP878" t="s">
        <v>1</v>
      </c>
      <c r="AQ878" t="s">
        <v>2</v>
      </c>
      <c r="AR878" t="s">
        <v>1</v>
      </c>
      <c r="AS878" t="s">
        <v>1</v>
      </c>
      <c r="AT878" t="s">
        <v>1</v>
      </c>
      <c r="AU878" t="s">
        <v>1</v>
      </c>
      <c r="AV878" t="s">
        <v>1</v>
      </c>
      <c r="AW878" t="s">
        <v>11</v>
      </c>
      <c r="AX878">
        <f>Tabla1[[#This Row],[precio del paquete]]-Tabla1[[#This Row],[Saldo_Deudor]]</f>
        <v>600</v>
      </c>
      <c r="AY878">
        <v>23900</v>
      </c>
      <c r="AZ878">
        <v>0</v>
      </c>
      <c r="BA878">
        <v>0</v>
      </c>
      <c r="BB878" s="20">
        <v>0</v>
      </c>
      <c r="BC878" t="s">
        <v>6013</v>
      </c>
      <c r="BD878" t="s">
        <v>6107</v>
      </c>
      <c r="BE878" t="s">
        <v>3</v>
      </c>
      <c r="BF878" t="s">
        <v>3</v>
      </c>
      <c r="BG878" t="s">
        <v>3</v>
      </c>
      <c r="BH878" t="s">
        <v>3</v>
      </c>
      <c r="BI878" t="s">
        <v>3</v>
      </c>
      <c r="BJ878" s="18" t="s">
        <v>6155</v>
      </c>
      <c r="BK878" t="s">
        <v>3</v>
      </c>
      <c r="BL878" t="s">
        <v>132</v>
      </c>
      <c r="BM878" t="s">
        <v>1</v>
      </c>
      <c r="BN878">
        <f>Tabla1[[#This Row],[precio del paquete]]</f>
        <v>24500</v>
      </c>
      <c r="BO878" t="s">
        <v>1</v>
      </c>
      <c r="BP878" t="s">
        <v>1</v>
      </c>
      <c r="BQ878" t="s">
        <v>1</v>
      </c>
      <c r="BR878" t="s">
        <v>1</v>
      </c>
      <c r="BS878" t="s">
        <v>1</v>
      </c>
      <c r="BT878" t="s">
        <v>1</v>
      </c>
      <c r="BU878" t="s">
        <v>1</v>
      </c>
      <c r="BV878" t="s">
        <v>1</v>
      </c>
      <c r="BW878" t="s">
        <v>0</v>
      </c>
      <c r="BX878" t="s">
        <v>1</v>
      </c>
      <c r="BY878" t="s">
        <v>1</v>
      </c>
      <c r="BZ878" t="s">
        <v>1</v>
      </c>
      <c r="CA878" t="s">
        <v>1</v>
      </c>
      <c r="CB878" t="s">
        <v>1</v>
      </c>
      <c r="CD878" t="str" cm="1">
        <f t="array" aca="1" ref="CD878" ca="1">eConcatenar(A878:CB878,"|")</f>
        <v>atHFWY1YkAymhKvE|CAR2022-0008|3|DIGNITY|TABASCO|CARDENAS|POBLADO C-9 LICENCIADO FRANCISCO I MADERO|2022-05-01|24500|0|200|50|1|0|0|0|0|0|0|0|0|0|0|0|0|0|0|HERNANDEZ|LORENZO|TOMAS ALBERTO|SOLTERO|X|X|CALLE 3 SIN NUMERO NUMERO 70|POBLADO C-9 LICENCIADO FRANCISCO I MADERO|X|9371892995|X|X|X|CALLE 3 SIN NUMERO NUMERO 70|X|LUNES|X|X|X|X|X|DOMICILIO |600|23900|0|0|0|2022-01-02|2022-01-09|x|x|x|x|x|D7MKLZTCDQVFP55|x|HOMBRE|X|24500|X|X|X|X|X|X|X|X|CARDENAS|X|X|X|X|X</v>
      </c>
    </row>
    <row r="879" spans="1:82" x14ac:dyDescent="0.25">
      <c r="A879" t="s">
        <v>1013</v>
      </c>
      <c r="B879" t="s">
        <v>3004</v>
      </c>
      <c r="C879">
        <v>3</v>
      </c>
      <c r="D879" t="s">
        <v>3183</v>
      </c>
      <c r="E879" t="s">
        <v>3188</v>
      </c>
      <c r="F879" t="s">
        <v>0</v>
      </c>
      <c r="G879" t="s">
        <v>3669</v>
      </c>
      <c r="H879" t="s">
        <v>4077</v>
      </c>
      <c r="I879">
        <v>14800</v>
      </c>
      <c r="J879">
        <v>0</v>
      </c>
      <c r="K879">
        <v>50</v>
      </c>
      <c r="L879">
        <v>50</v>
      </c>
      <c r="M879">
        <v>1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 t="s">
        <v>4224</v>
      </c>
      <c r="AC879" t="s">
        <v>4201</v>
      </c>
      <c r="AD879" t="s">
        <v>4716</v>
      </c>
      <c r="AE879" t="s">
        <v>4</v>
      </c>
      <c r="AF879" t="s">
        <v>1</v>
      </c>
      <c r="AG879" t="s">
        <v>1</v>
      </c>
      <c r="AH879" t="s">
        <v>5811</v>
      </c>
      <c r="AI879" t="s">
        <v>3669</v>
      </c>
      <c r="AJ879" t="s">
        <v>1</v>
      </c>
      <c r="AK879">
        <v>9371684373</v>
      </c>
      <c r="AL879" t="s">
        <v>1</v>
      </c>
      <c r="AM879" t="s">
        <v>1</v>
      </c>
      <c r="AN879" t="s">
        <v>1</v>
      </c>
      <c r="AO879" t="s">
        <v>5811</v>
      </c>
      <c r="AP879" t="s">
        <v>1</v>
      </c>
      <c r="AQ879" t="s">
        <v>2</v>
      </c>
      <c r="AR879" t="s">
        <v>1</v>
      </c>
      <c r="AS879" t="s">
        <v>1</v>
      </c>
      <c r="AT879" t="s">
        <v>1</v>
      </c>
      <c r="AU879" t="s">
        <v>1</v>
      </c>
      <c r="AV879" t="s">
        <v>1</v>
      </c>
      <c r="AW879" t="s">
        <v>11</v>
      </c>
      <c r="AX879">
        <f>Tabla1[[#This Row],[precio del paquete]]-Tabla1[[#This Row],[Saldo_Deudor]]</f>
        <v>150</v>
      </c>
      <c r="AY879">
        <v>14650</v>
      </c>
      <c r="AZ879">
        <v>0</v>
      </c>
      <c r="BA879">
        <v>0</v>
      </c>
      <c r="BB879" s="20">
        <v>0</v>
      </c>
      <c r="BC879" t="s">
        <v>6013</v>
      </c>
      <c r="BD879" t="s">
        <v>6107</v>
      </c>
      <c r="BE879" t="s">
        <v>3</v>
      </c>
      <c r="BF879" t="s">
        <v>3</v>
      </c>
      <c r="BG879" t="s">
        <v>3</v>
      </c>
      <c r="BH879" t="s">
        <v>3</v>
      </c>
      <c r="BI879" t="s">
        <v>3</v>
      </c>
      <c r="BJ879" s="19" t="s">
        <v>6155</v>
      </c>
      <c r="BK879" t="s">
        <v>3</v>
      </c>
      <c r="BL879" t="s">
        <v>132</v>
      </c>
      <c r="BM879" t="s">
        <v>1</v>
      </c>
      <c r="BN879">
        <f>Tabla1[[#This Row],[precio del paquete]]</f>
        <v>14800</v>
      </c>
      <c r="BO879" t="s">
        <v>1</v>
      </c>
      <c r="BP879" t="s">
        <v>1</v>
      </c>
      <c r="BQ879" t="s">
        <v>1</v>
      </c>
      <c r="BR879" t="s">
        <v>1</v>
      </c>
      <c r="BS879" t="s">
        <v>1</v>
      </c>
      <c r="BT879" t="s">
        <v>1</v>
      </c>
      <c r="BU879" t="s">
        <v>1</v>
      </c>
      <c r="BV879" t="s">
        <v>1</v>
      </c>
      <c r="BW879" t="s">
        <v>0</v>
      </c>
      <c r="BX879" t="s">
        <v>1</v>
      </c>
      <c r="BY879" t="s">
        <v>1</v>
      </c>
      <c r="BZ879" t="s">
        <v>1</v>
      </c>
      <c r="CA879" t="s">
        <v>1</v>
      </c>
      <c r="CB879" t="s">
        <v>1</v>
      </c>
      <c r="CD879" t="str" cm="1">
        <f t="array" aca="1" ref="CD879" ca="1">eConcatenar(A879:CB879,"|")</f>
        <v>QS9Py2ZENp9mu4fu|CAR2022-0031|3|MEMORIAL|TABASCO|CARDENAS|POBLADO C-9 LICENCIADO FRANCISCO I MADERO|2022-06-01|14800|0|50|50|1|0|0|0|0|0|0|0|0|0|0|0|0|0|0|DOMINGUEZ|HERNANDEZ|MARIA LUISA|SOLTERO|X|X|CALLE EMILIANO ZAPATA NUMERO 102|POBLADO C-9 LICENCIADO FRANCISCO I MADERO|X|9371684373|X|X|X|CALLE EMILIANO ZAPATA NUMERO 102|X|LUNES|X|X|X|X|X|DOMICILIO |150|14650|0|0|0|2022-01-02|2022-01-09|x|x|x|x|x|D7MKLZTCDQVFP55|x|HOMBRE|X|14800|X|X|X|X|X|X|X|X|CARDENAS|X|X|X|X|X</v>
      </c>
    </row>
    <row r="880" spans="1:82" x14ac:dyDescent="0.25">
      <c r="A880" t="s">
        <v>1014</v>
      </c>
      <c r="B880" t="s">
        <v>3005</v>
      </c>
      <c r="C880">
        <v>3</v>
      </c>
      <c r="D880" t="s">
        <v>3184</v>
      </c>
      <c r="E880" t="s">
        <v>3188</v>
      </c>
      <c r="F880" t="s">
        <v>0</v>
      </c>
      <c r="G880" t="s">
        <v>3670</v>
      </c>
      <c r="H880" t="s">
        <v>4133</v>
      </c>
      <c r="I880">
        <v>24500</v>
      </c>
      <c r="J880">
        <v>0</v>
      </c>
      <c r="K880">
        <v>100</v>
      </c>
      <c r="L880">
        <v>50</v>
      </c>
      <c r="M880">
        <v>1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 t="s">
        <v>4305</v>
      </c>
      <c r="AC880" t="s">
        <v>4246</v>
      </c>
      <c r="AD880" t="s">
        <v>4552</v>
      </c>
      <c r="AE880" t="s">
        <v>4</v>
      </c>
      <c r="AF880" t="s">
        <v>1</v>
      </c>
      <c r="AG880" t="s">
        <v>1</v>
      </c>
      <c r="AH880" t="s">
        <v>5812</v>
      </c>
      <c r="AI880" t="s">
        <v>3670</v>
      </c>
      <c r="AJ880" t="s">
        <v>1</v>
      </c>
      <c r="AK880">
        <v>9372035141</v>
      </c>
      <c r="AL880" t="s">
        <v>1</v>
      </c>
      <c r="AM880" t="s">
        <v>1</v>
      </c>
      <c r="AN880" t="s">
        <v>1</v>
      </c>
      <c r="AO880" t="s">
        <v>5812</v>
      </c>
      <c r="AP880" t="s">
        <v>1</v>
      </c>
      <c r="AQ880" t="s">
        <v>2</v>
      </c>
      <c r="AR880" t="s">
        <v>1</v>
      </c>
      <c r="AS880" t="s">
        <v>1</v>
      </c>
      <c r="AT880" t="s">
        <v>1</v>
      </c>
      <c r="AU880" t="s">
        <v>1</v>
      </c>
      <c r="AV880" t="s">
        <v>1</v>
      </c>
      <c r="AW880" t="s">
        <v>11</v>
      </c>
      <c r="AX880">
        <f>Tabla1[[#This Row],[precio del paquete]]-Tabla1[[#This Row],[Saldo_Deudor]]</f>
        <v>9160</v>
      </c>
      <c r="AY880">
        <v>15340</v>
      </c>
      <c r="AZ880">
        <v>0</v>
      </c>
      <c r="BA880">
        <v>0</v>
      </c>
      <c r="BB880" s="20">
        <v>0</v>
      </c>
      <c r="BC880" t="s">
        <v>5960</v>
      </c>
      <c r="BD880" t="s">
        <v>6033</v>
      </c>
      <c r="BE880" t="s">
        <v>3</v>
      </c>
      <c r="BF880" t="s">
        <v>3</v>
      </c>
      <c r="BG880" t="s">
        <v>3</v>
      </c>
      <c r="BH880" t="s">
        <v>3</v>
      </c>
      <c r="BI880" t="s">
        <v>3</v>
      </c>
      <c r="BJ880" s="18" t="s">
        <v>6155</v>
      </c>
      <c r="BK880" t="s">
        <v>3</v>
      </c>
      <c r="BL880" t="s">
        <v>132</v>
      </c>
      <c r="BM880" t="s">
        <v>1</v>
      </c>
      <c r="BN880">
        <f>Tabla1[[#This Row],[precio del paquete]]</f>
        <v>24500</v>
      </c>
      <c r="BO880" t="s">
        <v>1</v>
      </c>
      <c r="BP880" t="s">
        <v>1</v>
      </c>
      <c r="BQ880" t="s">
        <v>1</v>
      </c>
      <c r="BR880" t="s">
        <v>1</v>
      </c>
      <c r="BS880" t="s">
        <v>1</v>
      </c>
      <c r="BT880" t="s">
        <v>1</v>
      </c>
      <c r="BU880" t="s">
        <v>1</v>
      </c>
      <c r="BV880" t="s">
        <v>1</v>
      </c>
      <c r="BW880" t="s">
        <v>0</v>
      </c>
      <c r="BX880" t="s">
        <v>1</v>
      </c>
      <c r="BY880" t="s">
        <v>1</v>
      </c>
      <c r="BZ880" t="s">
        <v>1</v>
      </c>
      <c r="CA880" t="s">
        <v>1</v>
      </c>
      <c r="CB880" t="s">
        <v>1</v>
      </c>
      <c r="CD880" t="str" cm="1">
        <f t="array" aca="1" ref="CD880" ca="1">eConcatenar(A880:CB880,"|")</f>
        <v>Kmi0sXbJkMSwnNCm|CAR2021-4012|3|DIGNITY|TABASCO|CARDENAS|COLONIA SANTA CATALINA|2021-07-31|24500|0|100|50|1|0|0|0|0|0|0|0|0|0|0|0|0|0|0|SANCHEZ|JIMENEZ|MARIA GUADALUPE|SOLTERO|X|X|CALLE SAN JOSE SIN NUMERO|COLONIA SANTA CATALINA|X|9372035141|X|X|X|CALLE SAN JOSE SIN NUMERO|X|LUNES|X|X|X|X|X|DOMICILIO |9160|15340|0|0|0|2022-01-31|2022-02-07|x|x|x|x|x|D7MKLZTCDQVFP55|x|HOMBRE|X|24500|X|X|X|X|X|X|X|X|CARDENAS|X|X|X|X|X</v>
      </c>
    </row>
    <row r="881" spans="1:82" x14ac:dyDescent="0.25">
      <c r="A881" t="s">
        <v>1015</v>
      </c>
      <c r="B881" t="s">
        <v>3006</v>
      </c>
      <c r="C881">
        <v>3</v>
      </c>
      <c r="D881" t="s">
        <v>3183</v>
      </c>
      <c r="E881" t="s">
        <v>3188</v>
      </c>
      <c r="F881" t="s">
        <v>0</v>
      </c>
      <c r="G881" t="s">
        <v>3669</v>
      </c>
      <c r="H881" t="s">
        <v>3976</v>
      </c>
      <c r="I881">
        <v>14800</v>
      </c>
      <c r="J881">
        <v>0</v>
      </c>
      <c r="K881">
        <v>500</v>
      </c>
      <c r="L881">
        <v>50</v>
      </c>
      <c r="M881">
        <v>1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 t="s">
        <v>4201</v>
      </c>
      <c r="AC881" t="s">
        <v>4258</v>
      </c>
      <c r="AD881" t="s">
        <v>5061</v>
      </c>
      <c r="AE881" t="s">
        <v>4</v>
      </c>
      <c r="AF881" t="s">
        <v>1</v>
      </c>
      <c r="AG881" t="s">
        <v>1</v>
      </c>
      <c r="AH881" t="s">
        <v>5813</v>
      </c>
      <c r="AI881" t="s">
        <v>3669</v>
      </c>
      <c r="AJ881" t="s">
        <v>1</v>
      </c>
      <c r="AK881">
        <v>9841301606</v>
      </c>
      <c r="AL881" t="s">
        <v>1</v>
      </c>
      <c r="AM881" t="s">
        <v>1</v>
      </c>
      <c r="AN881" t="s">
        <v>1</v>
      </c>
      <c r="AO881" t="s">
        <v>5813</v>
      </c>
      <c r="AP881" t="s">
        <v>1</v>
      </c>
      <c r="AQ881" t="s">
        <v>2</v>
      </c>
      <c r="AR881" t="s">
        <v>1</v>
      </c>
      <c r="AS881" t="s">
        <v>1</v>
      </c>
      <c r="AT881" t="s">
        <v>1</v>
      </c>
      <c r="AU881" t="s">
        <v>1</v>
      </c>
      <c r="AV881" t="s">
        <v>1</v>
      </c>
      <c r="AW881" t="s">
        <v>11</v>
      </c>
      <c r="AX881">
        <f>Tabla1[[#This Row],[precio del paquete]]-Tabla1[[#This Row],[Saldo_Deudor]]</f>
        <v>700</v>
      </c>
      <c r="AY881">
        <v>14100</v>
      </c>
      <c r="AZ881">
        <v>0</v>
      </c>
      <c r="BA881">
        <v>0</v>
      </c>
      <c r="BB881" s="20">
        <v>0</v>
      </c>
      <c r="BC881" t="s">
        <v>4141</v>
      </c>
      <c r="BD881" t="s">
        <v>5960</v>
      </c>
      <c r="BE881" t="s">
        <v>3</v>
      </c>
      <c r="BF881" t="s">
        <v>3</v>
      </c>
      <c r="BG881" t="s">
        <v>3</v>
      </c>
      <c r="BH881" t="s">
        <v>3</v>
      </c>
      <c r="BI881" t="s">
        <v>3</v>
      </c>
      <c r="BJ881" s="19" t="s">
        <v>6155</v>
      </c>
      <c r="BK881" t="s">
        <v>3</v>
      </c>
      <c r="BL881" t="s">
        <v>132</v>
      </c>
      <c r="BM881" t="s">
        <v>1</v>
      </c>
      <c r="BN881">
        <f>Tabla1[[#This Row],[precio del paquete]]</f>
        <v>14800</v>
      </c>
      <c r="BO881" t="s">
        <v>1</v>
      </c>
      <c r="BP881" t="s">
        <v>1</v>
      </c>
      <c r="BQ881" t="s">
        <v>1</v>
      </c>
      <c r="BR881" t="s">
        <v>1</v>
      </c>
      <c r="BS881" t="s">
        <v>1</v>
      </c>
      <c r="BT881" t="s">
        <v>1</v>
      </c>
      <c r="BU881" t="s">
        <v>1</v>
      </c>
      <c r="BV881" t="s">
        <v>1</v>
      </c>
      <c r="BW881" t="s">
        <v>0</v>
      </c>
      <c r="BX881" t="s">
        <v>1</v>
      </c>
      <c r="BY881" t="s">
        <v>1</v>
      </c>
      <c r="BZ881" t="s">
        <v>1</v>
      </c>
      <c r="CA881" t="s">
        <v>1</v>
      </c>
      <c r="CB881" t="s">
        <v>1</v>
      </c>
      <c r="CD881" t="str" cm="1">
        <f t="array" aca="1" ref="CD881" ca="1">eConcatenar(A881:CB881,"|")</f>
        <v>fbigJ2kpDdPryaHY|CAR2022-0009|3|MEMORIAL|TABASCO|CARDENAS|POBLADO C-9 LICENCIADO FRANCISCO I MADERO|2022-05-01|14800|0|500|50|1|0|0|0|0|0|0|0|0|0|0|0|0|0|0|HERNANDEZ|MANUEL|OCIEL|SOLTERO|X|X|CALLE EMILIANO ZAPATA NUMERO 68 MANZANA 10 LOTE 38|POBLADO C-9 LICENCIADO FRANCISCO I MADERO|X|9841301606|X|X|X|CALLE EMILIANO ZAPATA NUMERO 68 MANZANA 10 LOTE 38|X|LUNES|X|X|X|X|X|DOMICILIO |700|14100|0|0|0|2022-01-24|2022-01-31|x|x|x|x|x|D7MKLZTCDQVFP55|x|HOMBRE|X|14800|X|X|X|X|X|X|X|X|CARDENAS|X|X|X|X|X</v>
      </c>
    </row>
    <row r="882" spans="1:82" x14ac:dyDescent="0.25">
      <c r="A882" t="s">
        <v>1016</v>
      </c>
      <c r="B882" t="s">
        <v>3007</v>
      </c>
      <c r="C882">
        <v>3</v>
      </c>
      <c r="D882" t="s">
        <v>3183</v>
      </c>
      <c r="E882" t="s">
        <v>3188</v>
      </c>
      <c r="F882" t="s">
        <v>0</v>
      </c>
      <c r="G882" t="s">
        <v>3483</v>
      </c>
      <c r="H882" t="s">
        <v>3853</v>
      </c>
      <c r="I882">
        <v>14800</v>
      </c>
      <c r="J882">
        <v>0</v>
      </c>
      <c r="K882">
        <v>100</v>
      </c>
      <c r="L882">
        <v>50</v>
      </c>
      <c r="M882">
        <v>1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 t="s">
        <v>4224</v>
      </c>
      <c r="AC882" t="s">
        <v>4707</v>
      </c>
      <c r="AD882" t="s">
        <v>5062</v>
      </c>
      <c r="AE882" t="s">
        <v>4</v>
      </c>
      <c r="AF882" t="s">
        <v>1</v>
      </c>
      <c r="AG882" t="s">
        <v>1</v>
      </c>
      <c r="AH882" t="s">
        <v>5814</v>
      </c>
      <c r="AI882" t="s">
        <v>3483</v>
      </c>
      <c r="AJ882" t="s">
        <v>1</v>
      </c>
      <c r="AK882">
        <v>9371697931</v>
      </c>
      <c r="AL882" t="s">
        <v>1</v>
      </c>
      <c r="AM882" t="s">
        <v>1</v>
      </c>
      <c r="AN882" t="s">
        <v>1</v>
      </c>
      <c r="AO882" t="s">
        <v>5814</v>
      </c>
      <c r="AP882" t="s">
        <v>1</v>
      </c>
      <c r="AQ882" t="s">
        <v>2</v>
      </c>
      <c r="AR882" t="s">
        <v>1</v>
      </c>
      <c r="AS882" t="s">
        <v>1</v>
      </c>
      <c r="AT882" t="s">
        <v>1</v>
      </c>
      <c r="AU882" t="s">
        <v>1</v>
      </c>
      <c r="AV882" t="s">
        <v>1</v>
      </c>
      <c r="AW882" t="s">
        <v>11</v>
      </c>
      <c r="AX882">
        <f>Tabla1[[#This Row],[precio del paquete]]-Tabla1[[#This Row],[Saldo_Deudor]]</f>
        <v>350</v>
      </c>
      <c r="AY882">
        <v>14450</v>
      </c>
      <c r="AZ882">
        <v>0</v>
      </c>
      <c r="BA882">
        <v>0</v>
      </c>
      <c r="BB882" s="20">
        <v>0</v>
      </c>
      <c r="BC882" t="s">
        <v>3985</v>
      </c>
      <c r="BD882" t="s">
        <v>4141</v>
      </c>
      <c r="BE882" t="s">
        <v>3</v>
      </c>
      <c r="BF882" t="s">
        <v>3</v>
      </c>
      <c r="BG882" t="s">
        <v>3</v>
      </c>
      <c r="BH882" t="s">
        <v>3</v>
      </c>
      <c r="BI882" t="s">
        <v>3</v>
      </c>
      <c r="BJ882" s="18" t="s">
        <v>6155</v>
      </c>
      <c r="BK882" t="s">
        <v>3</v>
      </c>
      <c r="BL882" t="s">
        <v>132</v>
      </c>
      <c r="BM882" t="s">
        <v>1</v>
      </c>
      <c r="BN882">
        <f>Tabla1[[#This Row],[precio del paquete]]</f>
        <v>14800</v>
      </c>
      <c r="BO882" t="s">
        <v>1</v>
      </c>
      <c r="BP882" t="s">
        <v>1</v>
      </c>
      <c r="BQ882" t="s">
        <v>1</v>
      </c>
      <c r="BR882" t="s">
        <v>1</v>
      </c>
      <c r="BS882" t="s">
        <v>1</v>
      </c>
      <c r="BT882" t="s">
        <v>1</v>
      </c>
      <c r="BU882" t="s">
        <v>1</v>
      </c>
      <c r="BV882" t="s">
        <v>1</v>
      </c>
      <c r="BW882" t="s">
        <v>0</v>
      </c>
      <c r="BX882" t="s">
        <v>1</v>
      </c>
      <c r="BY882" t="s">
        <v>1</v>
      </c>
      <c r="BZ882" t="s">
        <v>1</v>
      </c>
      <c r="CA882" t="s">
        <v>1</v>
      </c>
      <c r="CB882" t="s">
        <v>1</v>
      </c>
      <c r="CD882" t="str" cm="1">
        <f t="array" aca="1" ref="CD882" ca="1">eConcatenar(A882:CB882,"|")</f>
        <v>R9XkjXeANmdYsUlu|CAR2021-7202|3|MEMORIAL|TABASCO|CARDENAS|POBLADO C-20 MIGUEL HIDALGO|2021-11-24|14800|0|100|50|1|0|0|0|0|0|0|0|0|0|0|0|0|0|0|DOMINGUEZ|MAYO|YESSICA RUBI|SOLTERO|X|X|CALLE 7 Y 8 FRENTE DE ANEXO|POBLADO C-20 MIGUEL HIDALGO|X|9371697931|X|X|X|CALLE 7 Y 8 FRENTE DE ANEXO|X|LUNES|X|X|X|X|X|DOMICILIO |350|14450|0|0|0|2022-01-17|2022-01-24|x|x|x|x|x|D7MKLZTCDQVFP55|x|HOMBRE|X|14800|X|X|X|X|X|X|X|X|CARDENAS|X|X|X|X|X</v>
      </c>
    </row>
    <row r="883" spans="1:82" x14ac:dyDescent="0.25">
      <c r="A883" t="s">
        <v>1017</v>
      </c>
      <c r="B883" t="s">
        <v>3008</v>
      </c>
      <c r="C883">
        <v>3</v>
      </c>
      <c r="D883" t="s">
        <v>3183</v>
      </c>
      <c r="E883" t="s">
        <v>3188</v>
      </c>
      <c r="F883" t="s">
        <v>0</v>
      </c>
      <c r="G883" t="s">
        <v>3671</v>
      </c>
      <c r="H883" t="s">
        <v>3784</v>
      </c>
      <c r="I883">
        <v>14800</v>
      </c>
      <c r="J883">
        <v>0</v>
      </c>
      <c r="K883">
        <v>200</v>
      </c>
      <c r="L883">
        <v>50</v>
      </c>
      <c r="M883">
        <v>1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 t="s">
        <v>7</v>
      </c>
      <c r="AC883" t="s">
        <v>4360</v>
      </c>
      <c r="AD883" t="s">
        <v>5063</v>
      </c>
      <c r="AE883" t="s">
        <v>4</v>
      </c>
      <c r="AF883" t="s">
        <v>1</v>
      </c>
      <c r="AG883" t="s">
        <v>1</v>
      </c>
      <c r="AH883" t="s">
        <v>5815</v>
      </c>
      <c r="AI883" t="s">
        <v>3671</v>
      </c>
      <c r="AJ883" t="s">
        <v>1</v>
      </c>
      <c r="AK883">
        <v>9371310273</v>
      </c>
      <c r="AL883" t="s">
        <v>1</v>
      </c>
      <c r="AM883" t="s">
        <v>1</v>
      </c>
      <c r="AN883" t="s">
        <v>1</v>
      </c>
      <c r="AO883" t="s">
        <v>5815</v>
      </c>
      <c r="AP883" t="s">
        <v>1</v>
      </c>
      <c r="AQ883" t="s">
        <v>2</v>
      </c>
      <c r="AR883" t="s">
        <v>1</v>
      </c>
      <c r="AS883" t="s">
        <v>1</v>
      </c>
      <c r="AT883" t="s">
        <v>1</v>
      </c>
      <c r="AU883" t="s">
        <v>1</v>
      </c>
      <c r="AV883" t="s">
        <v>1</v>
      </c>
      <c r="AW883" t="s">
        <v>11</v>
      </c>
      <c r="AX883">
        <f>Tabla1[[#This Row],[precio del paquete]]-Tabla1[[#This Row],[Saldo_Deudor]]</f>
        <v>1000</v>
      </c>
      <c r="AY883">
        <v>13800</v>
      </c>
      <c r="AZ883">
        <v>0</v>
      </c>
      <c r="BA883">
        <v>0</v>
      </c>
      <c r="BB883" s="20">
        <v>0</v>
      </c>
      <c r="BC883" t="s">
        <v>3966</v>
      </c>
      <c r="BD883" t="s">
        <v>6036</v>
      </c>
      <c r="BE883" t="s">
        <v>3</v>
      </c>
      <c r="BF883" t="s">
        <v>3</v>
      </c>
      <c r="BG883" t="s">
        <v>3</v>
      </c>
      <c r="BH883" t="s">
        <v>3</v>
      </c>
      <c r="BI883" t="s">
        <v>3</v>
      </c>
      <c r="BJ883" s="19" t="s">
        <v>6155</v>
      </c>
      <c r="BK883" t="s">
        <v>3</v>
      </c>
      <c r="BL883" t="s">
        <v>132</v>
      </c>
      <c r="BM883" t="s">
        <v>1</v>
      </c>
      <c r="BN883">
        <f>Tabla1[[#This Row],[precio del paquete]]</f>
        <v>14800</v>
      </c>
      <c r="BO883" t="s">
        <v>1</v>
      </c>
      <c r="BP883" t="s">
        <v>1</v>
      </c>
      <c r="BQ883" t="s">
        <v>1</v>
      </c>
      <c r="BR883" t="s">
        <v>1</v>
      </c>
      <c r="BS883" t="s">
        <v>1</v>
      </c>
      <c r="BT883" t="s">
        <v>1</v>
      </c>
      <c r="BU883" t="s">
        <v>1</v>
      </c>
      <c r="BV883" t="s">
        <v>1</v>
      </c>
      <c r="BW883" t="s">
        <v>0</v>
      </c>
      <c r="BX883" t="s">
        <v>1</v>
      </c>
      <c r="BY883" t="s">
        <v>1</v>
      </c>
      <c r="BZ883" t="s">
        <v>1</v>
      </c>
      <c r="CA883" t="s">
        <v>1</v>
      </c>
      <c r="CB883" t="s">
        <v>1</v>
      </c>
      <c r="CD883" t="str" cm="1">
        <f t="array" aca="1" ref="CD883" ca="1">eConcatenar(A883:CB883,"|")</f>
        <v>7XRPhLbuaBQOyTRK|CAR2021-6666|3|MEMORIAL|TABASCO|CARDENAS|POBLADO C-28 CORONEL GREGORIO MENDEZ|2021-05-11|14800|0|200|50|1|0|0|0|0|0|0|0|0|0|0|0|0|0|0|LOPEZ|TORRES|ANA BERTHA|SOLTERO|X|X|CALLE NUMERO 1 SIN NUMERO|POBLADO C-28 CORONEL GREGORIO MENDEZ|X|9371310273|X|X|X|CALLE NUMERO 1 SIN NUMERO|X|LUNES|X|X|X|X|X|DOMICILIO |1000|13800|0|0|0|2022-04-01|2022-04-08|x|x|x|x|x|D7MKLZTCDQVFP55|x|HOMBRE|X|14800|X|X|X|X|X|X|X|X|CARDENAS|X|X|X|X|X</v>
      </c>
    </row>
    <row r="884" spans="1:82" x14ac:dyDescent="0.25">
      <c r="A884" t="s">
        <v>1018</v>
      </c>
      <c r="B884" t="s">
        <v>3009</v>
      </c>
      <c r="C884">
        <v>3</v>
      </c>
      <c r="D884" t="s">
        <v>3183</v>
      </c>
      <c r="E884" t="s">
        <v>3188</v>
      </c>
      <c r="F884" t="s">
        <v>0</v>
      </c>
      <c r="G884" t="s">
        <v>3672</v>
      </c>
      <c r="H884" t="s">
        <v>4134</v>
      </c>
      <c r="I884">
        <v>14800</v>
      </c>
      <c r="J884">
        <v>0</v>
      </c>
      <c r="K884">
        <v>100</v>
      </c>
      <c r="L884">
        <v>50</v>
      </c>
      <c r="M884">
        <v>1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 t="s">
        <v>4262</v>
      </c>
      <c r="AC884" t="s">
        <v>4433</v>
      </c>
      <c r="AD884" t="s">
        <v>5064</v>
      </c>
      <c r="AE884" t="s">
        <v>4</v>
      </c>
      <c r="AF884" t="s">
        <v>1</v>
      </c>
      <c r="AG884" t="s">
        <v>1</v>
      </c>
      <c r="AH884" t="s">
        <v>5816</v>
      </c>
      <c r="AI884" t="s">
        <v>3672</v>
      </c>
      <c r="AJ884" t="s">
        <v>1</v>
      </c>
      <c r="AK884">
        <v>9371239640</v>
      </c>
      <c r="AL884" t="s">
        <v>1</v>
      </c>
      <c r="AM884" t="s">
        <v>1</v>
      </c>
      <c r="AN884" t="s">
        <v>1</v>
      </c>
      <c r="AO884" t="s">
        <v>5816</v>
      </c>
      <c r="AP884" t="s">
        <v>1</v>
      </c>
      <c r="AQ884" t="s">
        <v>2</v>
      </c>
      <c r="AR884" t="s">
        <v>1</v>
      </c>
      <c r="AS884" t="s">
        <v>1</v>
      </c>
      <c r="AT884" t="s">
        <v>1</v>
      </c>
      <c r="AU884" t="s">
        <v>1</v>
      </c>
      <c r="AV884" t="s">
        <v>1</v>
      </c>
      <c r="AW884" t="s">
        <v>11</v>
      </c>
      <c r="AX884">
        <f>Tabla1[[#This Row],[precio del paquete]]-Tabla1[[#This Row],[Saldo_Deudor]]</f>
        <v>2300</v>
      </c>
      <c r="AY884">
        <v>12500</v>
      </c>
      <c r="AZ884">
        <v>0</v>
      </c>
      <c r="BA884">
        <v>0</v>
      </c>
      <c r="BB884" s="20">
        <v>0</v>
      </c>
      <c r="BC884" t="s">
        <v>5980</v>
      </c>
      <c r="BD884" t="s">
        <v>5959</v>
      </c>
      <c r="BE884" t="s">
        <v>3</v>
      </c>
      <c r="BF884" t="s">
        <v>3</v>
      </c>
      <c r="BG884" t="s">
        <v>3</v>
      </c>
      <c r="BH884" t="s">
        <v>3</v>
      </c>
      <c r="BI884" t="s">
        <v>3</v>
      </c>
      <c r="BJ884" s="18" t="s">
        <v>6155</v>
      </c>
      <c r="BK884" t="s">
        <v>3</v>
      </c>
      <c r="BL884" t="s">
        <v>132</v>
      </c>
      <c r="BM884" t="s">
        <v>1</v>
      </c>
      <c r="BN884">
        <f>Tabla1[[#This Row],[precio del paquete]]</f>
        <v>14800</v>
      </c>
      <c r="BO884" t="s">
        <v>1</v>
      </c>
      <c r="BP884" t="s">
        <v>1</v>
      </c>
      <c r="BQ884" t="s">
        <v>1</v>
      </c>
      <c r="BR884" t="s">
        <v>1</v>
      </c>
      <c r="BS884" t="s">
        <v>1</v>
      </c>
      <c r="BT884" t="s">
        <v>1</v>
      </c>
      <c r="BU884" t="s">
        <v>1</v>
      </c>
      <c r="BV884" t="s">
        <v>1</v>
      </c>
      <c r="BW884" t="s">
        <v>0</v>
      </c>
      <c r="BX884" t="s">
        <v>1</v>
      </c>
      <c r="BY884" t="s">
        <v>1</v>
      </c>
      <c r="BZ884" t="s">
        <v>1</v>
      </c>
      <c r="CA884" t="s">
        <v>1</v>
      </c>
      <c r="CB884" t="s">
        <v>1</v>
      </c>
      <c r="CD884" t="str" cm="1">
        <f t="array" aca="1" ref="CD884" ca="1">eConcatenar(A884:CB884,"|")</f>
        <v>UdfbY5WYAO6e6lkR|CAR2021-3844|3|MEMORIAL|TABASCO|CARDENAS|FRACCIONAMIENTO EL BAJIO SEGUNDA SECCION|2021-07-23|14800|0|100|50|1|0|0|0|0|0|0|0|0|0|0|0|0|0|0|OLAN|RIVERA|MARIA VITALIA|SOLTERO|X|X|CARRETERA AL HABANERO SIN NUMERO|FRACCIONAMIENTO EL BAJIO SEGUNDA SECCION|X|9371239640|X|X|X|CARRETERA AL HABANERO SIN NUMERO|X|LUNES|X|X|X|X|X|DOMICILIO |2300|12500|0|0|0|2022-01-18|2022-01-25|x|x|x|x|x|D7MKLZTCDQVFP55|x|HOMBRE|X|14800|X|X|X|X|X|X|X|X|CARDENAS|X|X|X|X|X</v>
      </c>
    </row>
    <row r="885" spans="1:82" x14ac:dyDescent="0.25">
      <c r="A885" t="s">
        <v>1019</v>
      </c>
      <c r="B885" t="s">
        <v>3010</v>
      </c>
      <c r="C885">
        <v>3</v>
      </c>
      <c r="D885" t="s">
        <v>3183</v>
      </c>
      <c r="E885" t="s">
        <v>3188</v>
      </c>
      <c r="F885" t="s">
        <v>3190</v>
      </c>
      <c r="G885" t="s">
        <v>3369</v>
      </c>
      <c r="H885" t="s">
        <v>3830</v>
      </c>
      <c r="I885">
        <v>14800</v>
      </c>
      <c r="J885">
        <v>0</v>
      </c>
      <c r="K885">
        <v>100</v>
      </c>
      <c r="L885">
        <v>50</v>
      </c>
      <c r="M885">
        <v>1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 t="s">
        <v>7</v>
      </c>
      <c r="AC885" t="s">
        <v>4360</v>
      </c>
      <c r="AD885" t="s">
        <v>4684</v>
      </c>
      <c r="AE885" t="s">
        <v>4</v>
      </c>
      <c r="AF885" t="s">
        <v>1</v>
      </c>
      <c r="AG885" t="s">
        <v>1</v>
      </c>
      <c r="AH885" t="s">
        <v>5817</v>
      </c>
      <c r="AI885" t="s">
        <v>3369</v>
      </c>
      <c r="AJ885" t="s">
        <v>1</v>
      </c>
      <c r="AK885">
        <v>9372280007</v>
      </c>
      <c r="AL885" t="s">
        <v>1</v>
      </c>
      <c r="AM885" t="s">
        <v>1</v>
      </c>
      <c r="AN885" t="s">
        <v>1</v>
      </c>
      <c r="AO885" t="s">
        <v>5817</v>
      </c>
      <c r="AP885" t="s">
        <v>1</v>
      </c>
      <c r="AQ885" t="s">
        <v>2</v>
      </c>
      <c r="AR885" t="s">
        <v>1</v>
      </c>
      <c r="AS885" t="s">
        <v>1</v>
      </c>
      <c r="AT885" t="s">
        <v>1</v>
      </c>
      <c r="AU885" t="s">
        <v>1</v>
      </c>
      <c r="AV885" t="s">
        <v>1</v>
      </c>
      <c r="AW885" t="s">
        <v>11</v>
      </c>
      <c r="AX885">
        <f>Tabla1[[#This Row],[precio del paquete]]-Tabla1[[#This Row],[Saldo_Deudor]]</f>
        <v>1900</v>
      </c>
      <c r="AY885">
        <v>12900</v>
      </c>
      <c r="AZ885">
        <v>0</v>
      </c>
      <c r="BA885">
        <v>0</v>
      </c>
      <c r="BB885" s="20">
        <v>0</v>
      </c>
      <c r="BC885" t="s">
        <v>5980</v>
      </c>
      <c r="BD885" t="s">
        <v>5959</v>
      </c>
      <c r="BE885" t="s">
        <v>3</v>
      </c>
      <c r="BF885" t="s">
        <v>3</v>
      </c>
      <c r="BG885" t="s">
        <v>3</v>
      </c>
      <c r="BH885" t="s">
        <v>3</v>
      </c>
      <c r="BI885" t="s">
        <v>3</v>
      </c>
      <c r="BJ885" s="19" t="s">
        <v>6155</v>
      </c>
      <c r="BK885" t="s">
        <v>3</v>
      </c>
      <c r="BL885" t="s">
        <v>132</v>
      </c>
      <c r="BM885" t="s">
        <v>1</v>
      </c>
      <c r="BN885">
        <f>Tabla1[[#This Row],[precio del paquete]]</f>
        <v>14800</v>
      </c>
      <c r="BO885" t="s">
        <v>1</v>
      </c>
      <c r="BP885" t="s">
        <v>1</v>
      </c>
      <c r="BQ885" t="s">
        <v>1</v>
      </c>
      <c r="BR885" t="s">
        <v>1</v>
      </c>
      <c r="BS885" t="s">
        <v>1</v>
      </c>
      <c r="BT885" t="s">
        <v>1</v>
      </c>
      <c r="BU885" t="s">
        <v>1</v>
      </c>
      <c r="BV885" t="s">
        <v>1</v>
      </c>
      <c r="BW885" t="s">
        <v>0</v>
      </c>
      <c r="BX885" t="s">
        <v>1</v>
      </c>
      <c r="BY885" t="s">
        <v>1</v>
      </c>
      <c r="BZ885" t="s">
        <v>1</v>
      </c>
      <c r="CA885" t="s">
        <v>1</v>
      </c>
      <c r="CB885" t="s">
        <v>1</v>
      </c>
      <c r="CD885" t="str" cm="1">
        <f t="array" aca="1" ref="CD885" ca="1">eConcatenar(A885:CB885,"|")</f>
        <v>lfpAsesyoMRfTDRt|CAR2021-3405|3|MEMORIAL|TABASCO|HUIMANGUILLO|FRACCIONAMIENTO POMOCA|2021-09-10|14800|0|100|50|1|0|0|0|0|0|0|0|0|0|0|0|0|0|0|LOPEZ|TORRES|JOSE MARIA|SOLTERO|X|X|CALLE NUMERO 8|FRACCIONAMIENTO POMOCA|X|9372280007|X|X|X|CALLE NUMERO 8|X|LUNES|X|X|X|X|X|DOMICILIO |1900|12900|0|0|0|2022-01-18|2022-01-25|x|x|x|x|x|D7MKLZTCDQVFP55|x|HOMBRE|X|14800|X|X|X|X|X|X|X|X|CARDENAS|X|X|X|X|X</v>
      </c>
    </row>
    <row r="886" spans="1:82" x14ac:dyDescent="0.25">
      <c r="A886" t="s">
        <v>1020</v>
      </c>
      <c r="B886" t="s">
        <v>3011</v>
      </c>
      <c r="C886">
        <v>3</v>
      </c>
      <c r="D886" t="s">
        <v>3183</v>
      </c>
      <c r="E886" t="s">
        <v>3188</v>
      </c>
      <c r="F886" t="s">
        <v>3189</v>
      </c>
      <c r="G886" t="s">
        <v>3673</v>
      </c>
      <c r="H886" t="s">
        <v>3794</v>
      </c>
      <c r="I886">
        <v>14800</v>
      </c>
      <c r="J886">
        <v>0</v>
      </c>
      <c r="K886">
        <v>100</v>
      </c>
      <c r="L886">
        <v>50</v>
      </c>
      <c r="M886">
        <v>1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 t="s">
        <v>4286</v>
      </c>
      <c r="AC886" t="s">
        <v>4196</v>
      </c>
      <c r="AD886" t="s">
        <v>5065</v>
      </c>
      <c r="AE886" t="s">
        <v>4</v>
      </c>
      <c r="AF886" t="s">
        <v>1</v>
      </c>
      <c r="AG886" t="s">
        <v>1</v>
      </c>
      <c r="AH886" t="s">
        <v>3237</v>
      </c>
      <c r="AI886" t="s">
        <v>3673</v>
      </c>
      <c r="AJ886" t="s">
        <v>1</v>
      </c>
      <c r="AK886">
        <v>9371719797</v>
      </c>
      <c r="AL886" t="s">
        <v>1</v>
      </c>
      <c r="AM886" t="s">
        <v>1</v>
      </c>
      <c r="AN886" t="s">
        <v>1</v>
      </c>
      <c r="AO886" t="s">
        <v>3237</v>
      </c>
      <c r="AP886" t="s">
        <v>1</v>
      </c>
      <c r="AQ886" t="s">
        <v>2</v>
      </c>
      <c r="AR886" t="s">
        <v>1</v>
      </c>
      <c r="AS886" t="s">
        <v>1</v>
      </c>
      <c r="AT886" t="s">
        <v>1</v>
      </c>
      <c r="AU886" t="s">
        <v>1</v>
      </c>
      <c r="AV886" t="s">
        <v>1</v>
      </c>
      <c r="AW886" t="s">
        <v>11</v>
      </c>
      <c r="AX886">
        <f>Tabla1[[#This Row],[precio del paquete]]-Tabla1[[#This Row],[Saldo_Deudor]]</f>
        <v>1500</v>
      </c>
      <c r="AY886">
        <v>13300</v>
      </c>
      <c r="AZ886">
        <v>0</v>
      </c>
      <c r="BA886">
        <v>0</v>
      </c>
      <c r="BB886" s="20">
        <v>0</v>
      </c>
      <c r="BC886" t="s">
        <v>5960</v>
      </c>
      <c r="BD886" t="s">
        <v>6033</v>
      </c>
      <c r="BE886" t="s">
        <v>3</v>
      </c>
      <c r="BF886" t="s">
        <v>3</v>
      </c>
      <c r="BG886" t="s">
        <v>3</v>
      </c>
      <c r="BH886" t="s">
        <v>3</v>
      </c>
      <c r="BI886" t="s">
        <v>3</v>
      </c>
      <c r="BJ886" s="18" t="s">
        <v>6155</v>
      </c>
      <c r="BK886" t="s">
        <v>3</v>
      </c>
      <c r="BL886" t="s">
        <v>132</v>
      </c>
      <c r="BM886" t="s">
        <v>1</v>
      </c>
      <c r="BN886">
        <f>Tabla1[[#This Row],[precio del paquete]]</f>
        <v>14800</v>
      </c>
      <c r="BO886" t="s">
        <v>1</v>
      </c>
      <c r="BP886" t="s">
        <v>1</v>
      </c>
      <c r="BQ886" t="s">
        <v>1</v>
      </c>
      <c r="BR886" t="s">
        <v>1</v>
      </c>
      <c r="BS886" t="s">
        <v>1</v>
      </c>
      <c r="BT886" t="s">
        <v>1</v>
      </c>
      <c r="BU886" t="s">
        <v>1</v>
      </c>
      <c r="BV886" t="s">
        <v>1</v>
      </c>
      <c r="BW886" t="s">
        <v>0</v>
      </c>
      <c r="BX886" t="s">
        <v>1</v>
      </c>
      <c r="BY886" t="s">
        <v>1</v>
      </c>
      <c r="BZ886" t="s">
        <v>1</v>
      </c>
      <c r="CA886" t="s">
        <v>1</v>
      </c>
      <c r="CB886" t="s">
        <v>1</v>
      </c>
      <c r="CD886" t="str" cm="1">
        <f t="array" aca="1" ref="CD886" ca="1">eConcatenar(A886:CB886,"|")</f>
        <v>gKIGzPQxJuyuDRZv|CAR2021-6244|3|MEMORIAL|TABASCO|COMALCALCO|EJIDO SANTUARIO SEGUNDA SECCION|2021-10-19|14800|0|100|50|1|0|0|0|0|0|0|0|0|0|0|0|0|0|0|CASTELLANO|AGUILAR|ANASTACIA|SOLTERO|X|X|CARRETERA PRINCIPAL SIN NUMERO|EJIDO SANTUARIO SEGUNDA SECCION|X|9371719797|X|X|X|CARRETERA PRINCIPAL SIN NUMERO|X|LUNES|X|X|X|X|X|DOMICILIO |1500|13300|0|0|0|2022-01-31|2022-02-07|x|x|x|x|x|D7MKLZTCDQVFP55|x|HOMBRE|X|14800|X|X|X|X|X|X|X|X|CARDENAS|X|X|X|X|X</v>
      </c>
    </row>
    <row r="887" spans="1:82" s="5" customFormat="1" x14ac:dyDescent="0.25">
      <c r="A887" t="s">
        <v>1021</v>
      </c>
      <c r="B887" t="s">
        <v>3012</v>
      </c>
      <c r="C887">
        <v>3</v>
      </c>
      <c r="D887" t="s">
        <v>3184</v>
      </c>
      <c r="E887" t="s">
        <v>3188</v>
      </c>
      <c r="F887" t="s">
        <v>0</v>
      </c>
      <c r="G887" t="s">
        <v>3674</v>
      </c>
      <c r="H887" t="s">
        <v>3866</v>
      </c>
      <c r="I887">
        <v>24500</v>
      </c>
      <c r="J887">
        <v>0</v>
      </c>
      <c r="K887">
        <v>100</v>
      </c>
      <c r="L887">
        <v>50</v>
      </c>
      <c r="M887">
        <v>1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 t="s">
        <v>4255</v>
      </c>
      <c r="AC887" t="s">
        <v>4224</v>
      </c>
      <c r="AD887" t="s">
        <v>4497</v>
      </c>
      <c r="AE887" t="s">
        <v>4</v>
      </c>
      <c r="AF887" t="s">
        <v>1</v>
      </c>
      <c r="AG887" t="s">
        <v>1</v>
      </c>
      <c r="AH887" t="s">
        <v>5818</v>
      </c>
      <c r="AI887" t="s">
        <v>3674</v>
      </c>
      <c r="AJ887" t="s">
        <v>1</v>
      </c>
      <c r="AK887">
        <v>9372305002</v>
      </c>
      <c r="AL887" t="s">
        <v>1</v>
      </c>
      <c r="AM887" t="s">
        <v>1</v>
      </c>
      <c r="AN887" t="s">
        <v>1</v>
      </c>
      <c r="AO887" t="s">
        <v>5818</v>
      </c>
      <c r="AP887" t="s">
        <v>1</v>
      </c>
      <c r="AQ887" t="s">
        <v>2</v>
      </c>
      <c r="AR887" t="s">
        <v>1</v>
      </c>
      <c r="AS887" t="s">
        <v>1</v>
      </c>
      <c r="AT887" t="s">
        <v>1</v>
      </c>
      <c r="AU887" t="s">
        <v>1</v>
      </c>
      <c r="AV887" t="s">
        <v>1</v>
      </c>
      <c r="AW887" t="s">
        <v>11</v>
      </c>
      <c r="AX887">
        <f>Tabla1[[#This Row],[precio del paquete]]-Tabla1[[#This Row],[Saldo_Deudor]]</f>
        <v>1600</v>
      </c>
      <c r="AY887">
        <v>22900</v>
      </c>
      <c r="AZ887">
        <v>0</v>
      </c>
      <c r="BA887">
        <v>0</v>
      </c>
      <c r="BB887" s="20">
        <v>0</v>
      </c>
      <c r="BC887" t="s">
        <v>5960</v>
      </c>
      <c r="BD887" t="s">
        <v>6033</v>
      </c>
      <c r="BE887" t="s">
        <v>3</v>
      </c>
      <c r="BF887" t="s">
        <v>3</v>
      </c>
      <c r="BG887" t="s">
        <v>3</v>
      </c>
      <c r="BH887" t="s">
        <v>3</v>
      </c>
      <c r="BI887" t="s">
        <v>3</v>
      </c>
      <c r="BJ887" s="19" t="s">
        <v>6155</v>
      </c>
      <c r="BK887" t="s">
        <v>3</v>
      </c>
      <c r="BL887" t="s">
        <v>132</v>
      </c>
      <c r="BM887" t="s">
        <v>1</v>
      </c>
      <c r="BN887">
        <f>Tabla1[[#This Row],[precio del paquete]]</f>
        <v>24500</v>
      </c>
      <c r="BO887" t="s">
        <v>1</v>
      </c>
      <c r="BP887" t="s">
        <v>1</v>
      </c>
      <c r="BQ887" t="s">
        <v>1</v>
      </c>
      <c r="BR887" t="s">
        <v>1</v>
      </c>
      <c r="BS887" t="s">
        <v>1</v>
      </c>
      <c r="BT887" t="s">
        <v>1</v>
      </c>
      <c r="BU887" t="s">
        <v>1</v>
      </c>
      <c r="BV887" t="s">
        <v>1</v>
      </c>
      <c r="BW887" t="s">
        <v>0</v>
      </c>
      <c r="BX887" t="s">
        <v>1</v>
      </c>
      <c r="BY887" t="s">
        <v>1</v>
      </c>
      <c r="BZ887" t="s">
        <v>1</v>
      </c>
      <c r="CA887" t="s">
        <v>1</v>
      </c>
      <c r="CB887" t="s">
        <v>1</v>
      </c>
      <c r="CD887" s="5" t="str" cm="1">
        <f t="array" aca="1" ref="CD887" ca="1">eConcatenar(A887:CB887,"|")</f>
        <v>NyDGIkMLWl8dfOJl|CAR2021-7016|3|DIGNITY|TABASCO|CARDENAS|RANCHERIA POZA REDONDA PRIMERA SECCION|2021-11-23|24500|0|100|50|1|0|0|0|0|0|0|0|0|0|0|0|0|0|0|ALVARADO|DOMINGUEZ|JOSE MANUEL|SOLTERO|X|X|CARRETERA PRINCIPAL NUMERO 111|RANCHERIA POZA REDONDA PRIMERA SECCION|X|9372305002|X|X|X|CARRETERA PRINCIPAL NUMERO 111|X|LUNES|X|X|X|X|X|DOMICILIO |1600|22900|0|0|0|2022-01-31|2022-02-07|x|x|x|x|x|D7MKLZTCDQVFP55|x|HOMBRE|X|24500|X|X|X|X|X|X|X|X|CARDENAS|X|X|X|X|X</v>
      </c>
    </row>
    <row r="888" spans="1:82" x14ac:dyDescent="0.25">
      <c r="A888" t="s">
        <v>1022</v>
      </c>
      <c r="B888" t="s">
        <v>3013</v>
      </c>
      <c r="C888">
        <v>3</v>
      </c>
      <c r="D888" t="s">
        <v>3183</v>
      </c>
      <c r="E888" t="s">
        <v>3188</v>
      </c>
      <c r="F888" t="s">
        <v>0</v>
      </c>
      <c r="G888" t="s">
        <v>3669</v>
      </c>
      <c r="H888" t="s">
        <v>3781</v>
      </c>
      <c r="I888">
        <v>14800</v>
      </c>
      <c r="J888">
        <v>0</v>
      </c>
      <c r="K888">
        <v>50</v>
      </c>
      <c r="L888">
        <v>50</v>
      </c>
      <c r="M888">
        <v>1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 t="s">
        <v>4380</v>
      </c>
      <c r="AC888" t="s">
        <v>4265</v>
      </c>
      <c r="AD888" t="s">
        <v>5066</v>
      </c>
      <c r="AE888" t="s">
        <v>4</v>
      </c>
      <c r="AF888" t="s">
        <v>1</v>
      </c>
      <c r="AG888" t="s">
        <v>1</v>
      </c>
      <c r="AH888" t="s">
        <v>5819</v>
      </c>
      <c r="AI888" t="s">
        <v>3669</v>
      </c>
      <c r="AJ888" t="s">
        <v>1</v>
      </c>
      <c r="AK888">
        <v>9371709169</v>
      </c>
      <c r="AL888" t="s">
        <v>1</v>
      </c>
      <c r="AM888" t="s">
        <v>1</v>
      </c>
      <c r="AN888" t="s">
        <v>1</v>
      </c>
      <c r="AO888" t="s">
        <v>5819</v>
      </c>
      <c r="AP888" t="s">
        <v>1</v>
      </c>
      <c r="AQ888" t="s">
        <v>2</v>
      </c>
      <c r="AR888" t="s">
        <v>1</v>
      </c>
      <c r="AS888" t="s">
        <v>1</v>
      </c>
      <c r="AT888" t="s">
        <v>1</v>
      </c>
      <c r="AU888" t="s">
        <v>1</v>
      </c>
      <c r="AV888" t="s">
        <v>1</v>
      </c>
      <c r="AW888" t="s">
        <v>11</v>
      </c>
      <c r="AX888">
        <f>Tabla1[[#This Row],[precio del paquete]]-Tabla1[[#This Row],[Saldo_Deudor]]</f>
        <v>850</v>
      </c>
      <c r="AY888">
        <v>13950</v>
      </c>
      <c r="AZ888">
        <v>0</v>
      </c>
      <c r="BA888">
        <v>0</v>
      </c>
      <c r="BB888" s="20">
        <v>0</v>
      </c>
      <c r="BC888" t="s">
        <v>5960</v>
      </c>
      <c r="BD888" t="s">
        <v>6033</v>
      </c>
      <c r="BE888" t="s">
        <v>3</v>
      </c>
      <c r="BF888" t="s">
        <v>3</v>
      </c>
      <c r="BG888" t="s">
        <v>3</v>
      </c>
      <c r="BH888" t="s">
        <v>3</v>
      </c>
      <c r="BI888" t="s">
        <v>3</v>
      </c>
      <c r="BJ888" s="18" t="s">
        <v>6155</v>
      </c>
      <c r="BK888" t="s">
        <v>3</v>
      </c>
      <c r="BL888" t="s">
        <v>132</v>
      </c>
      <c r="BM888" t="s">
        <v>1</v>
      </c>
      <c r="BN888">
        <f>Tabla1[[#This Row],[precio del paquete]]</f>
        <v>14800</v>
      </c>
      <c r="BO888" t="s">
        <v>1</v>
      </c>
      <c r="BP888" t="s">
        <v>1</v>
      </c>
      <c r="BQ888" t="s">
        <v>1</v>
      </c>
      <c r="BR888" t="s">
        <v>1</v>
      </c>
      <c r="BS888" t="s">
        <v>1</v>
      </c>
      <c r="BT888" t="s">
        <v>1</v>
      </c>
      <c r="BU888" t="s">
        <v>1</v>
      </c>
      <c r="BV888" t="s">
        <v>1</v>
      </c>
      <c r="BW888" t="s">
        <v>0</v>
      </c>
      <c r="BX888" t="s">
        <v>1</v>
      </c>
      <c r="BY888" t="s">
        <v>1</v>
      </c>
      <c r="BZ888" t="s">
        <v>1</v>
      </c>
      <c r="CA888" t="s">
        <v>1</v>
      </c>
      <c r="CB888" t="s">
        <v>1</v>
      </c>
      <c r="CD888" t="str" cm="1">
        <f t="array" aca="1" ref="CD888" ca="1">eConcatenar(A888:CB888,"|")</f>
        <v>IA5CTWjlMkj0RoGc|CAR2021-6883|3|MEMORIAL|TABASCO|CARDENAS|POBLADO C-9 LICENCIADO FRANCISCO I MADERO|2021-11-13|14800|0|50|50|1|0|0|0|0|0|0|0|0|0|0|0|0|0|0|RAMOS|LEYVA|TIMOTEO|SOLTERO|X|X|CALLE 3 ZONA VERDE SIN NUMERO|POBLADO C-9 LICENCIADO FRANCISCO I MADERO|X|9371709169|X|X|X|CALLE 3 ZONA VERDE SIN NUMERO|X|LUNES|X|X|X|X|X|DOMICILIO |850|13950|0|0|0|2022-01-31|2022-02-07|x|x|x|x|x|D7MKLZTCDQVFP55|x|HOMBRE|X|14800|X|X|X|X|X|X|X|X|CARDENAS|X|X|X|X|X</v>
      </c>
    </row>
    <row r="889" spans="1:82" x14ac:dyDescent="0.25">
      <c r="A889" t="s">
        <v>1023</v>
      </c>
      <c r="B889" t="s">
        <v>3014</v>
      </c>
      <c r="C889">
        <v>3</v>
      </c>
      <c r="D889" t="s">
        <v>3183</v>
      </c>
      <c r="E889" t="s">
        <v>3188</v>
      </c>
      <c r="F889" t="s">
        <v>0</v>
      </c>
      <c r="G889" t="s">
        <v>3669</v>
      </c>
      <c r="H889" t="s">
        <v>3781</v>
      </c>
      <c r="I889">
        <v>14800</v>
      </c>
      <c r="J889">
        <v>0</v>
      </c>
      <c r="K889">
        <v>200</v>
      </c>
      <c r="L889">
        <v>50</v>
      </c>
      <c r="M889">
        <v>1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 t="s">
        <v>5067</v>
      </c>
      <c r="AC889" t="s">
        <v>4294</v>
      </c>
      <c r="AD889" t="s">
        <v>5068</v>
      </c>
      <c r="AE889" t="s">
        <v>4</v>
      </c>
      <c r="AF889" t="s">
        <v>1</v>
      </c>
      <c r="AG889" t="s">
        <v>1</v>
      </c>
      <c r="AH889" t="s">
        <v>5820</v>
      </c>
      <c r="AI889" t="s">
        <v>3669</v>
      </c>
      <c r="AJ889" t="s">
        <v>1</v>
      </c>
      <c r="AK889">
        <v>9931671767</v>
      </c>
      <c r="AL889" t="s">
        <v>1</v>
      </c>
      <c r="AM889" t="s">
        <v>1</v>
      </c>
      <c r="AN889" t="s">
        <v>1</v>
      </c>
      <c r="AO889" t="s">
        <v>5820</v>
      </c>
      <c r="AP889" t="s">
        <v>1</v>
      </c>
      <c r="AQ889" t="s">
        <v>2</v>
      </c>
      <c r="AR889" t="s">
        <v>1</v>
      </c>
      <c r="AS889" t="s">
        <v>1</v>
      </c>
      <c r="AT889" t="s">
        <v>1</v>
      </c>
      <c r="AU889" t="s">
        <v>1</v>
      </c>
      <c r="AV889" t="s">
        <v>1</v>
      </c>
      <c r="AW889" t="s">
        <v>11</v>
      </c>
      <c r="AX889">
        <f>Tabla1[[#This Row],[precio del paquete]]-Tabla1[[#This Row],[Saldo_Deudor]]</f>
        <v>1200</v>
      </c>
      <c r="AY889">
        <v>13600</v>
      </c>
      <c r="AZ889">
        <v>0</v>
      </c>
      <c r="BA889">
        <v>0</v>
      </c>
      <c r="BB889" s="20">
        <v>0</v>
      </c>
      <c r="BC889" t="s">
        <v>5960</v>
      </c>
      <c r="BD889" t="s">
        <v>6033</v>
      </c>
      <c r="BE889" t="s">
        <v>3</v>
      </c>
      <c r="BF889" t="s">
        <v>3</v>
      </c>
      <c r="BG889" t="s">
        <v>3</v>
      </c>
      <c r="BH889" t="s">
        <v>3</v>
      </c>
      <c r="BI889" t="s">
        <v>3</v>
      </c>
      <c r="BJ889" s="19" t="s">
        <v>6155</v>
      </c>
      <c r="BK889" t="s">
        <v>3</v>
      </c>
      <c r="BL889" t="s">
        <v>132</v>
      </c>
      <c r="BM889" t="s">
        <v>1</v>
      </c>
      <c r="BN889">
        <f>Tabla1[[#This Row],[precio del paquete]]</f>
        <v>14800</v>
      </c>
      <c r="BO889" t="s">
        <v>1</v>
      </c>
      <c r="BP889" t="s">
        <v>1</v>
      </c>
      <c r="BQ889" t="s">
        <v>1</v>
      </c>
      <c r="BR889" t="s">
        <v>1</v>
      </c>
      <c r="BS889" t="s">
        <v>1</v>
      </c>
      <c r="BT889" t="s">
        <v>1</v>
      </c>
      <c r="BU889" t="s">
        <v>1</v>
      </c>
      <c r="BV889" t="s">
        <v>1</v>
      </c>
      <c r="BW889" t="s">
        <v>0</v>
      </c>
      <c r="BX889" t="s">
        <v>1</v>
      </c>
      <c r="BY889" t="s">
        <v>1</v>
      </c>
      <c r="BZ889" t="s">
        <v>1</v>
      </c>
      <c r="CA889" t="s">
        <v>1</v>
      </c>
      <c r="CB889" t="s">
        <v>1</v>
      </c>
      <c r="CD889" t="str" cm="1">
        <f t="array" aca="1" ref="CD889" ca="1">eConcatenar(A889:CB889,"|")</f>
        <v>gFEChk5WVBezy1Sk|CAR2021-6885|3|MEMORIAL|TABASCO|CARDENAS|POBLADO C-9 LICENCIADO FRANCISCO I MADERO|2021-11-13|14800|0|200|50|1|0|0|0|0|0|0|0|0|0|0|0|0|0|0|BELTRUY|LAZARO|NECTHALI|SOLTERO|X|X|CALLE 9 BENITO JUAREZ NUMERO 168|POBLADO C-9 LICENCIADO FRANCISCO I MADERO|X|9931671767|X|X|X|CALLE 9 BENITO JUAREZ NUMERO 168|X|LUNES|X|X|X|X|X|DOMICILIO |1200|13600|0|0|0|2022-01-31|2022-02-07|x|x|x|x|x|D7MKLZTCDQVFP55|x|HOMBRE|X|14800|X|X|X|X|X|X|X|X|CARDENAS|X|X|X|X|X</v>
      </c>
    </row>
    <row r="890" spans="1:82" x14ac:dyDescent="0.25">
      <c r="A890" t="s">
        <v>1024</v>
      </c>
      <c r="B890" t="s">
        <v>3015</v>
      </c>
      <c r="C890">
        <v>3</v>
      </c>
      <c r="D890" t="s">
        <v>3183</v>
      </c>
      <c r="E890" t="s">
        <v>3188</v>
      </c>
      <c r="F890" t="s">
        <v>0</v>
      </c>
      <c r="G890" t="s">
        <v>3675</v>
      </c>
      <c r="H890" t="s">
        <v>3898</v>
      </c>
      <c r="I890">
        <v>14800</v>
      </c>
      <c r="J890">
        <v>0</v>
      </c>
      <c r="K890">
        <v>500</v>
      </c>
      <c r="L890">
        <v>50</v>
      </c>
      <c r="M890">
        <v>1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 t="s">
        <v>4226</v>
      </c>
      <c r="AC890" t="s">
        <v>4283</v>
      </c>
      <c r="AD890" t="s">
        <v>5069</v>
      </c>
      <c r="AE890" t="s">
        <v>4</v>
      </c>
      <c r="AF890" t="s">
        <v>1</v>
      </c>
      <c r="AG890" t="s">
        <v>1</v>
      </c>
      <c r="AH890" t="s">
        <v>5821</v>
      </c>
      <c r="AI890" t="s">
        <v>3675</v>
      </c>
      <c r="AJ890" t="s">
        <v>1</v>
      </c>
      <c r="AK890">
        <v>9932250972</v>
      </c>
      <c r="AL890" t="s">
        <v>1</v>
      </c>
      <c r="AM890" t="s">
        <v>1</v>
      </c>
      <c r="AN890" t="s">
        <v>1</v>
      </c>
      <c r="AO890" t="s">
        <v>5821</v>
      </c>
      <c r="AP890" t="s">
        <v>1</v>
      </c>
      <c r="AQ890" t="s">
        <v>2</v>
      </c>
      <c r="AR890" t="s">
        <v>1</v>
      </c>
      <c r="AS890" t="s">
        <v>1</v>
      </c>
      <c r="AT890" t="s">
        <v>1</v>
      </c>
      <c r="AU890" t="s">
        <v>1</v>
      </c>
      <c r="AV890" t="s">
        <v>1</v>
      </c>
      <c r="AW890" t="s">
        <v>11</v>
      </c>
      <c r="AX890">
        <f>Tabla1[[#This Row],[precio del paquete]]-Tabla1[[#This Row],[Saldo_Deudor]]</f>
        <v>1900</v>
      </c>
      <c r="AY890">
        <v>12900</v>
      </c>
      <c r="AZ890">
        <v>0</v>
      </c>
      <c r="BA890">
        <v>0</v>
      </c>
      <c r="BB890" s="20">
        <v>0</v>
      </c>
      <c r="BC890" t="s">
        <v>5960</v>
      </c>
      <c r="BD890" t="s">
        <v>6033</v>
      </c>
      <c r="BE890" t="s">
        <v>3</v>
      </c>
      <c r="BF890" t="s">
        <v>3</v>
      </c>
      <c r="BG890" t="s">
        <v>3</v>
      </c>
      <c r="BH890" t="s">
        <v>3</v>
      </c>
      <c r="BI890" t="s">
        <v>3</v>
      </c>
      <c r="BJ890" s="18" t="s">
        <v>6155</v>
      </c>
      <c r="BK890" t="s">
        <v>3</v>
      </c>
      <c r="BL890" t="s">
        <v>132</v>
      </c>
      <c r="BM890" t="s">
        <v>1</v>
      </c>
      <c r="BN890">
        <f>Tabla1[[#This Row],[precio del paquete]]</f>
        <v>14800</v>
      </c>
      <c r="BO890" t="s">
        <v>1</v>
      </c>
      <c r="BP890" t="s">
        <v>1</v>
      </c>
      <c r="BQ890" t="s">
        <v>1</v>
      </c>
      <c r="BR890" t="s">
        <v>1</v>
      </c>
      <c r="BS890" t="s">
        <v>1</v>
      </c>
      <c r="BT890" t="s">
        <v>1</v>
      </c>
      <c r="BU890" t="s">
        <v>1</v>
      </c>
      <c r="BV890" t="s">
        <v>1</v>
      </c>
      <c r="BW890" t="s">
        <v>0</v>
      </c>
      <c r="BX890" t="s">
        <v>1</v>
      </c>
      <c r="BY890" t="s">
        <v>1</v>
      </c>
      <c r="BZ890" t="s">
        <v>1</v>
      </c>
      <c r="CA890" t="s">
        <v>1</v>
      </c>
      <c r="CB890" t="s">
        <v>1</v>
      </c>
      <c r="CD890" t="str" cm="1">
        <f t="array" aca="1" ref="CD890" ca="1">eConcatenar(A890:CB890,"|")</f>
        <v>mU4Mh7k8rKnfiVs1|CAR2021-6269|3|MEMORIAL|TABASCO|CARDENAS|POBLADO C-16 EMILIANO ZAPATA|2021-10-21|14800|0|500|50|1|0|0|0|0|0|0|0|0|0|0|0|0|0|0|CRUZ|CORDOVA|ISMARI|SOLTERO|X|X|CALLE 10 CASA NUMERO 184|POBLADO C-16 EMILIANO ZAPATA|X|9932250972|X|X|X|CALLE 10 CASA NUMERO 184|X|LUNES|X|X|X|X|X|DOMICILIO |1900|12900|0|0|0|2022-01-31|2022-02-07|x|x|x|x|x|D7MKLZTCDQVFP55|x|HOMBRE|X|14800|X|X|X|X|X|X|X|X|CARDENAS|X|X|X|X|X</v>
      </c>
    </row>
    <row r="891" spans="1:82" x14ac:dyDescent="0.25">
      <c r="A891" t="s">
        <v>1025</v>
      </c>
      <c r="B891" t="s">
        <v>3016</v>
      </c>
      <c r="C891">
        <v>3</v>
      </c>
      <c r="D891" t="s">
        <v>3184</v>
      </c>
      <c r="E891" t="s">
        <v>3188</v>
      </c>
      <c r="F891" t="s">
        <v>0</v>
      </c>
      <c r="G891" t="s">
        <v>3671</v>
      </c>
      <c r="H891" t="s">
        <v>4135</v>
      </c>
      <c r="I891">
        <v>24500</v>
      </c>
      <c r="J891">
        <v>0</v>
      </c>
      <c r="K891">
        <v>200</v>
      </c>
      <c r="L891">
        <v>50</v>
      </c>
      <c r="M891">
        <v>1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 t="s">
        <v>4305</v>
      </c>
      <c r="AC891" t="s">
        <v>4247</v>
      </c>
      <c r="AD891" t="s">
        <v>4809</v>
      </c>
      <c r="AE891" t="s">
        <v>4</v>
      </c>
      <c r="AF891" t="s">
        <v>1</v>
      </c>
      <c r="AG891" t="s">
        <v>1</v>
      </c>
      <c r="AH891" t="s">
        <v>5822</v>
      </c>
      <c r="AI891" t="s">
        <v>3671</v>
      </c>
      <c r="AJ891" t="s">
        <v>1</v>
      </c>
      <c r="AK891">
        <v>9371704282</v>
      </c>
      <c r="AL891" t="s">
        <v>1</v>
      </c>
      <c r="AM891" t="s">
        <v>1</v>
      </c>
      <c r="AN891" t="s">
        <v>1</v>
      </c>
      <c r="AO891" t="s">
        <v>5822</v>
      </c>
      <c r="AP891" t="s">
        <v>1</v>
      </c>
      <c r="AQ891" t="s">
        <v>2</v>
      </c>
      <c r="AR891" t="s">
        <v>1</v>
      </c>
      <c r="AS891" t="s">
        <v>1</v>
      </c>
      <c r="AT891" t="s">
        <v>1</v>
      </c>
      <c r="AU891" t="s">
        <v>1</v>
      </c>
      <c r="AV891" t="s">
        <v>1</v>
      </c>
      <c r="AW891" t="s">
        <v>11</v>
      </c>
      <c r="AX891">
        <f>Tabla1[[#This Row],[precio del paquete]]-Tabla1[[#This Row],[Saldo_Deudor]]</f>
        <v>950</v>
      </c>
      <c r="AY891">
        <v>23550</v>
      </c>
      <c r="AZ891">
        <v>0</v>
      </c>
      <c r="BA891">
        <v>0</v>
      </c>
      <c r="BB891" s="20">
        <v>0</v>
      </c>
      <c r="BC891" t="s">
        <v>5960</v>
      </c>
      <c r="BD891" t="s">
        <v>6033</v>
      </c>
      <c r="BE891" t="s">
        <v>3</v>
      </c>
      <c r="BF891" t="s">
        <v>3</v>
      </c>
      <c r="BG891" t="s">
        <v>3</v>
      </c>
      <c r="BH891" t="s">
        <v>3</v>
      </c>
      <c r="BI891" t="s">
        <v>3</v>
      </c>
      <c r="BJ891" s="19" t="s">
        <v>6155</v>
      </c>
      <c r="BK891" t="s">
        <v>3</v>
      </c>
      <c r="BL891" t="s">
        <v>132</v>
      </c>
      <c r="BM891" t="s">
        <v>1</v>
      </c>
      <c r="BN891">
        <f>Tabla1[[#This Row],[precio del paquete]]</f>
        <v>24500</v>
      </c>
      <c r="BO891" t="s">
        <v>1</v>
      </c>
      <c r="BP891" t="s">
        <v>1</v>
      </c>
      <c r="BQ891" t="s">
        <v>1</v>
      </c>
      <c r="BR891" t="s">
        <v>1</v>
      </c>
      <c r="BS891" t="s">
        <v>1</v>
      </c>
      <c r="BT891" t="s">
        <v>1</v>
      </c>
      <c r="BU891" t="s">
        <v>1</v>
      </c>
      <c r="BV891" t="s">
        <v>1</v>
      </c>
      <c r="BW891" t="s">
        <v>0</v>
      </c>
      <c r="BX891" t="s">
        <v>1</v>
      </c>
      <c r="BY891" t="s">
        <v>1</v>
      </c>
      <c r="BZ891" t="s">
        <v>1</v>
      </c>
      <c r="CA891" t="s">
        <v>1</v>
      </c>
      <c r="CB891" t="s">
        <v>1</v>
      </c>
      <c r="CD891" t="str" cm="1">
        <f t="array" aca="1" ref="CD891" ca="1">eConcatenar(A891:CB891,"|")</f>
        <v>xFPbtDwVS4uH3Bsh|CAR2021-7561|3|DIGNITY|TABASCO|CARDENAS|POBLADO C-28 CORONEL GREGORIO MENDEZ|2021-12-15|24500|0|200|50|1|0|0|0|0|0|0|0|0|0|0|0|0|0|0|SANCHEZ|MENDEZ|JULIO|SOLTERO|X|X|CALLE 4 NUMERO 137|POBLADO C-28 CORONEL GREGORIO MENDEZ|X|9371704282|X|X|X|CALLE 4 NUMERO 137|X|LUNES|X|X|X|X|X|DOMICILIO |950|23550|0|0|0|2022-01-31|2022-02-07|x|x|x|x|x|D7MKLZTCDQVFP55|x|HOMBRE|X|24500|X|X|X|X|X|X|X|X|CARDENAS|X|X|X|X|X</v>
      </c>
    </row>
    <row r="892" spans="1:82" x14ac:dyDescent="0.25">
      <c r="A892" t="s">
        <v>1026</v>
      </c>
      <c r="B892" t="s">
        <v>3017</v>
      </c>
      <c r="C892">
        <v>3</v>
      </c>
      <c r="D892" t="s">
        <v>3183</v>
      </c>
      <c r="E892" t="s">
        <v>3188</v>
      </c>
      <c r="F892" t="s">
        <v>0</v>
      </c>
      <c r="G892" t="s">
        <v>3676</v>
      </c>
      <c r="H892" t="s">
        <v>4136</v>
      </c>
      <c r="I892">
        <v>14800</v>
      </c>
      <c r="J892">
        <v>0</v>
      </c>
      <c r="K892">
        <v>100</v>
      </c>
      <c r="L892">
        <v>50</v>
      </c>
      <c r="M892">
        <v>1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 t="s">
        <v>4196</v>
      </c>
      <c r="AC892" t="s">
        <v>4196</v>
      </c>
      <c r="AD892" t="s">
        <v>4270</v>
      </c>
      <c r="AE892" t="s">
        <v>4</v>
      </c>
      <c r="AF892" t="s">
        <v>1</v>
      </c>
      <c r="AG892" t="s">
        <v>1</v>
      </c>
      <c r="AH892" t="s">
        <v>5823</v>
      </c>
      <c r="AI892" t="s">
        <v>3676</v>
      </c>
      <c r="AJ892" t="s">
        <v>1</v>
      </c>
      <c r="AK892">
        <v>9371438229</v>
      </c>
      <c r="AL892" t="s">
        <v>1</v>
      </c>
      <c r="AM892" t="s">
        <v>1</v>
      </c>
      <c r="AN892" t="s">
        <v>1</v>
      </c>
      <c r="AO892" t="s">
        <v>5823</v>
      </c>
      <c r="AP892" t="s">
        <v>1</v>
      </c>
      <c r="AQ892" t="s">
        <v>2</v>
      </c>
      <c r="AR892" t="s">
        <v>1</v>
      </c>
      <c r="AS892" t="s">
        <v>1</v>
      </c>
      <c r="AT892" t="s">
        <v>1</v>
      </c>
      <c r="AU892" t="s">
        <v>1</v>
      </c>
      <c r="AV892" t="s">
        <v>1</v>
      </c>
      <c r="AW892" t="s">
        <v>11</v>
      </c>
      <c r="AX892">
        <f>Tabla1[[#This Row],[precio del paquete]]-Tabla1[[#This Row],[Saldo_Deudor]]</f>
        <v>1700</v>
      </c>
      <c r="AY892">
        <v>13100</v>
      </c>
      <c r="AZ892">
        <v>0</v>
      </c>
      <c r="BA892">
        <v>0</v>
      </c>
      <c r="BB892" s="20">
        <v>0</v>
      </c>
      <c r="BC892" t="s">
        <v>6013</v>
      </c>
      <c r="BD892" t="s">
        <v>6107</v>
      </c>
      <c r="BE892" t="s">
        <v>3</v>
      </c>
      <c r="BF892" t="s">
        <v>3</v>
      </c>
      <c r="BG892" t="s">
        <v>3</v>
      </c>
      <c r="BH892" t="s">
        <v>3</v>
      </c>
      <c r="BI892" t="s">
        <v>3</v>
      </c>
      <c r="BJ892" s="18" t="s">
        <v>6155</v>
      </c>
      <c r="BK892" t="s">
        <v>3</v>
      </c>
      <c r="BL892" t="s">
        <v>132</v>
      </c>
      <c r="BM892" t="s">
        <v>1</v>
      </c>
      <c r="BN892">
        <f>Tabla1[[#This Row],[precio del paquete]]</f>
        <v>14800</v>
      </c>
      <c r="BO892" t="s">
        <v>1</v>
      </c>
      <c r="BP892" t="s">
        <v>1</v>
      </c>
      <c r="BQ892" t="s">
        <v>1</v>
      </c>
      <c r="BR892" t="s">
        <v>1</v>
      </c>
      <c r="BS892" t="s">
        <v>1</v>
      </c>
      <c r="BT892" t="s">
        <v>1</v>
      </c>
      <c r="BU892" t="s">
        <v>1</v>
      </c>
      <c r="BV892" t="s">
        <v>1</v>
      </c>
      <c r="BW892" t="s">
        <v>0</v>
      </c>
      <c r="BX892" t="s">
        <v>1</v>
      </c>
      <c r="BY892" t="s">
        <v>1</v>
      </c>
      <c r="BZ892" t="s">
        <v>1</v>
      </c>
      <c r="CA892" t="s">
        <v>1</v>
      </c>
      <c r="CB892" t="s">
        <v>1</v>
      </c>
      <c r="CD892" t="str" cm="1">
        <f t="array" aca="1" ref="CD892" ca="1">eConcatenar(A892:CB892,"|")</f>
        <v>SmWFWc7CMFemvAH0|CAR2021-4632|3|MEMORIAL|TABASCO|CARDENAS|FRACCIONAMIENTO EL BAJIO PRIMERA SECCION|2021-08-14|14800|0|100|50|1|0|0|0|0|0|0|0|0|0|0|0|0|0|0|AGUILAR|AGUILAR|HONORIA|SOLTERO|X|X|CALLE LOS ISADORAS|FRACCIONAMIENTO EL BAJIO PRIMERA SECCION|X|9371438229|X|X|X|CALLE LOS ISADORAS|X|LUNES|X|X|X|X|X|DOMICILIO |1700|13100|0|0|0|2022-01-02|2022-01-09|x|x|x|x|x|D7MKLZTCDQVFP55|x|HOMBRE|X|14800|X|X|X|X|X|X|X|X|CARDENAS|X|X|X|X|X</v>
      </c>
    </row>
    <row r="893" spans="1:82" x14ac:dyDescent="0.25">
      <c r="A893" t="s">
        <v>1027</v>
      </c>
      <c r="B893" t="s">
        <v>3018</v>
      </c>
      <c r="C893">
        <v>3</v>
      </c>
      <c r="D893" t="s">
        <v>3183</v>
      </c>
      <c r="E893" t="s">
        <v>3188</v>
      </c>
      <c r="F893" t="s">
        <v>0</v>
      </c>
      <c r="G893" t="s">
        <v>3615</v>
      </c>
      <c r="H893" t="s">
        <v>4137</v>
      </c>
      <c r="I893">
        <v>14800</v>
      </c>
      <c r="J893">
        <v>0</v>
      </c>
      <c r="K893">
        <v>100</v>
      </c>
      <c r="L893">
        <v>50</v>
      </c>
      <c r="M893">
        <v>1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 t="s">
        <v>8</v>
      </c>
      <c r="AC893" t="s">
        <v>4186</v>
      </c>
      <c r="AD893" t="s">
        <v>4195</v>
      </c>
      <c r="AE893" t="s">
        <v>4</v>
      </c>
      <c r="AF893" t="s">
        <v>1</v>
      </c>
      <c r="AG893" t="s">
        <v>1</v>
      </c>
      <c r="AH893" t="s">
        <v>5824</v>
      </c>
      <c r="AI893" t="s">
        <v>3615</v>
      </c>
      <c r="AJ893" t="s">
        <v>1</v>
      </c>
      <c r="AK893">
        <v>9371180192</v>
      </c>
      <c r="AL893" t="s">
        <v>1</v>
      </c>
      <c r="AM893" t="s">
        <v>1</v>
      </c>
      <c r="AN893" t="s">
        <v>1</v>
      </c>
      <c r="AO893" t="s">
        <v>5824</v>
      </c>
      <c r="AP893" t="s">
        <v>1</v>
      </c>
      <c r="AQ893" t="s">
        <v>2</v>
      </c>
      <c r="AR893" t="s">
        <v>1</v>
      </c>
      <c r="AS893" t="s">
        <v>1</v>
      </c>
      <c r="AT893" t="s">
        <v>1</v>
      </c>
      <c r="AU893" t="s">
        <v>1</v>
      </c>
      <c r="AV893" t="s">
        <v>1</v>
      </c>
      <c r="AW893" t="s">
        <v>11</v>
      </c>
      <c r="AX893">
        <f>Tabla1[[#This Row],[precio del paquete]]-Tabla1[[#This Row],[Saldo_Deudor]]</f>
        <v>1900</v>
      </c>
      <c r="AY893">
        <v>12900</v>
      </c>
      <c r="AZ893">
        <v>0</v>
      </c>
      <c r="BA893">
        <v>0</v>
      </c>
      <c r="BB893" s="20">
        <v>0</v>
      </c>
      <c r="BC893" t="s">
        <v>6013</v>
      </c>
      <c r="BD893" t="s">
        <v>6107</v>
      </c>
      <c r="BE893" t="s">
        <v>3</v>
      </c>
      <c r="BF893" t="s">
        <v>3</v>
      </c>
      <c r="BG893" t="s">
        <v>3</v>
      </c>
      <c r="BH893" t="s">
        <v>3</v>
      </c>
      <c r="BI893" t="s">
        <v>3</v>
      </c>
      <c r="BJ893" s="19" t="s">
        <v>6155</v>
      </c>
      <c r="BK893" t="s">
        <v>3</v>
      </c>
      <c r="BL893" t="s">
        <v>132</v>
      </c>
      <c r="BM893" t="s">
        <v>1</v>
      </c>
      <c r="BN893">
        <f>Tabla1[[#This Row],[precio del paquete]]</f>
        <v>14800</v>
      </c>
      <c r="BO893" t="s">
        <v>1</v>
      </c>
      <c r="BP893" t="s">
        <v>1</v>
      </c>
      <c r="BQ893" t="s">
        <v>1</v>
      </c>
      <c r="BR893" t="s">
        <v>1</v>
      </c>
      <c r="BS893" t="s">
        <v>1</v>
      </c>
      <c r="BT893" t="s">
        <v>1</v>
      </c>
      <c r="BU893" t="s">
        <v>1</v>
      </c>
      <c r="BV893" t="s">
        <v>1</v>
      </c>
      <c r="BW893" t="s">
        <v>0</v>
      </c>
      <c r="BX893" t="s">
        <v>1</v>
      </c>
      <c r="BY893" t="s">
        <v>1</v>
      </c>
      <c r="BZ893" t="s">
        <v>1</v>
      </c>
      <c r="CA893" t="s">
        <v>1</v>
      </c>
      <c r="CB893" t="s">
        <v>1</v>
      </c>
      <c r="CD893" t="str" cm="1">
        <f t="array" aca="1" ref="CD893" ca="1">eConcatenar(A893:CB893,"|")</f>
        <v>XMXP2lXSPlqd9EdP|CAR2021-4444|3|MEMORIAL|TABASCO|CARDENAS|UNIDAD HABITACIONAL INFONAVIT DEPORTIVA|2021-07-08|14800|0|100|50|1|0|0|0|0|0|0|0|0|0|0|0|0|0|0|GOMEZ|GARCIA|GEORGINA|SOLTERO|X|X|ANDADOR LAS PALOMAS MANZANA K LOTE 2 DEPARTAMENTO 301|UNIDAD HABITACIONAL INFONAVIT DEPORTIVA|X|9371180192|X|X|X|ANDADOR LAS PALOMAS MANZANA K LOTE 2 DEPARTAMENTO 301|X|LUNES|X|X|X|X|X|DOMICILIO |1900|12900|0|0|0|2022-01-02|2022-01-09|x|x|x|x|x|D7MKLZTCDQVFP55|x|HOMBRE|X|14800|X|X|X|X|X|X|X|X|CARDENAS|X|X|X|X|X</v>
      </c>
    </row>
    <row r="894" spans="1:82" x14ac:dyDescent="0.25">
      <c r="A894" t="s">
        <v>1028</v>
      </c>
      <c r="B894" t="s">
        <v>3019</v>
      </c>
      <c r="C894">
        <v>3</v>
      </c>
      <c r="D894" t="s">
        <v>3183</v>
      </c>
      <c r="E894" t="s">
        <v>3188</v>
      </c>
      <c r="F894" t="s">
        <v>0</v>
      </c>
      <c r="G894" t="s">
        <v>3677</v>
      </c>
      <c r="H894" t="s">
        <v>4136</v>
      </c>
      <c r="I894">
        <v>14800</v>
      </c>
      <c r="J894">
        <v>0</v>
      </c>
      <c r="K894">
        <v>200</v>
      </c>
      <c r="L894">
        <v>50</v>
      </c>
      <c r="M894">
        <v>1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 t="s">
        <v>4221</v>
      </c>
      <c r="AC894" t="s">
        <v>4186</v>
      </c>
      <c r="AD894" t="s">
        <v>5070</v>
      </c>
      <c r="AE894" t="s">
        <v>4</v>
      </c>
      <c r="AF894" t="s">
        <v>1</v>
      </c>
      <c r="AG894" t="s">
        <v>1</v>
      </c>
      <c r="AH894" t="s">
        <v>3237</v>
      </c>
      <c r="AI894" t="s">
        <v>3677</v>
      </c>
      <c r="AJ894" t="s">
        <v>1</v>
      </c>
      <c r="AK894">
        <v>9371238358</v>
      </c>
      <c r="AL894" t="s">
        <v>1</v>
      </c>
      <c r="AM894" t="s">
        <v>1</v>
      </c>
      <c r="AN894" t="s">
        <v>1</v>
      </c>
      <c r="AO894" t="s">
        <v>3237</v>
      </c>
      <c r="AP894" t="s">
        <v>1</v>
      </c>
      <c r="AQ894" t="s">
        <v>2</v>
      </c>
      <c r="AR894" t="s">
        <v>1</v>
      </c>
      <c r="AS894" t="s">
        <v>1</v>
      </c>
      <c r="AT894" t="s">
        <v>1</v>
      </c>
      <c r="AU894" t="s">
        <v>1</v>
      </c>
      <c r="AV894" t="s">
        <v>1</v>
      </c>
      <c r="AW894" t="s">
        <v>11</v>
      </c>
      <c r="AX894">
        <f>Tabla1[[#This Row],[precio del paquete]]-Tabla1[[#This Row],[Saldo_Deudor]]</f>
        <v>1400</v>
      </c>
      <c r="AY894">
        <v>13400</v>
      </c>
      <c r="AZ894">
        <v>0</v>
      </c>
      <c r="BA894">
        <v>0</v>
      </c>
      <c r="BB894" s="20">
        <v>0</v>
      </c>
      <c r="BC894" t="s">
        <v>6013</v>
      </c>
      <c r="BD894" t="s">
        <v>6107</v>
      </c>
      <c r="BE894" t="s">
        <v>3</v>
      </c>
      <c r="BF894" t="s">
        <v>3</v>
      </c>
      <c r="BG894" t="s">
        <v>3</v>
      </c>
      <c r="BH894" t="s">
        <v>3</v>
      </c>
      <c r="BI894" t="s">
        <v>3</v>
      </c>
      <c r="BJ894" s="18" t="s">
        <v>6155</v>
      </c>
      <c r="BK894" t="s">
        <v>3</v>
      </c>
      <c r="BL894" t="s">
        <v>132</v>
      </c>
      <c r="BM894" t="s">
        <v>1</v>
      </c>
      <c r="BN894">
        <f>Tabla1[[#This Row],[precio del paquete]]</f>
        <v>14800</v>
      </c>
      <c r="BO894" t="s">
        <v>1</v>
      </c>
      <c r="BP894" t="s">
        <v>1</v>
      </c>
      <c r="BQ894" t="s">
        <v>1</v>
      </c>
      <c r="BR894" t="s">
        <v>1</v>
      </c>
      <c r="BS894" t="s">
        <v>1</v>
      </c>
      <c r="BT894" t="s">
        <v>1</v>
      </c>
      <c r="BU894" t="s">
        <v>1</v>
      </c>
      <c r="BV894" t="s">
        <v>1</v>
      </c>
      <c r="BW894" t="s">
        <v>0</v>
      </c>
      <c r="BX894" t="s">
        <v>1</v>
      </c>
      <c r="BY894" t="s">
        <v>1</v>
      </c>
      <c r="BZ894" t="s">
        <v>1</v>
      </c>
      <c r="CA894" t="s">
        <v>1</v>
      </c>
      <c r="CB894" t="s">
        <v>1</v>
      </c>
      <c r="CD894" t="str" cm="1">
        <f t="array" aca="1" ref="CD894" ca="1">eConcatenar(A894:CB894,"|")</f>
        <v>TTM2DLyem7hOijCv|CAR2021-4633|3|MEMORIAL|TABASCO|CARDENAS|RANCHERIA EL BAJIO PRIMERA SECCION|2021-08-14|14800|0|200|50|1|0|0|0|0|0|0|0|0|0|0|0|0|0|0|GONZALEZ|GARCIA|JUAN GUADALUPE|SOLTERO|X|X|CARRETERA PRINCIPAL SIN NUMERO|RANCHERIA EL BAJIO PRIMERA SECCION|X|9371238358|X|X|X|CARRETERA PRINCIPAL SIN NUMERO|X|LUNES|X|X|X|X|X|DOMICILIO |1400|13400|0|0|0|2022-01-02|2022-01-09|x|x|x|x|x|D7MKLZTCDQVFP55|x|HOMBRE|X|14800|X|X|X|X|X|X|X|X|CARDENAS|X|X|X|X|X</v>
      </c>
    </row>
    <row r="895" spans="1:82" x14ac:dyDescent="0.25">
      <c r="A895" t="s">
        <v>1029</v>
      </c>
      <c r="B895" t="s">
        <v>3020</v>
      </c>
      <c r="C895">
        <v>3</v>
      </c>
      <c r="D895" t="s">
        <v>3183</v>
      </c>
      <c r="E895" t="s">
        <v>3188</v>
      </c>
      <c r="F895" t="s">
        <v>0</v>
      </c>
      <c r="G895" t="s">
        <v>3675</v>
      </c>
      <c r="H895" t="s">
        <v>4138</v>
      </c>
      <c r="I895">
        <v>14800</v>
      </c>
      <c r="J895">
        <v>0</v>
      </c>
      <c r="K895">
        <v>50</v>
      </c>
      <c r="L895">
        <v>50</v>
      </c>
      <c r="M895">
        <v>1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 t="s">
        <v>4221</v>
      </c>
      <c r="AC895" t="s">
        <v>4186</v>
      </c>
      <c r="AD895" t="s">
        <v>5071</v>
      </c>
      <c r="AE895" t="s">
        <v>4</v>
      </c>
      <c r="AF895" t="s">
        <v>1</v>
      </c>
      <c r="AG895" t="s">
        <v>1</v>
      </c>
      <c r="AH895" t="s">
        <v>5825</v>
      </c>
      <c r="AI895" t="s">
        <v>3675</v>
      </c>
      <c r="AJ895" t="s">
        <v>1</v>
      </c>
      <c r="AK895">
        <v>9171125273</v>
      </c>
      <c r="AL895" t="s">
        <v>1</v>
      </c>
      <c r="AM895" t="s">
        <v>1</v>
      </c>
      <c r="AN895" t="s">
        <v>1</v>
      </c>
      <c r="AO895" t="s">
        <v>5825</v>
      </c>
      <c r="AP895" t="s">
        <v>1</v>
      </c>
      <c r="AQ895" t="s">
        <v>2</v>
      </c>
      <c r="AR895" t="s">
        <v>1</v>
      </c>
      <c r="AS895" t="s">
        <v>1</v>
      </c>
      <c r="AT895" t="s">
        <v>1</v>
      </c>
      <c r="AU895" t="s">
        <v>1</v>
      </c>
      <c r="AV895" t="s">
        <v>1</v>
      </c>
      <c r="AW895" t="s">
        <v>11</v>
      </c>
      <c r="AX895">
        <f>Tabla1[[#This Row],[precio del paquete]]-Tabla1[[#This Row],[Saldo_Deudor]]</f>
        <v>50</v>
      </c>
      <c r="AY895">
        <v>14750</v>
      </c>
      <c r="AZ895">
        <v>0</v>
      </c>
      <c r="BA895">
        <v>0</v>
      </c>
      <c r="BB895" s="20">
        <v>0</v>
      </c>
      <c r="BC895" t="s">
        <v>4138</v>
      </c>
      <c r="BD895" t="s">
        <v>6109</v>
      </c>
      <c r="BE895" t="s">
        <v>3</v>
      </c>
      <c r="BF895" t="s">
        <v>3</v>
      </c>
      <c r="BG895" t="s">
        <v>3</v>
      </c>
      <c r="BH895" t="s">
        <v>3</v>
      </c>
      <c r="BI895" t="s">
        <v>3</v>
      </c>
      <c r="BJ895" s="19" t="s">
        <v>6155</v>
      </c>
      <c r="BK895" t="s">
        <v>3</v>
      </c>
      <c r="BL895" t="s">
        <v>132</v>
      </c>
      <c r="BM895" t="s">
        <v>1</v>
      </c>
      <c r="BN895">
        <f>Tabla1[[#This Row],[precio del paquete]]</f>
        <v>14800</v>
      </c>
      <c r="BO895" t="s">
        <v>1</v>
      </c>
      <c r="BP895" t="s">
        <v>1</v>
      </c>
      <c r="BQ895" t="s">
        <v>1</v>
      </c>
      <c r="BR895" t="s">
        <v>1</v>
      </c>
      <c r="BS895" t="s">
        <v>1</v>
      </c>
      <c r="BT895" t="s">
        <v>1</v>
      </c>
      <c r="BU895" t="s">
        <v>1</v>
      </c>
      <c r="BV895" t="s">
        <v>1</v>
      </c>
      <c r="BW895" t="s">
        <v>0</v>
      </c>
      <c r="BX895" t="s">
        <v>1</v>
      </c>
      <c r="BY895" t="s">
        <v>1</v>
      </c>
      <c r="BZ895" t="s">
        <v>1</v>
      </c>
      <c r="CA895" t="s">
        <v>1</v>
      </c>
      <c r="CB895" t="s">
        <v>1</v>
      </c>
      <c r="CD895" t="str" cm="1">
        <f t="array" aca="1" ref="CD895" ca="1">eConcatenar(A895:CB895,"|")</f>
        <v>XgZssj6ypKHKhxbC|CAR2021-4834|3|MEMORIAL|TABASCO|CARDENAS|POBLADO C-16 EMILIANO ZAPATA|2021-08-25|14800|0|50|50|1|0|0|0|0|0|0|0|0|0|0|0|0|0|0|GONZALEZ|GARCIA|PRESILIANO|SOLTERO|X|X|KILOMETRO W-61 ENTRE KILOMETRO 13-14|POBLADO C-16 EMILIANO ZAPATA|X|9171125273|X|X|X|KILOMETRO W-61 ENTRE KILOMETRO 13-14|X|LUNES|X|X|X|X|X|DOMICILIO |50|14750|0|0|0|2021-08-25|2021-09-01|x|x|x|x|x|D7MKLZTCDQVFP55|x|HOMBRE|X|14800|X|X|X|X|X|X|X|X|CARDENAS|X|X|X|X|X</v>
      </c>
    </row>
    <row r="896" spans="1:82" x14ac:dyDescent="0.25">
      <c r="A896" t="s">
        <v>1030</v>
      </c>
      <c r="B896" t="s">
        <v>3021</v>
      </c>
      <c r="C896">
        <v>3</v>
      </c>
      <c r="D896" t="s">
        <v>3183</v>
      </c>
      <c r="E896" t="s">
        <v>3188</v>
      </c>
      <c r="F896" t="s">
        <v>0</v>
      </c>
      <c r="G896" t="s">
        <v>3669</v>
      </c>
      <c r="H896" t="s">
        <v>3976</v>
      </c>
      <c r="I896">
        <v>14800</v>
      </c>
      <c r="J896">
        <v>0</v>
      </c>
      <c r="K896">
        <v>50</v>
      </c>
      <c r="L896">
        <v>50</v>
      </c>
      <c r="M896">
        <v>1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 t="s">
        <v>4332</v>
      </c>
      <c r="AC896" t="s">
        <v>4184</v>
      </c>
      <c r="AD896" t="s">
        <v>4338</v>
      </c>
      <c r="AE896" t="s">
        <v>4</v>
      </c>
      <c r="AF896" t="s">
        <v>1</v>
      </c>
      <c r="AG896" t="s">
        <v>1</v>
      </c>
      <c r="AH896" t="s">
        <v>5826</v>
      </c>
      <c r="AI896" t="s">
        <v>3669</v>
      </c>
      <c r="AJ896" t="s">
        <v>1</v>
      </c>
      <c r="AK896">
        <v>9371237432</v>
      </c>
      <c r="AL896" t="s">
        <v>1</v>
      </c>
      <c r="AM896" t="s">
        <v>1</v>
      </c>
      <c r="AN896" t="s">
        <v>1</v>
      </c>
      <c r="AO896" t="s">
        <v>5826</v>
      </c>
      <c r="AP896" t="s">
        <v>1</v>
      </c>
      <c r="AQ896" t="s">
        <v>2</v>
      </c>
      <c r="AR896" t="s">
        <v>1</v>
      </c>
      <c r="AS896" t="s">
        <v>1</v>
      </c>
      <c r="AT896" t="s">
        <v>1</v>
      </c>
      <c r="AU896" t="s">
        <v>1</v>
      </c>
      <c r="AV896" t="s">
        <v>1</v>
      </c>
      <c r="AW896" t="s">
        <v>11</v>
      </c>
      <c r="AX896">
        <f>Tabla1[[#This Row],[precio del paquete]]-Tabla1[[#This Row],[Saldo_Deudor]]</f>
        <v>250</v>
      </c>
      <c r="AY896">
        <v>14550</v>
      </c>
      <c r="AZ896">
        <v>0</v>
      </c>
      <c r="BA896">
        <v>0</v>
      </c>
      <c r="BB896" s="20">
        <v>0</v>
      </c>
      <c r="BC896" t="s">
        <v>6013</v>
      </c>
      <c r="BD896" t="s">
        <v>6107</v>
      </c>
      <c r="BE896" t="s">
        <v>3</v>
      </c>
      <c r="BF896" t="s">
        <v>3</v>
      </c>
      <c r="BG896" t="s">
        <v>3</v>
      </c>
      <c r="BH896" t="s">
        <v>3</v>
      </c>
      <c r="BI896" t="s">
        <v>3</v>
      </c>
      <c r="BJ896" s="18" t="s">
        <v>6155</v>
      </c>
      <c r="BK896" t="s">
        <v>3</v>
      </c>
      <c r="BL896" t="s">
        <v>132</v>
      </c>
      <c r="BM896" t="s">
        <v>1</v>
      </c>
      <c r="BN896">
        <f>Tabla1[[#This Row],[precio del paquete]]</f>
        <v>14800</v>
      </c>
      <c r="BO896" t="s">
        <v>1</v>
      </c>
      <c r="BP896" t="s">
        <v>1</v>
      </c>
      <c r="BQ896" t="s">
        <v>1</v>
      </c>
      <c r="BR896" t="s">
        <v>1</v>
      </c>
      <c r="BS896" t="s">
        <v>1</v>
      </c>
      <c r="BT896" t="s">
        <v>1</v>
      </c>
      <c r="BU896" t="s">
        <v>1</v>
      </c>
      <c r="BV896" t="s">
        <v>1</v>
      </c>
      <c r="BW896" t="s">
        <v>0</v>
      </c>
      <c r="BX896" t="s">
        <v>1</v>
      </c>
      <c r="BY896" t="s">
        <v>1</v>
      </c>
      <c r="BZ896" t="s">
        <v>1</v>
      </c>
      <c r="CA896" t="s">
        <v>1</v>
      </c>
      <c r="CB896" t="s">
        <v>1</v>
      </c>
      <c r="CD896" t="str" cm="1">
        <f t="array" aca="1" ref="CD896" ca="1">eConcatenar(A896:CB896,"|")</f>
        <v>LkOR7AuWPmCzimZU|CAR2022-0032|3|MEMORIAL|TABASCO|CARDENAS|POBLADO C-9 LICENCIADO FRANCISCO I MADERO|2022-05-01|14800|0|50|50|1|0|0|0|0|0|0|0|0|0|0|0|0|0|0|CERINO|PEREZ|MARIA DEL CARMEN|SOLTERO|X|X|CALLE NUMERO 10 MIGUEL HIDALGO CASA NUMERO 270|POBLADO C-9 LICENCIADO FRANCISCO I MADERO|X|9371237432|X|X|X|CALLE NUMERO 10 MIGUEL HIDALGO CASA NUMERO 270|X|LUNES|X|X|X|X|X|DOMICILIO |250|14550|0|0|0|2022-01-02|2022-01-09|x|x|x|x|x|D7MKLZTCDQVFP55|x|HOMBRE|X|14800|X|X|X|X|X|X|X|X|CARDENAS|X|X|X|X|X</v>
      </c>
    </row>
    <row r="897" spans="1:82" x14ac:dyDescent="0.25">
      <c r="A897" t="s">
        <v>1031</v>
      </c>
      <c r="B897" t="s">
        <v>3022</v>
      </c>
      <c r="C897">
        <v>3</v>
      </c>
      <c r="D897" t="s">
        <v>3183</v>
      </c>
      <c r="E897" t="s">
        <v>3188</v>
      </c>
      <c r="F897" t="s">
        <v>0</v>
      </c>
      <c r="G897" t="s">
        <v>3483</v>
      </c>
      <c r="H897" t="s">
        <v>3975</v>
      </c>
      <c r="I897">
        <v>14800</v>
      </c>
      <c r="J897">
        <v>0</v>
      </c>
      <c r="K897">
        <v>200</v>
      </c>
      <c r="L897">
        <v>50</v>
      </c>
      <c r="M897">
        <v>1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 t="s">
        <v>4601</v>
      </c>
      <c r="AC897" t="s">
        <v>4246</v>
      </c>
      <c r="AD897" t="s">
        <v>4684</v>
      </c>
      <c r="AE897" t="s">
        <v>4</v>
      </c>
      <c r="AF897" t="s">
        <v>1</v>
      </c>
      <c r="AG897" t="s">
        <v>1</v>
      </c>
      <c r="AH897" t="s">
        <v>5827</v>
      </c>
      <c r="AI897" t="s">
        <v>3483</v>
      </c>
      <c r="AJ897" t="s">
        <v>1</v>
      </c>
      <c r="AK897">
        <v>9371400740</v>
      </c>
      <c r="AL897" t="s">
        <v>1</v>
      </c>
      <c r="AM897" t="s">
        <v>1</v>
      </c>
      <c r="AN897" t="s">
        <v>1</v>
      </c>
      <c r="AO897" t="s">
        <v>5827</v>
      </c>
      <c r="AP897" t="s">
        <v>1</v>
      </c>
      <c r="AQ897" t="s">
        <v>2</v>
      </c>
      <c r="AR897" t="s">
        <v>1</v>
      </c>
      <c r="AS897" t="s">
        <v>1</v>
      </c>
      <c r="AT897" t="s">
        <v>1</v>
      </c>
      <c r="AU897" t="s">
        <v>1</v>
      </c>
      <c r="AV897" t="s">
        <v>1</v>
      </c>
      <c r="AW897" t="s">
        <v>11</v>
      </c>
      <c r="AX897">
        <f>Tabla1[[#This Row],[precio del paquete]]-Tabla1[[#This Row],[Saldo_Deudor]]</f>
        <v>1600</v>
      </c>
      <c r="AY897">
        <v>13200</v>
      </c>
      <c r="AZ897">
        <v>0</v>
      </c>
      <c r="BA897">
        <v>0</v>
      </c>
      <c r="BB897" s="20">
        <v>0</v>
      </c>
      <c r="BC897" t="s">
        <v>6013</v>
      </c>
      <c r="BD897" t="s">
        <v>6107</v>
      </c>
      <c r="BE897" t="s">
        <v>3</v>
      </c>
      <c r="BF897" t="s">
        <v>3</v>
      </c>
      <c r="BG897" t="s">
        <v>3</v>
      </c>
      <c r="BH897" t="s">
        <v>3</v>
      </c>
      <c r="BI897" t="s">
        <v>3</v>
      </c>
      <c r="BJ897" s="19" t="s">
        <v>6155</v>
      </c>
      <c r="BK897" t="s">
        <v>3</v>
      </c>
      <c r="BL897" t="s">
        <v>132</v>
      </c>
      <c r="BM897" t="s">
        <v>1</v>
      </c>
      <c r="BN897">
        <f>Tabla1[[#This Row],[precio del paquete]]</f>
        <v>14800</v>
      </c>
      <c r="BO897" t="s">
        <v>1</v>
      </c>
      <c r="BP897" t="s">
        <v>1</v>
      </c>
      <c r="BQ897" t="s">
        <v>1</v>
      </c>
      <c r="BR897" t="s">
        <v>1</v>
      </c>
      <c r="BS897" t="s">
        <v>1</v>
      </c>
      <c r="BT897" t="s">
        <v>1</v>
      </c>
      <c r="BU897" t="s">
        <v>1</v>
      </c>
      <c r="BV897" t="s">
        <v>1</v>
      </c>
      <c r="BW897" t="s">
        <v>0</v>
      </c>
      <c r="BX897" t="s">
        <v>1</v>
      </c>
      <c r="BY897" t="s">
        <v>1</v>
      </c>
      <c r="BZ897" t="s">
        <v>1</v>
      </c>
      <c r="CA897" t="s">
        <v>1</v>
      </c>
      <c r="CB897" t="s">
        <v>1</v>
      </c>
      <c r="CD897" t="str" cm="1">
        <f t="array" aca="1" ref="CD897" ca="1">eConcatenar(A897:CB897,"|")</f>
        <v>o2rarATk2Rr8ldHT|CAR2021-5834|3|MEMORIAL|TABASCO|CARDENAS|POBLADO C-20 MIGUEL HIDALGO|2021-04-10|14800|0|200|50|1|0|0|0|0|0|0|0|0|0|0|0|0|0|0|QUIROGA|JIMENEZ|JOSE MARIA|SOLTERO|X|X|CALLE NUMERO 2 CASA NUMERO 96|POBLADO C-20 MIGUEL HIDALGO|X|9371400740|X|X|X|CALLE NUMERO 2 CASA NUMERO 96|X|LUNES|X|X|X|X|X|DOMICILIO |1600|13200|0|0|0|2022-01-02|2022-01-09|x|x|x|x|x|D7MKLZTCDQVFP55|x|HOMBRE|X|14800|X|X|X|X|X|X|X|X|CARDENAS|X|X|X|X|X</v>
      </c>
    </row>
    <row r="898" spans="1:82" x14ac:dyDescent="0.25">
      <c r="A898" t="s">
        <v>1032</v>
      </c>
      <c r="B898" t="s">
        <v>3023</v>
      </c>
      <c r="C898">
        <v>3</v>
      </c>
      <c r="D898" t="s">
        <v>3183</v>
      </c>
      <c r="E898" t="s">
        <v>3188</v>
      </c>
      <c r="F898" t="s">
        <v>0</v>
      </c>
      <c r="G898" t="s">
        <v>3483</v>
      </c>
      <c r="H898" t="s">
        <v>3975</v>
      </c>
      <c r="I898">
        <v>14800</v>
      </c>
      <c r="J898">
        <v>0</v>
      </c>
      <c r="K898">
        <v>200</v>
      </c>
      <c r="L898">
        <v>50</v>
      </c>
      <c r="M898">
        <v>1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 t="s">
        <v>4601</v>
      </c>
      <c r="AC898" t="s">
        <v>4230</v>
      </c>
      <c r="AD898" t="s">
        <v>5072</v>
      </c>
      <c r="AE898" t="s">
        <v>4</v>
      </c>
      <c r="AF898" t="s">
        <v>1</v>
      </c>
      <c r="AG898" t="s">
        <v>1</v>
      </c>
      <c r="AH898" t="s">
        <v>5828</v>
      </c>
      <c r="AI898" t="s">
        <v>3483</v>
      </c>
      <c r="AJ898" t="s">
        <v>1</v>
      </c>
      <c r="AK898">
        <v>9371023333</v>
      </c>
      <c r="AL898" t="s">
        <v>1</v>
      </c>
      <c r="AM898" t="s">
        <v>1</v>
      </c>
      <c r="AN898" t="s">
        <v>1</v>
      </c>
      <c r="AO898" t="s">
        <v>5828</v>
      </c>
      <c r="AP898" t="s">
        <v>1</v>
      </c>
      <c r="AQ898" t="s">
        <v>2</v>
      </c>
      <c r="AR898" t="s">
        <v>1</v>
      </c>
      <c r="AS898" t="s">
        <v>1</v>
      </c>
      <c r="AT898" t="s">
        <v>1</v>
      </c>
      <c r="AU898" t="s">
        <v>1</v>
      </c>
      <c r="AV898" t="s">
        <v>1</v>
      </c>
      <c r="AW898" t="s">
        <v>11</v>
      </c>
      <c r="AX898">
        <f>Tabla1[[#This Row],[precio del paquete]]-Tabla1[[#This Row],[Saldo_Deudor]]</f>
        <v>1600</v>
      </c>
      <c r="AY898">
        <v>13200</v>
      </c>
      <c r="AZ898">
        <v>0</v>
      </c>
      <c r="BA898">
        <v>0</v>
      </c>
      <c r="BB898" s="20">
        <v>0</v>
      </c>
      <c r="BC898" t="s">
        <v>6013</v>
      </c>
      <c r="BD898" t="s">
        <v>6107</v>
      </c>
      <c r="BE898" t="s">
        <v>3</v>
      </c>
      <c r="BF898" t="s">
        <v>3</v>
      </c>
      <c r="BG898" t="s">
        <v>3</v>
      </c>
      <c r="BH898" t="s">
        <v>3</v>
      </c>
      <c r="BI898" t="s">
        <v>3</v>
      </c>
      <c r="BJ898" s="18" t="s">
        <v>6155</v>
      </c>
      <c r="BK898" t="s">
        <v>3</v>
      </c>
      <c r="BL898" t="s">
        <v>132</v>
      </c>
      <c r="BM898" t="s">
        <v>1</v>
      </c>
      <c r="BN898">
        <f>Tabla1[[#This Row],[precio del paquete]]</f>
        <v>14800</v>
      </c>
      <c r="BO898" t="s">
        <v>1</v>
      </c>
      <c r="BP898" t="s">
        <v>1</v>
      </c>
      <c r="BQ898" t="s">
        <v>1</v>
      </c>
      <c r="BR898" t="s">
        <v>1</v>
      </c>
      <c r="BS898" t="s">
        <v>1</v>
      </c>
      <c r="BT898" t="s">
        <v>1</v>
      </c>
      <c r="BU898" t="s">
        <v>1</v>
      </c>
      <c r="BV898" t="s">
        <v>1</v>
      </c>
      <c r="BW898" t="s">
        <v>0</v>
      </c>
      <c r="BX898" t="s">
        <v>1</v>
      </c>
      <c r="BY898" t="s">
        <v>1</v>
      </c>
      <c r="BZ898" t="s">
        <v>1</v>
      </c>
      <c r="CA898" t="s">
        <v>1</v>
      </c>
      <c r="CB898" t="s">
        <v>1</v>
      </c>
      <c r="CD898" t="str" cm="1">
        <f t="array" aca="1" ref="CD898" ca="1">eConcatenar(A898:CB898,"|")</f>
        <v>lY8wlI7O1G9sxiPy|CAR2021-5827|3|MEMORIAL|TABASCO|CARDENAS|POBLADO C-20 MIGUEL HIDALGO|2021-04-10|14800|0|200|50|1|0|0|0|0|0|0|0|0|0|0|0|0|0|0|QUIROGA|VELAZQUEZ|JUSTINA|SOLTERO|X|X|CALLE 2 AMPLIACION SIN NUMERO|POBLADO C-20 MIGUEL HIDALGO|X|9371023333|X|X|X|CALLE 2 AMPLIACION SIN NUMERO|X|LUNES|X|X|X|X|X|DOMICILIO |1600|13200|0|0|0|2022-01-02|2022-01-09|x|x|x|x|x|D7MKLZTCDQVFP55|x|HOMBRE|X|14800|X|X|X|X|X|X|X|X|CARDENAS|X|X|X|X|X</v>
      </c>
    </row>
    <row r="899" spans="1:82" x14ac:dyDescent="0.25">
      <c r="A899" t="s">
        <v>1033</v>
      </c>
      <c r="B899" t="s">
        <v>3024</v>
      </c>
      <c r="C899">
        <v>3</v>
      </c>
      <c r="D899" t="s">
        <v>3183</v>
      </c>
      <c r="E899" t="s">
        <v>3188</v>
      </c>
      <c r="F899" t="s">
        <v>0</v>
      </c>
      <c r="G899" t="s">
        <v>3671</v>
      </c>
      <c r="H899" t="s">
        <v>3777</v>
      </c>
      <c r="I899">
        <v>14800</v>
      </c>
      <c r="J899">
        <v>0</v>
      </c>
      <c r="K899">
        <v>50</v>
      </c>
      <c r="L899">
        <v>50</v>
      </c>
      <c r="M899">
        <v>1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 t="s">
        <v>4501</v>
      </c>
      <c r="AC899" t="s">
        <v>4186</v>
      </c>
      <c r="AD899" t="s">
        <v>4498</v>
      </c>
      <c r="AE899" t="s">
        <v>4</v>
      </c>
      <c r="AF899" t="s">
        <v>1</v>
      </c>
      <c r="AG899" t="s">
        <v>1</v>
      </c>
      <c r="AH899" t="s">
        <v>5829</v>
      </c>
      <c r="AI899" t="s">
        <v>3671</v>
      </c>
      <c r="AJ899" t="s">
        <v>1</v>
      </c>
      <c r="AK899">
        <v>9371535472</v>
      </c>
      <c r="AL899" t="s">
        <v>1</v>
      </c>
      <c r="AM899" t="s">
        <v>1</v>
      </c>
      <c r="AN899" t="s">
        <v>1</v>
      </c>
      <c r="AO899" t="s">
        <v>5829</v>
      </c>
      <c r="AP899" t="s">
        <v>1</v>
      </c>
      <c r="AQ899" t="s">
        <v>2</v>
      </c>
      <c r="AR899" t="s">
        <v>1</v>
      </c>
      <c r="AS899" t="s">
        <v>1</v>
      </c>
      <c r="AT899" t="s">
        <v>1</v>
      </c>
      <c r="AU899" t="s">
        <v>1</v>
      </c>
      <c r="AV899" t="s">
        <v>1</v>
      </c>
      <c r="AW899" t="s">
        <v>11</v>
      </c>
      <c r="AX899">
        <f>Tabla1[[#This Row],[precio del paquete]]-Tabla1[[#This Row],[Saldo_Deudor]]</f>
        <v>1050</v>
      </c>
      <c r="AY899">
        <v>13750</v>
      </c>
      <c r="AZ899">
        <v>0</v>
      </c>
      <c r="BA899">
        <v>0</v>
      </c>
      <c r="BB899" s="20">
        <v>0</v>
      </c>
      <c r="BC899" t="s">
        <v>6013</v>
      </c>
      <c r="BD899" t="s">
        <v>6107</v>
      </c>
      <c r="BE899" t="s">
        <v>3</v>
      </c>
      <c r="BF899" t="s">
        <v>3</v>
      </c>
      <c r="BG899" t="s">
        <v>3</v>
      </c>
      <c r="BH899" t="s">
        <v>3</v>
      </c>
      <c r="BI899" t="s">
        <v>3</v>
      </c>
      <c r="BJ899" s="19" t="s">
        <v>6155</v>
      </c>
      <c r="BK899" t="s">
        <v>3</v>
      </c>
      <c r="BL899" t="s">
        <v>132</v>
      </c>
      <c r="BM899" t="s">
        <v>1</v>
      </c>
      <c r="BN899">
        <f>Tabla1[[#This Row],[precio del paquete]]</f>
        <v>14800</v>
      </c>
      <c r="BO899" t="s">
        <v>1</v>
      </c>
      <c r="BP899" t="s">
        <v>1</v>
      </c>
      <c r="BQ899" t="s">
        <v>1</v>
      </c>
      <c r="BR899" t="s">
        <v>1</v>
      </c>
      <c r="BS899" t="s">
        <v>1</v>
      </c>
      <c r="BT899" t="s">
        <v>1</v>
      </c>
      <c r="BU899" t="s">
        <v>1</v>
      </c>
      <c r="BV899" t="s">
        <v>1</v>
      </c>
      <c r="BW899" t="s">
        <v>0</v>
      </c>
      <c r="BX899" t="s">
        <v>1</v>
      </c>
      <c r="BY899" t="s">
        <v>1</v>
      </c>
      <c r="BZ899" t="s">
        <v>1</v>
      </c>
      <c r="CA899" t="s">
        <v>1</v>
      </c>
      <c r="CB899" t="s">
        <v>1</v>
      </c>
      <c r="CD899" t="str" cm="1">
        <f t="array" aca="1" ref="CD899" ca="1">eConcatenar(A899:CB899,"|")</f>
        <v>vUTrKZ1FQnnKMaNU|CAR2021-6633|3|MEMORIAL|TABASCO|CARDENAS|POBLADO C-28 CORONEL GREGORIO MENDEZ|2021-03-11|14800|0|50|50|1|0|0|0|0|0|0|0|0|0|0|0|0|0|0|GIL|GARCIA|GABRIEL|SOLTERO|X|X|CALLE 6 CASA NUMERO 234|POBLADO C-28 CORONEL GREGORIO MENDEZ|X|9371535472|X|X|X|CALLE 6 CASA NUMERO 234|X|LUNES|X|X|X|X|X|DOMICILIO |1050|13750|0|0|0|2022-01-02|2022-01-09|x|x|x|x|x|D7MKLZTCDQVFP55|x|HOMBRE|X|14800|X|X|X|X|X|X|X|X|CARDENAS|X|X|X|X|X</v>
      </c>
    </row>
    <row r="900" spans="1:82" x14ac:dyDescent="0.25">
      <c r="A900" t="s">
        <v>1034</v>
      </c>
      <c r="B900" t="s">
        <v>3025</v>
      </c>
      <c r="C900">
        <v>3</v>
      </c>
      <c r="D900" t="s">
        <v>3183</v>
      </c>
      <c r="E900" t="s">
        <v>3188</v>
      </c>
      <c r="F900" t="s">
        <v>0</v>
      </c>
      <c r="G900" t="s">
        <v>3676</v>
      </c>
      <c r="H900" t="s">
        <v>4139</v>
      </c>
      <c r="I900">
        <v>14800</v>
      </c>
      <c r="J900">
        <v>0</v>
      </c>
      <c r="K900">
        <v>50</v>
      </c>
      <c r="L900">
        <v>50</v>
      </c>
      <c r="M900">
        <v>1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 t="s">
        <v>4224</v>
      </c>
      <c r="AC900" t="s">
        <v>4183</v>
      </c>
      <c r="AD900" t="s">
        <v>4448</v>
      </c>
      <c r="AE900" t="s">
        <v>4</v>
      </c>
      <c r="AF900" t="s">
        <v>1</v>
      </c>
      <c r="AG900" t="s">
        <v>1</v>
      </c>
      <c r="AH900" t="s">
        <v>5830</v>
      </c>
      <c r="AI900" t="s">
        <v>3676</v>
      </c>
      <c r="AJ900" t="s">
        <v>1</v>
      </c>
      <c r="AK900">
        <v>9372297945</v>
      </c>
      <c r="AL900" t="s">
        <v>1</v>
      </c>
      <c r="AM900" t="s">
        <v>1</v>
      </c>
      <c r="AN900" t="s">
        <v>1</v>
      </c>
      <c r="AO900" t="s">
        <v>5830</v>
      </c>
      <c r="AP900" t="s">
        <v>1</v>
      </c>
      <c r="AQ900" t="s">
        <v>2</v>
      </c>
      <c r="AR900" t="s">
        <v>1</v>
      </c>
      <c r="AS900" t="s">
        <v>1</v>
      </c>
      <c r="AT900" t="s">
        <v>1</v>
      </c>
      <c r="AU900" t="s">
        <v>1</v>
      </c>
      <c r="AV900" t="s">
        <v>1</v>
      </c>
      <c r="AW900" t="s">
        <v>11</v>
      </c>
      <c r="AX900">
        <f>Tabla1[[#This Row],[precio del paquete]]-Tabla1[[#This Row],[Saldo_Deudor]]</f>
        <v>2150</v>
      </c>
      <c r="AY900">
        <v>12650</v>
      </c>
      <c r="AZ900">
        <v>0</v>
      </c>
      <c r="BA900">
        <v>0</v>
      </c>
      <c r="BB900" s="20">
        <v>0</v>
      </c>
      <c r="BC900" t="s">
        <v>6013</v>
      </c>
      <c r="BD900" t="s">
        <v>6107</v>
      </c>
      <c r="BE900" t="s">
        <v>3</v>
      </c>
      <c r="BF900" t="s">
        <v>3</v>
      </c>
      <c r="BG900" t="s">
        <v>3</v>
      </c>
      <c r="BH900" t="s">
        <v>3</v>
      </c>
      <c r="BI900" t="s">
        <v>3</v>
      </c>
      <c r="BJ900" s="18" t="s">
        <v>6155</v>
      </c>
      <c r="BK900" t="s">
        <v>3</v>
      </c>
      <c r="BL900" t="s">
        <v>132</v>
      </c>
      <c r="BM900" t="s">
        <v>1</v>
      </c>
      <c r="BN900">
        <f>Tabla1[[#This Row],[precio del paquete]]</f>
        <v>14800</v>
      </c>
      <c r="BO900" t="s">
        <v>1</v>
      </c>
      <c r="BP900" t="s">
        <v>1</v>
      </c>
      <c r="BQ900" t="s">
        <v>1</v>
      </c>
      <c r="BR900" t="s">
        <v>1</v>
      </c>
      <c r="BS900" t="s">
        <v>1</v>
      </c>
      <c r="BT900" t="s">
        <v>1</v>
      </c>
      <c r="BU900" t="s">
        <v>1</v>
      </c>
      <c r="BV900" t="s">
        <v>1</v>
      </c>
      <c r="BW900" t="s">
        <v>0</v>
      </c>
      <c r="BX900" t="s">
        <v>1</v>
      </c>
      <c r="BY900" t="s">
        <v>1</v>
      </c>
      <c r="BZ900" t="s">
        <v>1</v>
      </c>
      <c r="CA900" t="s">
        <v>1</v>
      </c>
      <c r="CB900" t="s">
        <v>1</v>
      </c>
      <c r="CD900" t="str" cm="1">
        <f t="array" aca="1" ref="CD900" ca="1">eConcatenar(A900:CB900,"|")</f>
        <v>FnfWYsZImxhaNFfr|CAR2021-3408|3|MEMORIAL|TABASCO|CARDENAS|FRACCIONAMIENTO EL BAJIO PRIMERA SECCION|2021-10-07|14800|0|50|50|1|0|0|0|0|0|0|0|0|0|0|0|0|0|0|DOMINGUEZ|DE LA CRUZ|MARIA ELENA|SOLTERO|X|X|AVENIDA LAS FLORES NUMERO 324|FRACCIONAMIENTO EL BAJIO PRIMERA SECCION|X|9372297945|X|X|X|AVENIDA LAS FLORES NUMERO 324|X|LUNES|X|X|X|X|X|DOMICILIO |2150|12650|0|0|0|2022-01-02|2022-01-09|x|x|x|x|x|D7MKLZTCDQVFP55|x|HOMBRE|X|14800|X|X|X|X|X|X|X|X|CARDENAS|X|X|X|X|X</v>
      </c>
    </row>
    <row r="901" spans="1:82" x14ac:dyDescent="0.25">
      <c r="A901" t="s">
        <v>1035</v>
      </c>
      <c r="B901" t="s">
        <v>3026</v>
      </c>
      <c r="C901">
        <v>3</v>
      </c>
      <c r="D901" t="s">
        <v>3183</v>
      </c>
      <c r="E901" t="s">
        <v>3188</v>
      </c>
      <c r="F901" t="s">
        <v>0</v>
      </c>
      <c r="G901" t="s">
        <v>3678</v>
      </c>
      <c r="H901" t="s">
        <v>3837</v>
      </c>
      <c r="I901">
        <v>14800</v>
      </c>
      <c r="J901">
        <v>0</v>
      </c>
      <c r="K901">
        <v>200</v>
      </c>
      <c r="L901">
        <v>50</v>
      </c>
      <c r="M901">
        <v>1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 t="s">
        <v>4350</v>
      </c>
      <c r="AC901" t="s">
        <v>4183</v>
      </c>
      <c r="AD901" t="s">
        <v>4599</v>
      </c>
      <c r="AE901" t="s">
        <v>4</v>
      </c>
      <c r="AF901" t="s">
        <v>1</v>
      </c>
      <c r="AG901" t="s">
        <v>1</v>
      </c>
      <c r="AH901" t="s">
        <v>5831</v>
      </c>
      <c r="AI901" t="s">
        <v>3678</v>
      </c>
      <c r="AJ901" t="s">
        <v>1</v>
      </c>
      <c r="AK901">
        <v>9371557296</v>
      </c>
      <c r="AL901" t="s">
        <v>1</v>
      </c>
      <c r="AM901" t="s">
        <v>1</v>
      </c>
      <c r="AN901" t="s">
        <v>1</v>
      </c>
      <c r="AO901" t="s">
        <v>5831</v>
      </c>
      <c r="AP901" t="s">
        <v>1</v>
      </c>
      <c r="AQ901" t="s">
        <v>2</v>
      </c>
      <c r="AR901" t="s">
        <v>1</v>
      </c>
      <c r="AS901" t="s">
        <v>1</v>
      </c>
      <c r="AT901" t="s">
        <v>1</v>
      </c>
      <c r="AU901" t="s">
        <v>1</v>
      </c>
      <c r="AV901" t="s">
        <v>1</v>
      </c>
      <c r="AW901" t="s">
        <v>11</v>
      </c>
      <c r="AX901">
        <f>Tabla1[[#This Row],[precio del paquete]]-Tabla1[[#This Row],[Saldo_Deudor]]</f>
        <v>2900</v>
      </c>
      <c r="AY901">
        <v>11900</v>
      </c>
      <c r="AZ901">
        <v>0</v>
      </c>
      <c r="BA901">
        <v>0</v>
      </c>
      <c r="BB901" s="20">
        <v>0</v>
      </c>
      <c r="BC901" t="s">
        <v>6013</v>
      </c>
      <c r="BD901" t="s">
        <v>6107</v>
      </c>
      <c r="BE901" t="s">
        <v>3</v>
      </c>
      <c r="BF901" t="s">
        <v>3</v>
      </c>
      <c r="BG901" t="s">
        <v>3</v>
      </c>
      <c r="BH901" t="s">
        <v>3</v>
      </c>
      <c r="BI901" t="s">
        <v>3</v>
      </c>
      <c r="BJ901" s="19" t="s">
        <v>6155</v>
      </c>
      <c r="BK901" t="s">
        <v>3</v>
      </c>
      <c r="BL901" t="s">
        <v>132</v>
      </c>
      <c r="BM901" t="s">
        <v>1</v>
      </c>
      <c r="BN901">
        <f>Tabla1[[#This Row],[precio del paquete]]</f>
        <v>14800</v>
      </c>
      <c r="BO901" t="s">
        <v>1</v>
      </c>
      <c r="BP901" t="s">
        <v>1</v>
      </c>
      <c r="BQ901" t="s">
        <v>1</v>
      </c>
      <c r="BR901" t="s">
        <v>1</v>
      </c>
      <c r="BS901" t="s">
        <v>1</v>
      </c>
      <c r="BT901" t="s">
        <v>1</v>
      </c>
      <c r="BU901" t="s">
        <v>1</v>
      </c>
      <c r="BV901" t="s">
        <v>1</v>
      </c>
      <c r="BW901" t="s">
        <v>0</v>
      </c>
      <c r="BX901" t="s">
        <v>1</v>
      </c>
      <c r="BY901" t="s">
        <v>1</v>
      </c>
      <c r="BZ901" t="s">
        <v>1</v>
      </c>
      <c r="CA901" t="s">
        <v>1</v>
      </c>
      <c r="CB901" t="s">
        <v>1</v>
      </c>
      <c r="CD901" t="str" cm="1">
        <f t="array" aca="1" ref="CD901" ca="1">eConcatenar(A901:CB901,"|")</f>
        <v>inKideEHpXRKSqiJ|CAR2021-3082|3|MEMORIAL|TABASCO|CARDENAS|COLONIA JOSE TORRUCO|2021-07-20|14800|0|200|50|1|0|0|0|0|0|0|0|0|0|0|0|0|0|0|LEON|DE LA CRUZ|NATIVIDAD|SOLTERO|X|X|CALLE TULIPANES MANZANA 6 LOTE 7|COLONIA JOSE TORRUCO|X|9371557296|X|X|X|CALLE TULIPANES MANZANA 6 LOTE 7|X|LUNES|X|X|X|X|X|DOMICILIO |2900|11900|0|0|0|2022-01-02|2022-01-09|x|x|x|x|x|D7MKLZTCDQVFP55|x|HOMBRE|X|14800|X|X|X|X|X|X|X|X|CARDENAS|X|X|X|X|X</v>
      </c>
    </row>
    <row r="902" spans="1:82" x14ac:dyDescent="0.25">
      <c r="A902" t="s">
        <v>1036</v>
      </c>
      <c r="B902" t="s">
        <v>3027</v>
      </c>
      <c r="C902">
        <v>3</v>
      </c>
      <c r="D902" t="s">
        <v>3183</v>
      </c>
      <c r="E902" t="s">
        <v>3188</v>
      </c>
      <c r="F902" t="s">
        <v>0</v>
      </c>
      <c r="G902" t="s">
        <v>3615</v>
      </c>
      <c r="H902" t="s">
        <v>4140</v>
      </c>
      <c r="I902">
        <v>14800</v>
      </c>
      <c r="J902">
        <v>0</v>
      </c>
      <c r="K902">
        <v>100</v>
      </c>
      <c r="L902">
        <v>50</v>
      </c>
      <c r="M902">
        <v>1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 t="s">
        <v>4305</v>
      </c>
      <c r="AC902" t="s">
        <v>5073</v>
      </c>
      <c r="AD902" t="s">
        <v>4239</v>
      </c>
      <c r="AE902" t="s">
        <v>4</v>
      </c>
      <c r="AF902" t="s">
        <v>1</v>
      </c>
      <c r="AG902" t="s">
        <v>1</v>
      </c>
      <c r="AH902" t="s">
        <v>5832</v>
      </c>
      <c r="AI902" t="s">
        <v>3615</v>
      </c>
      <c r="AJ902" t="s">
        <v>1</v>
      </c>
      <c r="AK902">
        <v>9371642012</v>
      </c>
      <c r="AL902" t="s">
        <v>1</v>
      </c>
      <c r="AM902" t="s">
        <v>1</v>
      </c>
      <c r="AN902" t="s">
        <v>1</v>
      </c>
      <c r="AO902" t="s">
        <v>5832</v>
      </c>
      <c r="AP902" t="s">
        <v>1</v>
      </c>
      <c r="AQ902" t="s">
        <v>2</v>
      </c>
      <c r="AR902" t="s">
        <v>1</v>
      </c>
      <c r="AS902" t="s">
        <v>1</v>
      </c>
      <c r="AT902" t="s">
        <v>1</v>
      </c>
      <c r="AU902" t="s">
        <v>1</v>
      </c>
      <c r="AV902" t="s">
        <v>1</v>
      </c>
      <c r="AW902" t="s">
        <v>11</v>
      </c>
      <c r="AX902">
        <f>Tabla1[[#This Row],[precio del paquete]]-Tabla1[[#This Row],[Saldo_Deudor]]</f>
        <v>2300</v>
      </c>
      <c r="AY902">
        <v>12500</v>
      </c>
      <c r="AZ902">
        <v>0</v>
      </c>
      <c r="BA902">
        <v>0</v>
      </c>
      <c r="BB902" s="20">
        <v>0</v>
      </c>
      <c r="BC902" t="s">
        <v>6013</v>
      </c>
      <c r="BD902" t="s">
        <v>6107</v>
      </c>
      <c r="BE902" t="s">
        <v>3</v>
      </c>
      <c r="BF902" t="s">
        <v>3</v>
      </c>
      <c r="BG902" t="s">
        <v>3</v>
      </c>
      <c r="BH902" t="s">
        <v>3</v>
      </c>
      <c r="BI902" t="s">
        <v>3</v>
      </c>
      <c r="BJ902" s="18" t="s">
        <v>6155</v>
      </c>
      <c r="BK902" t="s">
        <v>3</v>
      </c>
      <c r="BL902" t="s">
        <v>132</v>
      </c>
      <c r="BM902" t="s">
        <v>1</v>
      </c>
      <c r="BN902">
        <f>Tabla1[[#This Row],[precio del paquete]]</f>
        <v>14800</v>
      </c>
      <c r="BO902" t="s">
        <v>1</v>
      </c>
      <c r="BP902" t="s">
        <v>1</v>
      </c>
      <c r="BQ902" t="s">
        <v>1</v>
      </c>
      <c r="BR902" t="s">
        <v>1</v>
      </c>
      <c r="BS902" t="s">
        <v>1</v>
      </c>
      <c r="BT902" t="s">
        <v>1</v>
      </c>
      <c r="BU902" t="s">
        <v>1</v>
      </c>
      <c r="BV902" t="s">
        <v>1</v>
      </c>
      <c r="BW902" t="s">
        <v>0</v>
      </c>
      <c r="BX902" t="s">
        <v>1</v>
      </c>
      <c r="BY902" t="s">
        <v>1</v>
      </c>
      <c r="BZ902" t="s">
        <v>1</v>
      </c>
      <c r="CA902" t="s">
        <v>1</v>
      </c>
      <c r="CB902" t="s">
        <v>1</v>
      </c>
      <c r="CD902" t="str" cm="1">
        <f t="array" aca="1" ref="CD902" ca="1">eConcatenar(A902:CB902,"|")</f>
        <v>iF9XtmtMryylnOcI|CAR2021-38424|3|MEMORIAL|TABASCO|CARDENAS|UNIDAD HABITACIONAL INFONAVIT DEPORTIVA|2021-07-22|14800|0|100|50|1|0|0|0|0|0|0|0|0|0|0|0|0|0|0|SANCHEZ|BENITO|ROCIO|SOLTERO|X|X|ANDADOR PALCIDO AGUILERA NUMERO 134|UNIDAD HABITACIONAL INFONAVIT DEPORTIVA|X|9371642012|X|X|X|ANDADOR PALCIDO AGUILERA NUMERO 134|X|LUNES|X|X|X|X|X|DOMICILIO |2300|12500|0|0|0|2022-01-02|2022-01-09|x|x|x|x|x|D7MKLZTCDQVFP55|x|HOMBRE|X|14800|X|X|X|X|X|X|X|X|CARDENAS|X|X|X|X|X</v>
      </c>
    </row>
    <row r="903" spans="1:82" x14ac:dyDescent="0.25">
      <c r="A903" t="s">
        <v>1037</v>
      </c>
      <c r="B903" t="s">
        <v>3028</v>
      </c>
      <c r="C903">
        <v>3</v>
      </c>
      <c r="D903" t="s">
        <v>3184</v>
      </c>
      <c r="E903" t="s">
        <v>3188</v>
      </c>
      <c r="F903" t="s">
        <v>0</v>
      </c>
      <c r="G903" t="s">
        <v>3679</v>
      </c>
      <c r="H903" t="s">
        <v>4139</v>
      </c>
      <c r="I903">
        <v>24500</v>
      </c>
      <c r="J903">
        <v>0</v>
      </c>
      <c r="K903">
        <v>300</v>
      </c>
      <c r="L903">
        <v>50</v>
      </c>
      <c r="M903">
        <v>1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 t="s">
        <v>5074</v>
      </c>
      <c r="AC903" t="s">
        <v>4466</v>
      </c>
      <c r="AD903" t="s">
        <v>5075</v>
      </c>
      <c r="AE903" t="s">
        <v>4</v>
      </c>
      <c r="AF903" t="s">
        <v>1</v>
      </c>
      <c r="AG903" t="s">
        <v>1</v>
      </c>
      <c r="AH903" t="s">
        <v>5833</v>
      </c>
      <c r="AI903" t="s">
        <v>3679</v>
      </c>
      <c r="AJ903" t="s">
        <v>1</v>
      </c>
      <c r="AK903">
        <v>9371287703</v>
      </c>
      <c r="AL903" t="s">
        <v>1</v>
      </c>
      <c r="AM903" t="s">
        <v>1</v>
      </c>
      <c r="AN903" t="s">
        <v>1</v>
      </c>
      <c r="AO903" t="s">
        <v>5833</v>
      </c>
      <c r="AP903" t="s">
        <v>1</v>
      </c>
      <c r="AQ903" t="s">
        <v>2</v>
      </c>
      <c r="AR903" t="s">
        <v>1</v>
      </c>
      <c r="AS903" t="s">
        <v>1</v>
      </c>
      <c r="AT903" t="s">
        <v>1</v>
      </c>
      <c r="AU903" t="s">
        <v>1</v>
      </c>
      <c r="AV903" t="s">
        <v>1</v>
      </c>
      <c r="AW903" t="s">
        <v>11</v>
      </c>
      <c r="AX903">
        <f>Tabla1[[#This Row],[precio del paquete]]-Tabla1[[#This Row],[Saldo_Deudor]]</f>
        <v>4100</v>
      </c>
      <c r="AY903">
        <v>20400</v>
      </c>
      <c r="AZ903">
        <v>0</v>
      </c>
      <c r="BA903">
        <v>0</v>
      </c>
      <c r="BB903" s="20">
        <v>0</v>
      </c>
      <c r="BC903" t="s">
        <v>6013</v>
      </c>
      <c r="BD903" t="s">
        <v>6107</v>
      </c>
      <c r="BE903" t="s">
        <v>3</v>
      </c>
      <c r="BF903" t="s">
        <v>3</v>
      </c>
      <c r="BG903" t="s">
        <v>3</v>
      </c>
      <c r="BH903" t="s">
        <v>3</v>
      </c>
      <c r="BI903" t="s">
        <v>3</v>
      </c>
      <c r="BJ903" s="19" t="s">
        <v>6155</v>
      </c>
      <c r="BK903" t="s">
        <v>3</v>
      </c>
      <c r="BL903" t="s">
        <v>132</v>
      </c>
      <c r="BM903" t="s">
        <v>1</v>
      </c>
      <c r="BN903">
        <f>Tabla1[[#This Row],[precio del paquete]]</f>
        <v>24500</v>
      </c>
      <c r="BO903" t="s">
        <v>1</v>
      </c>
      <c r="BP903" t="s">
        <v>1</v>
      </c>
      <c r="BQ903" t="s">
        <v>1</v>
      </c>
      <c r="BR903" t="s">
        <v>1</v>
      </c>
      <c r="BS903" t="s">
        <v>1</v>
      </c>
      <c r="BT903" t="s">
        <v>1</v>
      </c>
      <c r="BU903" t="s">
        <v>1</v>
      </c>
      <c r="BV903" t="s">
        <v>1</v>
      </c>
      <c r="BW903" t="s">
        <v>0</v>
      </c>
      <c r="BX903" t="s">
        <v>1</v>
      </c>
      <c r="BY903" t="s">
        <v>1</v>
      </c>
      <c r="BZ903" t="s">
        <v>1</v>
      </c>
      <c r="CA903" t="s">
        <v>1</v>
      </c>
      <c r="CB903" t="s">
        <v>1</v>
      </c>
      <c r="CD903" t="str" cm="1">
        <f t="array" aca="1" ref="CD903" ca="1">eConcatenar(A903:CB903,"|")</f>
        <v>0uT2nG3oiWT0QeDd|CAR2021-3423|3|DIGNITY|TABASCO|CARDENAS|COLONIA TABSCOOP|2021-10-07|24500|0|300|50|1|0|0|0|0|0|0|0|0|0|0|0|0|0|0|PINTO|MOLINA|ENEIDA|SOLTERO|X|X|CALLE RIO SAMARIA MANZANA 13 LOTE 7|COLONIA TABSCOOP|X|9371287703|X|X|X|CALLE RIO SAMARIA MANZANA 13 LOTE 7|X|LUNES|X|X|X|X|X|DOMICILIO |4100|20400|0|0|0|2022-01-02|2022-01-09|x|x|x|x|x|D7MKLZTCDQVFP55|x|HOMBRE|X|24500|X|X|X|X|X|X|X|X|CARDENAS|X|X|X|X|X</v>
      </c>
    </row>
    <row r="904" spans="1:82" x14ac:dyDescent="0.25">
      <c r="A904" t="s">
        <v>1038</v>
      </c>
      <c r="B904" t="s">
        <v>3029</v>
      </c>
      <c r="C904">
        <v>3</v>
      </c>
      <c r="D904" t="s">
        <v>3183</v>
      </c>
      <c r="E904" t="s">
        <v>3188</v>
      </c>
      <c r="F904" t="s">
        <v>0</v>
      </c>
      <c r="G904" t="s">
        <v>3680</v>
      </c>
      <c r="H904" t="s">
        <v>4007</v>
      </c>
      <c r="I904">
        <v>14800</v>
      </c>
      <c r="J904">
        <v>0</v>
      </c>
      <c r="K904">
        <v>100</v>
      </c>
      <c r="L904">
        <v>50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 t="s">
        <v>4380</v>
      </c>
      <c r="AC904" t="s">
        <v>4206</v>
      </c>
      <c r="AD904" t="s">
        <v>5076</v>
      </c>
      <c r="AE904" t="s">
        <v>4</v>
      </c>
      <c r="AF904" t="s">
        <v>1</v>
      </c>
      <c r="AG904" t="s">
        <v>1</v>
      </c>
      <c r="AH904" t="s">
        <v>5834</v>
      </c>
      <c r="AI904" t="s">
        <v>3680</v>
      </c>
      <c r="AJ904" t="s">
        <v>1</v>
      </c>
      <c r="AK904">
        <v>9371555920</v>
      </c>
      <c r="AL904" t="s">
        <v>1</v>
      </c>
      <c r="AM904" t="s">
        <v>1</v>
      </c>
      <c r="AN904" t="s">
        <v>1</v>
      </c>
      <c r="AO904" t="s">
        <v>5834</v>
      </c>
      <c r="AP904" t="s">
        <v>1</v>
      </c>
      <c r="AQ904" t="s">
        <v>2</v>
      </c>
      <c r="AR904" t="s">
        <v>1</v>
      </c>
      <c r="AS904" t="s">
        <v>1</v>
      </c>
      <c r="AT904" t="s">
        <v>1</v>
      </c>
      <c r="AU904" t="s">
        <v>1</v>
      </c>
      <c r="AV904" t="s">
        <v>1</v>
      </c>
      <c r="AW904" t="s">
        <v>11</v>
      </c>
      <c r="AX904">
        <f>Tabla1[[#This Row],[precio del paquete]]-Tabla1[[#This Row],[Saldo_Deudor]]</f>
        <v>2000</v>
      </c>
      <c r="AY904">
        <v>12800</v>
      </c>
      <c r="AZ904">
        <v>0</v>
      </c>
      <c r="BA904">
        <v>0</v>
      </c>
      <c r="BB904" s="20">
        <v>0</v>
      </c>
      <c r="BC904" t="s">
        <v>6013</v>
      </c>
      <c r="BD904" t="s">
        <v>6107</v>
      </c>
      <c r="BE904" t="s">
        <v>3</v>
      </c>
      <c r="BF904" t="s">
        <v>3</v>
      </c>
      <c r="BG904" t="s">
        <v>3</v>
      </c>
      <c r="BH904" t="s">
        <v>3</v>
      </c>
      <c r="BI904" t="s">
        <v>3</v>
      </c>
      <c r="BJ904" s="18" t="s">
        <v>6155</v>
      </c>
      <c r="BK904" t="s">
        <v>3</v>
      </c>
      <c r="BL904" t="s">
        <v>132</v>
      </c>
      <c r="BM904" t="s">
        <v>1</v>
      </c>
      <c r="BN904">
        <f>Tabla1[[#This Row],[precio del paquete]]</f>
        <v>14800</v>
      </c>
      <c r="BO904" t="s">
        <v>1</v>
      </c>
      <c r="BP904" t="s">
        <v>1</v>
      </c>
      <c r="BQ904" t="s">
        <v>1</v>
      </c>
      <c r="BR904" t="s">
        <v>1</v>
      </c>
      <c r="BS904" t="s">
        <v>1</v>
      </c>
      <c r="BT904" t="s">
        <v>1</v>
      </c>
      <c r="BU904" t="s">
        <v>1</v>
      </c>
      <c r="BV904" t="s">
        <v>1</v>
      </c>
      <c r="BW904" t="s">
        <v>0</v>
      </c>
      <c r="BX904" t="s">
        <v>1</v>
      </c>
      <c r="BY904" t="s">
        <v>1</v>
      </c>
      <c r="BZ904" t="s">
        <v>1</v>
      </c>
      <c r="CA904" t="s">
        <v>1</v>
      </c>
      <c r="CB904" t="s">
        <v>1</v>
      </c>
      <c r="CD904" t="str" cm="1">
        <f t="array" aca="1" ref="CD904" ca="1">eConcatenar(A904:CB904,"|")</f>
        <v>tDpr7Lnjj2DOBLLV|CAR2021-4661|3|MEMORIAL|TABASCO|CARDENAS|COLONIA EL BAJIO|2021-08-16|14800|0|100|50|0|0|0|0|0|0|0|0|0|0|0|0|0|0|0|RAMOS|MARTINEZ|CRISTHEL|SOLTERO|X|X|CARRETERA AL FINAL|COLONIA EL BAJIO|X|9371555920|X|X|X|CARRETERA AL FINAL|X|LUNES|X|X|X|X|X|DOMICILIO |2000|12800|0|0|0|2022-01-02|2022-01-09|x|x|x|x|x|D7MKLZTCDQVFP55|x|HOMBRE|X|14800|X|X|X|X|X|X|X|X|CARDENAS|X|X|X|X|X</v>
      </c>
    </row>
    <row r="905" spans="1:82" x14ac:dyDescent="0.25">
      <c r="A905" t="s">
        <v>1039</v>
      </c>
      <c r="B905" t="s">
        <v>3030</v>
      </c>
      <c r="C905">
        <v>3</v>
      </c>
      <c r="D905" t="s">
        <v>3183</v>
      </c>
      <c r="E905" t="s">
        <v>3188</v>
      </c>
      <c r="F905" t="s">
        <v>0</v>
      </c>
      <c r="G905" t="s">
        <v>3669</v>
      </c>
      <c r="H905" t="s">
        <v>3976</v>
      </c>
      <c r="I905">
        <v>14800</v>
      </c>
      <c r="J905">
        <v>0</v>
      </c>
      <c r="K905">
        <v>200</v>
      </c>
      <c r="L905">
        <v>50</v>
      </c>
      <c r="M905">
        <v>1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 t="s">
        <v>4224</v>
      </c>
      <c r="AC905" t="s">
        <v>4591</v>
      </c>
      <c r="AD905" t="s">
        <v>5077</v>
      </c>
      <c r="AE905" t="s">
        <v>4</v>
      </c>
      <c r="AF905" t="s">
        <v>1</v>
      </c>
      <c r="AG905" t="s">
        <v>1</v>
      </c>
      <c r="AH905" t="s">
        <v>5835</v>
      </c>
      <c r="AI905" t="s">
        <v>3669</v>
      </c>
      <c r="AJ905" t="s">
        <v>1</v>
      </c>
      <c r="AK905">
        <v>9372273991</v>
      </c>
      <c r="AL905" t="s">
        <v>1</v>
      </c>
      <c r="AM905" t="s">
        <v>1</v>
      </c>
      <c r="AN905" t="s">
        <v>1</v>
      </c>
      <c r="AO905" t="s">
        <v>5835</v>
      </c>
      <c r="AP905" t="s">
        <v>1</v>
      </c>
      <c r="AQ905" t="s">
        <v>2</v>
      </c>
      <c r="AR905" t="s">
        <v>1</v>
      </c>
      <c r="AS905" t="s">
        <v>1</v>
      </c>
      <c r="AT905" t="s">
        <v>1</v>
      </c>
      <c r="AU905" t="s">
        <v>1</v>
      </c>
      <c r="AV905" t="s">
        <v>1</v>
      </c>
      <c r="AW905" t="s">
        <v>11</v>
      </c>
      <c r="AX905">
        <f>Tabla1[[#This Row],[precio del paquete]]-Tabla1[[#This Row],[Saldo_Deudor]]</f>
        <v>200</v>
      </c>
      <c r="AY905">
        <v>14600</v>
      </c>
      <c r="AZ905">
        <v>0</v>
      </c>
      <c r="BA905">
        <v>0</v>
      </c>
      <c r="BB905" s="20">
        <v>0</v>
      </c>
      <c r="BC905" t="s">
        <v>3976</v>
      </c>
      <c r="BD905" t="s">
        <v>6034</v>
      </c>
      <c r="BE905" t="s">
        <v>3</v>
      </c>
      <c r="BF905" t="s">
        <v>3</v>
      </c>
      <c r="BG905" t="s">
        <v>3</v>
      </c>
      <c r="BH905" t="s">
        <v>3</v>
      </c>
      <c r="BI905" t="s">
        <v>3</v>
      </c>
      <c r="BJ905" s="19" t="s">
        <v>6155</v>
      </c>
      <c r="BK905" t="s">
        <v>3</v>
      </c>
      <c r="BL905" t="s">
        <v>132</v>
      </c>
      <c r="BM905" t="s">
        <v>1</v>
      </c>
      <c r="BN905">
        <f>Tabla1[[#This Row],[precio del paquete]]</f>
        <v>14800</v>
      </c>
      <c r="BO905" t="s">
        <v>1</v>
      </c>
      <c r="BP905" t="s">
        <v>1</v>
      </c>
      <c r="BQ905" t="s">
        <v>1</v>
      </c>
      <c r="BR905" t="s">
        <v>1</v>
      </c>
      <c r="BS905" t="s">
        <v>1</v>
      </c>
      <c r="BT905" t="s">
        <v>1</v>
      </c>
      <c r="BU905" t="s">
        <v>1</v>
      </c>
      <c r="BV905" t="s">
        <v>1</v>
      </c>
      <c r="BW905" t="s">
        <v>0</v>
      </c>
      <c r="BX905" t="s">
        <v>1</v>
      </c>
      <c r="BY905" t="s">
        <v>1</v>
      </c>
      <c r="BZ905" t="s">
        <v>1</v>
      </c>
      <c r="CA905" t="s">
        <v>1</v>
      </c>
      <c r="CB905" t="s">
        <v>1</v>
      </c>
      <c r="CD905" t="str" cm="1">
        <f t="array" aca="1" ref="CD905" ca="1">eConcatenar(A905:CB905,"|")</f>
        <v>ROXhVVDCj5fuEMdj|CAR2022-0018|3|MEMORIAL|TABASCO|CARDENAS|POBLADO C-9 LICENCIADO FRANCISCO I MADERO|2022-05-01|14800|0|200|50|1|0|0|0|0|0|0|0|0|0|0|0|0|0|0|DOMINGUEZ|FERNANDEZ|ELMER|SOLTERO|X|X|CALLE 8 VENUSTIANO CARRANZA NUMERO 135|POBLADO C-9 LICENCIADO FRANCISCO I MADERO|X|9372273991|X|X|X|CALLE 8 VENUSTIANO CARRANZA NUMERO 135|X|LUNES|X|X|X|X|X|DOMICILIO |200|14600|0|0|0|2022-05-01|2022-05-08|x|x|x|x|x|D7MKLZTCDQVFP55|x|HOMBRE|X|14800|X|X|X|X|X|X|X|X|CARDENAS|X|X|X|X|X</v>
      </c>
    </row>
    <row r="906" spans="1:82" x14ac:dyDescent="0.25">
      <c r="A906" t="s">
        <v>1040</v>
      </c>
      <c r="B906" t="s">
        <v>3031</v>
      </c>
      <c r="C906">
        <v>3</v>
      </c>
      <c r="D906" t="s">
        <v>3183</v>
      </c>
      <c r="E906" t="s">
        <v>3188</v>
      </c>
      <c r="F906" t="s">
        <v>0</v>
      </c>
      <c r="G906" t="s">
        <v>3504</v>
      </c>
      <c r="H906" t="s">
        <v>4141</v>
      </c>
      <c r="I906">
        <v>14800</v>
      </c>
      <c r="J906">
        <v>0</v>
      </c>
      <c r="K906">
        <v>100</v>
      </c>
      <c r="L906">
        <v>50</v>
      </c>
      <c r="M906">
        <v>1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 t="s">
        <v>4290</v>
      </c>
      <c r="AC906" t="s">
        <v>4262</v>
      </c>
      <c r="AD906" t="s">
        <v>4751</v>
      </c>
      <c r="AE906" t="s">
        <v>4</v>
      </c>
      <c r="AF906" t="s">
        <v>1</v>
      </c>
      <c r="AG906" t="s">
        <v>1</v>
      </c>
      <c r="AH906" t="s">
        <v>5836</v>
      </c>
      <c r="AI906" t="s">
        <v>3504</v>
      </c>
      <c r="AJ906" t="s">
        <v>1</v>
      </c>
      <c r="AK906">
        <v>9371632391</v>
      </c>
      <c r="AL906" t="s">
        <v>1</v>
      </c>
      <c r="AM906" t="s">
        <v>1</v>
      </c>
      <c r="AN906" t="s">
        <v>1</v>
      </c>
      <c r="AO906" t="s">
        <v>5836</v>
      </c>
      <c r="AP906" t="s">
        <v>1</v>
      </c>
      <c r="AQ906" t="s">
        <v>2</v>
      </c>
      <c r="AR906" t="s">
        <v>1</v>
      </c>
      <c r="AS906" t="s">
        <v>1</v>
      </c>
      <c r="AT906" t="s">
        <v>1</v>
      </c>
      <c r="AU906" t="s">
        <v>1</v>
      </c>
      <c r="AV906" t="s">
        <v>1</v>
      </c>
      <c r="AW906" t="s">
        <v>11</v>
      </c>
      <c r="AX906">
        <f>Tabla1[[#This Row],[precio del paquete]]-Tabla1[[#This Row],[Saldo_Deudor]]</f>
        <v>100</v>
      </c>
      <c r="AY906">
        <v>14700</v>
      </c>
      <c r="AZ906">
        <v>0</v>
      </c>
      <c r="BA906">
        <v>0</v>
      </c>
      <c r="BB906" s="20">
        <v>0</v>
      </c>
      <c r="BC906" t="s">
        <v>4141</v>
      </c>
      <c r="BD906" t="s">
        <v>5960</v>
      </c>
      <c r="BE906" t="s">
        <v>3</v>
      </c>
      <c r="BF906" t="s">
        <v>3</v>
      </c>
      <c r="BG906" t="s">
        <v>3</v>
      </c>
      <c r="BH906" t="s">
        <v>3</v>
      </c>
      <c r="BI906" t="s">
        <v>3</v>
      </c>
      <c r="BJ906" s="18" t="s">
        <v>6155</v>
      </c>
      <c r="BK906" t="s">
        <v>3</v>
      </c>
      <c r="BL906" t="s">
        <v>132</v>
      </c>
      <c r="BM906" t="s">
        <v>1</v>
      </c>
      <c r="BN906">
        <f>Tabla1[[#This Row],[precio del paquete]]</f>
        <v>14800</v>
      </c>
      <c r="BO906" t="s">
        <v>1</v>
      </c>
      <c r="BP906" t="s">
        <v>1</v>
      </c>
      <c r="BQ906" t="s">
        <v>1</v>
      </c>
      <c r="BR906" t="s">
        <v>1</v>
      </c>
      <c r="BS906" t="s">
        <v>1</v>
      </c>
      <c r="BT906" t="s">
        <v>1</v>
      </c>
      <c r="BU906" t="s">
        <v>1</v>
      </c>
      <c r="BV906" t="s">
        <v>1</v>
      </c>
      <c r="BW906" t="s">
        <v>0</v>
      </c>
      <c r="BX906" t="s">
        <v>1</v>
      </c>
      <c r="BY906" t="s">
        <v>1</v>
      </c>
      <c r="BZ906" t="s">
        <v>1</v>
      </c>
      <c r="CA906" t="s">
        <v>1</v>
      </c>
      <c r="CB906" t="s">
        <v>1</v>
      </c>
      <c r="CD906" t="str" cm="1">
        <f t="array" aca="1" ref="CD906" ca="1">eConcatenar(A906:CB906,"|")</f>
        <v>d8nEhxdrBwWfbHL1|CAR2022-0440|3|MEMORIAL|TABASCO|CARDENAS|RANCHERIA ARROYO HONDO PRIMERA SECCION|2022-01-24|14800|0|100|50|1|0|0|0|0|0|0|0|0|0|0|0|0|0|0|BROCA|OLAN|CANDELARIO|SOLTERO|X|X|CARRETERA PRINCIPAL CARMEN SANCHEZ|RANCHERIA ARROYO HONDO PRIMERA SECCION|X|9371632391|X|X|X|CARRETERA PRINCIPAL CARMEN SANCHEZ|X|LUNES|X|X|X|X|X|DOMICILIO |100|14700|0|0|0|2022-01-24|2022-01-31|x|x|x|x|x|D7MKLZTCDQVFP55|x|HOMBRE|X|14800|X|X|X|X|X|X|X|X|CARDENAS|X|X|X|X|X</v>
      </c>
    </row>
    <row r="907" spans="1:82" x14ac:dyDescent="0.25">
      <c r="A907" t="s">
        <v>1041</v>
      </c>
      <c r="B907" t="s">
        <v>3032</v>
      </c>
      <c r="C907">
        <v>3</v>
      </c>
      <c r="D907" t="s">
        <v>3183</v>
      </c>
      <c r="E907" t="s">
        <v>3188</v>
      </c>
      <c r="F907" t="s">
        <v>0</v>
      </c>
      <c r="G907" t="s">
        <v>3681</v>
      </c>
      <c r="H907" t="s">
        <v>3976</v>
      </c>
      <c r="I907">
        <v>14800</v>
      </c>
      <c r="J907">
        <v>0</v>
      </c>
      <c r="K907">
        <v>100</v>
      </c>
      <c r="L907">
        <v>50</v>
      </c>
      <c r="M907">
        <v>1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 t="s">
        <v>4283</v>
      </c>
      <c r="AC907" t="s">
        <v>4423</v>
      </c>
      <c r="AD907" t="s">
        <v>5078</v>
      </c>
      <c r="AE907" t="s">
        <v>4</v>
      </c>
      <c r="AF907" t="s">
        <v>1</v>
      </c>
      <c r="AG907" t="s">
        <v>1</v>
      </c>
      <c r="AH907" t="s">
        <v>3237</v>
      </c>
      <c r="AI907" t="s">
        <v>3681</v>
      </c>
      <c r="AJ907" t="s">
        <v>1</v>
      </c>
      <c r="AK907">
        <v>9372718243</v>
      </c>
      <c r="AL907" t="s">
        <v>1</v>
      </c>
      <c r="AM907" t="s">
        <v>1</v>
      </c>
      <c r="AN907" t="s">
        <v>1</v>
      </c>
      <c r="AO907" t="s">
        <v>3237</v>
      </c>
      <c r="AP907" t="s">
        <v>1</v>
      </c>
      <c r="AQ907" t="s">
        <v>2</v>
      </c>
      <c r="AR907" t="s">
        <v>1</v>
      </c>
      <c r="AS907" t="s">
        <v>1</v>
      </c>
      <c r="AT907" t="s">
        <v>1</v>
      </c>
      <c r="AU907" t="s">
        <v>1</v>
      </c>
      <c r="AV907" t="s">
        <v>1</v>
      </c>
      <c r="AW907" t="s">
        <v>11</v>
      </c>
      <c r="AX907">
        <f>Tabla1[[#This Row],[precio del paquete]]-Tabla1[[#This Row],[Saldo_Deudor]]</f>
        <v>300</v>
      </c>
      <c r="AY907">
        <v>14500</v>
      </c>
      <c r="AZ907">
        <v>0</v>
      </c>
      <c r="BA907">
        <v>0</v>
      </c>
      <c r="BB907" s="20">
        <v>0</v>
      </c>
      <c r="BC907" t="s">
        <v>3985</v>
      </c>
      <c r="BD907" t="s">
        <v>4141</v>
      </c>
      <c r="BE907" t="s">
        <v>3</v>
      </c>
      <c r="BF907" t="s">
        <v>3</v>
      </c>
      <c r="BG907" t="s">
        <v>3</v>
      </c>
      <c r="BH907" t="s">
        <v>3</v>
      </c>
      <c r="BI907" t="s">
        <v>3</v>
      </c>
      <c r="BJ907" s="19" t="s">
        <v>6155</v>
      </c>
      <c r="BK907" t="s">
        <v>3</v>
      </c>
      <c r="BL907" t="s">
        <v>132</v>
      </c>
      <c r="BM907" t="s">
        <v>1</v>
      </c>
      <c r="BN907">
        <f>Tabla1[[#This Row],[precio del paquete]]</f>
        <v>14800</v>
      </c>
      <c r="BO907" t="s">
        <v>1</v>
      </c>
      <c r="BP907" t="s">
        <v>1</v>
      </c>
      <c r="BQ907" t="s">
        <v>1</v>
      </c>
      <c r="BR907" t="s">
        <v>1</v>
      </c>
      <c r="BS907" t="s">
        <v>1</v>
      </c>
      <c r="BT907" t="s">
        <v>1</v>
      </c>
      <c r="BU907" t="s">
        <v>1</v>
      </c>
      <c r="BV907" t="s">
        <v>1</v>
      </c>
      <c r="BW907" t="s">
        <v>0</v>
      </c>
      <c r="BX907" t="s">
        <v>1</v>
      </c>
      <c r="BY907" t="s">
        <v>1</v>
      </c>
      <c r="BZ907" t="s">
        <v>1</v>
      </c>
      <c r="CA907" t="s">
        <v>1</v>
      </c>
      <c r="CB907" t="s">
        <v>1</v>
      </c>
      <c r="CD907" t="str" cm="1">
        <f t="array" aca="1" ref="CD907" ca="1">eConcatenar(A907:CB907,"|")</f>
        <v>6OiF1OBdtX5WTnMS|CAR2022-0003|3|MEMORIAL|TABASCO|CARDENAS|RANCHERIA EL GOLPE SEGUNDA SECCION|2022-05-01|14800|0|100|50|1|0|0|0|0|0|0|0|0|0|0|0|0|0|0|CORDOVA|DE LA ROSA|BIALAURA|SOLTERO|X|X|CARRETERA PRINCIPAL SIN NUMERO|RANCHERIA EL GOLPE SEGUNDA SECCION|X|9372718243|X|X|X|CARRETERA PRINCIPAL SIN NUMERO|X|LUNES|X|X|X|X|X|DOMICILIO |300|14500|0|0|0|2022-01-17|2022-01-24|x|x|x|x|x|D7MKLZTCDQVFP55|x|HOMBRE|X|14800|X|X|X|X|X|X|X|X|CARDENAS|X|X|X|X|X</v>
      </c>
    </row>
    <row r="908" spans="1:82" x14ac:dyDescent="0.25">
      <c r="A908" t="s">
        <v>1042</v>
      </c>
      <c r="B908" t="s">
        <v>3033</v>
      </c>
      <c r="C908">
        <v>3</v>
      </c>
      <c r="D908" t="s">
        <v>3184</v>
      </c>
      <c r="E908" t="s">
        <v>3188</v>
      </c>
      <c r="F908" t="s">
        <v>0</v>
      </c>
      <c r="G908" t="s">
        <v>3682</v>
      </c>
      <c r="H908" t="s">
        <v>3794</v>
      </c>
      <c r="I908">
        <v>24500</v>
      </c>
      <c r="J908">
        <v>0</v>
      </c>
      <c r="K908">
        <v>200</v>
      </c>
      <c r="L908">
        <v>50</v>
      </c>
      <c r="M908">
        <v>1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 t="s">
        <v>4265</v>
      </c>
      <c r="AC908" t="s">
        <v>4184</v>
      </c>
      <c r="AD908" t="s">
        <v>4974</v>
      </c>
      <c r="AE908" t="s">
        <v>4</v>
      </c>
      <c r="AF908" t="s">
        <v>1</v>
      </c>
      <c r="AG908" t="s">
        <v>1</v>
      </c>
      <c r="AH908" t="s">
        <v>5196</v>
      </c>
      <c r="AI908" t="s">
        <v>3682</v>
      </c>
      <c r="AJ908" t="s">
        <v>1</v>
      </c>
      <c r="AK908">
        <v>9371056306</v>
      </c>
      <c r="AL908" t="s">
        <v>1</v>
      </c>
      <c r="AM908" t="s">
        <v>1</v>
      </c>
      <c r="AN908" t="s">
        <v>1</v>
      </c>
      <c r="AO908" t="s">
        <v>5196</v>
      </c>
      <c r="AP908" t="s">
        <v>1</v>
      </c>
      <c r="AQ908" t="s">
        <v>2</v>
      </c>
      <c r="AR908" t="s">
        <v>1</v>
      </c>
      <c r="AS908" t="s">
        <v>1</v>
      </c>
      <c r="AT908" t="s">
        <v>1</v>
      </c>
      <c r="AU908" t="s">
        <v>1</v>
      </c>
      <c r="AV908" t="s">
        <v>1</v>
      </c>
      <c r="AW908" t="s">
        <v>11</v>
      </c>
      <c r="AX908">
        <f>Tabla1[[#This Row],[precio del paquete]]-Tabla1[[#This Row],[Saldo_Deudor]]</f>
        <v>1800</v>
      </c>
      <c r="AY908">
        <v>22700</v>
      </c>
      <c r="AZ908">
        <v>0</v>
      </c>
      <c r="BA908">
        <v>0</v>
      </c>
      <c r="BB908" s="20">
        <v>0</v>
      </c>
      <c r="BC908" t="s">
        <v>6015</v>
      </c>
      <c r="BD908" t="s">
        <v>4001</v>
      </c>
      <c r="BE908" t="s">
        <v>3</v>
      </c>
      <c r="BF908" t="s">
        <v>3</v>
      </c>
      <c r="BG908" t="s">
        <v>3</v>
      </c>
      <c r="BH908" t="s">
        <v>3</v>
      </c>
      <c r="BI908" t="s">
        <v>3</v>
      </c>
      <c r="BJ908" s="18" t="s">
        <v>6155</v>
      </c>
      <c r="BK908" t="s">
        <v>3</v>
      </c>
      <c r="BL908" t="s">
        <v>132</v>
      </c>
      <c r="BM908" t="s">
        <v>1</v>
      </c>
      <c r="BN908">
        <f>Tabla1[[#This Row],[precio del paquete]]</f>
        <v>24500</v>
      </c>
      <c r="BO908" t="s">
        <v>1</v>
      </c>
      <c r="BP908" t="s">
        <v>1</v>
      </c>
      <c r="BQ908" t="s">
        <v>1</v>
      </c>
      <c r="BR908" t="s">
        <v>1</v>
      </c>
      <c r="BS908" t="s">
        <v>1</v>
      </c>
      <c r="BT908" t="s">
        <v>1</v>
      </c>
      <c r="BU908" t="s">
        <v>1</v>
      </c>
      <c r="BV908" t="s">
        <v>1</v>
      </c>
      <c r="BW908" t="s">
        <v>0</v>
      </c>
      <c r="BX908" t="s">
        <v>1</v>
      </c>
      <c r="BY908" t="s">
        <v>1</v>
      </c>
      <c r="BZ908" t="s">
        <v>1</v>
      </c>
      <c r="CA908" t="s">
        <v>1</v>
      </c>
      <c r="CB908" t="s">
        <v>1</v>
      </c>
      <c r="CD908" t="str" cm="1">
        <f t="array" aca="1" ref="CD908" ca="1">eConcatenar(A908:CB908,"|")</f>
        <v>Jxz0fCYPmm1knTym|CAR2021-6240|3|DIGNITY|TABASCO|CARDENAS|RANCHERIA SANTUARIO SEGUNDA SECCION|2021-10-19|24500|0|200|50|1|0|0|0|0|0|0|0|0|0|0|0|0|0|0|LEYVA|PEREZ|ISABEL|SOLTERO|X|X|CARRETERA PRINCIPAL|RANCHERIA SANTUARIO SEGUNDA SECCION|X|9371056306|X|X|X|CARRETERA PRINCIPAL|X|LUNES|X|X|X|X|X|DOMICILIO |1800|22700|0|0|0|2021-06-02|2021-06-09|x|x|x|x|x|D7MKLZTCDQVFP55|x|HOMBRE|X|24500|X|X|X|X|X|X|X|X|CARDENAS|X|X|X|X|X</v>
      </c>
    </row>
    <row r="909" spans="1:82" x14ac:dyDescent="0.25">
      <c r="A909" t="s">
        <v>1043</v>
      </c>
      <c r="B909" t="s">
        <v>3034</v>
      </c>
      <c r="C909">
        <v>3</v>
      </c>
      <c r="D909" t="s">
        <v>3183</v>
      </c>
      <c r="E909" t="s">
        <v>3188</v>
      </c>
      <c r="F909" t="s">
        <v>0</v>
      </c>
      <c r="G909" t="s">
        <v>3670</v>
      </c>
      <c r="H909" t="s">
        <v>4135</v>
      </c>
      <c r="I909">
        <v>14800</v>
      </c>
      <c r="J909">
        <v>0</v>
      </c>
      <c r="K909">
        <v>50</v>
      </c>
      <c r="L909">
        <v>50</v>
      </c>
      <c r="M909">
        <v>1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 t="s">
        <v>4635</v>
      </c>
      <c r="AC909" t="s">
        <v>5079</v>
      </c>
      <c r="AD909" t="s">
        <v>5080</v>
      </c>
      <c r="AE909" t="s">
        <v>4</v>
      </c>
      <c r="AF909" t="s">
        <v>1</v>
      </c>
      <c r="AG909" t="s">
        <v>1</v>
      </c>
      <c r="AH909" t="s">
        <v>5837</v>
      </c>
      <c r="AI909" t="s">
        <v>3670</v>
      </c>
      <c r="AJ909" t="s">
        <v>1</v>
      </c>
      <c r="AK909">
        <v>9371200044</v>
      </c>
      <c r="AL909" t="s">
        <v>1</v>
      </c>
      <c r="AM909" t="s">
        <v>1</v>
      </c>
      <c r="AN909" t="s">
        <v>1</v>
      </c>
      <c r="AO909" t="s">
        <v>5837</v>
      </c>
      <c r="AP909" t="s">
        <v>1</v>
      </c>
      <c r="AQ909" t="s">
        <v>2</v>
      </c>
      <c r="AR909" t="s">
        <v>1</v>
      </c>
      <c r="AS909" t="s">
        <v>1</v>
      </c>
      <c r="AT909" t="s">
        <v>1</v>
      </c>
      <c r="AU909" t="s">
        <v>1</v>
      </c>
      <c r="AV909" t="s">
        <v>1</v>
      </c>
      <c r="AW909" t="s">
        <v>11</v>
      </c>
      <c r="AX909">
        <f>Tabla1[[#This Row],[precio del paquete]]-Tabla1[[#This Row],[Saldo_Deudor]]</f>
        <v>50</v>
      </c>
      <c r="AY909">
        <v>14750</v>
      </c>
      <c r="AZ909">
        <v>0</v>
      </c>
      <c r="BA909">
        <v>0</v>
      </c>
      <c r="BB909" s="20">
        <v>0</v>
      </c>
      <c r="BC909" t="s">
        <v>4135</v>
      </c>
      <c r="BD909" t="s">
        <v>6008</v>
      </c>
      <c r="BE909" t="s">
        <v>3</v>
      </c>
      <c r="BF909" t="s">
        <v>3</v>
      </c>
      <c r="BG909" t="s">
        <v>3</v>
      </c>
      <c r="BH909" t="s">
        <v>3</v>
      </c>
      <c r="BI909" t="s">
        <v>3</v>
      </c>
      <c r="BJ909" s="19" t="s">
        <v>6155</v>
      </c>
      <c r="BK909" t="s">
        <v>3</v>
      </c>
      <c r="BL909" t="s">
        <v>132</v>
      </c>
      <c r="BM909" t="s">
        <v>1</v>
      </c>
      <c r="BN909">
        <f>Tabla1[[#This Row],[precio del paquete]]</f>
        <v>14800</v>
      </c>
      <c r="BO909" t="s">
        <v>1</v>
      </c>
      <c r="BP909" t="s">
        <v>1</v>
      </c>
      <c r="BQ909" t="s">
        <v>1</v>
      </c>
      <c r="BR909" t="s">
        <v>1</v>
      </c>
      <c r="BS909" t="s">
        <v>1</v>
      </c>
      <c r="BT909" t="s">
        <v>1</v>
      </c>
      <c r="BU909" t="s">
        <v>1</v>
      </c>
      <c r="BV909" t="s">
        <v>1</v>
      </c>
      <c r="BW909" t="s">
        <v>0</v>
      </c>
      <c r="BX909" t="s">
        <v>1</v>
      </c>
      <c r="BY909" t="s">
        <v>1</v>
      </c>
      <c r="BZ909" t="s">
        <v>1</v>
      </c>
      <c r="CA909" t="s">
        <v>1</v>
      </c>
      <c r="CB909" t="s">
        <v>1</v>
      </c>
      <c r="CD909" t="str" cm="1">
        <f t="array" aca="1" ref="CD909" ca="1">eConcatenar(A909:CB909,"|")</f>
        <v>qyi17KqSrj58oNf2|CAR2021-7565|3|MEMORIAL|TABASCO|CARDENAS|COLONIA SANTA CATALINA|2021-12-15|14800|0|50|50|1|0|0|0|0|0|0|0|0|0|0|0|0|0|0|ALMEIDA|ZOQUACTOC|PALMIRA|SOLTERO|X|X|CALLE GUADALUPE SIN NUMERO|COLONIA SANTA CATALINA|X|9371200044|X|X|X|CALLE GUADALUPE SIN NUMERO|X|LUNES|X|X|X|X|X|DOMICILIO |50|14750|0|0|0|2021-12-15|2021-12-22|x|x|x|x|x|D7MKLZTCDQVFP55|x|HOMBRE|X|14800|X|X|X|X|X|X|X|X|CARDENAS|X|X|X|X|X</v>
      </c>
    </row>
    <row r="910" spans="1:82" x14ac:dyDescent="0.25">
      <c r="A910" t="s">
        <v>1044</v>
      </c>
      <c r="B910" t="s">
        <v>3035</v>
      </c>
      <c r="C910">
        <v>3</v>
      </c>
      <c r="D910" t="s">
        <v>3183</v>
      </c>
      <c r="E910" t="s">
        <v>3188</v>
      </c>
      <c r="F910" t="s">
        <v>0</v>
      </c>
      <c r="G910" t="s">
        <v>3683</v>
      </c>
      <c r="H910" t="s">
        <v>4142</v>
      </c>
      <c r="I910">
        <v>14800</v>
      </c>
      <c r="J910">
        <v>0</v>
      </c>
      <c r="K910">
        <v>500</v>
      </c>
      <c r="L910">
        <v>50</v>
      </c>
      <c r="M910">
        <v>1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 t="s">
        <v>4183</v>
      </c>
      <c r="AC910" t="s">
        <v>4541</v>
      </c>
      <c r="AD910" t="s">
        <v>5081</v>
      </c>
      <c r="AE910" t="s">
        <v>4</v>
      </c>
      <c r="AF910" t="s">
        <v>1</v>
      </c>
      <c r="AG910" t="s">
        <v>1</v>
      </c>
      <c r="AH910" t="s">
        <v>5838</v>
      </c>
      <c r="AI910" t="s">
        <v>3683</v>
      </c>
      <c r="AJ910" t="s">
        <v>1</v>
      </c>
      <c r="AK910">
        <v>9371825971</v>
      </c>
      <c r="AL910" t="s">
        <v>1</v>
      </c>
      <c r="AM910" t="s">
        <v>1</v>
      </c>
      <c r="AN910" t="s">
        <v>1</v>
      </c>
      <c r="AO910" t="s">
        <v>5838</v>
      </c>
      <c r="AP910" t="s">
        <v>1</v>
      </c>
      <c r="AQ910" t="s">
        <v>2</v>
      </c>
      <c r="AR910" t="s">
        <v>1</v>
      </c>
      <c r="AS910" t="s">
        <v>1</v>
      </c>
      <c r="AT910" t="s">
        <v>1</v>
      </c>
      <c r="AU910" t="s">
        <v>1</v>
      </c>
      <c r="AV910" t="s">
        <v>1</v>
      </c>
      <c r="AW910" t="s">
        <v>11</v>
      </c>
      <c r="AX910">
        <f>Tabla1[[#This Row],[precio del paquete]]-Tabla1[[#This Row],[Saldo_Deudor]]</f>
        <v>2000</v>
      </c>
      <c r="AY910">
        <v>12800</v>
      </c>
      <c r="AZ910">
        <v>0</v>
      </c>
      <c r="BA910">
        <v>0</v>
      </c>
      <c r="BB910" s="20">
        <v>0</v>
      </c>
      <c r="BC910" t="s">
        <v>3948</v>
      </c>
      <c r="BD910" t="s">
        <v>6068</v>
      </c>
      <c r="BE910" t="s">
        <v>3</v>
      </c>
      <c r="BF910" t="s">
        <v>3</v>
      </c>
      <c r="BG910" t="s">
        <v>3</v>
      </c>
      <c r="BH910" t="s">
        <v>3</v>
      </c>
      <c r="BI910" t="s">
        <v>3</v>
      </c>
      <c r="BJ910" s="18" t="s">
        <v>6155</v>
      </c>
      <c r="BK910" t="s">
        <v>3</v>
      </c>
      <c r="BL910" t="s">
        <v>132</v>
      </c>
      <c r="BM910" t="s">
        <v>1</v>
      </c>
      <c r="BN910">
        <f>Tabla1[[#This Row],[precio del paquete]]</f>
        <v>14800</v>
      </c>
      <c r="BO910" t="s">
        <v>1</v>
      </c>
      <c r="BP910" t="s">
        <v>1</v>
      </c>
      <c r="BQ910" t="s">
        <v>1</v>
      </c>
      <c r="BR910" t="s">
        <v>1</v>
      </c>
      <c r="BS910" t="s">
        <v>1</v>
      </c>
      <c r="BT910" t="s">
        <v>1</v>
      </c>
      <c r="BU910" t="s">
        <v>1</v>
      </c>
      <c r="BV910" t="s">
        <v>1</v>
      </c>
      <c r="BW910" t="s">
        <v>0</v>
      </c>
      <c r="BX910" t="s">
        <v>1</v>
      </c>
      <c r="BY910" t="s">
        <v>1</v>
      </c>
      <c r="BZ910" t="s">
        <v>1</v>
      </c>
      <c r="CA910" t="s">
        <v>1</v>
      </c>
      <c r="CB910" t="s">
        <v>1</v>
      </c>
      <c r="CD910" t="str" cm="1">
        <f t="array" aca="1" ref="CD910" ca="1">eConcatenar(A910:CB910,"|")</f>
        <v>x9XnxfCoVkZJjEaN|CAR2021-3862|3|MEMORIAL|TABASCO|CARDENAS|COLONIA EMILIANO ZAPATA|2021-07-24|14800|0|500|50|1|0|0|0|0|0|0|0|0|0|0|0|0|0|0|DE LA CRUZ|MADRIGAL|LILY|SOLTERO|X|X|CALLE 5 JOSEFA ORTIZ MANZANA 11 LOTE 8|COLONIA EMILIANO ZAPATA|X|9371825971|X|X|X|CALLE 5 JOSEFA ORTIZ MANZANA 11 LOTE 8|X|LUNES|X|X|X|X|X|DOMICILIO |2000|12800|0|0|0|2021-02-11|2021-02-18|x|x|x|x|x|D7MKLZTCDQVFP55|x|HOMBRE|X|14800|X|X|X|X|X|X|X|X|CARDENAS|X|X|X|X|X</v>
      </c>
    </row>
    <row r="911" spans="1:82" x14ac:dyDescent="0.25">
      <c r="A911" t="s">
        <v>1045</v>
      </c>
      <c r="B911" t="s">
        <v>3036</v>
      </c>
      <c r="C911">
        <v>3</v>
      </c>
      <c r="D911" t="s">
        <v>3184</v>
      </c>
      <c r="E911" t="s">
        <v>3188</v>
      </c>
      <c r="F911" t="s">
        <v>0</v>
      </c>
      <c r="G911" t="s">
        <v>3684</v>
      </c>
      <c r="H911" t="s">
        <v>4143</v>
      </c>
      <c r="I911">
        <v>24500</v>
      </c>
      <c r="J911">
        <v>0</v>
      </c>
      <c r="K911">
        <v>200</v>
      </c>
      <c r="L911">
        <v>50</v>
      </c>
      <c r="M911">
        <v>1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 t="s">
        <v>4433</v>
      </c>
      <c r="AC911" t="s">
        <v>7</v>
      </c>
      <c r="AD911" t="s">
        <v>5082</v>
      </c>
      <c r="AE911" t="s">
        <v>4</v>
      </c>
      <c r="AF911" t="s">
        <v>1</v>
      </c>
      <c r="AG911" t="s">
        <v>1</v>
      </c>
      <c r="AH911" t="s">
        <v>3684</v>
      </c>
      <c r="AI911" t="s">
        <v>3684</v>
      </c>
      <c r="AJ911" t="s">
        <v>1</v>
      </c>
      <c r="AK911">
        <v>9171276140</v>
      </c>
      <c r="AL911" t="s">
        <v>1</v>
      </c>
      <c r="AM911" t="s">
        <v>1</v>
      </c>
      <c r="AN911" t="s">
        <v>1</v>
      </c>
      <c r="AO911" t="s">
        <v>3684</v>
      </c>
      <c r="AP911" t="s">
        <v>1</v>
      </c>
      <c r="AQ911" t="s">
        <v>2</v>
      </c>
      <c r="AR911" t="s">
        <v>1</v>
      </c>
      <c r="AS911" t="s">
        <v>1</v>
      </c>
      <c r="AT911" t="s">
        <v>1</v>
      </c>
      <c r="AU911" t="s">
        <v>1</v>
      </c>
      <c r="AV911" t="s">
        <v>1</v>
      </c>
      <c r="AW911" t="s">
        <v>11</v>
      </c>
      <c r="AX911">
        <f>Tabla1[[#This Row],[precio del paquete]]-Tabla1[[#This Row],[Saldo_Deudor]]</f>
        <v>3400</v>
      </c>
      <c r="AY911">
        <v>21100</v>
      </c>
      <c r="AZ911">
        <v>0</v>
      </c>
      <c r="BA911">
        <v>0</v>
      </c>
      <c r="BB911" s="20">
        <v>0</v>
      </c>
      <c r="BC911" t="s">
        <v>6007</v>
      </c>
      <c r="BD911" t="s">
        <v>6101</v>
      </c>
      <c r="BE911" t="s">
        <v>3</v>
      </c>
      <c r="BF911" t="s">
        <v>3</v>
      </c>
      <c r="BG911" t="s">
        <v>3</v>
      </c>
      <c r="BH911" t="s">
        <v>3</v>
      </c>
      <c r="BI911" t="s">
        <v>3</v>
      </c>
      <c r="BJ911" s="19" t="s">
        <v>6155</v>
      </c>
      <c r="BK911" t="s">
        <v>3</v>
      </c>
      <c r="BL911" t="s">
        <v>132</v>
      </c>
      <c r="BM911" t="s">
        <v>1</v>
      </c>
      <c r="BN911">
        <f>Tabla1[[#This Row],[precio del paquete]]</f>
        <v>24500</v>
      </c>
      <c r="BO911" t="s">
        <v>1</v>
      </c>
      <c r="BP911" t="s">
        <v>1</v>
      </c>
      <c r="BQ911" t="s">
        <v>1</v>
      </c>
      <c r="BR911" t="s">
        <v>1</v>
      </c>
      <c r="BS911" t="s">
        <v>1</v>
      </c>
      <c r="BT911" t="s">
        <v>1</v>
      </c>
      <c r="BU911" t="s">
        <v>1</v>
      </c>
      <c r="BV911" t="s">
        <v>1</v>
      </c>
      <c r="BW911" t="s">
        <v>0</v>
      </c>
      <c r="BX911" t="s">
        <v>1</v>
      </c>
      <c r="BY911" t="s">
        <v>1</v>
      </c>
      <c r="BZ911" t="s">
        <v>1</v>
      </c>
      <c r="CA911" t="s">
        <v>1</v>
      </c>
      <c r="CB911" t="s">
        <v>1</v>
      </c>
      <c r="CD911" t="str" cm="1">
        <f t="array" aca="1" ref="CD911" ca="1">eConcatenar(A911:CB911,"|")</f>
        <v>U4rnVa01y0BsKZhd|CAR2021-3040|3|DIGNITY|TABASCO|CARDENAS|RANCHERIA RIO SECO Y MONTAÃ‘A TERCERA SECCION|2021-01-07|24500|0|200|50|1|0|0|0|0|0|0|0|0|0|0|0|0|0|0|RIVERA|LOPEZ|DICONSA MELBA|SOLTERO|X|X|RANCHERIA RIO SECO Y MONTAÃ‘A TERCERA SECCION|RANCHERIA RIO SECO Y MONTAÃ‘A TERCERA SECCION|X|9171276140|X|X|X|RANCHERIA RIO SECO Y MONTAÃ‘A TERCERA SECCION|X|LUNES|X|X|X|X|X|DOMICILIO |3400|21100|0|0|0|2022-08-02|2022-08-09|x|x|x|x|x|D7MKLZTCDQVFP55|x|HOMBRE|X|24500|X|X|X|X|X|X|X|X|CARDENAS|X|X|X|X|X</v>
      </c>
    </row>
    <row r="912" spans="1:82" x14ac:dyDescent="0.25">
      <c r="A912" t="s">
        <v>1046</v>
      </c>
      <c r="B912" t="s">
        <v>3037</v>
      </c>
      <c r="C912">
        <v>3</v>
      </c>
      <c r="D912" t="s">
        <v>3183</v>
      </c>
      <c r="E912" t="s">
        <v>3188</v>
      </c>
      <c r="F912" t="s">
        <v>0</v>
      </c>
      <c r="G912" t="s">
        <v>3675</v>
      </c>
      <c r="H912" t="s">
        <v>4138</v>
      </c>
      <c r="I912">
        <v>14800</v>
      </c>
      <c r="J912">
        <v>0</v>
      </c>
      <c r="K912">
        <v>100</v>
      </c>
      <c r="L912">
        <v>50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 t="s">
        <v>4217</v>
      </c>
      <c r="AC912" t="s">
        <v>4246</v>
      </c>
      <c r="AD912" t="s">
        <v>4353</v>
      </c>
      <c r="AE912" t="s">
        <v>4</v>
      </c>
      <c r="AF912" t="s">
        <v>1</v>
      </c>
      <c r="AG912" t="s">
        <v>1</v>
      </c>
      <c r="AH912" t="s">
        <v>5839</v>
      </c>
      <c r="AI912" t="s">
        <v>3675</v>
      </c>
      <c r="AJ912" t="s">
        <v>1</v>
      </c>
      <c r="AK912">
        <v>9371546809</v>
      </c>
      <c r="AL912" t="s">
        <v>1</v>
      </c>
      <c r="AM912" t="s">
        <v>1</v>
      </c>
      <c r="AN912" t="s">
        <v>1</v>
      </c>
      <c r="AO912" t="s">
        <v>5839</v>
      </c>
      <c r="AP912" t="s">
        <v>1</v>
      </c>
      <c r="AQ912" t="s">
        <v>2</v>
      </c>
      <c r="AR912" t="s">
        <v>1</v>
      </c>
      <c r="AS912" t="s">
        <v>1</v>
      </c>
      <c r="AT912" t="s">
        <v>1</v>
      </c>
      <c r="AU912" t="s">
        <v>1</v>
      </c>
      <c r="AV912" t="s">
        <v>1</v>
      </c>
      <c r="AW912" t="s">
        <v>11</v>
      </c>
      <c r="AX912">
        <f>Tabla1[[#This Row],[precio del paquete]]-Tabla1[[#This Row],[Saldo_Deudor]]</f>
        <v>2300</v>
      </c>
      <c r="AY912">
        <v>12500</v>
      </c>
      <c r="AZ912">
        <v>0</v>
      </c>
      <c r="BA912">
        <v>0</v>
      </c>
      <c r="BB912" s="20">
        <v>0</v>
      </c>
      <c r="BC912" t="s">
        <v>5960</v>
      </c>
      <c r="BD912" t="s">
        <v>6033</v>
      </c>
      <c r="BE912" t="s">
        <v>3</v>
      </c>
      <c r="BF912" t="s">
        <v>3</v>
      </c>
      <c r="BG912" t="s">
        <v>3</v>
      </c>
      <c r="BH912" t="s">
        <v>3</v>
      </c>
      <c r="BI912" t="s">
        <v>3</v>
      </c>
      <c r="BJ912" s="18" t="s">
        <v>6137</v>
      </c>
      <c r="BK912" t="s">
        <v>3</v>
      </c>
      <c r="BL912" t="s">
        <v>132</v>
      </c>
      <c r="BM912" t="s">
        <v>1</v>
      </c>
      <c r="BN912">
        <f>Tabla1[[#This Row],[precio del paquete]]</f>
        <v>14800</v>
      </c>
      <c r="BO912" t="s">
        <v>1</v>
      </c>
      <c r="BP912" t="s">
        <v>1</v>
      </c>
      <c r="BQ912" t="s">
        <v>1</v>
      </c>
      <c r="BR912" t="s">
        <v>1</v>
      </c>
      <c r="BS912" t="s">
        <v>1</v>
      </c>
      <c r="BT912" t="s">
        <v>1</v>
      </c>
      <c r="BU912" t="s">
        <v>1</v>
      </c>
      <c r="BV912" t="s">
        <v>1</v>
      </c>
      <c r="BW912" t="s">
        <v>0</v>
      </c>
      <c r="BX912" t="s">
        <v>1</v>
      </c>
      <c r="BY912" t="s">
        <v>1</v>
      </c>
      <c r="BZ912" t="s">
        <v>1</v>
      </c>
      <c r="CA912" t="s">
        <v>1</v>
      </c>
      <c r="CB912" t="s">
        <v>1</v>
      </c>
      <c r="CD912" t="str" cm="1">
        <f t="array" aca="1" ref="CD912" ca="1">eConcatenar(A912:CB912,"|")</f>
        <v>kkHg5de2ZTUXLGwQ|CAR2021-4835|3|MEMORIAL|TABASCO|CARDENAS|POBLADO C-16 EMILIANO ZAPATA|2021-08-25|14800|0|100|50|0|0|0|0|0|0|0|0|0|0|0|0|0|0|0|RODRIGUEZ|JIMENEZ|BARTOLO|SOLTERO|X|X|CARRETERA A ZONA AGRICOLA|POBLADO C-16 EMILIANO ZAPATA|X|9371546809|X|X|X|CARRETERA A ZONA AGRICOLA|X|LUNES|X|X|X|X|X|DOMICILIO |2300|12500|0|0|0|2022-01-31|2022-02-07|x|x|x|x|x|USLKFPYMMH7MCT1|x|HOMBRE|X|14800|X|X|X|X|X|X|X|X|CARDENAS|X|X|X|X|X</v>
      </c>
    </row>
    <row r="913" spans="1:82" x14ac:dyDescent="0.25">
      <c r="A913" t="s">
        <v>1047</v>
      </c>
      <c r="B913" t="s">
        <v>3038</v>
      </c>
      <c r="C913">
        <v>3</v>
      </c>
      <c r="D913" t="s">
        <v>3183</v>
      </c>
      <c r="E913" t="s">
        <v>3188</v>
      </c>
      <c r="F913" t="s">
        <v>0</v>
      </c>
      <c r="G913" t="s">
        <v>3669</v>
      </c>
      <c r="H913" t="s">
        <v>3976</v>
      </c>
      <c r="I913">
        <v>14800</v>
      </c>
      <c r="J913">
        <v>0</v>
      </c>
      <c r="K913">
        <v>200</v>
      </c>
      <c r="L913">
        <v>50</v>
      </c>
      <c r="M913">
        <v>2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 t="s">
        <v>4380</v>
      </c>
      <c r="AC913" t="s">
        <v>4183</v>
      </c>
      <c r="AD913" t="s">
        <v>5083</v>
      </c>
      <c r="AE913" t="s">
        <v>4</v>
      </c>
      <c r="AF913" t="s">
        <v>1</v>
      </c>
      <c r="AG913" t="s">
        <v>1</v>
      </c>
      <c r="AH913" t="s">
        <v>5840</v>
      </c>
      <c r="AI913" t="s">
        <v>3669</v>
      </c>
      <c r="AJ913" t="s">
        <v>1</v>
      </c>
      <c r="AK913">
        <v>9371282545</v>
      </c>
      <c r="AL913" t="s">
        <v>1</v>
      </c>
      <c r="AM913" t="s">
        <v>1</v>
      </c>
      <c r="AN913" t="s">
        <v>1</v>
      </c>
      <c r="AO913" t="s">
        <v>5840</v>
      </c>
      <c r="AP913" t="s">
        <v>1</v>
      </c>
      <c r="AQ913" t="s">
        <v>2</v>
      </c>
      <c r="AR913" t="s">
        <v>1</v>
      </c>
      <c r="AS913" t="s">
        <v>1</v>
      </c>
      <c r="AT913" t="s">
        <v>1</v>
      </c>
      <c r="AU913" t="s">
        <v>1</v>
      </c>
      <c r="AV913" t="s">
        <v>1</v>
      </c>
      <c r="AW913" t="s">
        <v>11</v>
      </c>
      <c r="AX913">
        <f>Tabla1[[#This Row],[precio del paquete]]-Tabla1[[#This Row],[Saldo_Deudor]]</f>
        <v>200</v>
      </c>
      <c r="AY913">
        <v>14600</v>
      </c>
      <c r="AZ913">
        <v>0</v>
      </c>
      <c r="BA913">
        <v>0</v>
      </c>
      <c r="BB913" s="20">
        <v>0</v>
      </c>
      <c r="BC913" t="s">
        <v>3976</v>
      </c>
      <c r="BD913" t="s">
        <v>6034</v>
      </c>
      <c r="BE913" t="s">
        <v>3</v>
      </c>
      <c r="BF913" t="s">
        <v>3</v>
      </c>
      <c r="BG913" t="s">
        <v>3</v>
      </c>
      <c r="BH913" t="s">
        <v>3</v>
      </c>
      <c r="BI913" t="s">
        <v>3</v>
      </c>
      <c r="BJ913" s="19" t="s">
        <v>6155</v>
      </c>
      <c r="BK913" t="s">
        <v>3</v>
      </c>
      <c r="BL913" t="s">
        <v>132</v>
      </c>
      <c r="BM913" t="s">
        <v>1</v>
      </c>
      <c r="BN913">
        <f>Tabla1[[#This Row],[precio del paquete]]</f>
        <v>14800</v>
      </c>
      <c r="BO913" t="s">
        <v>1</v>
      </c>
      <c r="BP913" t="s">
        <v>1</v>
      </c>
      <c r="BQ913" t="s">
        <v>1</v>
      </c>
      <c r="BR913" t="s">
        <v>1</v>
      </c>
      <c r="BS913" t="s">
        <v>1</v>
      </c>
      <c r="BT913" t="s">
        <v>1</v>
      </c>
      <c r="BU913" t="s">
        <v>1</v>
      </c>
      <c r="BV913" t="s">
        <v>1</v>
      </c>
      <c r="BW913" t="s">
        <v>0</v>
      </c>
      <c r="BX913" t="s">
        <v>1</v>
      </c>
      <c r="BY913" t="s">
        <v>1</v>
      </c>
      <c r="BZ913" t="s">
        <v>1</v>
      </c>
      <c r="CA913" t="s">
        <v>1</v>
      </c>
      <c r="CB913" t="s">
        <v>1</v>
      </c>
      <c r="CD913" t="str" cm="1">
        <f t="array" aca="1" ref="CD913" ca="1">eConcatenar(A913:CB913,"|")</f>
        <v>q2g87SH9CaWnvxay|CAR2022-0013|3|MEMORIAL|TABASCO|CARDENAS|POBLADO C-9 LICENCIADO FRANCISCO I MADERO|2022-05-01|14800|0|200|50|2|0|0|0|0|0|0|0|0|0|0|0|0|0|0|RAMOS|DE LA CRUZ|JOSE EDUARDO|SOLTERO|X|X|CALLE 8 CON CALLE FRANCISCO VILLA SIN NUMERO|POBLADO C-9 LICENCIADO FRANCISCO I MADERO|X|9371282545|X|X|X|CALLE 8 CON CALLE FRANCISCO VILLA SIN NUMERO|X|LUNES|X|X|X|X|X|DOMICILIO |200|14600|0|0|0|2022-05-01|2022-05-08|x|x|x|x|x|D7MKLZTCDQVFP55|x|HOMBRE|X|14800|X|X|X|X|X|X|X|X|CARDENAS|X|X|X|X|X</v>
      </c>
    </row>
    <row r="914" spans="1:82" x14ac:dyDescent="0.25">
      <c r="A914" t="s">
        <v>1048</v>
      </c>
      <c r="B914" t="s">
        <v>3039</v>
      </c>
      <c r="C914">
        <v>3</v>
      </c>
      <c r="D914" t="s">
        <v>3183</v>
      </c>
      <c r="E914" t="s">
        <v>3188</v>
      </c>
      <c r="F914" t="s">
        <v>0</v>
      </c>
      <c r="G914" t="s">
        <v>3675</v>
      </c>
      <c r="H914" t="s">
        <v>3907</v>
      </c>
      <c r="I914">
        <v>14800</v>
      </c>
      <c r="J914">
        <v>0</v>
      </c>
      <c r="K914">
        <v>100</v>
      </c>
      <c r="L914">
        <v>50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 t="s">
        <v>4217</v>
      </c>
      <c r="AC914" t="s">
        <v>4283</v>
      </c>
      <c r="AD914" t="s">
        <v>5084</v>
      </c>
      <c r="AE914" t="s">
        <v>4</v>
      </c>
      <c r="AF914" t="s">
        <v>1</v>
      </c>
      <c r="AG914" t="s">
        <v>1</v>
      </c>
      <c r="AH914" t="s">
        <v>5841</v>
      </c>
      <c r="AI914" t="s">
        <v>3675</v>
      </c>
      <c r="AJ914" t="s">
        <v>1</v>
      </c>
      <c r="AK914">
        <v>9371283826</v>
      </c>
      <c r="AL914" t="s">
        <v>1</v>
      </c>
      <c r="AM914" t="s">
        <v>1</v>
      </c>
      <c r="AN914" t="s">
        <v>1</v>
      </c>
      <c r="AO914" t="s">
        <v>5841</v>
      </c>
      <c r="AP914" t="s">
        <v>1</v>
      </c>
      <c r="AQ914" t="s">
        <v>2</v>
      </c>
      <c r="AR914" t="s">
        <v>1</v>
      </c>
      <c r="AS914" t="s">
        <v>1</v>
      </c>
      <c r="AT914" t="s">
        <v>1</v>
      </c>
      <c r="AU914" t="s">
        <v>1</v>
      </c>
      <c r="AV914" t="s">
        <v>1</v>
      </c>
      <c r="AW914" t="s">
        <v>11</v>
      </c>
      <c r="AX914">
        <f>Tabla1[[#This Row],[precio del paquete]]-Tabla1[[#This Row],[Saldo_Deudor]]</f>
        <v>500</v>
      </c>
      <c r="AY914">
        <v>14300</v>
      </c>
      <c r="AZ914">
        <v>0</v>
      </c>
      <c r="BA914">
        <v>0</v>
      </c>
      <c r="BB914" s="20">
        <v>0</v>
      </c>
      <c r="BC914" t="s">
        <v>5959</v>
      </c>
      <c r="BD914" t="s">
        <v>3763</v>
      </c>
      <c r="BE914" t="s">
        <v>3</v>
      </c>
      <c r="BF914" t="s">
        <v>3</v>
      </c>
      <c r="BG914" t="s">
        <v>3</v>
      </c>
      <c r="BH914" t="s">
        <v>3</v>
      </c>
      <c r="BI914" t="s">
        <v>3</v>
      </c>
      <c r="BJ914" s="18" t="s">
        <v>6155</v>
      </c>
      <c r="BK914" t="s">
        <v>3</v>
      </c>
      <c r="BL914" t="s">
        <v>132</v>
      </c>
      <c r="BM914" t="s">
        <v>1</v>
      </c>
      <c r="BN914">
        <f>Tabla1[[#This Row],[precio del paquete]]</f>
        <v>14800</v>
      </c>
      <c r="BO914" t="s">
        <v>1</v>
      </c>
      <c r="BP914" t="s">
        <v>1</v>
      </c>
      <c r="BQ914" t="s">
        <v>1</v>
      </c>
      <c r="BR914" t="s">
        <v>1</v>
      </c>
      <c r="BS914" t="s">
        <v>1</v>
      </c>
      <c r="BT914" t="s">
        <v>1</v>
      </c>
      <c r="BU914" t="s">
        <v>1</v>
      </c>
      <c r="BV914" t="s">
        <v>1</v>
      </c>
      <c r="BW914" t="s">
        <v>0</v>
      </c>
      <c r="BX914" t="s">
        <v>1</v>
      </c>
      <c r="BY914" t="s">
        <v>1</v>
      </c>
      <c r="BZ914" t="s">
        <v>1</v>
      </c>
      <c r="CA914" t="s">
        <v>1</v>
      </c>
      <c r="CB914" t="s">
        <v>1</v>
      </c>
      <c r="CD914" t="str" cm="1">
        <f t="array" aca="1" ref="CD914" ca="1">eConcatenar(A914:CB914,"|")</f>
        <v>PTXMqeO5K2iyYsAt|CAR2021-7659|3|MEMORIAL|TABASCO|CARDENAS|POBLADO C-16 EMILIANO ZAPATA|2021-12-23|14800|0|100|50|0|0|0|0|0|0|0|0|0|0|0|0|0|0|0|RODRIGUEZ|CORDOVA|ERITA|SOLTERO|X|X|CALLE 9 CASA NUMERO 159|POBLADO C-16 EMILIANO ZAPATA|X|9371283826|X|X|X|CALLE 9 CASA NUMERO 159|X|LUNES|X|X|X|X|X|DOMICILIO |500|14300|0|0|0|2022-01-25|2022-02-01|x|x|x|x|x|D7MKLZTCDQVFP55|x|HOMBRE|X|14800|X|X|X|X|X|X|X|X|CARDENAS|X|X|X|X|X</v>
      </c>
    </row>
    <row r="915" spans="1:82" x14ac:dyDescent="0.25">
      <c r="A915" t="s">
        <v>1049</v>
      </c>
      <c r="B915" t="s">
        <v>3040</v>
      </c>
      <c r="C915">
        <v>3</v>
      </c>
      <c r="D915" t="s">
        <v>3183</v>
      </c>
      <c r="E915" t="s">
        <v>3188</v>
      </c>
      <c r="F915" t="s">
        <v>0</v>
      </c>
      <c r="G915" t="s">
        <v>3481</v>
      </c>
      <c r="H915" t="s">
        <v>3866</v>
      </c>
      <c r="I915">
        <v>14800</v>
      </c>
      <c r="J915">
        <v>0</v>
      </c>
      <c r="K915">
        <v>50</v>
      </c>
      <c r="L915">
        <v>50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 t="s">
        <v>4936</v>
      </c>
      <c r="AC915" t="s">
        <v>4201</v>
      </c>
      <c r="AD915" t="s">
        <v>5085</v>
      </c>
      <c r="AE915" t="s">
        <v>4</v>
      </c>
      <c r="AF915" t="s">
        <v>1</v>
      </c>
      <c r="AG915" t="s">
        <v>1</v>
      </c>
      <c r="AH915" t="s">
        <v>5842</v>
      </c>
      <c r="AI915" t="s">
        <v>3481</v>
      </c>
      <c r="AJ915" t="s">
        <v>1</v>
      </c>
      <c r="AK915">
        <v>9372710481</v>
      </c>
      <c r="AL915" t="s">
        <v>1</v>
      </c>
      <c r="AM915" t="s">
        <v>1</v>
      </c>
      <c r="AN915" t="s">
        <v>1</v>
      </c>
      <c r="AO915" t="s">
        <v>5842</v>
      </c>
      <c r="AP915" t="s">
        <v>1</v>
      </c>
      <c r="AQ915" t="s">
        <v>2</v>
      </c>
      <c r="AR915" t="s">
        <v>1</v>
      </c>
      <c r="AS915" t="s">
        <v>1</v>
      </c>
      <c r="AT915" t="s">
        <v>1</v>
      </c>
      <c r="AU915" t="s">
        <v>1</v>
      </c>
      <c r="AV915" t="s">
        <v>1</v>
      </c>
      <c r="AW915" t="s">
        <v>11</v>
      </c>
      <c r="AX915">
        <f>Tabla1[[#This Row],[precio del paquete]]-Tabla1[[#This Row],[Saldo_Deudor]]</f>
        <v>650</v>
      </c>
      <c r="AY915">
        <v>14150</v>
      </c>
      <c r="AZ915">
        <v>0</v>
      </c>
      <c r="BA915">
        <v>0</v>
      </c>
      <c r="BB915" s="20">
        <v>0</v>
      </c>
      <c r="BC915" t="s">
        <v>5960</v>
      </c>
      <c r="BD915" t="s">
        <v>6033</v>
      </c>
      <c r="BE915" t="s">
        <v>3</v>
      </c>
      <c r="BF915" t="s">
        <v>3</v>
      </c>
      <c r="BG915" t="s">
        <v>3</v>
      </c>
      <c r="BH915" t="s">
        <v>3</v>
      </c>
      <c r="BI915" t="s">
        <v>3</v>
      </c>
      <c r="BJ915" s="19" t="s">
        <v>6155</v>
      </c>
      <c r="BK915" t="s">
        <v>3</v>
      </c>
      <c r="BL915" t="s">
        <v>132</v>
      </c>
      <c r="BM915" t="s">
        <v>1</v>
      </c>
      <c r="BN915">
        <f>Tabla1[[#This Row],[precio del paquete]]</f>
        <v>14800</v>
      </c>
      <c r="BO915" t="s">
        <v>1</v>
      </c>
      <c r="BP915" t="s">
        <v>1</v>
      </c>
      <c r="BQ915" t="s">
        <v>1</v>
      </c>
      <c r="BR915" t="s">
        <v>1</v>
      </c>
      <c r="BS915" t="s">
        <v>1</v>
      </c>
      <c r="BT915" t="s">
        <v>1</v>
      </c>
      <c r="BU915" t="s">
        <v>1</v>
      </c>
      <c r="BV915" t="s">
        <v>1</v>
      </c>
      <c r="BW915" t="s">
        <v>0</v>
      </c>
      <c r="BX915" t="s">
        <v>1</v>
      </c>
      <c r="BY915" t="s">
        <v>1</v>
      </c>
      <c r="BZ915" t="s">
        <v>1</v>
      </c>
      <c r="CA915" t="s">
        <v>1</v>
      </c>
      <c r="CB915" t="s">
        <v>1</v>
      </c>
      <c r="CD915" t="str" cm="1">
        <f t="array" aca="1" ref="CD915" ca="1">eConcatenar(A915:CB915,"|")</f>
        <v>FYO4a7aPeXQfJP53|CAR2021-7007|3|MEMORIAL|TABASCO|CARDENAS|POBLADO C-10 GENERAL LAZARO CARDENAS|2021-11-23|14800|0|50|50|0|0|0|0|0|0|0|0|0|0|0|0|0|0|0|ULLOA|HERNANDEZ|ORVELIN|SOLTERO|X|X|ZONA VERDE ENTRE CALLE 4 Y 5 SIN NUMERO|POBLADO C-10 GENERAL LAZARO CARDENAS|X|9372710481|X|X|X|ZONA VERDE ENTRE CALLE 4 Y 5 SIN NUMERO|X|LUNES|X|X|X|X|X|DOMICILIO |650|14150|0|0|0|2022-01-31|2022-02-07|x|x|x|x|x|D7MKLZTCDQVFP55|x|HOMBRE|X|14800|X|X|X|X|X|X|X|X|CARDENAS|X|X|X|X|X</v>
      </c>
    </row>
    <row r="916" spans="1:82" x14ac:dyDescent="0.25">
      <c r="A916" t="s">
        <v>1050</v>
      </c>
      <c r="B916" t="s">
        <v>3041</v>
      </c>
      <c r="C916">
        <v>3</v>
      </c>
      <c r="D916" t="s">
        <v>3183</v>
      </c>
      <c r="E916" t="s">
        <v>3188</v>
      </c>
      <c r="F916" t="s">
        <v>0</v>
      </c>
      <c r="G916" t="s">
        <v>3669</v>
      </c>
      <c r="H916" t="s">
        <v>3976</v>
      </c>
      <c r="I916">
        <v>14800</v>
      </c>
      <c r="J916">
        <v>0</v>
      </c>
      <c r="K916">
        <v>100</v>
      </c>
      <c r="L916">
        <v>50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 t="s">
        <v>4184</v>
      </c>
      <c r="AC916" t="s">
        <v>4230</v>
      </c>
      <c r="AD916" t="s">
        <v>4857</v>
      </c>
      <c r="AE916" t="s">
        <v>4</v>
      </c>
      <c r="AF916" t="s">
        <v>1</v>
      </c>
      <c r="AG916" t="s">
        <v>1</v>
      </c>
      <c r="AH916" t="s">
        <v>5843</v>
      </c>
      <c r="AI916" t="s">
        <v>3669</v>
      </c>
      <c r="AJ916" t="s">
        <v>1</v>
      </c>
      <c r="AK916">
        <v>9984826644</v>
      </c>
      <c r="AL916" t="s">
        <v>1</v>
      </c>
      <c r="AM916" t="s">
        <v>1</v>
      </c>
      <c r="AN916" t="s">
        <v>1</v>
      </c>
      <c r="AO916" t="s">
        <v>5843</v>
      </c>
      <c r="AP916" t="s">
        <v>1</v>
      </c>
      <c r="AQ916" t="s">
        <v>2</v>
      </c>
      <c r="AR916" t="s">
        <v>1</v>
      </c>
      <c r="AS916" t="s">
        <v>1</v>
      </c>
      <c r="AT916" t="s">
        <v>1</v>
      </c>
      <c r="AU916" t="s">
        <v>1</v>
      </c>
      <c r="AV916" t="s">
        <v>1</v>
      </c>
      <c r="AW916" t="s">
        <v>11</v>
      </c>
      <c r="AX916">
        <f>Tabla1[[#This Row],[precio del paquete]]-Tabla1[[#This Row],[Saldo_Deudor]]</f>
        <v>300</v>
      </c>
      <c r="AY916">
        <v>14500</v>
      </c>
      <c r="AZ916">
        <v>0</v>
      </c>
      <c r="BA916">
        <v>0</v>
      </c>
      <c r="BB916" s="20">
        <v>0</v>
      </c>
      <c r="BC916" t="s">
        <v>5960</v>
      </c>
      <c r="BD916" t="s">
        <v>6033</v>
      </c>
      <c r="BE916" t="s">
        <v>3</v>
      </c>
      <c r="BF916" t="s">
        <v>3</v>
      </c>
      <c r="BG916" t="s">
        <v>3</v>
      </c>
      <c r="BH916" t="s">
        <v>3</v>
      </c>
      <c r="BI916" t="s">
        <v>3</v>
      </c>
      <c r="BJ916" s="18" t="s">
        <v>6155</v>
      </c>
      <c r="BK916" t="s">
        <v>3</v>
      </c>
      <c r="BL916" t="s">
        <v>132</v>
      </c>
      <c r="BM916" t="s">
        <v>1</v>
      </c>
      <c r="BN916">
        <f>Tabla1[[#This Row],[precio del paquete]]</f>
        <v>14800</v>
      </c>
      <c r="BO916" t="s">
        <v>1</v>
      </c>
      <c r="BP916" t="s">
        <v>1</v>
      </c>
      <c r="BQ916" t="s">
        <v>1</v>
      </c>
      <c r="BR916" t="s">
        <v>1</v>
      </c>
      <c r="BS916" t="s">
        <v>1</v>
      </c>
      <c r="BT916" t="s">
        <v>1</v>
      </c>
      <c r="BU916" t="s">
        <v>1</v>
      </c>
      <c r="BV916" t="s">
        <v>1</v>
      </c>
      <c r="BW916" t="s">
        <v>0</v>
      </c>
      <c r="BX916" t="s">
        <v>1</v>
      </c>
      <c r="BY916" t="s">
        <v>1</v>
      </c>
      <c r="BZ916" t="s">
        <v>1</v>
      </c>
      <c r="CA916" t="s">
        <v>1</v>
      </c>
      <c r="CB916" t="s">
        <v>1</v>
      </c>
      <c r="CD916" t="str" cm="1">
        <f t="array" aca="1" ref="CD916" ca="1">eConcatenar(A916:CB916,"|")</f>
        <v>TFq2pGPSNdO97BK0|CAR2022-0021|3|MEMORIAL|TABASCO|CARDENAS|POBLADO C-9 LICENCIADO FRANCISCO I MADERO|2022-05-01|14800|0|100|50|0|0|0|0|0|0|0|0|0|0|0|0|0|0|0|PEREZ|VELAZQUEZ|MIGUEL ANGEL|SOLTERO|X|X|CALLE BENITO JUAREZ 9 CASA NUMERO 147|POBLADO C-9 LICENCIADO FRANCISCO I MADERO|X|9984826644|X|X|X|CALLE BENITO JUAREZ 9 CASA NUMERO 147|X|LUNES|X|X|X|X|X|DOMICILIO |300|14500|0|0|0|2022-01-31|2022-02-07|x|x|x|x|x|D7MKLZTCDQVFP55|x|HOMBRE|X|14800|X|X|X|X|X|X|X|X|CARDENAS|X|X|X|X|X</v>
      </c>
    </row>
    <row r="917" spans="1:82" x14ac:dyDescent="0.25">
      <c r="A917" t="s">
        <v>1051</v>
      </c>
      <c r="B917" t="s">
        <v>3042</v>
      </c>
      <c r="C917">
        <v>3</v>
      </c>
      <c r="D917" t="s">
        <v>3183</v>
      </c>
      <c r="E917" t="s">
        <v>3188</v>
      </c>
      <c r="F917" t="s">
        <v>0</v>
      </c>
      <c r="G917" t="s">
        <v>3671</v>
      </c>
      <c r="H917" t="s">
        <v>3784</v>
      </c>
      <c r="I917">
        <v>14800</v>
      </c>
      <c r="J917">
        <v>0</v>
      </c>
      <c r="K917">
        <v>200</v>
      </c>
      <c r="L917">
        <v>50</v>
      </c>
      <c r="M917">
        <v>1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 t="s">
        <v>4601</v>
      </c>
      <c r="AC917" t="s">
        <v>4183</v>
      </c>
      <c r="AD917" t="s">
        <v>4548</v>
      </c>
      <c r="AE917" t="s">
        <v>4</v>
      </c>
      <c r="AF917" t="s">
        <v>1</v>
      </c>
      <c r="AG917" t="s">
        <v>1</v>
      </c>
      <c r="AH917" t="s">
        <v>5844</v>
      </c>
      <c r="AI917" t="s">
        <v>3671</v>
      </c>
      <c r="AJ917" t="s">
        <v>1</v>
      </c>
      <c r="AK917">
        <v>9171080374</v>
      </c>
      <c r="AL917" t="s">
        <v>1</v>
      </c>
      <c r="AM917" t="s">
        <v>1</v>
      </c>
      <c r="AN917" t="s">
        <v>1</v>
      </c>
      <c r="AO917" t="s">
        <v>5844</v>
      </c>
      <c r="AP917" t="s">
        <v>1</v>
      </c>
      <c r="AQ917" t="s">
        <v>2</v>
      </c>
      <c r="AR917" t="s">
        <v>1</v>
      </c>
      <c r="AS917" t="s">
        <v>1</v>
      </c>
      <c r="AT917" t="s">
        <v>1</v>
      </c>
      <c r="AU917" t="s">
        <v>1</v>
      </c>
      <c r="AV917" t="s">
        <v>1</v>
      </c>
      <c r="AW917" t="s">
        <v>11</v>
      </c>
      <c r="AX917">
        <f>Tabla1[[#This Row],[precio del paquete]]-Tabla1[[#This Row],[Saldo_Deudor]]</f>
        <v>600</v>
      </c>
      <c r="AY917">
        <v>14200</v>
      </c>
      <c r="AZ917">
        <v>0</v>
      </c>
      <c r="BA917">
        <v>0</v>
      </c>
      <c r="BB917" s="20">
        <v>0</v>
      </c>
      <c r="BC917" t="s">
        <v>3985</v>
      </c>
      <c r="BD917" t="s">
        <v>4141</v>
      </c>
      <c r="BE917" t="s">
        <v>3</v>
      </c>
      <c r="BF917" t="s">
        <v>3</v>
      </c>
      <c r="BG917" t="s">
        <v>3</v>
      </c>
      <c r="BH917" t="s">
        <v>3</v>
      </c>
      <c r="BI917" t="s">
        <v>3</v>
      </c>
      <c r="BJ917" s="19" t="s">
        <v>6155</v>
      </c>
      <c r="BK917" t="s">
        <v>3</v>
      </c>
      <c r="BL917" t="s">
        <v>132</v>
      </c>
      <c r="BM917" t="s">
        <v>1</v>
      </c>
      <c r="BN917">
        <f>Tabla1[[#This Row],[precio del paquete]]</f>
        <v>14800</v>
      </c>
      <c r="BO917" t="s">
        <v>1</v>
      </c>
      <c r="BP917" t="s">
        <v>1</v>
      </c>
      <c r="BQ917" t="s">
        <v>1</v>
      </c>
      <c r="BR917" t="s">
        <v>1</v>
      </c>
      <c r="BS917" t="s">
        <v>1</v>
      </c>
      <c r="BT917" t="s">
        <v>1</v>
      </c>
      <c r="BU917" t="s">
        <v>1</v>
      </c>
      <c r="BV917" t="s">
        <v>1</v>
      </c>
      <c r="BW917" t="s">
        <v>0</v>
      </c>
      <c r="BX917" t="s">
        <v>1</v>
      </c>
      <c r="BY917" t="s">
        <v>1</v>
      </c>
      <c r="BZ917" t="s">
        <v>1</v>
      </c>
      <c r="CA917" t="s">
        <v>1</v>
      </c>
      <c r="CB917" t="s">
        <v>1</v>
      </c>
      <c r="CD917" t="str" cm="1">
        <f t="array" aca="1" ref="CD917" ca="1">eConcatenar(A917:CB917,"|")</f>
        <v>uxQqxML9hmJ04WrM|CAR2021-6665|3|MEMORIAL|TABASCO|CARDENAS|POBLADO C-28 CORONEL GREGORIO MENDEZ|2021-05-11|14800|0|200|50|1|0|0|0|0|0|0|0|0|0|0|0|0|0|0|QUIROGA|DE LA CRUZ|CANDELARIA|SOLTERO|X|X|CALLE 7 CASA NUMERO 198|POBLADO C-28 CORONEL GREGORIO MENDEZ|X|9171080374|X|X|X|CALLE 7 CASA NUMERO 198|X|LUNES|X|X|X|X|X|DOMICILIO |600|14200|0|0|0|2022-01-17|2022-01-24|x|x|x|x|x|D7MKLZTCDQVFP55|x|HOMBRE|X|14800|X|X|X|X|X|X|X|X|CARDENAS|X|X|X|X|X</v>
      </c>
    </row>
    <row r="918" spans="1:82" x14ac:dyDescent="0.25">
      <c r="A918" t="s">
        <v>1052</v>
      </c>
      <c r="B918" t="s">
        <v>3043</v>
      </c>
      <c r="C918">
        <v>3</v>
      </c>
      <c r="D918" t="s">
        <v>3183</v>
      </c>
      <c r="E918" t="s">
        <v>3188</v>
      </c>
      <c r="F918" t="s">
        <v>0</v>
      </c>
      <c r="G918" t="s">
        <v>3671</v>
      </c>
      <c r="H918" t="s">
        <v>4103</v>
      </c>
      <c r="I918">
        <v>14800</v>
      </c>
      <c r="J918">
        <v>0</v>
      </c>
      <c r="K918">
        <v>50</v>
      </c>
      <c r="L918">
        <v>50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 t="s">
        <v>4212</v>
      </c>
      <c r="AC918" t="s">
        <v>4305</v>
      </c>
      <c r="AD918" t="s">
        <v>4394</v>
      </c>
      <c r="AE918" t="s">
        <v>4</v>
      </c>
      <c r="AF918" t="s">
        <v>1</v>
      </c>
      <c r="AG918" t="s">
        <v>1</v>
      </c>
      <c r="AH918" t="s">
        <v>5845</v>
      </c>
      <c r="AI918" t="s">
        <v>3671</v>
      </c>
      <c r="AJ918" t="s">
        <v>1</v>
      </c>
      <c r="AK918">
        <v>6721219595</v>
      </c>
      <c r="AL918" t="s">
        <v>1</v>
      </c>
      <c r="AM918" t="s">
        <v>1</v>
      </c>
      <c r="AN918" t="s">
        <v>1</v>
      </c>
      <c r="AO918" t="s">
        <v>5845</v>
      </c>
      <c r="AP918" t="s">
        <v>1</v>
      </c>
      <c r="AQ918" t="s">
        <v>2</v>
      </c>
      <c r="AR918" t="s">
        <v>1</v>
      </c>
      <c r="AS918" t="s">
        <v>1</v>
      </c>
      <c r="AT918" t="s">
        <v>1</v>
      </c>
      <c r="AU918" t="s">
        <v>1</v>
      </c>
      <c r="AV918" t="s">
        <v>1</v>
      </c>
      <c r="AW918" t="s">
        <v>11</v>
      </c>
      <c r="AX918">
        <f>Tabla1[[#This Row],[precio del paquete]]-Tabla1[[#This Row],[Saldo_Deudor]]</f>
        <v>50</v>
      </c>
      <c r="AY918">
        <v>14750</v>
      </c>
      <c r="AZ918">
        <v>0</v>
      </c>
      <c r="BA918">
        <v>0</v>
      </c>
      <c r="BB918" s="20">
        <v>0</v>
      </c>
      <c r="BC918" t="s">
        <v>4103</v>
      </c>
      <c r="BD918" t="s">
        <v>6052</v>
      </c>
      <c r="BE918" t="s">
        <v>3</v>
      </c>
      <c r="BF918" t="s">
        <v>3</v>
      </c>
      <c r="BG918" t="s">
        <v>3</v>
      </c>
      <c r="BH918" t="s">
        <v>3</v>
      </c>
      <c r="BI918" t="s">
        <v>3</v>
      </c>
      <c r="BJ918" s="18" t="s">
        <v>6155</v>
      </c>
      <c r="BK918" t="s">
        <v>3</v>
      </c>
      <c r="BL918" t="s">
        <v>132</v>
      </c>
      <c r="BM918" t="s">
        <v>1</v>
      </c>
      <c r="BN918">
        <f>Tabla1[[#This Row],[precio del paquete]]</f>
        <v>14800</v>
      </c>
      <c r="BO918" t="s">
        <v>1</v>
      </c>
      <c r="BP918" t="s">
        <v>1</v>
      </c>
      <c r="BQ918" t="s">
        <v>1</v>
      </c>
      <c r="BR918" t="s">
        <v>1</v>
      </c>
      <c r="BS918" t="s">
        <v>1</v>
      </c>
      <c r="BT918" t="s">
        <v>1</v>
      </c>
      <c r="BU918" t="s">
        <v>1</v>
      </c>
      <c r="BV918" t="s">
        <v>1</v>
      </c>
      <c r="BW918" t="s">
        <v>0</v>
      </c>
      <c r="BX918" t="s">
        <v>1</v>
      </c>
      <c r="BY918" t="s">
        <v>1</v>
      </c>
      <c r="BZ918" t="s">
        <v>1</v>
      </c>
      <c r="CA918" t="s">
        <v>1</v>
      </c>
      <c r="CB918" t="s">
        <v>1</v>
      </c>
      <c r="CD918" t="str" cm="1">
        <f t="array" aca="1" ref="CD918" ca="1">eConcatenar(A918:CB918,"|")</f>
        <v>yC6j4cZaIqUi1uG9|CAR2022-0478|3|MEMORIAL|TABASCO|CARDENAS|POBLADO C-28 CORONEL GREGORIO MENDEZ|2022-01-28|14800|0|50|50|0|0|0|0|0|0|0|0|0|0|0|0|0|0|0|RAMIREZ|SANCHEZ|JUAN JOSE|SOLTERO|X|X|CALLE 6 CASA NUMERO 183|POBLADO C-28 CORONEL GREGORIO MENDEZ|X|6721219595|X|X|X|CALLE 6 CASA NUMERO 183|X|LUNES|X|X|X|X|X|DOMICILIO |50|14750|0|0|0|2022-01-28|2022-02-04|x|x|x|x|x|D7MKLZTCDQVFP55|x|HOMBRE|X|14800|X|X|X|X|X|X|X|X|CARDENAS|X|X|X|X|X</v>
      </c>
    </row>
    <row r="919" spans="1:82" x14ac:dyDescent="0.25">
      <c r="A919" t="s">
        <v>1053</v>
      </c>
      <c r="B919" t="s">
        <v>3044</v>
      </c>
      <c r="C919">
        <v>3</v>
      </c>
      <c r="D919" t="s">
        <v>3183</v>
      </c>
      <c r="E919" t="s">
        <v>3188</v>
      </c>
      <c r="F919" t="s">
        <v>0</v>
      </c>
      <c r="G919" t="s">
        <v>3671</v>
      </c>
      <c r="H919" t="s">
        <v>4135</v>
      </c>
      <c r="I919">
        <v>14800</v>
      </c>
      <c r="J919">
        <v>0</v>
      </c>
      <c r="K919">
        <v>100</v>
      </c>
      <c r="L919">
        <v>50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 t="s">
        <v>5086</v>
      </c>
      <c r="AC919" t="s">
        <v>4307</v>
      </c>
      <c r="AD919" t="s">
        <v>5087</v>
      </c>
      <c r="AE919" t="s">
        <v>4</v>
      </c>
      <c r="AF919" t="s">
        <v>1</v>
      </c>
      <c r="AG919" t="s">
        <v>1</v>
      </c>
      <c r="AH919" t="s">
        <v>5846</v>
      </c>
      <c r="AI919" t="s">
        <v>3671</v>
      </c>
      <c r="AJ919" t="s">
        <v>1</v>
      </c>
      <c r="AK919">
        <v>9371107252</v>
      </c>
      <c r="AL919" t="s">
        <v>1</v>
      </c>
      <c r="AM919" t="s">
        <v>1</v>
      </c>
      <c r="AN919" t="s">
        <v>1</v>
      </c>
      <c r="AO919" t="s">
        <v>5846</v>
      </c>
      <c r="AP919" t="s">
        <v>1</v>
      </c>
      <c r="AQ919" t="s">
        <v>2</v>
      </c>
      <c r="AR919" t="s">
        <v>1</v>
      </c>
      <c r="AS919" t="s">
        <v>1</v>
      </c>
      <c r="AT919" t="s">
        <v>1</v>
      </c>
      <c r="AU919" t="s">
        <v>1</v>
      </c>
      <c r="AV919" t="s">
        <v>1</v>
      </c>
      <c r="AW919" t="s">
        <v>11</v>
      </c>
      <c r="AX919">
        <f>Tabla1[[#This Row],[precio del paquete]]-Tabla1[[#This Row],[Saldo_Deudor]]</f>
        <v>500</v>
      </c>
      <c r="AY919">
        <v>14300</v>
      </c>
      <c r="AZ919">
        <v>0</v>
      </c>
      <c r="BA919">
        <v>0</v>
      </c>
      <c r="BB919" s="20">
        <v>0</v>
      </c>
      <c r="BC919" t="s">
        <v>5959</v>
      </c>
      <c r="BD919" t="s">
        <v>3763</v>
      </c>
      <c r="BE919" t="s">
        <v>3</v>
      </c>
      <c r="BF919" t="s">
        <v>3</v>
      </c>
      <c r="BG919" t="s">
        <v>3</v>
      </c>
      <c r="BH919" t="s">
        <v>3</v>
      </c>
      <c r="BI919" t="s">
        <v>3</v>
      </c>
      <c r="BJ919" s="19" t="s">
        <v>6155</v>
      </c>
      <c r="BK919" t="s">
        <v>3</v>
      </c>
      <c r="BL919" t="s">
        <v>132</v>
      </c>
      <c r="BM919" t="s">
        <v>1</v>
      </c>
      <c r="BN919">
        <f>Tabla1[[#This Row],[precio del paquete]]</f>
        <v>14800</v>
      </c>
      <c r="BO919" t="s">
        <v>1</v>
      </c>
      <c r="BP919" t="s">
        <v>1</v>
      </c>
      <c r="BQ919" t="s">
        <v>1</v>
      </c>
      <c r="BR919" t="s">
        <v>1</v>
      </c>
      <c r="BS919" t="s">
        <v>1</v>
      </c>
      <c r="BT919" t="s">
        <v>1</v>
      </c>
      <c r="BU919" t="s">
        <v>1</v>
      </c>
      <c r="BV919" t="s">
        <v>1</v>
      </c>
      <c r="BW919" t="s">
        <v>0</v>
      </c>
      <c r="BX919" t="s">
        <v>1</v>
      </c>
      <c r="BY919" t="s">
        <v>1</v>
      </c>
      <c r="BZ919" t="s">
        <v>1</v>
      </c>
      <c r="CA919" t="s">
        <v>1</v>
      </c>
      <c r="CB919" t="s">
        <v>1</v>
      </c>
      <c r="CD919" t="str" cm="1">
        <f t="array" aca="1" ref="CD919" ca="1">eConcatenar(A919:CB919,"|")</f>
        <v>PmINC9QgCYWhNivr|CAR2021-7559|3|MEMORIAL|TABASCO|CARDENAS|POBLADO C-28 CORONEL GREGORIO MENDEZ|2021-12-15|14800|0|100|50|0|0|0|0|0|0|0|0|0|0|0|0|0|0|0|MENA|ESTRADA|ORBELIN|SOLTERO|X|X|CALLE 4 ZONA VERDE SIN NUMERO|POBLADO C-28 CORONEL GREGORIO MENDEZ|X|9371107252|X|X|X|CALLE 4 ZONA VERDE SIN NUMERO|X|LUNES|X|X|X|X|X|DOMICILIO |500|14300|0|0|0|2022-01-25|2022-02-01|x|x|x|x|x|D7MKLZTCDQVFP55|x|HOMBRE|X|14800|X|X|X|X|X|X|X|X|CARDENAS|X|X|X|X|X</v>
      </c>
    </row>
    <row r="920" spans="1:82" x14ac:dyDescent="0.25">
      <c r="A920" t="s">
        <v>1054</v>
      </c>
      <c r="B920" t="s">
        <v>3045</v>
      </c>
      <c r="C920">
        <v>3</v>
      </c>
      <c r="D920" t="s">
        <v>3183</v>
      </c>
      <c r="E920" t="s">
        <v>3188</v>
      </c>
      <c r="F920" t="s">
        <v>0</v>
      </c>
      <c r="G920" t="s">
        <v>3671</v>
      </c>
      <c r="H920" t="s">
        <v>3985</v>
      </c>
      <c r="I920">
        <v>14800</v>
      </c>
      <c r="J920">
        <v>0</v>
      </c>
      <c r="K920">
        <v>50</v>
      </c>
      <c r="L920">
        <v>50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 t="s">
        <v>4444</v>
      </c>
      <c r="AC920" t="s">
        <v>4226</v>
      </c>
      <c r="AD920" t="s">
        <v>4945</v>
      </c>
      <c r="AE920" t="s">
        <v>4</v>
      </c>
      <c r="AF920" t="s">
        <v>1</v>
      </c>
      <c r="AG920" t="s">
        <v>1</v>
      </c>
      <c r="AH920" t="s">
        <v>5847</v>
      </c>
      <c r="AI920" t="s">
        <v>3671</v>
      </c>
      <c r="AJ920" t="s">
        <v>1</v>
      </c>
      <c r="AK920">
        <v>9371056345</v>
      </c>
      <c r="AL920" t="s">
        <v>1</v>
      </c>
      <c r="AM920" t="s">
        <v>1</v>
      </c>
      <c r="AN920" t="s">
        <v>1</v>
      </c>
      <c r="AO920" t="s">
        <v>5847</v>
      </c>
      <c r="AP920" t="s">
        <v>1</v>
      </c>
      <c r="AQ920" t="s">
        <v>2</v>
      </c>
      <c r="AR920" t="s">
        <v>1</v>
      </c>
      <c r="AS920" t="s">
        <v>1</v>
      </c>
      <c r="AT920" t="s">
        <v>1</v>
      </c>
      <c r="AU920" t="s">
        <v>1</v>
      </c>
      <c r="AV920" t="s">
        <v>1</v>
      </c>
      <c r="AW920" t="s">
        <v>11</v>
      </c>
      <c r="AX920">
        <f>Tabla1[[#This Row],[precio del paquete]]-Tabla1[[#This Row],[Saldo_Deudor]]</f>
        <v>50</v>
      </c>
      <c r="AY920">
        <v>14750</v>
      </c>
      <c r="AZ920">
        <v>0</v>
      </c>
      <c r="BA920">
        <v>0</v>
      </c>
      <c r="BB920" s="20">
        <v>0</v>
      </c>
      <c r="BC920" t="s">
        <v>3985</v>
      </c>
      <c r="BD920" t="s">
        <v>4141</v>
      </c>
      <c r="BE920" t="s">
        <v>3</v>
      </c>
      <c r="BF920" t="s">
        <v>3</v>
      </c>
      <c r="BG920" t="s">
        <v>3</v>
      </c>
      <c r="BH920" t="s">
        <v>3</v>
      </c>
      <c r="BI920" t="s">
        <v>3</v>
      </c>
      <c r="BJ920" s="18" t="s">
        <v>6155</v>
      </c>
      <c r="BK920" t="s">
        <v>3</v>
      </c>
      <c r="BL920" t="s">
        <v>132</v>
      </c>
      <c r="BM920" t="s">
        <v>1</v>
      </c>
      <c r="BN920">
        <f>Tabla1[[#This Row],[precio del paquete]]</f>
        <v>14800</v>
      </c>
      <c r="BO920" t="s">
        <v>1</v>
      </c>
      <c r="BP920" t="s">
        <v>1</v>
      </c>
      <c r="BQ920" t="s">
        <v>1</v>
      </c>
      <c r="BR920" t="s">
        <v>1</v>
      </c>
      <c r="BS920" t="s">
        <v>1</v>
      </c>
      <c r="BT920" t="s">
        <v>1</v>
      </c>
      <c r="BU920" t="s">
        <v>1</v>
      </c>
      <c r="BV920" t="s">
        <v>1</v>
      </c>
      <c r="BW920" t="s">
        <v>0</v>
      </c>
      <c r="BX920" t="s">
        <v>1</v>
      </c>
      <c r="BY920" t="s">
        <v>1</v>
      </c>
      <c r="BZ920" t="s">
        <v>1</v>
      </c>
      <c r="CA920" t="s">
        <v>1</v>
      </c>
      <c r="CB920" t="s">
        <v>1</v>
      </c>
      <c r="CD920" t="str" cm="1">
        <f t="array" aca="1" ref="CD920" ca="1">eConcatenar(A920:CB920,"|")</f>
        <v>qNDagMrfuN1QRyDB|CAR2022-0264|3|MEMORIAL|TABASCO|CARDENAS|POBLADO C-28 CORONEL GREGORIO MENDEZ|2022-01-17|14800|0|50|50|0|0|0|0|0|0|0|0|0|0|0|0|0|0|0|MENDOZA|CRUZ|MARIA TERESA|SOLTERO|X|X|CALLE KILOMETRO 2 SIN NUMERO|POBLADO C-28 CORONEL GREGORIO MENDEZ|X|9371056345|X|X|X|CALLE KILOMETRO 2 SIN NUMERO|X|LUNES|X|X|X|X|X|DOMICILIO |50|14750|0|0|0|2022-01-17|2022-01-24|x|x|x|x|x|D7MKLZTCDQVFP55|x|HOMBRE|X|14800|X|X|X|X|X|X|X|X|CARDENAS|X|X|X|X|X</v>
      </c>
    </row>
    <row r="921" spans="1:82" x14ac:dyDescent="0.25">
      <c r="A921" t="s">
        <v>1055</v>
      </c>
      <c r="B921" t="s">
        <v>3046</v>
      </c>
      <c r="C921">
        <v>3</v>
      </c>
      <c r="D921" t="s">
        <v>3183</v>
      </c>
      <c r="E921" t="s">
        <v>3188</v>
      </c>
      <c r="F921" t="s">
        <v>0</v>
      </c>
      <c r="G921" t="s">
        <v>3685</v>
      </c>
      <c r="H921" t="s">
        <v>4144</v>
      </c>
      <c r="I921">
        <v>14800</v>
      </c>
      <c r="J921">
        <v>0</v>
      </c>
      <c r="K921">
        <v>50</v>
      </c>
      <c r="L921">
        <v>50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 t="s">
        <v>4294</v>
      </c>
      <c r="AC921" t="s">
        <v>7</v>
      </c>
      <c r="AD921" t="s">
        <v>5088</v>
      </c>
      <c r="AE921" t="s">
        <v>4</v>
      </c>
      <c r="AF921" t="s">
        <v>1</v>
      </c>
      <c r="AG921" t="s">
        <v>1</v>
      </c>
      <c r="AH921" t="s">
        <v>5848</v>
      </c>
      <c r="AI921" t="s">
        <v>3685</v>
      </c>
      <c r="AJ921" t="s">
        <v>1</v>
      </c>
      <c r="AK921">
        <v>9371536188</v>
      </c>
      <c r="AL921" t="s">
        <v>1</v>
      </c>
      <c r="AM921" t="s">
        <v>1</v>
      </c>
      <c r="AN921" t="s">
        <v>1</v>
      </c>
      <c r="AO921" t="s">
        <v>5848</v>
      </c>
      <c r="AP921" t="s">
        <v>1</v>
      </c>
      <c r="AQ921" t="s">
        <v>2</v>
      </c>
      <c r="AR921" t="s">
        <v>1</v>
      </c>
      <c r="AS921" t="s">
        <v>1</v>
      </c>
      <c r="AT921" t="s">
        <v>1</v>
      </c>
      <c r="AU921" t="s">
        <v>1</v>
      </c>
      <c r="AV921" t="s">
        <v>1</v>
      </c>
      <c r="AW921" t="s">
        <v>11</v>
      </c>
      <c r="AX921">
        <f>Tabla1[[#This Row],[precio del paquete]]-Tabla1[[#This Row],[Saldo_Deudor]]</f>
        <v>-122700</v>
      </c>
      <c r="AY921">
        <v>137500</v>
      </c>
      <c r="AZ921">
        <v>0</v>
      </c>
      <c r="BA921">
        <v>0</v>
      </c>
      <c r="BB921" s="20">
        <v>0</v>
      </c>
      <c r="BC921" t="s">
        <v>4074</v>
      </c>
      <c r="BD921" t="s">
        <v>3930</v>
      </c>
      <c r="BE921" t="s">
        <v>3</v>
      </c>
      <c r="BF921" t="s">
        <v>3</v>
      </c>
      <c r="BG921" t="s">
        <v>3</v>
      </c>
      <c r="BH921" t="s">
        <v>3</v>
      </c>
      <c r="BI921" t="s">
        <v>3</v>
      </c>
      <c r="BJ921" s="19" t="s">
        <v>6155</v>
      </c>
      <c r="BK921" t="s">
        <v>3</v>
      </c>
      <c r="BL921" t="s">
        <v>132</v>
      </c>
      <c r="BM921" t="s">
        <v>1</v>
      </c>
      <c r="BN921">
        <f>Tabla1[[#This Row],[precio del paquete]]</f>
        <v>14800</v>
      </c>
      <c r="BO921" t="s">
        <v>1</v>
      </c>
      <c r="BP921" t="s">
        <v>1</v>
      </c>
      <c r="BQ921" t="s">
        <v>1</v>
      </c>
      <c r="BR921" t="s">
        <v>1</v>
      </c>
      <c r="BS921" t="s">
        <v>1</v>
      </c>
      <c r="BT921" t="s">
        <v>1</v>
      </c>
      <c r="BU921" t="s">
        <v>1</v>
      </c>
      <c r="BV921" t="s">
        <v>1</v>
      </c>
      <c r="BW921" t="s">
        <v>0</v>
      </c>
      <c r="BX921" t="s">
        <v>1</v>
      </c>
      <c r="BY921" t="s">
        <v>1</v>
      </c>
      <c r="BZ921" t="s">
        <v>1</v>
      </c>
      <c r="CA921" t="s">
        <v>1</v>
      </c>
      <c r="CB921" t="s">
        <v>1</v>
      </c>
      <c r="CD921" t="str" cm="1">
        <f t="array" aca="1" ref="CD921" ca="1">eConcatenar(A921:CB921,"|")</f>
        <v>vJkOnS2xzBz4vTHp|CAR2021-4011|3|MEMORIAL|TABASCO|CARDENAS|COLONIA INFONAVIT LOMA BONITA|2021-07-28|14800|0|50|50|0|0|0|0|0|0|0|0|0|0|0|0|0|0|0|LAZARO|LOPEZ|ADIEL|SOLTERO|X|X|ANDADOR ERNESTO GUEVARA EDIFICIO 7|COLONIA INFONAVIT LOMA BONITA|X|9371536188|X|X|X|ANDADOR ERNESTO GUEVARA EDIFICIO 7|X|LUNES|X|X|X|X|X|DOMICILIO |-122700|137500|0|0|0|2021-12-21|2021-12-28|x|x|x|x|x|D7MKLZTCDQVFP55|x|HOMBRE|X|14800|X|X|X|X|X|X|X|X|CARDENAS|X|X|X|X|X</v>
      </c>
    </row>
    <row r="922" spans="1:82" x14ac:dyDescent="0.25">
      <c r="A922" t="s">
        <v>1056</v>
      </c>
      <c r="B922" t="s">
        <v>3047</v>
      </c>
      <c r="C922">
        <v>3</v>
      </c>
      <c r="D922" t="s">
        <v>3183</v>
      </c>
      <c r="E922" t="s">
        <v>3188</v>
      </c>
      <c r="F922" t="s">
        <v>0</v>
      </c>
      <c r="G922" t="s">
        <v>3675</v>
      </c>
      <c r="H922" t="s">
        <v>3754</v>
      </c>
      <c r="I922">
        <v>14800</v>
      </c>
      <c r="J922">
        <v>0</v>
      </c>
      <c r="K922">
        <v>100</v>
      </c>
      <c r="L922">
        <v>50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 t="s">
        <v>4937</v>
      </c>
      <c r="AC922" t="s">
        <v>4594</v>
      </c>
      <c r="AD922" t="s">
        <v>4569</v>
      </c>
      <c r="AE922" t="s">
        <v>4</v>
      </c>
      <c r="AF922" t="s">
        <v>1</v>
      </c>
      <c r="AG922" t="s">
        <v>1</v>
      </c>
      <c r="AH922" t="s">
        <v>5849</v>
      </c>
      <c r="AI922" t="s">
        <v>3675</v>
      </c>
      <c r="AJ922" t="s">
        <v>1</v>
      </c>
      <c r="AK922">
        <v>9371651688</v>
      </c>
      <c r="AL922" t="s">
        <v>1</v>
      </c>
      <c r="AM922" t="s">
        <v>1</v>
      </c>
      <c r="AN922" t="s">
        <v>1</v>
      </c>
      <c r="AO922" t="s">
        <v>5849</v>
      </c>
      <c r="AP922" t="s">
        <v>1</v>
      </c>
      <c r="AQ922" t="s">
        <v>2</v>
      </c>
      <c r="AR922" t="s">
        <v>1</v>
      </c>
      <c r="AS922" t="s">
        <v>1</v>
      </c>
      <c r="AT922" t="s">
        <v>1</v>
      </c>
      <c r="AU922" t="s">
        <v>1</v>
      </c>
      <c r="AV922" t="s">
        <v>1</v>
      </c>
      <c r="AW922" t="s">
        <v>11</v>
      </c>
      <c r="AX922">
        <f>Tabla1[[#This Row],[precio del paquete]]-Tabla1[[#This Row],[Saldo_Deudor]]</f>
        <v>600</v>
      </c>
      <c r="AY922">
        <v>14200</v>
      </c>
      <c r="AZ922">
        <v>0</v>
      </c>
      <c r="BA922">
        <v>0</v>
      </c>
      <c r="BB922" s="20">
        <v>0</v>
      </c>
      <c r="BC922" t="s">
        <v>3866</v>
      </c>
      <c r="BD922" t="s">
        <v>3761</v>
      </c>
      <c r="BE922" t="s">
        <v>3</v>
      </c>
      <c r="BF922" t="s">
        <v>3</v>
      </c>
      <c r="BG922" t="s">
        <v>3</v>
      </c>
      <c r="BH922" t="s">
        <v>3</v>
      </c>
      <c r="BI922" t="s">
        <v>3</v>
      </c>
      <c r="BJ922" s="18" t="s">
        <v>6155</v>
      </c>
      <c r="BK922" t="s">
        <v>3</v>
      </c>
      <c r="BL922" t="s">
        <v>132</v>
      </c>
      <c r="BM922" t="s">
        <v>1</v>
      </c>
      <c r="BN922">
        <f>Tabla1[[#This Row],[precio del paquete]]</f>
        <v>14800</v>
      </c>
      <c r="BO922" t="s">
        <v>1</v>
      </c>
      <c r="BP922" t="s">
        <v>1</v>
      </c>
      <c r="BQ922" t="s">
        <v>1</v>
      </c>
      <c r="BR922" t="s">
        <v>1</v>
      </c>
      <c r="BS922" t="s">
        <v>1</v>
      </c>
      <c r="BT922" t="s">
        <v>1</v>
      </c>
      <c r="BU922" t="s">
        <v>1</v>
      </c>
      <c r="BV922" t="s">
        <v>1</v>
      </c>
      <c r="BW922" t="s">
        <v>0</v>
      </c>
      <c r="BX922" t="s">
        <v>1</v>
      </c>
      <c r="BY922" t="s">
        <v>1</v>
      </c>
      <c r="BZ922" t="s">
        <v>1</v>
      </c>
      <c r="CA922" t="s">
        <v>1</v>
      </c>
      <c r="CB922" t="s">
        <v>1</v>
      </c>
      <c r="CD922" t="str" cm="1">
        <f t="array" aca="1" ref="CD922" ca="1">eConcatenar(A922:CB922,"|")</f>
        <v>h49xw2tiTwE6rf5D|CAR2021-6219|3|MEMORIAL|TABASCO|CARDENAS|POBLADO C-16 EMILIANO ZAPATA|2021-10-16|14800|0|100|50|0|0|0|0|0|0|0|0|0|0|0|0|0|0|0|SOLIS|LANDERO|PATRICIA|SOLTERO|X|X|CALLE 9 |POBLADO C-16 EMILIANO ZAPATA|X|9371651688|X|X|X|CALLE 9 |X|LUNES|X|X|X|X|X|DOMICILIO |600|14200|0|0|0|2021-11-23|2021-11-30|x|x|x|x|x|D7MKLZTCDQVFP55|x|HOMBRE|X|14800|X|X|X|X|X|X|X|X|CARDENAS|X|X|X|X|X</v>
      </c>
    </row>
    <row r="923" spans="1:82" x14ac:dyDescent="0.25">
      <c r="A923" t="s">
        <v>1057</v>
      </c>
      <c r="B923" t="s">
        <v>3048</v>
      </c>
      <c r="C923">
        <v>3</v>
      </c>
      <c r="D923" t="s">
        <v>3183</v>
      </c>
      <c r="E923" t="s">
        <v>3188</v>
      </c>
      <c r="F923" t="s">
        <v>0</v>
      </c>
      <c r="G923" t="s">
        <v>3670</v>
      </c>
      <c r="H923" t="s">
        <v>4135</v>
      </c>
      <c r="I923">
        <v>14800</v>
      </c>
      <c r="J923">
        <v>0</v>
      </c>
      <c r="K923">
        <v>100</v>
      </c>
      <c r="L923">
        <v>50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 t="s">
        <v>7</v>
      </c>
      <c r="AC923" t="s">
        <v>4444</v>
      </c>
      <c r="AD923" t="s">
        <v>9</v>
      </c>
      <c r="AE923" t="s">
        <v>4</v>
      </c>
      <c r="AF923" t="s">
        <v>1</v>
      </c>
      <c r="AG923" t="s">
        <v>1</v>
      </c>
      <c r="AH923" t="s">
        <v>5806</v>
      </c>
      <c r="AI923" t="s">
        <v>3670</v>
      </c>
      <c r="AJ923" t="s">
        <v>1</v>
      </c>
      <c r="AK923">
        <v>9371396357</v>
      </c>
      <c r="AL923" t="s">
        <v>1</v>
      </c>
      <c r="AM923" t="s">
        <v>1</v>
      </c>
      <c r="AN923" t="s">
        <v>1</v>
      </c>
      <c r="AO923" t="s">
        <v>5806</v>
      </c>
      <c r="AP923" t="s">
        <v>1</v>
      </c>
      <c r="AQ923" t="s">
        <v>2</v>
      </c>
      <c r="AR923" t="s">
        <v>1</v>
      </c>
      <c r="AS923" t="s">
        <v>1</v>
      </c>
      <c r="AT923" t="s">
        <v>1</v>
      </c>
      <c r="AU923" t="s">
        <v>1</v>
      </c>
      <c r="AV923" t="s">
        <v>1</v>
      </c>
      <c r="AW923" t="s">
        <v>11</v>
      </c>
      <c r="AX923">
        <f>Tabla1[[#This Row],[precio del paquete]]-Tabla1[[#This Row],[Saldo_Deudor]]</f>
        <v>100</v>
      </c>
      <c r="AY923">
        <v>14700</v>
      </c>
      <c r="AZ923">
        <v>0</v>
      </c>
      <c r="BA923">
        <v>0</v>
      </c>
      <c r="BB923" s="20">
        <v>0</v>
      </c>
      <c r="BC923" t="s">
        <v>4135</v>
      </c>
      <c r="BD923" t="s">
        <v>6008</v>
      </c>
      <c r="BE923" t="s">
        <v>3</v>
      </c>
      <c r="BF923" t="s">
        <v>3</v>
      </c>
      <c r="BG923" t="s">
        <v>3</v>
      </c>
      <c r="BH923" t="s">
        <v>3</v>
      </c>
      <c r="BI923" t="s">
        <v>3</v>
      </c>
      <c r="BJ923" s="19" t="s">
        <v>6155</v>
      </c>
      <c r="BK923" t="s">
        <v>3</v>
      </c>
      <c r="BL923" t="s">
        <v>132</v>
      </c>
      <c r="BM923" t="s">
        <v>1</v>
      </c>
      <c r="BN923">
        <f>Tabla1[[#This Row],[precio del paquete]]</f>
        <v>14800</v>
      </c>
      <c r="BO923" t="s">
        <v>1</v>
      </c>
      <c r="BP923" t="s">
        <v>1</v>
      </c>
      <c r="BQ923" t="s">
        <v>1</v>
      </c>
      <c r="BR923" t="s">
        <v>1</v>
      </c>
      <c r="BS923" t="s">
        <v>1</v>
      </c>
      <c r="BT923" t="s">
        <v>1</v>
      </c>
      <c r="BU923" t="s">
        <v>1</v>
      </c>
      <c r="BV923" t="s">
        <v>1</v>
      </c>
      <c r="BW923" t="s">
        <v>0</v>
      </c>
      <c r="BX923" t="s">
        <v>1</v>
      </c>
      <c r="BY923" t="s">
        <v>1</v>
      </c>
      <c r="BZ923" t="s">
        <v>1</v>
      </c>
      <c r="CA923" t="s">
        <v>1</v>
      </c>
      <c r="CB923" t="s">
        <v>1</v>
      </c>
      <c r="CD923" t="str" cm="1">
        <f t="array" aca="1" ref="CD923" ca="1">eConcatenar(A923:CB923,"|")</f>
        <v>dk8sT0NH8bfNvLgv|CAR2021-7552|3|MEMORIAL|TABASCO|CARDENAS|COLONIA SANTA CATALINA|2021-12-15|14800|0|100|50|0|0|0|0|0|0|0|0|0|0|0|0|0|0|0|LOPEZ|MENDOZA|ROBERTO|SOLTERO|X|X|CALLE 4|COLONIA SANTA CATALINA|X|9371396357|X|X|X|CALLE 4|X|LUNES|X|X|X|X|X|DOMICILIO |100|14700|0|0|0|2021-12-15|2021-12-22|x|x|x|x|x|D7MKLZTCDQVFP55|x|HOMBRE|X|14800|X|X|X|X|X|X|X|X|CARDENAS|X|X|X|X|X</v>
      </c>
    </row>
    <row r="924" spans="1:82" x14ac:dyDescent="0.25">
      <c r="A924" t="s">
        <v>1058</v>
      </c>
      <c r="B924" t="s">
        <v>3049</v>
      </c>
      <c r="C924">
        <v>3</v>
      </c>
      <c r="D924" t="s">
        <v>3185</v>
      </c>
      <c r="E924" t="s">
        <v>3188</v>
      </c>
      <c r="F924" t="s">
        <v>3189</v>
      </c>
      <c r="G924" t="s">
        <v>3641</v>
      </c>
      <c r="H924" t="s">
        <v>4145</v>
      </c>
      <c r="I924">
        <v>12900</v>
      </c>
      <c r="J924">
        <v>0</v>
      </c>
      <c r="K924">
        <v>100</v>
      </c>
      <c r="L924">
        <v>50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 t="s">
        <v>4224</v>
      </c>
      <c r="AC924" t="s">
        <v>4350</v>
      </c>
      <c r="AD924" t="s">
        <v>4762</v>
      </c>
      <c r="AE924" t="s">
        <v>4</v>
      </c>
      <c r="AF924" t="s">
        <v>1</v>
      </c>
      <c r="AG924" t="s">
        <v>1</v>
      </c>
      <c r="AH924" t="s">
        <v>5850</v>
      </c>
      <c r="AI924" t="s">
        <v>3641</v>
      </c>
      <c r="AJ924" t="s">
        <v>1</v>
      </c>
      <c r="AK924">
        <v>9332089718</v>
      </c>
      <c r="AL924" t="s">
        <v>1</v>
      </c>
      <c r="AM924" t="s">
        <v>1</v>
      </c>
      <c r="AN924" t="s">
        <v>1</v>
      </c>
      <c r="AO924" t="s">
        <v>5850</v>
      </c>
      <c r="AP924" t="s">
        <v>1</v>
      </c>
      <c r="AQ924" t="s">
        <v>2</v>
      </c>
      <c r="AR924" t="s">
        <v>1</v>
      </c>
      <c r="AS924" t="s">
        <v>1</v>
      </c>
      <c r="AT924" t="s">
        <v>1</v>
      </c>
      <c r="AU924" t="s">
        <v>1</v>
      </c>
      <c r="AV924" t="s">
        <v>1</v>
      </c>
      <c r="AW924" t="s">
        <v>11</v>
      </c>
      <c r="AX924">
        <f>Tabla1[[#This Row],[precio del paquete]]-Tabla1[[#This Row],[Saldo_Deudor]]</f>
        <v>6400</v>
      </c>
      <c r="AY924">
        <v>6500</v>
      </c>
      <c r="AZ924">
        <v>0</v>
      </c>
      <c r="BA924">
        <v>0</v>
      </c>
      <c r="BB924" s="20">
        <v>0</v>
      </c>
      <c r="BC924" t="s">
        <v>6016</v>
      </c>
      <c r="BD924" t="s">
        <v>6110</v>
      </c>
      <c r="BE924" t="s">
        <v>3</v>
      </c>
      <c r="BF924" t="s">
        <v>3</v>
      </c>
      <c r="BG924" t="s">
        <v>3</v>
      </c>
      <c r="BH924" t="s">
        <v>3</v>
      </c>
      <c r="BI924" t="s">
        <v>3</v>
      </c>
      <c r="BJ924" s="18" t="s">
        <v>6155</v>
      </c>
      <c r="BK924" t="s">
        <v>3</v>
      </c>
      <c r="BL924" t="s">
        <v>132</v>
      </c>
      <c r="BM924" t="s">
        <v>1</v>
      </c>
      <c r="BN924">
        <f>Tabla1[[#This Row],[precio del paquete]]</f>
        <v>12900</v>
      </c>
      <c r="BO924" t="s">
        <v>1</v>
      </c>
      <c r="BP924" t="s">
        <v>1</v>
      </c>
      <c r="BQ924" t="s">
        <v>1</v>
      </c>
      <c r="BR924" t="s">
        <v>1</v>
      </c>
      <c r="BS924" t="s">
        <v>1</v>
      </c>
      <c r="BT924" t="s">
        <v>1</v>
      </c>
      <c r="BU924" t="s">
        <v>1</v>
      </c>
      <c r="BV924" t="s">
        <v>1</v>
      </c>
      <c r="BW924" t="s">
        <v>0</v>
      </c>
      <c r="BX924" t="s">
        <v>1</v>
      </c>
      <c r="BY924" t="s">
        <v>1</v>
      </c>
      <c r="BZ924" t="s">
        <v>1</v>
      </c>
      <c r="CA924" t="s">
        <v>1</v>
      </c>
      <c r="CB924" t="s">
        <v>1</v>
      </c>
      <c r="CD924" t="str" cm="1">
        <f t="array" aca="1" ref="CD924" ca="1">eConcatenar(A924:CB924,"|")</f>
        <v>tNIqqbf0OFBlrJCL|COM2020-1189|3|IMPERIAL DE LUJO|TABASCO|COMALCALCO|RANCHERIA ZAPOTAL PRIMERA SECCION|2020-11-14|12900|0|100|50|0|0|0|0|0|0|0|0|0|0|0|0|0|0|0|DOMINGUEZ|LEON|GLORIA|SOLTERO|X|X|CARRETERA LA PULGA MANGAL|RANCHERIA ZAPOTAL PRIMERA SECCION|X|9332089718|X|X|X|CARRETERA LA PULGA MANGAL|X|LUNES|X|X|X|X|X|DOMICILIO |6400|6500|0|0|0|2022-10-02|2022-10-09|x|x|x|x|x|D7MKLZTCDQVFP55|x|HOMBRE|X|12900|X|X|X|X|X|X|X|X|CARDENAS|X|X|X|X|X</v>
      </c>
    </row>
    <row r="925" spans="1:82" x14ac:dyDescent="0.25">
      <c r="A925" t="s">
        <v>1059</v>
      </c>
      <c r="B925" t="s">
        <v>3050</v>
      </c>
      <c r="C925">
        <v>3</v>
      </c>
      <c r="D925" t="s">
        <v>3185</v>
      </c>
      <c r="E925" t="s">
        <v>3188</v>
      </c>
      <c r="F925" t="s">
        <v>3189</v>
      </c>
      <c r="G925" t="s">
        <v>3641</v>
      </c>
      <c r="H925" t="s">
        <v>4060</v>
      </c>
      <c r="I925">
        <v>12900</v>
      </c>
      <c r="J925">
        <v>0</v>
      </c>
      <c r="K925">
        <v>100</v>
      </c>
      <c r="L925">
        <v>50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 t="s">
        <v>4201</v>
      </c>
      <c r="AC925" t="s">
        <v>4191</v>
      </c>
      <c r="AD925" t="s">
        <v>4913</v>
      </c>
      <c r="AE925" t="s">
        <v>4</v>
      </c>
      <c r="AF925" t="s">
        <v>1</v>
      </c>
      <c r="AG925" t="s">
        <v>1</v>
      </c>
      <c r="AH925" t="s">
        <v>5851</v>
      </c>
      <c r="AI925" t="s">
        <v>3641</v>
      </c>
      <c r="AJ925" t="s">
        <v>1</v>
      </c>
      <c r="AK925">
        <v>9372079608</v>
      </c>
      <c r="AL925" t="s">
        <v>1</v>
      </c>
      <c r="AM925" t="s">
        <v>1</v>
      </c>
      <c r="AN925" t="s">
        <v>1</v>
      </c>
      <c r="AO925" t="s">
        <v>5851</v>
      </c>
      <c r="AP925" t="s">
        <v>1</v>
      </c>
      <c r="AQ925" t="s">
        <v>2</v>
      </c>
      <c r="AR925" t="s">
        <v>1</v>
      </c>
      <c r="AS925" t="s">
        <v>1</v>
      </c>
      <c r="AT925" t="s">
        <v>1</v>
      </c>
      <c r="AU925" t="s">
        <v>1</v>
      </c>
      <c r="AV925" t="s">
        <v>1</v>
      </c>
      <c r="AW925" t="s">
        <v>11</v>
      </c>
      <c r="AX925">
        <f>Tabla1[[#This Row],[precio del paquete]]-Tabla1[[#This Row],[Saldo_Deudor]]</f>
        <v>5200</v>
      </c>
      <c r="AY925">
        <v>7700</v>
      </c>
      <c r="AZ925">
        <v>0</v>
      </c>
      <c r="BA925">
        <v>0</v>
      </c>
      <c r="BB925" s="20">
        <v>0</v>
      </c>
      <c r="BC925" t="s">
        <v>6016</v>
      </c>
      <c r="BD925" t="s">
        <v>6110</v>
      </c>
      <c r="BE925" t="s">
        <v>3</v>
      </c>
      <c r="BF925" t="s">
        <v>3</v>
      </c>
      <c r="BG925" t="s">
        <v>3</v>
      </c>
      <c r="BH925" t="s">
        <v>3</v>
      </c>
      <c r="BI925" t="s">
        <v>3</v>
      </c>
      <c r="BJ925" s="19" t="s">
        <v>6152</v>
      </c>
      <c r="BK925" t="s">
        <v>3</v>
      </c>
      <c r="BL925" t="s">
        <v>132</v>
      </c>
      <c r="BM925" t="s">
        <v>1</v>
      </c>
      <c r="BN925">
        <f>Tabla1[[#This Row],[precio del paquete]]</f>
        <v>12900</v>
      </c>
      <c r="BO925" t="s">
        <v>1</v>
      </c>
      <c r="BP925" t="s">
        <v>1</v>
      </c>
      <c r="BQ925" t="s">
        <v>1</v>
      </c>
      <c r="BR925" t="s">
        <v>1</v>
      </c>
      <c r="BS925" t="s">
        <v>1</v>
      </c>
      <c r="BT925" t="s">
        <v>1</v>
      </c>
      <c r="BU925" t="s">
        <v>1</v>
      </c>
      <c r="BV925" t="s">
        <v>1</v>
      </c>
      <c r="BW925" t="s">
        <v>0</v>
      </c>
      <c r="BX925" t="s">
        <v>1</v>
      </c>
      <c r="BY925" t="s">
        <v>1</v>
      </c>
      <c r="BZ925" t="s">
        <v>1</v>
      </c>
      <c r="CA925" t="s">
        <v>1</v>
      </c>
      <c r="CB925" t="s">
        <v>1</v>
      </c>
      <c r="CD925" t="str" cm="1">
        <f t="array" aca="1" ref="CD925" ca="1">eConcatenar(A925:CB925,"|")</f>
        <v>ciykS8KzRCU0QiAd|COM2020-0964|3|IMPERIAL DE LUJO|TABASCO|COMALCALCO|RANCHERIA ZAPOTAL PRIMERA SECCION|2020-06-27|12900|0|100|50|0|0|0|0|0|0|0|0|0|0|0|0|0|0|0|HERNANDEZ|FUENTES|CAROLINA|SOLTERO|X|X|CARRETERA A ZAPOTAL SEGUNDA SECCION|RANCHERIA ZAPOTAL PRIMERA SECCION|X|9372079608|X|X|X|CARRETERA A ZAPOTAL SEGUNDA SECCION|X|LUNES|X|X|X|X|X|DOMICILIO |5200|7700|0|0|0|2022-10-02|2022-10-09|x|x|x|x|x|ZGSYJGLZUXA73WJ|x|HOMBRE|X|12900|X|X|X|X|X|X|X|X|CARDENAS|X|X|X|X|X</v>
      </c>
    </row>
    <row r="926" spans="1:82" x14ac:dyDescent="0.25">
      <c r="A926" t="s">
        <v>1060</v>
      </c>
      <c r="B926" t="s">
        <v>3051</v>
      </c>
      <c r="C926">
        <v>3</v>
      </c>
      <c r="D926" t="s">
        <v>3187</v>
      </c>
      <c r="E926" t="s">
        <v>3188</v>
      </c>
      <c r="F926" t="s">
        <v>3189</v>
      </c>
      <c r="G926" t="s">
        <v>3686</v>
      </c>
      <c r="H926" t="s">
        <v>4146</v>
      </c>
      <c r="I926">
        <v>12900</v>
      </c>
      <c r="J926">
        <v>0</v>
      </c>
      <c r="K926">
        <v>100</v>
      </c>
      <c r="L926">
        <v>50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 t="s">
        <v>4201</v>
      </c>
      <c r="AC926" t="s">
        <v>4201</v>
      </c>
      <c r="AD926" t="s">
        <v>5089</v>
      </c>
      <c r="AE926" t="s">
        <v>4</v>
      </c>
      <c r="AF926" t="s">
        <v>1</v>
      </c>
      <c r="AG926" t="s">
        <v>1</v>
      </c>
      <c r="AH926" t="s">
        <v>5852</v>
      </c>
      <c r="AI926" t="s">
        <v>3686</v>
      </c>
      <c r="AJ926" t="s">
        <v>1</v>
      </c>
      <c r="AK926">
        <v>9335642088</v>
      </c>
      <c r="AL926" t="s">
        <v>1</v>
      </c>
      <c r="AM926" t="s">
        <v>1</v>
      </c>
      <c r="AN926" t="s">
        <v>1</v>
      </c>
      <c r="AO926" t="s">
        <v>5852</v>
      </c>
      <c r="AP926" t="s">
        <v>1</v>
      </c>
      <c r="AQ926" t="s">
        <v>2</v>
      </c>
      <c r="AR926" t="s">
        <v>1</v>
      </c>
      <c r="AS926" t="s">
        <v>1</v>
      </c>
      <c r="AT926" t="s">
        <v>1</v>
      </c>
      <c r="AU926" t="s">
        <v>1</v>
      </c>
      <c r="AV926" t="s">
        <v>1</v>
      </c>
      <c r="AW926" t="s">
        <v>11</v>
      </c>
      <c r="AX926">
        <f>Tabla1[[#This Row],[precio del paquete]]-Tabla1[[#This Row],[Saldo_Deudor]]</f>
        <v>10600</v>
      </c>
      <c r="AY926">
        <v>2300</v>
      </c>
      <c r="AZ926">
        <v>0</v>
      </c>
      <c r="BA926">
        <v>0</v>
      </c>
      <c r="BB926" s="20">
        <v>0</v>
      </c>
      <c r="BC926" t="s">
        <v>6016</v>
      </c>
      <c r="BD926" t="s">
        <v>6110</v>
      </c>
      <c r="BE926" t="s">
        <v>3</v>
      </c>
      <c r="BF926" t="s">
        <v>3</v>
      </c>
      <c r="BG926" t="s">
        <v>3</v>
      </c>
      <c r="BH926" t="s">
        <v>3</v>
      </c>
      <c r="BI926" t="s">
        <v>3</v>
      </c>
      <c r="BJ926" s="18" t="s">
        <v>6152</v>
      </c>
      <c r="BK926" t="s">
        <v>3</v>
      </c>
      <c r="BL926" t="s">
        <v>132</v>
      </c>
      <c r="BM926" t="s">
        <v>1</v>
      </c>
      <c r="BN926">
        <f>Tabla1[[#This Row],[precio del paquete]]</f>
        <v>12900</v>
      </c>
      <c r="BO926" t="s">
        <v>1</v>
      </c>
      <c r="BP926" t="s">
        <v>1</v>
      </c>
      <c r="BQ926" t="s">
        <v>1</v>
      </c>
      <c r="BR926" t="s">
        <v>1</v>
      </c>
      <c r="BS926" t="s">
        <v>1</v>
      </c>
      <c r="BT926" t="s">
        <v>1</v>
      </c>
      <c r="BU926" t="s">
        <v>1</v>
      </c>
      <c r="BV926" t="s">
        <v>1</v>
      </c>
      <c r="BW926" t="s">
        <v>0</v>
      </c>
      <c r="BX926" t="s">
        <v>1</v>
      </c>
      <c r="BY926" t="s">
        <v>1</v>
      </c>
      <c r="BZ926" t="s">
        <v>1</v>
      </c>
      <c r="CA926" t="s">
        <v>1</v>
      </c>
      <c r="CB926" t="s">
        <v>1</v>
      </c>
      <c r="CD926" t="str" cm="1">
        <f t="array" aca="1" ref="CD926" ca="1">eConcatenar(A926:CB926,"|")</f>
        <v>FHQyjqTXUSxmVXGL|COM2019-3207|3|ECONOLINE|TABASCO|COMALCALCO|RANCHERIA ZAPOTAL SEGUNDA SECCION|2019-11-23|12900|0|100|50|0|0|0|0|0|0|0|0|0|0|0|0|0|0|0|HERNANDEZ|HERNANDEZ|FABIAN|SOLTERO|X|X|ENTRADA DEL KINDER EN LA TIENDA|RANCHERIA ZAPOTAL SEGUNDA SECCION|X|9335642088|X|X|X|ENTRADA DEL KINDER EN LA TIENDA|X|LUNES|X|X|X|X|X|DOMICILIO |10600|2300|0|0|0|2022-10-02|2022-10-09|x|x|x|x|x|ZGSYJGLZUXA73WJ|x|HOMBRE|X|12900|X|X|X|X|X|X|X|X|CARDENAS|X|X|X|X|X</v>
      </c>
    </row>
    <row r="927" spans="1:82" x14ac:dyDescent="0.25">
      <c r="A927" t="s">
        <v>1061</v>
      </c>
      <c r="B927" t="s">
        <v>3052</v>
      </c>
      <c r="C927">
        <v>3</v>
      </c>
      <c r="D927" t="s">
        <v>3187</v>
      </c>
      <c r="E927" t="s">
        <v>3188</v>
      </c>
      <c r="F927" t="s">
        <v>3189</v>
      </c>
      <c r="G927" t="s">
        <v>3686</v>
      </c>
      <c r="H927" t="s">
        <v>4146</v>
      </c>
      <c r="I927">
        <v>12900</v>
      </c>
      <c r="J927">
        <v>0</v>
      </c>
      <c r="K927">
        <v>100</v>
      </c>
      <c r="L927">
        <v>50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 t="s">
        <v>4201</v>
      </c>
      <c r="AC927" t="s">
        <v>4201</v>
      </c>
      <c r="AD927" t="s">
        <v>4459</v>
      </c>
      <c r="AE927" t="s">
        <v>4</v>
      </c>
      <c r="AF927" t="s">
        <v>1</v>
      </c>
      <c r="AG927" t="s">
        <v>1</v>
      </c>
      <c r="AH927" t="s">
        <v>5853</v>
      </c>
      <c r="AI927" t="s">
        <v>3686</v>
      </c>
      <c r="AJ927" t="s">
        <v>1</v>
      </c>
      <c r="AK927">
        <v>9331201578</v>
      </c>
      <c r="AL927" t="s">
        <v>1</v>
      </c>
      <c r="AM927" t="s">
        <v>1</v>
      </c>
      <c r="AN927" t="s">
        <v>1</v>
      </c>
      <c r="AO927" t="s">
        <v>5853</v>
      </c>
      <c r="AP927" t="s">
        <v>1</v>
      </c>
      <c r="AQ927" t="s">
        <v>2</v>
      </c>
      <c r="AR927" t="s">
        <v>1</v>
      </c>
      <c r="AS927" t="s">
        <v>1</v>
      </c>
      <c r="AT927" t="s">
        <v>1</v>
      </c>
      <c r="AU927" t="s">
        <v>1</v>
      </c>
      <c r="AV927" t="s">
        <v>1</v>
      </c>
      <c r="AW927" t="s">
        <v>11</v>
      </c>
      <c r="AX927">
        <f>Tabla1[[#This Row],[precio del paquete]]-Tabla1[[#This Row],[Saldo_Deudor]]</f>
        <v>5900</v>
      </c>
      <c r="AY927">
        <v>7000</v>
      </c>
      <c r="AZ927">
        <v>0</v>
      </c>
      <c r="BA927">
        <v>0</v>
      </c>
      <c r="BB927" s="20">
        <v>0</v>
      </c>
      <c r="BC927" t="s">
        <v>6016</v>
      </c>
      <c r="BD927" t="s">
        <v>6110</v>
      </c>
      <c r="BE927" t="s">
        <v>3</v>
      </c>
      <c r="BF927" t="s">
        <v>3</v>
      </c>
      <c r="BG927" t="s">
        <v>3</v>
      </c>
      <c r="BH927" t="s">
        <v>3</v>
      </c>
      <c r="BI927" t="s">
        <v>3</v>
      </c>
      <c r="BJ927" s="19" t="s">
        <v>6152</v>
      </c>
      <c r="BK927" t="s">
        <v>3</v>
      </c>
      <c r="BL927" t="s">
        <v>132</v>
      </c>
      <c r="BM927" t="s">
        <v>1</v>
      </c>
      <c r="BN927">
        <f>Tabla1[[#This Row],[precio del paquete]]</f>
        <v>12900</v>
      </c>
      <c r="BO927" t="s">
        <v>1</v>
      </c>
      <c r="BP927" t="s">
        <v>1</v>
      </c>
      <c r="BQ927" t="s">
        <v>1</v>
      </c>
      <c r="BR927" t="s">
        <v>1</v>
      </c>
      <c r="BS927" t="s">
        <v>1</v>
      </c>
      <c r="BT927" t="s">
        <v>1</v>
      </c>
      <c r="BU927" t="s">
        <v>1</v>
      </c>
      <c r="BV927" t="s">
        <v>1</v>
      </c>
      <c r="BW927" t="s">
        <v>0</v>
      </c>
      <c r="BX927" t="s">
        <v>1</v>
      </c>
      <c r="BY927" t="s">
        <v>1</v>
      </c>
      <c r="BZ927" t="s">
        <v>1</v>
      </c>
      <c r="CA927" t="s">
        <v>1</v>
      </c>
      <c r="CB927" t="s">
        <v>1</v>
      </c>
      <c r="CD927" t="str" cm="1">
        <f t="array" aca="1" ref="CD927" ca="1">eConcatenar(A927:CB927,"|")</f>
        <v>TjQ4JrGlJ4s3sw07|COM2019-3206|3|ECONOLINE|TABASCO|COMALCALCO|RANCHERIA ZAPOTAL SEGUNDA SECCION|2019-11-23|12900|0|100|50|0|0|0|0|0|0|0|0|0|0|0|0|0|0|0|HERNANDEZ|HERNANDEZ|JOEL|SOLTERO|X|X|ENTRADA DEL KINDER|RANCHERIA ZAPOTAL SEGUNDA SECCION|X|9331201578|X|X|X|ENTRADA DEL KINDER|X|LUNES|X|X|X|X|X|DOMICILIO |5900|7000|0|0|0|2022-10-02|2022-10-09|x|x|x|x|x|ZGSYJGLZUXA73WJ|x|HOMBRE|X|12900|X|X|X|X|X|X|X|X|CARDENAS|X|X|X|X|X</v>
      </c>
    </row>
    <row r="928" spans="1:82" x14ac:dyDescent="0.25">
      <c r="A928" t="s">
        <v>1062</v>
      </c>
      <c r="B928" t="s">
        <v>3053</v>
      </c>
      <c r="C928">
        <v>3</v>
      </c>
      <c r="D928" t="s">
        <v>3187</v>
      </c>
      <c r="E928" t="s">
        <v>3188</v>
      </c>
      <c r="F928" t="s">
        <v>3189</v>
      </c>
      <c r="G928" t="s">
        <v>3642</v>
      </c>
      <c r="H928" t="s">
        <v>4147</v>
      </c>
      <c r="I928">
        <v>12900</v>
      </c>
      <c r="J928">
        <v>0</v>
      </c>
      <c r="K928">
        <v>400</v>
      </c>
      <c r="L928">
        <v>50</v>
      </c>
      <c r="M928">
        <v>2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 t="s">
        <v>4760</v>
      </c>
      <c r="AC928" t="s">
        <v>4224</v>
      </c>
      <c r="AD928" t="s">
        <v>5090</v>
      </c>
      <c r="AE928" t="s">
        <v>4</v>
      </c>
      <c r="AF928" t="s">
        <v>1</v>
      </c>
      <c r="AG928" t="s">
        <v>1</v>
      </c>
      <c r="AH928" t="s">
        <v>5854</v>
      </c>
      <c r="AI928" t="s">
        <v>3642</v>
      </c>
      <c r="AJ928" t="s">
        <v>1</v>
      </c>
      <c r="AK928">
        <v>9331061113</v>
      </c>
      <c r="AL928" t="s">
        <v>1</v>
      </c>
      <c r="AM928" t="s">
        <v>1</v>
      </c>
      <c r="AN928" t="s">
        <v>1</v>
      </c>
      <c r="AO928" t="s">
        <v>5854</v>
      </c>
      <c r="AP928" t="s">
        <v>1</v>
      </c>
      <c r="AQ928" t="s">
        <v>2</v>
      </c>
      <c r="AR928" t="s">
        <v>1</v>
      </c>
      <c r="AS928" t="s">
        <v>1</v>
      </c>
      <c r="AT928" t="s">
        <v>1</v>
      </c>
      <c r="AU928" t="s">
        <v>1</v>
      </c>
      <c r="AV928" t="s">
        <v>1</v>
      </c>
      <c r="AW928" t="s">
        <v>11</v>
      </c>
      <c r="AX928">
        <f>Tabla1[[#This Row],[precio del paquete]]-Tabla1[[#This Row],[Saldo_Deudor]]</f>
        <v>8300</v>
      </c>
      <c r="AY928">
        <v>4600</v>
      </c>
      <c r="AZ928">
        <v>0</v>
      </c>
      <c r="BA928">
        <v>0</v>
      </c>
      <c r="BB928" s="20">
        <v>0</v>
      </c>
      <c r="BC928" t="s">
        <v>6016</v>
      </c>
      <c r="BD928" t="s">
        <v>6110</v>
      </c>
      <c r="BE928" t="s">
        <v>3</v>
      </c>
      <c r="BF928" t="s">
        <v>3</v>
      </c>
      <c r="BG928" t="s">
        <v>3</v>
      </c>
      <c r="BH928" t="s">
        <v>3</v>
      </c>
      <c r="BI928" t="s">
        <v>3</v>
      </c>
      <c r="BJ928" s="18" t="s">
        <v>6152</v>
      </c>
      <c r="BK928" t="s">
        <v>3</v>
      </c>
      <c r="BL928" t="s">
        <v>132</v>
      </c>
      <c r="BM928" t="s">
        <v>1</v>
      </c>
      <c r="BN928">
        <f>Tabla1[[#This Row],[precio del paquete]]</f>
        <v>12900</v>
      </c>
      <c r="BO928" t="s">
        <v>1</v>
      </c>
      <c r="BP928" t="s">
        <v>1</v>
      </c>
      <c r="BQ928" t="s">
        <v>1</v>
      </c>
      <c r="BR928" t="s">
        <v>1</v>
      </c>
      <c r="BS928" t="s">
        <v>1</v>
      </c>
      <c r="BT928" t="s">
        <v>1</v>
      </c>
      <c r="BU928" t="s">
        <v>1</v>
      </c>
      <c r="BV928" t="s">
        <v>1</v>
      </c>
      <c r="BW928" t="s">
        <v>0</v>
      </c>
      <c r="BX928" t="s">
        <v>1</v>
      </c>
      <c r="BY928" t="s">
        <v>1</v>
      </c>
      <c r="BZ928" t="s">
        <v>1</v>
      </c>
      <c r="CA928" t="s">
        <v>1</v>
      </c>
      <c r="CB928" t="s">
        <v>1</v>
      </c>
      <c r="CD928" t="str" cm="1">
        <f t="array" aca="1" ref="CD928" ca="1">eConcatenar(A928:CB928,"|")</f>
        <v>q3cjKPiqUtoPWifY|COM2020-0347|3|ECONOLINE|TABASCO|COMALCALCO|RANCHERIA OCCIDENTE SAN FRANCISCO|2020-10-02|12900|0|400|50|2|0|0|0|0|0|0|0|0|0|0|0|0|0|0|VAZQUEZ|DOMINGUEZ|AIDA LUCY|SOLTERO|X|X|CALLE DE LA IGLESIA SAN FRANCISCO|RANCHERIA OCCIDENTE SAN FRANCISCO|X|9331061113|X|X|X|CALLE DE LA IGLESIA SAN FRANCISCO|X|LUNES|X|X|X|X|X|DOMICILIO |8300|4600|0|0|0|2022-10-02|2022-10-09|x|x|x|x|x|ZGSYJGLZUXA73WJ|x|HOMBRE|X|12900|X|X|X|X|X|X|X|X|CARDENAS|X|X|X|X|X</v>
      </c>
    </row>
    <row r="929" spans="1:82" x14ac:dyDescent="0.25">
      <c r="A929" t="s">
        <v>1063</v>
      </c>
      <c r="B929" t="s">
        <v>3054</v>
      </c>
      <c r="C929">
        <v>3</v>
      </c>
      <c r="D929" t="s">
        <v>3183</v>
      </c>
      <c r="E929" t="s">
        <v>12</v>
      </c>
      <c r="F929" t="s">
        <v>0</v>
      </c>
      <c r="G929" t="s">
        <v>3687</v>
      </c>
      <c r="H929" t="s">
        <v>3861</v>
      </c>
      <c r="I929">
        <v>14800</v>
      </c>
      <c r="J929">
        <v>0</v>
      </c>
      <c r="K929">
        <v>300</v>
      </c>
      <c r="L929">
        <v>50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 t="s">
        <v>4463</v>
      </c>
      <c r="AC929" t="s">
        <v>5091</v>
      </c>
      <c r="AD929" t="s">
        <v>4199</v>
      </c>
      <c r="AE929" t="s">
        <v>4</v>
      </c>
      <c r="AF929" t="s">
        <v>1</v>
      </c>
      <c r="AG929" t="s">
        <v>1</v>
      </c>
      <c r="AH929" t="s">
        <v>5855</v>
      </c>
      <c r="AI929" t="s">
        <v>3687</v>
      </c>
      <c r="AJ929" t="s">
        <v>1</v>
      </c>
      <c r="AK929">
        <v>9371193009</v>
      </c>
      <c r="AL929" t="s">
        <v>1</v>
      </c>
      <c r="AM929" t="s">
        <v>1</v>
      </c>
      <c r="AN929" t="s">
        <v>1</v>
      </c>
      <c r="AO929" t="s">
        <v>5855</v>
      </c>
      <c r="AP929" t="s">
        <v>1</v>
      </c>
      <c r="AQ929" t="s">
        <v>2</v>
      </c>
      <c r="AR929" t="s">
        <v>1</v>
      </c>
      <c r="AS929" t="s">
        <v>1</v>
      </c>
      <c r="AT929" t="s">
        <v>1</v>
      </c>
      <c r="AU929" t="s">
        <v>1</v>
      </c>
      <c r="AV929" t="s">
        <v>1</v>
      </c>
      <c r="AW929" t="s">
        <v>11</v>
      </c>
      <c r="AX929">
        <f>Tabla1[[#This Row],[precio del paquete]]-Tabla1[[#This Row],[Saldo_Deudor]]</f>
        <v>0</v>
      </c>
      <c r="AY929">
        <v>14800</v>
      </c>
      <c r="AZ929">
        <v>0</v>
      </c>
      <c r="BA929">
        <v>0</v>
      </c>
      <c r="BB929" s="20">
        <v>0</v>
      </c>
      <c r="BC929" t="s">
        <v>3966</v>
      </c>
      <c r="BD929" t="s">
        <v>6036</v>
      </c>
      <c r="BE929" t="s">
        <v>3</v>
      </c>
      <c r="BF929" t="s">
        <v>3</v>
      </c>
      <c r="BG929" t="s">
        <v>3</v>
      </c>
      <c r="BH929" t="s">
        <v>3</v>
      </c>
      <c r="BI929" t="s">
        <v>3</v>
      </c>
      <c r="BJ929" s="19" t="s">
        <v>6152</v>
      </c>
      <c r="BK929" t="s">
        <v>3</v>
      </c>
      <c r="BL929" t="s">
        <v>132</v>
      </c>
      <c r="BM929" t="s">
        <v>1</v>
      </c>
      <c r="BN929">
        <f>Tabla1[[#This Row],[precio del paquete]]</f>
        <v>14800</v>
      </c>
      <c r="BO929" t="s">
        <v>1</v>
      </c>
      <c r="BP929" t="s">
        <v>1</v>
      </c>
      <c r="BQ929" t="s">
        <v>1</v>
      </c>
      <c r="BR929" t="s">
        <v>1</v>
      </c>
      <c r="BS929" t="s">
        <v>1</v>
      </c>
      <c r="BT929" t="s">
        <v>1</v>
      </c>
      <c r="BU929" t="s">
        <v>1</v>
      </c>
      <c r="BV929" t="s">
        <v>1</v>
      </c>
      <c r="BW929" t="s">
        <v>0</v>
      </c>
      <c r="BX929" t="s">
        <v>1</v>
      </c>
      <c r="BY929" t="s">
        <v>1</v>
      </c>
      <c r="BZ929" t="s">
        <v>1</v>
      </c>
      <c r="CA929" t="s">
        <v>1</v>
      </c>
      <c r="CB929" t="s">
        <v>1</v>
      </c>
      <c r="CD929" t="str" cm="1">
        <f t="array" aca="1" ref="CD929" ca="1">eConcatenar(A929:CB929,"|")</f>
        <v>jGtjdIn8w1fk1gnk|CAR2021-7404|3|MEMORIAL|TABASCO |CARDENAS|COLONIA CAÃƒâ€˜ALES TERCERA ETAPA NORTE|2021-02-12|14800|0|300|50|0|0|0|0|0|0|0|0|0|0|0|0|0|0|0|ANTONIA|DEL RIO|MARIA|SOLTERO|X|X|ANDADOR CANULA |COLONIA CAÃƒâ€˜ALES TERCERA ETAPA NORTE|X|9371193009|X|X|X|ANDADOR CANULA |X|LUNES|X|X|X|X|X|DOMICILIO |0|14800|0|0|0|2022-04-01|2022-04-08|x|x|x|x|x|ZGSYJGLZUXA73WJ|x|HOMBRE|X|14800|X|X|X|X|X|X|X|X|CARDENAS|X|X|X|X|X</v>
      </c>
    </row>
    <row r="930" spans="1:82" x14ac:dyDescent="0.25">
      <c r="A930" t="s">
        <v>1064</v>
      </c>
      <c r="B930" t="s">
        <v>3055</v>
      </c>
      <c r="C930">
        <v>3</v>
      </c>
      <c r="D930" t="s">
        <v>3183</v>
      </c>
      <c r="E930" t="s">
        <v>12</v>
      </c>
      <c r="F930" t="s">
        <v>0</v>
      </c>
      <c r="G930" t="s">
        <v>3687</v>
      </c>
      <c r="H930" t="s">
        <v>3760</v>
      </c>
      <c r="I930">
        <v>14800</v>
      </c>
      <c r="J930">
        <v>0</v>
      </c>
      <c r="K930">
        <v>100</v>
      </c>
      <c r="L930">
        <v>50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 t="s">
        <v>4380</v>
      </c>
      <c r="AC930" t="s">
        <v>5092</v>
      </c>
      <c r="AD930" t="s">
        <v>5093</v>
      </c>
      <c r="AE930" t="s">
        <v>4</v>
      </c>
      <c r="AF930" t="s">
        <v>1</v>
      </c>
      <c r="AG930" t="s">
        <v>1</v>
      </c>
      <c r="AH930" t="s">
        <v>5856</v>
      </c>
      <c r="AI930" t="s">
        <v>3687</v>
      </c>
      <c r="AJ930" t="s">
        <v>1</v>
      </c>
      <c r="AK930">
        <v>9371270995</v>
      </c>
      <c r="AL930" t="s">
        <v>1</v>
      </c>
      <c r="AM930" t="s">
        <v>1</v>
      </c>
      <c r="AN930" t="s">
        <v>1</v>
      </c>
      <c r="AO930" t="s">
        <v>5856</v>
      </c>
      <c r="AP930" t="s">
        <v>1</v>
      </c>
      <c r="AQ930" t="s">
        <v>2</v>
      </c>
      <c r="AR930" t="s">
        <v>1</v>
      </c>
      <c r="AS930" t="s">
        <v>1</v>
      </c>
      <c r="AT930" t="s">
        <v>1</v>
      </c>
      <c r="AU930" t="s">
        <v>1</v>
      </c>
      <c r="AV930" t="s">
        <v>1</v>
      </c>
      <c r="AW930" t="s">
        <v>11</v>
      </c>
      <c r="AX930">
        <f>Tabla1[[#This Row],[precio del paquete]]-Tabla1[[#This Row],[Saldo_Deudor]]</f>
        <v>0</v>
      </c>
      <c r="AY930">
        <v>14800</v>
      </c>
      <c r="AZ930">
        <v>0</v>
      </c>
      <c r="BA930">
        <v>0</v>
      </c>
      <c r="BB930" s="20">
        <v>0</v>
      </c>
      <c r="BC930" t="s">
        <v>6006</v>
      </c>
      <c r="BD930" t="s">
        <v>6100</v>
      </c>
      <c r="BE930" t="s">
        <v>3</v>
      </c>
      <c r="BF930" t="s">
        <v>3</v>
      </c>
      <c r="BG930" t="s">
        <v>3</v>
      </c>
      <c r="BH930" t="s">
        <v>3</v>
      </c>
      <c r="BI930" t="s">
        <v>3</v>
      </c>
      <c r="BJ930" s="18" t="s">
        <v>143</v>
      </c>
      <c r="BK930" t="s">
        <v>3</v>
      </c>
      <c r="BL930" t="s">
        <v>132</v>
      </c>
      <c r="BM930" t="s">
        <v>1</v>
      </c>
      <c r="BN930">
        <f>Tabla1[[#This Row],[precio del paquete]]</f>
        <v>14800</v>
      </c>
      <c r="BO930" t="s">
        <v>1</v>
      </c>
      <c r="BP930" t="s">
        <v>1</v>
      </c>
      <c r="BQ930" t="s">
        <v>1</v>
      </c>
      <c r="BR930" t="s">
        <v>1</v>
      </c>
      <c r="BS930" t="s">
        <v>1</v>
      </c>
      <c r="BT930" t="s">
        <v>1</v>
      </c>
      <c r="BU930" t="s">
        <v>1</v>
      </c>
      <c r="BV930" t="s">
        <v>1</v>
      </c>
      <c r="BW930" t="s">
        <v>0</v>
      </c>
      <c r="BX930" t="s">
        <v>1</v>
      </c>
      <c r="BY930" t="s">
        <v>1</v>
      </c>
      <c r="BZ930" t="s">
        <v>1</v>
      </c>
      <c r="CA930" t="s">
        <v>1</v>
      </c>
      <c r="CB930" t="s">
        <v>1</v>
      </c>
      <c r="CD930" t="str" cm="1">
        <f t="array" aca="1" ref="CD930" ca="1">eConcatenar(A930:CB930,"|")</f>
        <v>oFsWqBl4MHAOb3Ni|CAR2021-7454|3|MEMORIAL|TABASCO |CARDENAS|COLONIA CAÃƒâ€˜ALES TERCERA ETAPA NORTE|2021-06-11|14800|0|100|50|0|0|0|0|0|0|0|0|0|0|0|0|0|0|0|RAMOS|GONZALES|MARIA ROSARIO|SOLTERO|X|X|CALLE PINOS |COLONIA CAÃƒâ€˜ALES TERCERA ETAPA NORTE|X|9371270995|X|X|X|CALLE PINOS |X|LUNES|X|X|X|X|X|DOMICILIO |0|14800|0|0|0|2022-07-02|2022-07-09|x|x|x|x|x|NL2E7OEHPWYUH7Y|x|HOMBRE|X|14800|X|X|X|X|X|X|X|X|CARDENAS|X|X|X|X|X</v>
      </c>
    </row>
    <row r="931" spans="1:82" x14ac:dyDescent="0.25">
      <c r="A931" t="s">
        <v>1065</v>
      </c>
      <c r="B931" t="s">
        <v>3056</v>
      </c>
      <c r="C931">
        <v>3</v>
      </c>
      <c r="D931" t="s">
        <v>3183</v>
      </c>
      <c r="E931" t="s">
        <v>12</v>
      </c>
      <c r="F931" t="s">
        <v>10</v>
      </c>
      <c r="G931" t="s">
        <v>3688</v>
      </c>
      <c r="H931" t="s">
        <v>4095</v>
      </c>
      <c r="I931">
        <v>14800</v>
      </c>
      <c r="J931">
        <v>0</v>
      </c>
      <c r="K931">
        <v>200</v>
      </c>
      <c r="L931">
        <v>50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 t="s">
        <v>5094</v>
      </c>
      <c r="AC931" t="s">
        <v>5095</v>
      </c>
      <c r="AD931" t="s">
        <v>5096</v>
      </c>
      <c r="AE931" t="s">
        <v>4</v>
      </c>
      <c r="AF931" t="s">
        <v>1</v>
      </c>
      <c r="AG931" t="s">
        <v>1</v>
      </c>
      <c r="AH931" t="s">
        <v>5857</v>
      </c>
      <c r="AI931" t="s">
        <v>3688</v>
      </c>
      <c r="AJ931" t="s">
        <v>1</v>
      </c>
      <c r="AK931">
        <v>9371582718</v>
      </c>
      <c r="AL931" t="s">
        <v>1</v>
      </c>
      <c r="AM931" t="s">
        <v>1</v>
      </c>
      <c r="AN931" t="s">
        <v>1</v>
      </c>
      <c r="AO931" t="s">
        <v>5857</v>
      </c>
      <c r="AP931" t="s">
        <v>1</v>
      </c>
      <c r="AQ931" t="s">
        <v>2</v>
      </c>
      <c r="AR931" t="s">
        <v>1</v>
      </c>
      <c r="AS931" t="s">
        <v>1</v>
      </c>
      <c r="AT931" t="s">
        <v>1</v>
      </c>
      <c r="AU931" t="s">
        <v>1</v>
      </c>
      <c r="AV931" t="s">
        <v>1</v>
      </c>
      <c r="AW931" t="s">
        <v>11</v>
      </c>
      <c r="AX931">
        <f>Tabla1[[#This Row],[precio del paquete]]-Tabla1[[#This Row],[Saldo_Deudor]]</f>
        <v>2200</v>
      </c>
      <c r="AY931">
        <v>12600</v>
      </c>
      <c r="AZ931">
        <v>0</v>
      </c>
      <c r="BA931">
        <v>0</v>
      </c>
      <c r="BB931" s="20">
        <v>0</v>
      </c>
      <c r="BC931" t="s">
        <v>5963</v>
      </c>
      <c r="BD931" t="s">
        <v>6044</v>
      </c>
      <c r="BE931" t="s">
        <v>3</v>
      </c>
      <c r="BF931" t="s">
        <v>3</v>
      </c>
      <c r="BG931" t="s">
        <v>3</v>
      </c>
      <c r="BH931" t="s">
        <v>3</v>
      </c>
      <c r="BI931" t="s">
        <v>3</v>
      </c>
      <c r="BJ931" s="19" t="s">
        <v>143</v>
      </c>
      <c r="BK931" t="s">
        <v>3</v>
      </c>
      <c r="BL931" t="s">
        <v>132</v>
      </c>
      <c r="BM931" t="s">
        <v>1</v>
      </c>
      <c r="BN931">
        <f>Tabla1[[#This Row],[precio del paquete]]</f>
        <v>14800</v>
      </c>
      <c r="BO931" t="s">
        <v>1</v>
      </c>
      <c r="BP931" t="s">
        <v>1</v>
      </c>
      <c r="BQ931" t="s">
        <v>1</v>
      </c>
      <c r="BR931" t="s">
        <v>1</v>
      </c>
      <c r="BS931" t="s">
        <v>1</v>
      </c>
      <c r="BT931" t="s">
        <v>1</v>
      </c>
      <c r="BU931" t="s">
        <v>1</v>
      </c>
      <c r="BV931" t="s">
        <v>1</v>
      </c>
      <c r="BW931" t="s">
        <v>0</v>
      </c>
      <c r="BX931" t="s">
        <v>1</v>
      </c>
      <c r="BY931" t="s">
        <v>1</v>
      </c>
      <c r="BZ931" t="s">
        <v>1</v>
      </c>
      <c r="CA931" t="s">
        <v>1</v>
      </c>
      <c r="CB931" t="s">
        <v>1</v>
      </c>
      <c r="CD931" t="str" cm="1">
        <f t="array" aca="1" ref="CD931" ca="1">eConcatenar(A931:CB931,"|")</f>
        <v>nVS7MZTTrjTVcV28|CAR2021-4000|3|MEMORIAL|TABASCO |CARDENAS |COLONIA INGENIO SANTA ROSALIA|2021-07-27|14800|0|200|50|0|0|0|0|0|0|0|0|0|0|0|0|0|0|0|CEBALLO|BERNAL|CARLOS ARTURO|SOLTERO|X|X|ANDADOR CASA DUPLEX |COLONIA INGENIO SANTA ROSALIA|X|9371582718|X|X|X|ANDADOR CASA DUPLEX |X|LUNES|X|X|X|X|X|DOMICILIO |2200|12600|0|0|0|2022-02-02|2022-02-09|x|x|x|x|x|NL2E7OEHPWYUH7Y|x|HOMBRE|X|14800|X|X|X|X|X|X|X|X|CARDENAS|X|X|X|X|X</v>
      </c>
    </row>
    <row r="932" spans="1:82" x14ac:dyDescent="0.25">
      <c r="A932" t="s">
        <v>1066</v>
      </c>
      <c r="B932" t="s">
        <v>3057</v>
      </c>
      <c r="C932">
        <v>3</v>
      </c>
      <c r="D932" t="s">
        <v>3183</v>
      </c>
      <c r="E932" t="s">
        <v>12</v>
      </c>
      <c r="F932" t="s">
        <v>0</v>
      </c>
      <c r="G932" t="s">
        <v>3277</v>
      </c>
      <c r="H932" t="s">
        <v>3916</v>
      </c>
      <c r="I932">
        <v>14800</v>
      </c>
      <c r="J932">
        <v>0</v>
      </c>
      <c r="K932">
        <v>100</v>
      </c>
      <c r="L932">
        <v>50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 t="s">
        <v>4246</v>
      </c>
      <c r="AC932" t="s">
        <v>4247</v>
      </c>
      <c r="AD932" t="s">
        <v>4719</v>
      </c>
      <c r="AE932" t="s">
        <v>4</v>
      </c>
      <c r="AF932" t="s">
        <v>1</v>
      </c>
      <c r="AG932" t="s">
        <v>1</v>
      </c>
      <c r="AH932" t="s">
        <v>5858</v>
      </c>
      <c r="AI932" t="s">
        <v>3277</v>
      </c>
      <c r="AJ932" t="s">
        <v>1</v>
      </c>
      <c r="AK932">
        <v>9371062366</v>
      </c>
      <c r="AL932" t="s">
        <v>1</v>
      </c>
      <c r="AM932" t="s">
        <v>1</v>
      </c>
      <c r="AN932" t="s">
        <v>1</v>
      </c>
      <c r="AO932" t="s">
        <v>5858</v>
      </c>
      <c r="AP932" t="s">
        <v>1</v>
      </c>
      <c r="AQ932" t="s">
        <v>2</v>
      </c>
      <c r="AR932" t="s">
        <v>1</v>
      </c>
      <c r="AS932" t="s">
        <v>1</v>
      </c>
      <c r="AT932" t="s">
        <v>1</v>
      </c>
      <c r="AU932" t="s">
        <v>1</v>
      </c>
      <c r="AV932" t="s">
        <v>1</v>
      </c>
      <c r="AW932" t="s">
        <v>11</v>
      </c>
      <c r="AX932">
        <f>Tabla1[[#This Row],[precio del paquete]]-Tabla1[[#This Row],[Saldo_Deudor]]</f>
        <v>3200</v>
      </c>
      <c r="AY932">
        <v>11600</v>
      </c>
      <c r="AZ932">
        <v>0</v>
      </c>
      <c r="BA932">
        <v>0</v>
      </c>
      <c r="BB932" s="20">
        <v>0</v>
      </c>
      <c r="BC932" t="s">
        <v>6017</v>
      </c>
      <c r="BD932" t="s">
        <v>6111</v>
      </c>
      <c r="BE932" t="s">
        <v>3</v>
      </c>
      <c r="BF932" t="s">
        <v>3</v>
      </c>
      <c r="BG932" t="s">
        <v>3</v>
      </c>
      <c r="BH932" t="s">
        <v>3</v>
      </c>
      <c r="BI932" t="s">
        <v>3</v>
      </c>
      <c r="BJ932" s="18" t="s">
        <v>6156</v>
      </c>
      <c r="BK932" t="s">
        <v>3</v>
      </c>
      <c r="BL932" t="s">
        <v>132</v>
      </c>
      <c r="BM932" t="s">
        <v>1</v>
      </c>
      <c r="BN932">
        <f>Tabla1[[#This Row],[precio del paquete]]</f>
        <v>14800</v>
      </c>
      <c r="BO932" t="s">
        <v>1</v>
      </c>
      <c r="BP932" t="s">
        <v>1</v>
      </c>
      <c r="BQ932" t="s">
        <v>1</v>
      </c>
      <c r="BR932" t="s">
        <v>1</v>
      </c>
      <c r="BS932" t="s">
        <v>1</v>
      </c>
      <c r="BT932" t="s">
        <v>1</v>
      </c>
      <c r="BU932" t="s">
        <v>1</v>
      </c>
      <c r="BV932" t="s">
        <v>1</v>
      </c>
      <c r="BW932" t="s">
        <v>0</v>
      </c>
      <c r="BX932" t="s">
        <v>1</v>
      </c>
      <c r="BY932" t="s">
        <v>1</v>
      </c>
      <c r="BZ932" t="s">
        <v>1</v>
      </c>
      <c r="CA932" t="s">
        <v>1</v>
      </c>
      <c r="CB932" t="s">
        <v>1</v>
      </c>
      <c r="CD932" t="str" cm="1">
        <f t="array" aca="1" ref="CD932" ca="1">eConcatenar(A932:CB932,"|")</f>
        <v>gwezwI0duit6SBnj|CAR2021-3462|3|MEMORIAL|TABASCO |CARDENAS|COLONIA MELCHOR OCAMPO|2021-07-13|14800|0|100|50|0|0|0|0|0|0|0|0|0|0|0|0|0|0|0|JIMENEZ|MENDEZ|GRACIELA|SOLTERO|X|X|CALLE 5 DE MAYO |COLONIA MELCHOR OCAMPO|X|9371062366|X|X|X|CALLE 5 DE MAYO |X|LUNES|X|X|X|X|X|DOMICILIO |3200|11600|0|0|0|2022-09-02|2022-09-09|x|x|x|x|x|VJ75ZUQQ7PEINAS|x|HOMBRE|X|14800|X|X|X|X|X|X|X|X|CARDENAS|X|X|X|X|X</v>
      </c>
    </row>
    <row r="933" spans="1:82" x14ac:dyDescent="0.25">
      <c r="A933" t="s">
        <v>1067</v>
      </c>
      <c r="B933" t="s">
        <v>2338</v>
      </c>
      <c r="C933">
        <v>3</v>
      </c>
      <c r="D933" t="s">
        <v>3183</v>
      </c>
      <c r="E933" t="s">
        <v>12</v>
      </c>
      <c r="F933" t="s">
        <v>124</v>
      </c>
      <c r="G933" t="s">
        <v>3689</v>
      </c>
      <c r="H933" t="s">
        <v>3795</v>
      </c>
      <c r="I933">
        <v>14800</v>
      </c>
      <c r="J933">
        <v>0</v>
      </c>
      <c r="K933">
        <v>100</v>
      </c>
      <c r="L933">
        <v>50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 t="s">
        <v>4186</v>
      </c>
      <c r="AC933" t="s">
        <v>4186</v>
      </c>
      <c r="AD933" t="s">
        <v>4515</v>
      </c>
      <c r="AE933" t="s">
        <v>4</v>
      </c>
      <c r="AF933" t="s">
        <v>1</v>
      </c>
      <c r="AG933" t="s">
        <v>1</v>
      </c>
      <c r="AH933" t="s">
        <v>5198</v>
      </c>
      <c r="AI933" t="s">
        <v>3689</v>
      </c>
      <c r="AJ933" t="s">
        <v>1</v>
      </c>
      <c r="AK933">
        <v>9141398763</v>
      </c>
      <c r="AL933" t="s">
        <v>1</v>
      </c>
      <c r="AM933" t="s">
        <v>1</v>
      </c>
      <c r="AN933" t="s">
        <v>1</v>
      </c>
      <c r="AO933" t="s">
        <v>5198</v>
      </c>
      <c r="AP933" t="s">
        <v>1</v>
      </c>
      <c r="AQ933" t="s">
        <v>2</v>
      </c>
      <c r="AR933" t="s">
        <v>1</v>
      </c>
      <c r="AS933" t="s">
        <v>1</v>
      </c>
      <c r="AT933" t="s">
        <v>1</v>
      </c>
      <c r="AU933" t="s">
        <v>1</v>
      </c>
      <c r="AV933" t="s">
        <v>1</v>
      </c>
      <c r="AW933" t="s">
        <v>11</v>
      </c>
      <c r="AX933">
        <f>Tabla1[[#This Row],[precio del paquete]]-Tabla1[[#This Row],[Saldo_Deudor]]</f>
        <v>1000</v>
      </c>
      <c r="AY933">
        <v>13800</v>
      </c>
      <c r="AZ933">
        <v>0</v>
      </c>
      <c r="BA933">
        <v>0</v>
      </c>
      <c r="BB933" s="20">
        <v>0</v>
      </c>
      <c r="BC933" t="s">
        <v>5960</v>
      </c>
      <c r="BD933" t="s">
        <v>6033</v>
      </c>
      <c r="BE933" t="s">
        <v>3</v>
      </c>
      <c r="BF933" t="s">
        <v>3</v>
      </c>
      <c r="BG933" t="s">
        <v>3</v>
      </c>
      <c r="BH933" t="s">
        <v>3</v>
      </c>
      <c r="BI933" t="s">
        <v>3</v>
      </c>
      <c r="BJ933" s="19" t="s">
        <v>6157</v>
      </c>
      <c r="BK933" t="s">
        <v>3</v>
      </c>
      <c r="BL933" t="s">
        <v>132</v>
      </c>
      <c r="BM933" t="s">
        <v>1</v>
      </c>
      <c r="BN933">
        <f>Tabla1[[#This Row],[precio del paquete]]</f>
        <v>14800</v>
      </c>
      <c r="BO933" t="s">
        <v>1</v>
      </c>
      <c r="BP933" t="s">
        <v>1</v>
      </c>
      <c r="BQ933" t="s">
        <v>1</v>
      </c>
      <c r="BR933" t="s">
        <v>1</v>
      </c>
      <c r="BS933" t="s">
        <v>1</v>
      </c>
      <c r="BT933" t="s">
        <v>1</v>
      </c>
      <c r="BU933" t="s">
        <v>1</v>
      </c>
      <c r="BV933" t="s">
        <v>1</v>
      </c>
      <c r="BW933" t="s">
        <v>0</v>
      </c>
      <c r="BX933" t="s">
        <v>1</v>
      </c>
      <c r="BY933" t="s">
        <v>1</v>
      </c>
      <c r="BZ933" t="s">
        <v>1</v>
      </c>
      <c r="CA933" t="s">
        <v>1</v>
      </c>
      <c r="CB933" t="s">
        <v>1</v>
      </c>
      <c r="CD933" t="str" cm="1">
        <f t="array" aca="1" ref="CD933" ca="1">eConcatenar(A933:CB933,"|")</f>
        <v>1Am6GMqgoAXBw9Jf|CAR2021-6833|3|MEMORIAL|TABASCO |CUNDUACAN |EJIDO EMILIANO ZAPATA (SAN MATEO)|2021-10-11|14800|0|100|50|0|0|0|0|0|0|0|0|0|0|0|0|0|0|0|GARCIA|GARCIA|DARNELLY|SOLTERO|X|X|CARRETERA PRINCIPAL |EJIDO EMILIANO ZAPATA (SAN MATEO)|X|9141398763|X|X|X|CARRETERA PRINCIPAL |X|LUNES|X|X|X|X|X|DOMICILIO |1000|13800|0|0|0|2022-01-31|2022-02-07|x|x|x|x|x|TQPNUNDB8OSMS5B|x|HOMBRE|X|14800|X|X|X|X|X|X|X|X|CARDENAS|X|X|X|X|X</v>
      </c>
    </row>
    <row r="934" spans="1:82" x14ac:dyDescent="0.25">
      <c r="A934" t="s">
        <v>1068</v>
      </c>
      <c r="B934" t="s">
        <v>3058</v>
      </c>
      <c r="C934">
        <v>3</v>
      </c>
      <c r="D934" t="s">
        <v>3183</v>
      </c>
      <c r="E934" t="s">
        <v>12</v>
      </c>
      <c r="F934" t="s">
        <v>124</v>
      </c>
      <c r="G934" t="s">
        <v>3690</v>
      </c>
      <c r="H934" t="s">
        <v>4148</v>
      </c>
      <c r="I934">
        <v>14800</v>
      </c>
      <c r="J934">
        <v>0</v>
      </c>
      <c r="K934">
        <v>1000</v>
      </c>
      <c r="L934">
        <v>50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 t="s">
        <v>4835</v>
      </c>
      <c r="AC934" t="s">
        <v>7</v>
      </c>
      <c r="AD934" t="s">
        <v>5097</v>
      </c>
      <c r="AE934" t="s">
        <v>4</v>
      </c>
      <c r="AF934" t="s">
        <v>1</v>
      </c>
      <c r="AG934" t="s">
        <v>1</v>
      </c>
      <c r="AH934" t="s">
        <v>5859</v>
      </c>
      <c r="AI934" t="s">
        <v>3690</v>
      </c>
      <c r="AJ934" t="s">
        <v>1</v>
      </c>
      <c r="AK934">
        <v>9141321632</v>
      </c>
      <c r="AL934" t="s">
        <v>1</v>
      </c>
      <c r="AM934" t="s">
        <v>1</v>
      </c>
      <c r="AN934" t="s">
        <v>1</v>
      </c>
      <c r="AO934" t="s">
        <v>5859</v>
      </c>
      <c r="AP934" t="s">
        <v>1</v>
      </c>
      <c r="AQ934" t="s">
        <v>2</v>
      </c>
      <c r="AR934" t="s">
        <v>1</v>
      </c>
      <c r="AS934" t="s">
        <v>1</v>
      </c>
      <c r="AT934" t="s">
        <v>1</v>
      </c>
      <c r="AU934" t="s">
        <v>1</v>
      </c>
      <c r="AV934" t="s">
        <v>1</v>
      </c>
      <c r="AW934" t="s">
        <v>11</v>
      </c>
      <c r="AX934">
        <f>Tabla1[[#This Row],[precio del paquete]]-Tabla1[[#This Row],[Saldo_Deudor]]</f>
        <v>2000</v>
      </c>
      <c r="AY934">
        <v>12800</v>
      </c>
      <c r="AZ934">
        <v>0</v>
      </c>
      <c r="BA934">
        <v>0</v>
      </c>
      <c r="BB934" s="20">
        <v>0</v>
      </c>
      <c r="BC934" t="s">
        <v>6006</v>
      </c>
      <c r="BD934" t="s">
        <v>6100</v>
      </c>
      <c r="BE934" t="s">
        <v>3</v>
      </c>
      <c r="BF934" t="s">
        <v>3</v>
      </c>
      <c r="BG934" t="s">
        <v>3</v>
      </c>
      <c r="BH934" t="s">
        <v>3</v>
      </c>
      <c r="BI934" t="s">
        <v>3</v>
      </c>
      <c r="BJ934" s="18" t="s">
        <v>143</v>
      </c>
      <c r="BK934" t="s">
        <v>3</v>
      </c>
      <c r="BL934" t="s">
        <v>132</v>
      </c>
      <c r="BM934" t="s">
        <v>1</v>
      </c>
      <c r="BN934">
        <f>Tabla1[[#This Row],[precio del paquete]]</f>
        <v>14800</v>
      </c>
      <c r="BO934" t="s">
        <v>1</v>
      </c>
      <c r="BP934" t="s">
        <v>1</v>
      </c>
      <c r="BQ934" t="s">
        <v>1</v>
      </c>
      <c r="BR934" t="s">
        <v>1</v>
      </c>
      <c r="BS934" t="s">
        <v>1</v>
      </c>
      <c r="BT934" t="s">
        <v>1</v>
      </c>
      <c r="BU934" t="s">
        <v>1</v>
      </c>
      <c r="BV934" t="s">
        <v>1</v>
      </c>
      <c r="BW934" t="s">
        <v>0</v>
      </c>
      <c r="BX934" t="s">
        <v>1</v>
      </c>
      <c r="BY934" t="s">
        <v>1</v>
      </c>
      <c r="BZ934" t="s">
        <v>1</v>
      </c>
      <c r="CA934" t="s">
        <v>1</v>
      </c>
      <c r="CB934" t="s">
        <v>1</v>
      </c>
      <c r="CD934" t="str" cm="1">
        <f t="array" aca="1" ref="CD934" ca="1">eConcatenar(A934:CB934,"|")</f>
        <v>4z2IJ0lhmwSVJ9dv|CAR2021-7025|3|MEMORIAL|TABASCO |CUNDUACAN |EJIDO HUIMANGUILLO SEGUNDA SECCION|2021-11-17|14800|0|1000|50|0|0|0|0|0|0|0|0|0|0|0|0|0|0|0|CORTAZAR|LOPEZ|MICAELA|SOLTERO|X|X|CALLE DE LAS HERMANAS JIMENEZ|EJIDO HUIMANGUILLO SEGUNDA SECCION|X|9141321632|X|X|X|CALLE DE LAS HERMANAS JIMENEZ|X|LUNES|X|X|X|X|X|DOMICILIO |2000|12800|0|0|0|2022-07-02|2022-07-09|x|x|x|x|x|NL2E7OEHPWYUH7Y|x|HOMBRE|X|14800|X|X|X|X|X|X|X|X|CARDENAS|X|X|X|X|X</v>
      </c>
    </row>
    <row r="935" spans="1:82" x14ac:dyDescent="0.25">
      <c r="A935" t="s">
        <v>1069</v>
      </c>
      <c r="B935" t="s">
        <v>3059</v>
      </c>
      <c r="C935">
        <v>3</v>
      </c>
      <c r="D935" t="s">
        <v>14</v>
      </c>
      <c r="E935" t="s">
        <v>12</v>
      </c>
      <c r="F935" t="s">
        <v>124</v>
      </c>
      <c r="G935" t="s">
        <v>3691</v>
      </c>
      <c r="H935" t="s">
        <v>4149</v>
      </c>
      <c r="I935">
        <v>12900</v>
      </c>
      <c r="J935">
        <v>0</v>
      </c>
      <c r="K935">
        <v>100</v>
      </c>
      <c r="L935">
        <v>50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 t="s">
        <v>5098</v>
      </c>
      <c r="AC935" t="s">
        <v>4878</v>
      </c>
      <c r="AD935" t="s">
        <v>4769</v>
      </c>
      <c r="AE935" t="s">
        <v>4</v>
      </c>
      <c r="AF935" t="s">
        <v>1</v>
      </c>
      <c r="AG935" t="s">
        <v>1</v>
      </c>
      <c r="AH935" t="s">
        <v>5198</v>
      </c>
      <c r="AI935" t="s">
        <v>3691</v>
      </c>
      <c r="AJ935" t="s">
        <v>1</v>
      </c>
      <c r="AK935">
        <v>9933094646</v>
      </c>
      <c r="AL935" t="s">
        <v>1</v>
      </c>
      <c r="AM935" t="s">
        <v>1</v>
      </c>
      <c r="AN935" t="s">
        <v>1</v>
      </c>
      <c r="AO935" t="s">
        <v>5198</v>
      </c>
      <c r="AP935" t="s">
        <v>1</v>
      </c>
      <c r="AQ935" t="s">
        <v>2</v>
      </c>
      <c r="AR935" t="s">
        <v>1</v>
      </c>
      <c r="AS935" t="s">
        <v>1</v>
      </c>
      <c r="AT935" t="s">
        <v>1</v>
      </c>
      <c r="AU935" t="s">
        <v>1</v>
      </c>
      <c r="AV935" t="s">
        <v>1</v>
      </c>
      <c r="AW935" t="s">
        <v>11</v>
      </c>
      <c r="AX935">
        <f>Tabla1[[#This Row],[precio del paquete]]-Tabla1[[#This Row],[Saldo_Deudor]]</f>
        <v>6320</v>
      </c>
      <c r="AY935">
        <v>6580</v>
      </c>
      <c r="AZ935">
        <v>0</v>
      </c>
      <c r="BA935">
        <v>0</v>
      </c>
      <c r="BB935" s="20">
        <v>0</v>
      </c>
      <c r="BC935" t="s">
        <v>4166</v>
      </c>
      <c r="BD935" t="s">
        <v>6035</v>
      </c>
      <c r="BE935" t="s">
        <v>3</v>
      </c>
      <c r="BF935" t="s">
        <v>3</v>
      </c>
      <c r="BG935" t="s">
        <v>3</v>
      </c>
      <c r="BH935" t="s">
        <v>3</v>
      </c>
      <c r="BI935" t="s">
        <v>3</v>
      </c>
      <c r="BJ935" s="19" t="s">
        <v>143</v>
      </c>
      <c r="BK935" t="s">
        <v>3</v>
      </c>
      <c r="BL935" t="s">
        <v>132</v>
      </c>
      <c r="BM935" t="s">
        <v>1</v>
      </c>
      <c r="BN935">
        <f>Tabla1[[#This Row],[precio del paquete]]</f>
        <v>12900</v>
      </c>
      <c r="BO935" t="s">
        <v>1</v>
      </c>
      <c r="BP935" t="s">
        <v>1</v>
      </c>
      <c r="BQ935" t="s">
        <v>1</v>
      </c>
      <c r="BR935" t="s">
        <v>1</v>
      </c>
      <c r="BS935" t="s">
        <v>1</v>
      </c>
      <c r="BT935" t="s">
        <v>1</v>
      </c>
      <c r="BU935" t="s">
        <v>1</v>
      </c>
      <c r="BV935" t="s">
        <v>1</v>
      </c>
      <c r="BW935" t="s">
        <v>0</v>
      </c>
      <c r="BX935" t="s">
        <v>1</v>
      </c>
      <c r="BY935" t="s">
        <v>1</v>
      </c>
      <c r="BZ935" t="s">
        <v>1</v>
      </c>
      <c r="CA935" t="s">
        <v>1</v>
      </c>
      <c r="CB935" t="s">
        <v>1</v>
      </c>
      <c r="CD935" t="str" cm="1">
        <f t="array" aca="1" ref="CD935" ca="1">eConcatenar(A935:CB935,"|")</f>
        <v>L2seMFSmvbqQZkz6|CAR2018-2602|3|ECONOLINE |TABASCO |CUNDUACAN |EJIDO MORELOS PIEDRA TERCERA SECCION|2018-11-21|12900|0|100|50|0|0|0|0|0|0|0|0|0|0|0|0|0|0|0|ARIA|CUSTODIO|ADELA|SOLTERO|X|X|CARRETERA PRINCIPAL |EJIDO MORELOS PIEDRA TERCERA SECCION|X|9933094646|X|X|X|CARRETERA PRINCIPAL |X|LUNES|X|X|X|X|X|DOMICILIO |6320|6580|0|0|0|2022-04-02|2022-04-09|x|x|x|x|x|NL2E7OEHPWYUH7Y|x|HOMBRE|X|12900|X|X|X|X|X|X|X|X|CARDENAS|X|X|X|X|X</v>
      </c>
    </row>
    <row r="936" spans="1:82" x14ac:dyDescent="0.25">
      <c r="A936" t="s">
        <v>1070</v>
      </c>
      <c r="B936" t="s">
        <v>3060</v>
      </c>
      <c r="C936">
        <v>3</v>
      </c>
      <c r="D936" t="s">
        <v>3183</v>
      </c>
      <c r="E936" t="s">
        <v>12</v>
      </c>
      <c r="F936" t="s">
        <v>124</v>
      </c>
      <c r="G936" t="s">
        <v>3692</v>
      </c>
      <c r="H936" t="s">
        <v>3861</v>
      </c>
      <c r="I936">
        <v>14800</v>
      </c>
      <c r="J936">
        <v>0</v>
      </c>
      <c r="K936">
        <v>50</v>
      </c>
      <c r="L936">
        <v>50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 t="s">
        <v>4360</v>
      </c>
      <c r="AC936" t="s">
        <v>4201</v>
      </c>
      <c r="AD936" t="s">
        <v>5099</v>
      </c>
      <c r="AE936" t="s">
        <v>4</v>
      </c>
      <c r="AF936" t="s">
        <v>1</v>
      </c>
      <c r="AG936" t="s">
        <v>1</v>
      </c>
      <c r="AH936" t="s">
        <v>5860</v>
      </c>
      <c r="AI936" t="s">
        <v>3692</v>
      </c>
      <c r="AJ936" t="s">
        <v>1</v>
      </c>
      <c r="AK936">
        <v>9331137202</v>
      </c>
      <c r="AL936" t="s">
        <v>1</v>
      </c>
      <c r="AM936" t="s">
        <v>1</v>
      </c>
      <c r="AN936" t="s">
        <v>1</v>
      </c>
      <c r="AO936" t="s">
        <v>5860</v>
      </c>
      <c r="AP936" t="s">
        <v>1</v>
      </c>
      <c r="AQ936" t="s">
        <v>2</v>
      </c>
      <c r="AR936" t="s">
        <v>1</v>
      </c>
      <c r="AS936" t="s">
        <v>1</v>
      </c>
      <c r="AT936" t="s">
        <v>1</v>
      </c>
      <c r="AU936" t="s">
        <v>1</v>
      </c>
      <c r="AV936" t="s">
        <v>1</v>
      </c>
      <c r="AW936" t="s">
        <v>11</v>
      </c>
      <c r="AX936">
        <f>Tabla1[[#This Row],[precio del paquete]]-Tabla1[[#This Row],[Saldo_Deudor]]</f>
        <v>0</v>
      </c>
      <c r="AY936">
        <v>14800</v>
      </c>
      <c r="AZ936">
        <v>0</v>
      </c>
      <c r="BA936">
        <v>0</v>
      </c>
      <c r="BB936" s="20">
        <v>0</v>
      </c>
      <c r="BC936" t="s">
        <v>6006</v>
      </c>
      <c r="BD936" t="s">
        <v>6100</v>
      </c>
      <c r="BE936" t="s">
        <v>3</v>
      </c>
      <c r="BF936" t="s">
        <v>3</v>
      </c>
      <c r="BG936" t="s">
        <v>3</v>
      </c>
      <c r="BH936" t="s">
        <v>3</v>
      </c>
      <c r="BI936" t="s">
        <v>3</v>
      </c>
      <c r="BJ936" s="18" t="s">
        <v>6138</v>
      </c>
      <c r="BK936" t="s">
        <v>3</v>
      </c>
      <c r="BL936" t="s">
        <v>132</v>
      </c>
      <c r="BM936" t="s">
        <v>1</v>
      </c>
      <c r="BN936">
        <f>Tabla1[[#This Row],[precio del paquete]]</f>
        <v>14800</v>
      </c>
      <c r="BO936" t="s">
        <v>1</v>
      </c>
      <c r="BP936" t="s">
        <v>1</v>
      </c>
      <c r="BQ936" t="s">
        <v>1</v>
      </c>
      <c r="BR936" t="s">
        <v>1</v>
      </c>
      <c r="BS936" t="s">
        <v>1</v>
      </c>
      <c r="BT936" t="s">
        <v>1</v>
      </c>
      <c r="BU936" t="s">
        <v>1</v>
      </c>
      <c r="BV936" t="s">
        <v>1</v>
      </c>
      <c r="BW936" t="s">
        <v>0</v>
      </c>
      <c r="BX936" t="s">
        <v>1</v>
      </c>
      <c r="BY936" t="s">
        <v>1</v>
      </c>
      <c r="BZ936" t="s">
        <v>1</v>
      </c>
      <c r="CA936" t="s">
        <v>1</v>
      </c>
      <c r="CB936" t="s">
        <v>1</v>
      </c>
      <c r="CD936" t="str" cm="1">
        <f t="array" aca="1" ref="CD936" ca="1">eConcatenar(A936:CB936,"|")</f>
        <v>D0wLfuvJOZKAwhTN|CAR2021-3919|3|MEMORIAL|TABASCO |CUNDUACAN |EJIDO RIO SECO TERCERA SECCION|2021-02-12|14800|0|50|50|0|0|0|0|0|0|0|0|0|0|0|0|0|0|0|TORRES|HERNANDEZ|FLOR DE LIZ|SOLTERO|X|X|CARRETERA PRINCIPAL POR LA CHONITA |EJIDO RIO SECO TERCERA SECCION|X|9331137202|X|X|X|CARRETERA PRINCIPAL POR LA CHONITA |X|LUNES|X|X|X|X|X|DOMICILIO |0|14800|0|0|0|2022-07-02|2022-07-09|x|x|x|x|x|W5OV8PESRAEJZYS|x|HOMBRE|X|14800|X|X|X|X|X|X|X|X|CARDENAS|X|X|X|X|X</v>
      </c>
    </row>
    <row r="937" spans="1:82" x14ac:dyDescent="0.25">
      <c r="A937" t="s">
        <v>1071</v>
      </c>
      <c r="B937" t="s">
        <v>3061</v>
      </c>
      <c r="C937">
        <v>3</v>
      </c>
      <c r="D937" t="s">
        <v>3183</v>
      </c>
      <c r="E937" t="s">
        <v>12</v>
      </c>
      <c r="F937" t="s">
        <v>124</v>
      </c>
      <c r="G937" t="s">
        <v>3693</v>
      </c>
      <c r="H937" t="s">
        <v>3825</v>
      </c>
      <c r="I937">
        <v>14800</v>
      </c>
      <c r="J937">
        <v>0</v>
      </c>
      <c r="K937">
        <v>100</v>
      </c>
      <c r="L937">
        <v>50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 t="s">
        <v>4290</v>
      </c>
      <c r="AC937" t="s">
        <v>4206</v>
      </c>
      <c r="AD937" t="s">
        <v>4683</v>
      </c>
      <c r="AE937" t="s">
        <v>4</v>
      </c>
      <c r="AF937" t="s">
        <v>1</v>
      </c>
      <c r="AG937" t="s">
        <v>1</v>
      </c>
      <c r="AH937" t="s">
        <v>5367</v>
      </c>
      <c r="AI937" t="s">
        <v>3693</v>
      </c>
      <c r="AJ937" t="s">
        <v>1</v>
      </c>
      <c r="AK937">
        <v>9984572134</v>
      </c>
      <c r="AL937" t="s">
        <v>1</v>
      </c>
      <c r="AM937" t="s">
        <v>1</v>
      </c>
      <c r="AN937" t="s">
        <v>1</v>
      </c>
      <c r="AO937" t="s">
        <v>5367</v>
      </c>
      <c r="AP937" t="s">
        <v>1</v>
      </c>
      <c r="AQ937" t="s">
        <v>2</v>
      </c>
      <c r="AR937" t="s">
        <v>1</v>
      </c>
      <c r="AS937" t="s">
        <v>1</v>
      </c>
      <c r="AT937" t="s">
        <v>1</v>
      </c>
      <c r="AU937" t="s">
        <v>1</v>
      </c>
      <c r="AV937" t="s">
        <v>1</v>
      </c>
      <c r="AW937" t="s">
        <v>11</v>
      </c>
      <c r="AX937">
        <f>Tabla1[[#This Row],[precio del paquete]]-Tabla1[[#This Row],[Saldo_Deudor]]</f>
        <v>1300</v>
      </c>
      <c r="AY937">
        <v>13500</v>
      </c>
      <c r="AZ937">
        <v>0</v>
      </c>
      <c r="BA937">
        <v>0</v>
      </c>
      <c r="BB937" s="20">
        <v>0</v>
      </c>
      <c r="BC937" t="s">
        <v>6006</v>
      </c>
      <c r="BD937" t="s">
        <v>6100</v>
      </c>
      <c r="BE937" t="s">
        <v>3</v>
      </c>
      <c r="BF937" t="s">
        <v>3</v>
      </c>
      <c r="BG937" t="s">
        <v>3</v>
      </c>
      <c r="BH937" t="s">
        <v>3</v>
      </c>
      <c r="BI937" t="s">
        <v>3</v>
      </c>
      <c r="BJ937" s="19" t="s">
        <v>143</v>
      </c>
      <c r="BK937" t="s">
        <v>3</v>
      </c>
      <c r="BL937" t="s">
        <v>132</v>
      </c>
      <c r="BM937" t="s">
        <v>1</v>
      </c>
      <c r="BN937">
        <f>Tabla1[[#This Row],[precio del paquete]]</f>
        <v>14800</v>
      </c>
      <c r="BO937" t="s">
        <v>1</v>
      </c>
      <c r="BP937" t="s">
        <v>1</v>
      </c>
      <c r="BQ937" t="s">
        <v>1</v>
      </c>
      <c r="BR937" t="s">
        <v>1</v>
      </c>
      <c r="BS937" t="s">
        <v>1</v>
      </c>
      <c r="BT937" t="s">
        <v>1</v>
      </c>
      <c r="BU937" t="s">
        <v>1</v>
      </c>
      <c r="BV937" t="s">
        <v>1</v>
      </c>
      <c r="BW937" t="s">
        <v>0</v>
      </c>
      <c r="BX937" t="s">
        <v>1</v>
      </c>
      <c r="BY937" t="s">
        <v>1</v>
      </c>
      <c r="BZ937" t="s">
        <v>1</v>
      </c>
      <c r="CA937" t="s">
        <v>1</v>
      </c>
      <c r="CB937" t="s">
        <v>1</v>
      </c>
      <c r="CD937" t="str" cm="1">
        <f t="array" aca="1" ref="CD937" ca="1">eConcatenar(A937:CB937,"|")</f>
        <v>5LUPwV1eMTVaIzx3|CAR2021-7576|3|MEMORIAL|TABASCO |CUNDUACAN |EJIDO SANTO TOMAS |2021-12-14|14800|0|100|50|0|0|0|0|0|0|0|0|0|0|0|0|0|0|0|BROCA|MARTINEZ|GRISELDA|SOLTERO|X|X|CARRETERA A TULIPAN|EJIDO SANTO TOMAS |X|9984572134|X|X|X|CARRETERA A TULIPAN|X|LUNES|X|X|X|X|X|DOMICILIO |1300|13500|0|0|0|2022-07-02|2022-07-09|x|x|x|x|x|NL2E7OEHPWYUH7Y|x|HOMBRE|X|14800|X|X|X|X|X|X|X|X|CARDENAS|X|X|X|X|X</v>
      </c>
    </row>
    <row r="938" spans="1:82" x14ac:dyDescent="0.25">
      <c r="A938" t="s">
        <v>1072</v>
      </c>
      <c r="B938" t="s">
        <v>3062</v>
      </c>
      <c r="C938">
        <v>3</v>
      </c>
      <c r="D938" t="s">
        <v>3185</v>
      </c>
      <c r="E938" t="s">
        <v>12</v>
      </c>
      <c r="F938" t="s">
        <v>3195</v>
      </c>
      <c r="G938" t="s">
        <v>3444</v>
      </c>
      <c r="H938" t="s">
        <v>4150</v>
      </c>
      <c r="I938">
        <v>12900</v>
      </c>
      <c r="J938">
        <v>0</v>
      </c>
      <c r="K938">
        <v>500</v>
      </c>
      <c r="L938">
        <v>50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 t="s">
        <v>5100</v>
      </c>
      <c r="AC938" t="s">
        <v>5100</v>
      </c>
      <c r="AD938" t="s">
        <v>5101</v>
      </c>
      <c r="AE938" t="s">
        <v>4</v>
      </c>
      <c r="AF938" t="s">
        <v>1</v>
      </c>
      <c r="AG938" t="s">
        <v>1</v>
      </c>
      <c r="AH938" t="s">
        <v>5861</v>
      </c>
      <c r="AI938" t="s">
        <v>3444</v>
      </c>
      <c r="AJ938" t="s">
        <v>1</v>
      </c>
      <c r="AK938">
        <v>9333277262</v>
      </c>
      <c r="AL938" t="s">
        <v>1</v>
      </c>
      <c r="AM938" t="s">
        <v>1</v>
      </c>
      <c r="AN938" t="s">
        <v>1</v>
      </c>
      <c r="AO938" t="s">
        <v>5861</v>
      </c>
      <c r="AP938" t="s">
        <v>1</v>
      </c>
      <c r="AQ938" t="s">
        <v>2</v>
      </c>
      <c r="AR938" t="s">
        <v>1</v>
      </c>
      <c r="AS938" t="s">
        <v>1</v>
      </c>
      <c r="AT938" t="s">
        <v>1</v>
      </c>
      <c r="AU938" t="s">
        <v>1</v>
      </c>
      <c r="AV938" t="s">
        <v>1</v>
      </c>
      <c r="AW938" t="s">
        <v>11</v>
      </c>
      <c r="AX938">
        <f>Tabla1[[#This Row],[precio del paquete]]-Tabla1[[#This Row],[Saldo_Deudor]]</f>
        <v>4900</v>
      </c>
      <c r="AY938">
        <v>8000</v>
      </c>
      <c r="AZ938">
        <v>0</v>
      </c>
      <c r="BA938">
        <v>0</v>
      </c>
      <c r="BB938" s="20">
        <v>0</v>
      </c>
      <c r="BC938" t="s">
        <v>6016</v>
      </c>
      <c r="BD938" t="s">
        <v>6110</v>
      </c>
      <c r="BE938" t="s">
        <v>3</v>
      </c>
      <c r="BF938" t="s">
        <v>3</v>
      </c>
      <c r="BG938" t="s">
        <v>3</v>
      </c>
      <c r="BH938" t="s">
        <v>3</v>
      </c>
      <c r="BI938" t="s">
        <v>3</v>
      </c>
      <c r="BJ938" s="18" t="s">
        <v>143</v>
      </c>
      <c r="BK938" t="s">
        <v>3</v>
      </c>
      <c r="BL938" t="s">
        <v>132</v>
      </c>
      <c r="BM938" t="s">
        <v>1</v>
      </c>
      <c r="BN938">
        <f>Tabla1[[#This Row],[precio del paquete]]</f>
        <v>12900</v>
      </c>
      <c r="BO938" t="s">
        <v>1</v>
      </c>
      <c r="BP938" t="s">
        <v>1</v>
      </c>
      <c r="BQ938" t="s">
        <v>1</v>
      </c>
      <c r="BR938" t="s">
        <v>1</v>
      </c>
      <c r="BS938" t="s">
        <v>1</v>
      </c>
      <c r="BT938" t="s">
        <v>1</v>
      </c>
      <c r="BU938" t="s">
        <v>1</v>
      </c>
      <c r="BV938" t="s">
        <v>1</v>
      </c>
      <c r="BW938" t="s">
        <v>0</v>
      </c>
      <c r="BX938" t="s">
        <v>1</v>
      </c>
      <c r="BY938" t="s">
        <v>1</v>
      </c>
      <c r="BZ938" t="s">
        <v>1</v>
      </c>
      <c r="CA938" t="s">
        <v>1</v>
      </c>
      <c r="CB938" t="s">
        <v>1</v>
      </c>
      <c r="CD938" t="str" cm="1">
        <f t="array" aca="1" ref="CD938" ca="1">eConcatenar(A938:CB938,"|")</f>
        <v>DD8A3OYLQfPu7XVw|PAR2021-0860|3|IMPERIAL DE LUJO|TABASCO |PARAISO |MOCTEZUMA PRIMERA SECCION|2021-10-03|12900|0|500|50|0|0|0|0|0|0|0|0|0|0|0|0|0|0|0|AVILA|AVILA|MELBI ROMANA|SOLTERO|X|X|ENTRADA DON MIGUELITO |MOCTEZUMA PRIMERA SECCION|X|9333277262|X|X|X|ENTRADA DON MIGUELITO |X|LUNES|X|X|X|X|X|DOMICILIO |4900|8000|0|0|0|2022-10-02|2022-10-09|x|x|x|x|x|NL2E7OEHPWYUH7Y|x|HOMBRE|X|12900|X|X|X|X|X|X|X|X|CARDENAS|X|X|X|X|X</v>
      </c>
    </row>
    <row r="939" spans="1:82" x14ac:dyDescent="0.25">
      <c r="A939" t="s">
        <v>1073</v>
      </c>
      <c r="B939" t="s">
        <v>3063</v>
      </c>
      <c r="C939">
        <v>3</v>
      </c>
      <c r="D939" t="s">
        <v>3183</v>
      </c>
      <c r="E939" t="s">
        <v>12</v>
      </c>
      <c r="F939" t="s">
        <v>124</v>
      </c>
      <c r="G939" t="s">
        <v>3694</v>
      </c>
      <c r="H939" t="s">
        <v>3795</v>
      </c>
      <c r="I939">
        <v>14800</v>
      </c>
      <c r="J939">
        <v>0</v>
      </c>
      <c r="K939">
        <v>100</v>
      </c>
      <c r="L939">
        <v>50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 t="s">
        <v>4186</v>
      </c>
      <c r="AC939" t="s">
        <v>4305</v>
      </c>
      <c r="AD939" t="s">
        <v>4281</v>
      </c>
      <c r="AE939" t="s">
        <v>4</v>
      </c>
      <c r="AF939" t="s">
        <v>1</v>
      </c>
      <c r="AG939" t="s">
        <v>1</v>
      </c>
      <c r="AH939" t="s">
        <v>5862</v>
      </c>
      <c r="AI939" t="s">
        <v>3694</v>
      </c>
      <c r="AJ939" t="s">
        <v>1</v>
      </c>
      <c r="AK939">
        <v>9141331000</v>
      </c>
      <c r="AL939" t="s">
        <v>1</v>
      </c>
      <c r="AM939" t="s">
        <v>1</v>
      </c>
      <c r="AN939" t="s">
        <v>1</v>
      </c>
      <c r="AO939" t="s">
        <v>5862</v>
      </c>
      <c r="AP939" t="s">
        <v>1</v>
      </c>
      <c r="AQ939" t="s">
        <v>2</v>
      </c>
      <c r="AR939" t="s">
        <v>1</v>
      </c>
      <c r="AS939" t="s">
        <v>1</v>
      </c>
      <c r="AT939" t="s">
        <v>1</v>
      </c>
      <c r="AU939" t="s">
        <v>1</v>
      </c>
      <c r="AV939" t="s">
        <v>1</v>
      </c>
      <c r="AW939" t="s">
        <v>11</v>
      </c>
      <c r="AX939">
        <f>Tabla1[[#This Row],[precio del paquete]]-Tabla1[[#This Row],[Saldo_Deudor]]</f>
        <v>1300</v>
      </c>
      <c r="AY939">
        <v>13500</v>
      </c>
      <c r="AZ939">
        <v>0</v>
      </c>
      <c r="BA939">
        <v>0</v>
      </c>
      <c r="BB939" s="20">
        <v>0</v>
      </c>
      <c r="BC939" t="s">
        <v>6006</v>
      </c>
      <c r="BD939" t="s">
        <v>6100</v>
      </c>
      <c r="BE939" t="s">
        <v>3</v>
      </c>
      <c r="BF939" t="s">
        <v>3</v>
      </c>
      <c r="BG939" t="s">
        <v>3</v>
      </c>
      <c r="BH939" t="s">
        <v>3</v>
      </c>
      <c r="BI939" t="s">
        <v>3</v>
      </c>
      <c r="BJ939" s="19" t="s">
        <v>6156</v>
      </c>
      <c r="BK939" t="s">
        <v>3</v>
      </c>
      <c r="BL939" t="s">
        <v>132</v>
      </c>
      <c r="BM939" t="s">
        <v>1</v>
      </c>
      <c r="BN939">
        <f>Tabla1[[#This Row],[precio del paquete]]</f>
        <v>14800</v>
      </c>
      <c r="BO939" t="s">
        <v>1</v>
      </c>
      <c r="BP939" t="s">
        <v>1</v>
      </c>
      <c r="BQ939" t="s">
        <v>1</v>
      </c>
      <c r="BR939" t="s">
        <v>1</v>
      </c>
      <c r="BS939" t="s">
        <v>1</v>
      </c>
      <c r="BT939" t="s">
        <v>1</v>
      </c>
      <c r="BU939" t="s">
        <v>1</v>
      </c>
      <c r="BV939" t="s">
        <v>1</v>
      </c>
      <c r="BW939" t="s">
        <v>0</v>
      </c>
      <c r="BX939" t="s">
        <v>1</v>
      </c>
      <c r="BY939" t="s">
        <v>1</v>
      </c>
      <c r="BZ939" t="s">
        <v>1</v>
      </c>
      <c r="CA939" t="s">
        <v>1</v>
      </c>
      <c r="CB939" t="s">
        <v>1</v>
      </c>
      <c r="CD939" t="str" cm="1">
        <f t="array" aca="1" ref="CD939" ca="1">eConcatenar(A939:CB939,"|")</f>
        <v>Xrdl9qgLhxBpm9RC|CAR2021-6830|3|MEMORIAL|TABASCO |CUNDUACAN |RANCHERIA A LA PIEDRA CUARTA SECCION |2021-10-11|14800|0|100|50|0|0|0|0|0|0|0|0|0|0|0|0|0|0|0|GARCIA|SANCHEZ|ROSA|SOLTERO|X|X|CARRRETERA ALA COLMENA |RANCHERIA A LA PIEDRA CUARTA SECCION |X|9141331000|X|X|X|CARRRETERA ALA COLMENA |X|LUNES|X|X|X|X|X|DOMICILIO |1300|13500|0|0|0|2022-07-02|2022-07-09|x|x|x|x|x|VJ75ZUQQ7PEINAS|x|HOMBRE|X|14800|X|X|X|X|X|X|X|X|CARDENAS|X|X|X|X|X</v>
      </c>
    </row>
    <row r="940" spans="1:82" x14ac:dyDescent="0.25">
      <c r="A940" t="s">
        <v>1074</v>
      </c>
      <c r="B940" t="s">
        <v>3064</v>
      </c>
      <c r="C940">
        <v>3</v>
      </c>
      <c r="D940" t="s">
        <v>3183</v>
      </c>
      <c r="E940" t="s">
        <v>12</v>
      </c>
      <c r="F940" t="s">
        <v>0</v>
      </c>
      <c r="G940" t="s">
        <v>3695</v>
      </c>
      <c r="H940" t="s">
        <v>4081</v>
      </c>
      <c r="I940">
        <v>14800</v>
      </c>
      <c r="J940">
        <v>0</v>
      </c>
      <c r="K940">
        <v>150</v>
      </c>
      <c r="L940">
        <v>50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 t="s">
        <v>5102</v>
      </c>
      <c r="AC940" t="s">
        <v>5103</v>
      </c>
      <c r="AD940" t="s">
        <v>4690</v>
      </c>
      <c r="AE940" t="s">
        <v>4</v>
      </c>
      <c r="AF940" t="s">
        <v>1</v>
      </c>
      <c r="AG940" t="s">
        <v>1</v>
      </c>
      <c r="AH940" t="s">
        <v>5863</v>
      </c>
      <c r="AI940" t="s">
        <v>3695</v>
      </c>
      <c r="AJ940" t="s">
        <v>1</v>
      </c>
      <c r="AK940">
        <v>9371264188</v>
      </c>
      <c r="AL940" t="s">
        <v>1</v>
      </c>
      <c r="AM940" t="s">
        <v>1</v>
      </c>
      <c r="AN940" t="s">
        <v>1</v>
      </c>
      <c r="AO940" t="s">
        <v>5863</v>
      </c>
      <c r="AP940" t="s">
        <v>1</v>
      </c>
      <c r="AQ940" t="s">
        <v>2</v>
      </c>
      <c r="AR940" t="s">
        <v>1</v>
      </c>
      <c r="AS940" t="s">
        <v>1</v>
      </c>
      <c r="AT940" t="s">
        <v>1</v>
      </c>
      <c r="AU940" t="s">
        <v>1</v>
      </c>
      <c r="AV940" t="s">
        <v>1</v>
      </c>
      <c r="AW940" t="s">
        <v>11</v>
      </c>
      <c r="AX940">
        <f>Tabla1[[#This Row],[precio del paquete]]-Tabla1[[#This Row],[Saldo_Deudor]]</f>
        <v>1350</v>
      </c>
      <c r="AY940">
        <v>13450</v>
      </c>
      <c r="AZ940">
        <v>0</v>
      </c>
      <c r="BA940">
        <v>0</v>
      </c>
      <c r="BB940" s="20">
        <v>0</v>
      </c>
      <c r="BC940" t="s">
        <v>6007</v>
      </c>
      <c r="BD940" t="s">
        <v>6101</v>
      </c>
      <c r="BE940" t="s">
        <v>3</v>
      </c>
      <c r="BF940" t="s">
        <v>3</v>
      </c>
      <c r="BG940" t="s">
        <v>3</v>
      </c>
      <c r="BH940" t="s">
        <v>3</v>
      </c>
      <c r="BI940" t="s">
        <v>3</v>
      </c>
      <c r="BJ940" s="18" t="s">
        <v>143</v>
      </c>
      <c r="BK940" t="s">
        <v>3</v>
      </c>
      <c r="BL940" t="s">
        <v>132</v>
      </c>
      <c r="BM940" t="s">
        <v>1</v>
      </c>
      <c r="BN940">
        <f>Tabla1[[#This Row],[precio del paquete]]</f>
        <v>14800</v>
      </c>
      <c r="BO940" t="s">
        <v>1</v>
      </c>
      <c r="BP940" t="s">
        <v>1</v>
      </c>
      <c r="BQ940" t="s">
        <v>1</v>
      </c>
      <c r="BR940" t="s">
        <v>1</v>
      </c>
      <c r="BS940" t="s">
        <v>1</v>
      </c>
      <c r="BT940" t="s">
        <v>1</v>
      </c>
      <c r="BU940" t="s">
        <v>1</v>
      </c>
      <c r="BV940" t="s">
        <v>1</v>
      </c>
      <c r="BW940" t="s">
        <v>0</v>
      </c>
      <c r="BX940" t="s">
        <v>1</v>
      </c>
      <c r="BY940" t="s">
        <v>1</v>
      </c>
      <c r="BZ940" t="s">
        <v>1</v>
      </c>
      <c r="CA940" t="s">
        <v>1</v>
      </c>
      <c r="CB940" t="s">
        <v>1</v>
      </c>
      <c r="CD940" t="str" cm="1">
        <f t="array" aca="1" ref="CD940" ca="1">eConcatenar(A940:CB940,"|")</f>
        <v>IOv2l0oaO52l6CtO|CAR2021-6457|3|MEMORIAL|TABASCO |CARDENAS|RANCHERIA FRANCISCO VILLA |2021-10-27|14800|0|150|50|0|0|0|0|0|0|0|0|0|0|0|0|0|0|0|ASENCIO|MAYA|YSAIAS|SOLTERO|X|X|CALLE MARTINI|RANCHERIA FRANCISCO VILLA |X|9371264188|X|X|X|CALLE MARTINI|X|LUNES|X|X|X|X|X|DOMICILIO |1350|13450|0|0|0|2022-08-02|2022-08-09|x|x|x|x|x|NL2E7OEHPWYUH7Y|x|HOMBRE|X|14800|X|X|X|X|X|X|X|X|CARDENAS|X|X|X|X|X</v>
      </c>
    </row>
    <row r="941" spans="1:82" x14ac:dyDescent="0.25">
      <c r="A941" t="s">
        <v>1075</v>
      </c>
      <c r="B941" t="s">
        <v>3065</v>
      </c>
      <c r="C941">
        <v>3</v>
      </c>
      <c r="D941" t="s">
        <v>3184</v>
      </c>
      <c r="E941" t="s">
        <v>12</v>
      </c>
      <c r="F941" t="s">
        <v>0</v>
      </c>
      <c r="G941" t="s">
        <v>3696</v>
      </c>
      <c r="H941" t="s">
        <v>3824</v>
      </c>
      <c r="I941">
        <v>24500</v>
      </c>
      <c r="J941">
        <v>0</v>
      </c>
      <c r="K941">
        <v>50</v>
      </c>
      <c r="L941">
        <v>50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 t="s">
        <v>4221</v>
      </c>
      <c r="AC941" t="s">
        <v>4433</v>
      </c>
      <c r="AD941" t="s">
        <v>4464</v>
      </c>
      <c r="AE941" t="s">
        <v>4</v>
      </c>
      <c r="AF941" t="s">
        <v>1</v>
      </c>
      <c r="AG941" t="s">
        <v>1</v>
      </c>
      <c r="AH941" t="s">
        <v>5864</v>
      </c>
      <c r="AI941" t="s">
        <v>3696</v>
      </c>
      <c r="AJ941" t="s">
        <v>1</v>
      </c>
      <c r="AK941">
        <v>9371257127</v>
      </c>
      <c r="AL941" t="s">
        <v>1</v>
      </c>
      <c r="AM941" t="s">
        <v>1</v>
      </c>
      <c r="AN941" t="s">
        <v>1</v>
      </c>
      <c r="AO941" t="s">
        <v>5864</v>
      </c>
      <c r="AP941" t="s">
        <v>1</v>
      </c>
      <c r="AQ941" t="s">
        <v>2</v>
      </c>
      <c r="AR941" t="s">
        <v>1</v>
      </c>
      <c r="AS941" t="s">
        <v>1</v>
      </c>
      <c r="AT941" t="s">
        <v>1</v>
      </c>
      <c r="AU941" t="s">
        <v>1</v>
      </c>
      <c r="AV941" t="s">
        <v>1</v>
      </c>
      <c r="AW941" t="s">
        <v>11</v>
      </c>
      <c r="AX941">
        <f>Tabla1[[#This Row],[precio del paquete]]-Tabla1[[#This Row],[Saldo_Deudor]]</f>
        <v>50</v>
      </c>
      <c r="AY941">
        <v>24450</v>
      </c>
      <c r="AZ941">
        <v>0</v>
      </c>
      <c r="BA941">
        <v>0</v>
      </c>
      <c r="BB941" s="20">
        <v>0</v>
      </c>
      <c r="BC941" t="s">
        <v>3824</v>
      </c>
      <c r="BD941" t="s">
        <v>6112</v>
      </c>
      <c r="BE941" t="s">
        <v>3</v>
      </c>
      <c r="BF941" t="s">
        <v>3</v>
      </c>
      <c r="BG941" t="s">
        <v>3</v>
      </c>
      <c r="BH941" t="s">
        <v>3</v>
      </c>
      <c r="BI941" t="s">
        <v>3</v>
      </c>
      <c r="BJ941" s="19" t="s">
        <v>143</v>
      </c>
      <c r="BK941" t="s">
        <v>3</v>
      </c>
      <c r="BL941" t="s">
        <v>132</v>
      </c>
      <c r="BM941" t="s">
        <v>1</v>
      </c>
      <c r="BN941">
        <f>Tabla1[[#This Row],[precio del paquete]]</f>
        <v>24500</v>
      </c>
      <c r="BO941" t="s">
        <v>1</v>
      </c>
      <c r="BP941" t="s">
        <v>1</v>
      </c>
      <c r="BQ941" t="s">
        <v>1</v>
      </c>
      <c r="BR941" t="s">
        <v>1</v>
      </c>
      <c r="BS941" t="s">
        <v>1</v>
      </c>
      <c r="BT941" t="s">
        <v>1</v>
      </c>
      <c r="BU941" t="s">
        <v>1</v>
      </c>
      <c r="BV941" t="s">
        <v>1</v>
      </c>
      <c r="BW941" t="s">
        <v>0</v>
      </c>
      <c r="BX941" t="s">
        <v>1</v>
      </c>
      <c r="BY941" t="s">
        <v>1</v>
      </c>
      <c r="BZ941" t="s">
        <v>1</v>
      </c>
      <c r="CA941" t="s">
        <v>1</v>
      </c>
      <c r="CB941" t="s">
        <v>1</v>
      </c>
      <c r="CD941" t="str" cm="1">
        <f t="array" aca="1" ref="CD941" ca="1">eConcatenar(A941:CB941,"|")</f>
        <v>KXAdouWfdPEX9Xms|CAR2021-6611|3|DIGNITY|TABASCO |CARDENAS|RANCHERIA HABANERO PRIMERA SECCION|2021-10-30|24500|0|50|50|0|0|0|0|0|0|0|0|0|0|0|0|0|0|0|GONZALEZ|RIVERA|NATANAEL|SOLTERO|X|X|CALLE 8|RANCHERIA HABANERO PRIMERA SECCION|X|9371257127|X|X|X|CALLE 8|X|LUNES|X|X|X|X|X|DOMICILIO |50|24450|0|0|0|2021-10-30|2021-11-06|x|x|x|x|x|NL2E7OEHPWYUH7Y|x|HOMBRE|X|24500|X|X|X|X|X|X|X|X|CARDENAS|X|X|X|X|X</v>
      </c>
    </row>
    <row r="942" spans="1:82" x14ac:dyDescent="0.25">
      <c r="A942" t="s">
        <v>1076</v>
      </c>
      <c r="B942" t="s">
        <v>2344</v>
      </c>
      <c r="C942">
        <v>3</v>
      </c>
      <c r="D942" t="s">
        <v>3183</v>
      </c>
      <c r="E942" t="s">
        <v>12</v>
      </c>
      <c r="F942" t="s">
        <v>0</v>
      </c>
      <c r="G942" t="s">
        <v>3697</v>
      </c>
      <c r="H942" t="s">
        <v>3784</v>
      </c>
      <c r="I942">
        <v>14800</v>
      </c>
      <c r="J942">
        <v>0</v>
      </c>
      <c r="K942">
        <v>100</v>
      </c>
      <c r="L942">
        <v>50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 t="s">
        <v>4305</v>
      </c>
      <c r="AC942" t="s">
        <v>4249</v>
      </c>
      <c r="AD942" t="s">
        <v>4234</v>
      </c>
      <c r="AE942" t="s">
        <v>4</v>
      </c>
      <c r="AF942" t="s">
        <v>1</v>
      </c>
      <c r="AG942" t="s">
        <v>1</v>
      </c>
      <c r="AH942" t="s">
        <v>5198</v>
      </c>
      <c r="AI942" t="s">
        <v>3697</v>
      </c>
      <c r="AJ942" t="s">
        <v>1</v>
      </c>
      <c r="AK942">
        <v>9372290886</v>
      </c>
      <c r="AL942" t="s">
        <v>1</v>
      </c>
      <c r="AM942" t="s">
        <v>1</v>
      </c>
      <c r="AN942" t="s">
        <v>1</v>
      </c>
      <c r="AO942" t="s">
        <v>5198</v>
      </c>
      <c r="AP942" t="s">
        <v>1</v>
      </c>
      <c r="AQ942" t="s">
        <v>2</v>
      </c>
      <c r="AR942" t="s">
        <v>1</v>
      </c>
      <c r="AS942" t="s">
        <v>1</v>
      </c>
      <c r="AT942" t="s">
        <v>1</v>
      </c>
      <c r="AU942" t="s">
        <v>1</v>
      </c>
      <c r="AV942" t="s">
        <v>1</v>
      </c>
      <c r="AW942" t="s">
        <v>11</v>
      </c>
      <c r="AX942">
        <f>Tabla1[[#This Row],[precio del paquete]]-Tabla1[[#This Row],[Saldo_Deudor]]</f>
        <v>400</v>
      </c>
      <c r="AY942">
        <v>14400</v>
      </c>
      <c r="AZ942">
        <v>0</v>
      </c>
      <c r="BA942">
        <v>0</v>
      </c>
      <c r="BB942" s="20">
        <v>0</v>
      </c>
      <c r="BC942" t="s">
        <v>6018</v>
      </c>
      <c r="BD942" t="s">
        <v>3785</v>
      </c>
      <c r="BE942" t="s">
        <v>3</v>
      </c>
      <c r="BF942" t="s">
        <v>3</v>
      </c>
      <c r="BG942" t="s">
        <v>3</v>
      </c>
      <c r="BH942" t="s">
        <v>3</v>
      </c>
      <c r="BI942" t="s">
        <v>3</v>
      </c>
      <c r="BJ942" s="18" t="s">
        <v>143</v>
      </c>
      <c r="BK942" t="s">
        <v>3</v>
      </c>
      <c r="BL942" t="s">
        <v>132</v>
      </c>
      <c r="BM942" t="s">
        <v>1</v>
      </c>
      <c r="BN942">
        <f>Tabla1[[#This Row],[precio del paquete]]</f>
        <v>14800</v>
      </c>
      <c r="BO942" t="s">
        <v>1</v>
      </c>
      <c r="BP942" t="s">
        <v>1</v>
      </c>
      <c r="BQ942" t="s">
        <v>1</v>
      </c>
      <c r="BR942" t="s">
        <v>1</v>
      </c>
      <c r="BS942" t="s">
        <v>1</v>
      </c>
      <c r="BT942" t="s">
        <v>1</v>
      </c>
      <c r="BU942" t="s">
        <v>1</v>
      </c>
      <c r="BV942" t="s">
        <v>1</v>
      </c>
      <c r="BW942" t="s">
        <v>0</v>
      </c>
      <c r="BX942" t="s">
        <v>1</v>
      </c>
      <c r="BY942" t="s">
        <v>1</v>
      </c>
      <c r="BZ942" t="s">
        <v>1</v>
      </c>
      <c r="CA942" t="s">
        <v>1</v>
      </c>
      <c r="CB942" t="s">
        <v>1</v>
      </c>
      <c r="CD942" t="str" cm="1">
        <f t="array" aca="1" ref="CD942" ca="1">eConcatenar(A942:CB942,"|")</f>
        <v>m6ADla5Beq06OLY5|CAR2021-6670|3|MEMORIAL|TABASCO |CARDENAS|RANCHERIA HABANERO PRIMERA SECCION (VENUSTIANO CARRANZA)|2021-05-11|14800|0|100|50|0|0|0|0|0|0|0|0|0|0|0|0|0|0|0|SANCHEZ|NARANJO|GLADYS|SOLTERO|X|X|CARRETERA PRINCIPAL |RANCHERIA HABANERO PRIMERA SECCION (VENUSTIANO CARRANZA)|X|9372290886|X|X|X|CARRETERA PRINCIPAL |X|LUNES|X|X|X|X|X|DOMICILIO |400|14400|0|0|0|2021-07-02|2021-07-09|x|x|x|x|x|NL2E7OEHPWYUH7Y|x|HOMBRE|X|14800|X|X|X|X|X|X|X|X|CARDENAS|X|X|X|X|X</v>
      </c>
    </row>
    <row r="943" spans="1:82" x14ac:dyDescent="0.25">
      <c r="A943" t="s">
        <v>1077</v>
      </c>
      <c r="B943" t="s">
        <v>3066</v>
      </c>
      <c r="C943">
        <v>3</v>
      </c>
      <c r="D943" t="s">
        <v>3183</v>
      </c>
      <c r="E943" t="s">
        <v>12</v>
      </c>
      <c r="F943" t="s">
        <v>124</v>
      </c>
      <c r="G943" t="s">
        <v>3522</v>
      </c>
      <c r="H943" t="s">
        <v>3930</v>
      </c>
      <c r="I943">
        <v>14800</v>
      </c>
      <c r="J943">
        <v>0</v>
      </c>
      <c r="K943">
        <v>300</v>
      </c>
      <c r="L943">
        <v>50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 t="s">
        <v>4201</v>
      </c>
      <c r="AC943" t="s">
        <v>4201</v>
      </c>
      <c r="AD943" t="s">
        <v>5104</v>
      </c>
      <c r="AE943" t="s">
        <v>4</v>
      </c>
      <c r="AF943" t="s">
        <v>1</v>
      </c>
      <c r="AG943" t="s">
        <v>1</v>
      </c>
      <c r="AH943" t="s">
        <v>5865</v>
      </c>
      <c r="AI943" t="s">
        <v>3522</v>
      </c>
      <c r="AJ943" t="s">
        <v>1</v>
      </c>
      <c r="AK943">
        <v>9141306092</v>
      </c>
      <c r="AL943" t="s">
        <v>1</v>
      </c>
      <c r="AM943" t="s">
        <v>1</v>
      </c>
      <c r="AN943" t="s">
        <v>1</v>
      </c>
      <c r="AO943" t="s">
        <v>5865</v>
      </c>
      <c r="AP943" t="s">
        <v>1</v>
      </c>
      <c r="AQ943" t="s">
        <v>2</v>
      </c>
      <c r="AR943" t="s">
        <v>1</v>
      </c>
      <c r="AS943" t="s">
        <v>1</v>
      </c>
      <c r="AT943" t="s">
        <v>1</v>
      </c>
      <c r="AU943" t="s">
        <v>1</v>
      </c>
      <c r="AV943" t="s">
        <v>1</v>
      </c>
      <c r="AW943" t="s">
        <v>11</v>
      </c>
      <c r="AX943">
        <f>Tabla1[[#This Row],[precio del paquete]]-Tabla1[[#This Row],[Saldo_Deudor]]</f>
        <v>500</v>
      </c>
      <c r="AY943">
        <v>14300</v>
      </c>
      <c r="AZ943">
        <v>0</v>
      </c>
      <c r="BA943">
        <v>0</v>
      </c>
      <c r="BB943" s="20">
        <v>0</v>
      </c>
      <c r="BC943" t="s">
        <v>4166</v>
      </c>
      <c r="BD943" t="s">
        <v>6035</v>
      </c>
      <c r="BE943" t="s">
        <v>3</v>
      </c>
      <c r="BF943" t="s">
        <v>3</v>
      </c>
      <c r="BG943" t="s">
        <v>3</v>
      </c>
      <c r="BH943" t="s">
        <v>3</v>
      </c>
      <c r="BI943" t="s">
        <v>3</v>
      </c>
      <c r="BJ943" s="19" t="s">
        <v>143</v>
      </c>
      <c r="BK943" t="s">
        <v>3</v>
      </c>
      <c r="BL943" t="s">
        <v>132</v>
      </c>
      <c r="BM943" t="s">
        <v>1</v>
      </c>
      <c r="BN943">
        <f>Tabla1[[#This Row],[precio del paquete]]</f>
        <v>14800</v>
      </c>
      <c r="BO943" t="s">
        <v>1</v>
      </c>
      <c r="BP943" t="s">
        <v>1</v>
      </c>
      <c r="BQ943" t="s">
        <v>1</v>
      </c>
      <c r="BR943" t="s">
        <v>1</v>
      </c>
      <c r="BS943" t="s">
        <v>1</v>
      </c>
      <c r="BT943" t="s">
        <v>1</v>
      </c>
      <c r="BU943" t="s">
        <v>1</v>
      </c>
      <c r="BV943" t="s">
        <v>1</v>
      </c>
      <c r="BW943" t="s">
        <v>0</v>
      </c>
      <c r="BX943" t="s">
        <v>1</v>
      </c>
      <c r="BY943" t="s">
        <v>1</v>
      </c>
      <c r="BZ943" t="s">
        <v>1</v>
      </c>
      <c r="CA943" t="s">
        <v>1</v>
      </c>
      <c r="CB943" t="s">
        <v>1</v>
      </c>
      <c r="CD943" t="str" cm="1">
        <f t="array" aca="1" ref="CD943" ca="1">eConcatenar(A943:CB943,"|")</f>
        <v>KqJsNes1i4W2xZDM|CAR2021-7677|3|MEMORIAL|TABASCO |CUNDUACAN |RANCHERIA LA PIEDRA CUARTA SECCION|2021-12-28|14800|0|300|50|0|0|0|0|0|0|0|0|0|0|0|0|0|0|0|HERNANDEZ|HERNANDEZ|CRISOFORO|SOLTERO|X|X|ENTRADA LA COLMENA |RANCHERIA LA PIEDRA CUARTA SECCION|X|9141306092|X|X|X|ENTRADA LA COLMENA |X|LUNES|X|X|X|X|X|DOMICILIO |500|14300|0|0|0|2022-04-02|2022-04-09|x|x|x|x|x|NL2E7OEHPWYUH7Y|x|HOMBRE|X|14800|X|X|X|X|X|X|X|X|CARDENAS|X|X|X|X|X</v>
      </c>
    </row>
    <row r="944" spans="1:82" x14ac:dyDescent="0.25">
      <c r="A944" t="s">
        <v>1078</v>
      </c>
      <c r="B944" t="s">
        <v>3067</v>
      </c>
      <c r="C944">
        <v>3</v>
      </c>
      <c r="D944" t="s">
        <v>3183</v>
      </c>
      <c r="E944" t="s">
        <v>12</v>
      </c>
      <c r="F944" t="s">
        <v>124</v>
      </c>
      <c r="G944" t="s">
        <v>3698</v>
      </c>
      <c r="H944" t="s">
        <v>3930</v>
      </c>
      <c r="I944">
        <v>24500</v>
      </c>
      <c r="J944">
        <v>0</v>
      </c>
      <c r="K944">
        <v>500</v>
      </c>
      <c r="L944">
        <v>50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 t="s">
        <v>4201</v>
      </c>
      <c r="AC944" t="s">
        <v>5105</v>
      </c>
      <c r="AD944" t="s">
        <v>4326</v>
      </c>
      <c r="AE944" t="s">
        <v>4</v>
      </c>
      <c r="AF944" t="s">
        <v>1</v>
      </c>
      <c r="AG944" t="s">
        <v>1</v>
      </c>
      <c r="AH944" t="s">
        <v>5866</v>
      </c>
      <c r="AI944" t="s">
        <v>3698</v>
      </c>
      <c r="AJ944" t="s">
        <v>1</v>
      </c>
      <c r="AK944">
        <v>9141021498</v>
      </c>
      <c r="AL944" t="s">
        <v>1</v>
      </c>
      <c r="AM944" t="s">
        <v>1</v>
      </c>
      <c r="AN944" t="s">
        <v>1</v>
      </c>
      <c r="AO944" t="s">
        <v>5866</v>
      </c>
      <c r="AP944" t="s">
        <v>1</v>
      </c>
      <c r="AQ944" t="s">
        <v>2</v>
      </c>
      <c r="AR944" t="s">
        <v>1</v>
      </c>
      <c r="AS944" t="s">
        <v>1</v>
      </c>
      <c r="AT944" t="s">
        <v>1</v>
      </c>
      <c r="AU944" t="s">
        <v>1</v>
      </c>
      <c r="AV944" t="s">
        <v>1</v>
      </c>
      <c r="AW944" t="s">
        <v>11</v>
      </c>
      <c r="AX944">
        <f>Tabla1[[#This Row],[precio del paquete]]-Tabla1[[#This Row],[Saldo_Deudor]]</f>
        <v>800</v>
      </c>
      <c r="AY944">
        <v>23700</v>
      </c>
      <c r="AZ944">
        <v>0</v>
      </c>
      <c r="BA944">
        <v>0</v>
      </c>
      <c r="BB944" s="20">
        <v>0</v>
      </c>
      <c r="BC944" t="s">
        <v>4166</v>
      </c>
      <c r="BD944" t="s">
        <v>6035</v>
      </c>
      <c r="BE944" t="s">
        <v>3</v>
      </c>
      <c r="BF944" t="s">
        <v>3</v>
      </c>
      <c r="BG944" t="s">
        <v>3</v>
      </c>
      <c r="BH944" t="s">
        <v>3</v>
      </c>
      <c r="BI944" t="s">
        <v>3</v>
      </c>
      <c r="BJ944" s="18" t="s">
        <v>6138</v>
      </c>
      <c r="BK944" t="s">
        <v>3</v>
      </c>
      <c r="BL944" t="s">
        <v>132</v>
      </c>
      <c r="BM944" t="s">
        <v>1</v>
      </c>
      <c r="BN944">
        <f>Tabla1[[#This Row],[precio del paquete]]</f>
        <v>24500</v>
      </c>
      <c r="BO944" t="s">
        <v>1</v>
      </c>
      <c r="BP944" t="s">
        <v>1</v>
      </c>
      <c r="BQ944" t="s">
        <v>1</v>
      </c>
      <c r="BR944" t="s">
        <v>1</v>
      </c>
      <c r="BS944" t="s">
        <v>1</v>
      </c>
      <c r="BT944" t="s">
        <v>1</v>
      </c>
      <c r="BU944" t="s">
        <v>1</v>
      </c>
      <c r="BV944" t="s">
        <v>1</v>
      </c>
      <c r="BW944" t="s">
        <v>0</v>
      </c>
      <c r="BX944" t="s">
        <v>1</v>
      </c>
      <c r="BY944" t="s">
        <v>1</v>
      </c>
      <c r="BZ944" t="s">
        <v>1</v>
      </c>
      <c r="CA944" t="s">
        <v>1</v>
      </c>
      <c r="CB944" t="s">
        <v>1</v>
      </c>
      <c r="CD944" t="str" cm="1">
        <f t="array" aca="1" ref="CD944" ca="1">eConcatenar(A944:CB944,"|")</f>
        <v>m9788rlHhMXrDeMy|CAR2021-7676|3|MEMORIAL|TABASCO |CUNDUACAN |RANCHERIA LA PIEDRA CUARTA SECCION |2021-12-28|24500|0|500|50|0|0|0|0|0|0|0|0|0|0|0|0|0|0|0|HERNANDEZ|CORTAZA|ANTONIO|SOLTERO|X|X|CARRETERA LA TRINIDAD|RANCHERIA LA PIEDRA CUARTA SECCION |X|9141021498|X|X|X|CARRETERA LA TRINIDAD|X|LUNES|X|X|X|X|X|DOMICILIO |800|23700|0|0|0|2022-04-02|2022-04-09|x|x|x|x|x|W5OV8PESRAEJZYS|x|HOMBRE|X|24500|X|X|X|X|X|X|X|X|CARDENAS|X|X|X|X|X</v>
      </c>
    </row>
    <row r="945" spans="1:82" x14ac:dyDescent="0.25">
      <c r="A945" t="s">
        <v>1079</v>
      </c>
      <c r="B945" t="s">
        <v>3068</v>
      </c>
      <c r="C945">
        <v>3</v>
      </c>
      <c r="D945" t="s">
        <v>3183</v>
      </c>
      <c r="E945" t="s">
        <v>12</v>
      </c>
      <c r="F945" t="s">
        <v>124</v>
      </c>
      <c r="G945" t="s">
        <v>3699</v>
      </c>
      <c r="H945" t="s">
        <v>3796</v>
      </c>
      <c r="I945">
        <v>14800</v>
      </c>
      <c r="J945">
        <v>0</v>
      </c>
      <c r="K945">
        <v>200</v>
      </c>
      <c r="L945">
        <v>50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 t="s">
        <v>4247</v>
      </c>
      <c r="AC945" t="s">
        <v>4200</v>
      </c>
      <c r="AD945" t="s">
        <v>4459</v>
      </c>
      <c r="AE945" t="s">
        <v>4</v>
      </c>
      <c r="AF945" t="s">
        <v>1</v>
      </c>
      <c r="AG945" t="s">
        <v>1</v>
      </c>
      <c r="AH945" t="s">
        <v>5669</v>
      </c>
      <c r="AI945" t="s">
        <v>3699</v>
      </c>
      <c r="AJ945" t="s">
        <v>1</v>
      </c>
      <c r="AK945">
        <v>9141298582</v>
      </c>
      <c r="AL945" t="s">
        <v>1</v>
      </c>
      <c r="AM945" t="s">
        <v>1</v>
      </c>
      <c r="AN945" t="s">
        <v>1</v>
      </c>
      <c r="AO945" t="s">
        <v>5669</v>
      </c>
      <c r="AP945" t="s">
        <v>1</v>
      </c>
      <c r="AQ945" t="s">
        <v>2</v>
      </c>
      <c r="AR945" t="s">
        <v>1</v>
      </c>
      <c r="AS945" t="s">
        <v>1</v>
      </c>
      <c r="AT945" t="s">
        <v>1</v>
      </c>
      <c r="AU945" t="s">
        <v>1</v>
      </c>
      <c r="AV945" t="s">
        <v>1</v>
      </c>
      <c r="AW945" t="s">
        <v>11</v>
      </c>
      <c r="AX945">
        <f>Tabla1[[#This Row],[precio del paquete]]-Tabla1[[#This Row],[Saldo_Deudor]]</f>
        <v>900</v>
      </c>
      <c r="AY945">
        <v>13900</v>
      </c>
      <c r="AZ945">
        <v>0</v>
      </c>
      <c r="BA945">
        <v>0</v>
      </c>
      <c r="BB945" s="20">
        <v>0</v>
      </c>
      <c r="BC945" t="s">
        <v>4166</v>
      </c>
      <c r="BD945" t="s">
        <v>6035</v>
      </c>
      <c r="BE945" t="s">
        <v>3</v>
      </c>
      <c r="BF945" t="s">
        <v>3</v>
      </c>
      <c r="BG945" t="s">
        <v>3</v>
      </c>
      <c r="BH945" t="s">
        <v>3</v>
      </c>
      <c r="BI945" t="s">
        <v>3</v>
      </c>
      <c r="BJ945" s="19" t="s">
        <v>6138</v>
      </c>
      <c r="BK945" t="s">
        <v>3</v>
      </c>
      <c r="BL945" t="s">
        <v>132</v>
      </c>
      <c r="BM945" t="s">
        <v>1</v>
      </c>
      <c r="BN945">
        <f>Tabla1[[#This Row],[precio del paquete]]</f>
        <v>14800</v>
      </c>
      <c r="BO945" t="s">
        <v>1</v>
      </c>
      <c r="BP945" t="s">
        <v>1</v>
      </c>
      <c r="BQ945" t="s">
        <v>1</v>
      </c>
      <c r="BR945" t="s">
        <v>1</v>
      </c>
      <c r="BS945" t="s">
        <v>1</v>
      </c>
      <c r="BT945" t="s">
        <v>1</v>
      </c>
      <c r="BU945" t="s">
        <v>1</v>
      </c>
      <c r="BV945" t="s">
        <v>1</v>
      </c>
      <c r="BW945" t="s">
        <v>0</v>
      </c>
      <c r="BX945" t="s">
        <v>1</v>
      </c>
      <c r="BY945" t="s">
        <v>1</v>
      </c>
      <c r="BZ945" t="s">
        <v>1</v>
      </c>
      <c r="CA945" t="s">
        <v>1</v>
      </c>
      <c r="CB945" t="s">
        <v>1</v>
      </c>
      <c r="CD945" t="str" cm="1">
        <f t="array" aca="1" ref="CD945" ca="1">eConcatenar(A945:CB945,"|")</f>
        <v>ch0tap5uOXRfUFPV|CAR2021-7547|3|MEMORIAL|TABASCO |CUNDUACAN |RANCHERIA LA PIEDRA PRIMERA  SECCION |2021-12-13|14800|0|200|50|0|0|0|0|0|0|0|0|0|0|0|0|0|0|0|MENDEZ|MARQUEZ|JOEL|SOLTERO|X|X|CARRETERA VECINAL A TULIPAN|RANCHERIA LA PIEDRA PRIMERA  SECCION |X|9141298582|X|X|X|CARRETERA VECINAL A TULIPAN|X|LUNES|X|X|X|X|X|DOMICILIO |900|13900|0|0|0|2022-04-02|2022-04-09|x|x|x|x|x|W5OV8PESRAEJZYS|x|HOMBRE|X|14800|X|X|X|X|X|X|X|X|CARDENAS|X|X|X|X|X</v>
      </c>
    </row>
    <row r="946" spans="1:82" x14ac:dyDescent="0.25">
      <c r="A946" t="s">
        <v>1080</v>
      </c>
      <c r="B946" t="s">
        <v>3069</v>
      </c>
      <c r="C946">
        <v>3</v>
      </c>
      <c r="D946" t="s">
        <v>3183</v>
      </c>
      <c r="E946" t="s">
        <v>12</v>
      </c>
      <c r="F946" t="s">
        <v>124</v>
      </c>
      <c r="G946" t="s">
        <v>3699</v>
      </c>
      <c r="H946" t="s">
        <v>3771</v>
      </c>
      <c r="I946">
        <v>14800</v>
      </c>
      <c r="J946">
        <v>0</v>
      </c>
      <c r="K946">
        <v>100</v>
      </c>
      <c r="L946">
        <v>50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 t="s">
        <v>4262</v>
      </c>
      <c r="AC946" t="s">
        <v>4190</v>
      </c>
      <c r="AD946" t="s">
        <v>4554</v>
      </c>
      <c r="AE946" t="s">
        <v>4</v>
      </c>
      <c r="AF946" t="s">
        <v>1</v>
      </c>
      <c r="AG946" t="s">
        <v>1</v>
      </c>
      <c r="AH946" t="s">
        <v>5367</v>
      </c>
      <c r="AI946" t="s">
        <v>3699</v>
      </c>
      <c r="AJ946" t="s">
        <v>1</v>
      </c>
      <c r="AK946">
        <v>9141358042</v>
      </c>
      <c r="AL946" t="s">
        <v>1</v>
      </c>
      <c r="AM946" t="s">
        <v>1</v>
      </c>
      <c r="AN946" t="s">
        <v>1</v>
      </c>
      <c r="AO946" t="s">
        <v>5367</v>
      </c>
      <c r="AP946" t="s">
        <v>1</v>
      </c>
      <c r="AQ946" t="s">
        <v>2</v>
      </c>
      <c r="AR946" t="s">
        <v>1</v>
      </c>
      <c r="AS946" t="s">
        <v>1</v>
      </c>
      <c r="AT946" t="s">
        <v>1</v>
      </c>
      <c r="AU946" t="s">
        <v>1</v>
      </c>
      <c r="AV946" t="s">
        <v>1</v>
      </c>
      <c r="AW946" t="s">
        <v>11</v>
      </c>
      <c r="AX946">
        <f>Tabla1[[#This Row],[precio del paquete]]-Tabla1[[#This Row],[Saldo_Deudor]]</f>
        <v>100</v>
      </c>
      <c r="AY946">
        <v>14700</v>
      </c>
      <c r="AZ946">
        <v>0</v>
      </c>
      <c r="BA946">
        <v>0</v>
      </c>
      <c r="BB946" s="20">
        <v>0</v>
      </c>
      <c r="BC946" t="s">
        <v>3771</v>
      </c>
      <c r="BD946" t="s">
        <v>4018</v>
      </c>
      <c r="BE946" t="s">
        <v>3</v>
      </c>
      <c r="BF946" t="s">
        <v>3</v>
      </c>
      <c r="BG946" t="s">
        <v>3</v>
      </c>
      <c r="BH946" t="s">
        <v>3</v>
      </c>
      <c r="BI946" t="s">
        <v>3</v>
      </c>
      <c r="BJ946" s="18" t="s">
        <v>6138</v>
      </c>
      <c r="BK946" t="s">
        <v>3</v>
      </c>
      <c r="BL946" t="s">
        <v>132</v>
      </c>
      <c r="BM946" t="s">
        <v>1</v>
      </c>
      <c r="BN946">
        <f>Tabla1[[#This Row],[precio del paquete]]</f>
        <v>14800</v>
      </c>
      <c r="BO946" t="s">
        <v>1</v>
      </c>
      <c r="BP946" t="s">
        <v>1</v>
      </c>
      <c r="BQ946" t="s">
        <v>1</v>
      </c>
      <c r="BR946" t="s">
        <v>1</v>
      </c>
      <c r="BS946" t="s">
        <v>1</v>
      </c>
      <c r="BT946" t="s">
        <v>1</v>
      </c>
      <c r="BU946" t="s">
        <v>1</v>
      </c>
      <c r="BV946" t="s">
        <v>1</v>
      </c>
      <c r="BW946" t="s">
        <v>0</v>
      </c>
      <c r="BX946" t="s">
        <v>1</v>
      </c>
      <c r="BY946" t="s">
        <v>1</v>
      </c>
      <c r="BZ946" t="s">
        <v>1</v>
      </c>
      <c r="CA946" t="s">
        <v>1</v>
      </c>
      <c r="CB946" t="s">
        <v>1</v>
      </c>
      <c r="CD946" t="str" cm="1">
        <f t="array" aca="1" ref="CD946" ca="1">eConcatenar(A946:CB946,"|")</f>
        <v>qAXVk0HTzXZH5oG5|CAR2021-7453|3|MEMORIAL|TABASCO |CUNDUACAN |RANCHERIA LA PIEDRA PRIMERA  SECCION |2021-06-12|14800|0|100|50|0|0|0|0|0|0|0|0|0|0|0|0|0|0|0|OLAN|OLIVA|MIGUEL|SOLTERO|X|X|CARRETERA A TULIPAN|RANCHERIA LA PIEDRA PRIMERA  SECCION |X|9141358042|X|X|X|CARRETERA A TULIPAN|X|LUNES|X|X|X|X|X|DOMICILIO |100|14700|0|0|0|2021-06-12|2021-06-19|x|x|x|x|x|W5OV8PESRAEJZYS|x|HOMBRE|X|14800|X|X|X|X|X|X|X|X|CARDENAS|X|X|X|X|X</v>
      </c>
    </row>
    <row r="947" spans="1:82" x14ac:dyDescent="0.25">
      <c r="A947" t="s">
        <v>1081</v>
      </c>
      <c r="B947" t="s">
        <v>3070</v>
      </c>
      <c r="C947">
        <v>3</v>
      </c>
      <c r="D947" t="s">
        <v>3183</v>
      </c>
      <c r="E947" t="s">
        <v>12</v>
      </c>
      <c r="F947" t="s">
        <v>124</v>
      </c>
      <c r="G947" t="s">
        <v>3532</v>
      </c>
      <c r="H947" t="s">
        <v>3778</v>
      </c>
      <c r="I947">
        <v>14800</v>
      </c>
      <c r="J947">
        <v>0</v>
      </c>
      <c r="K947">
        <v>200</v>
      </c>
      <c r="L947">
        <v>50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 t="s">
        <v>4201</v>
      </c>
      <c r="AC947" t="s">
        <v>7</v>
      </c>
      <c r="AD947" t="s">
        <v>5106</v>
      </c>
      <c r="AE947" t="s">
        <v>4</v>
      </c>
      <c r="AF947" t="s">
        <v>1</v>
      </c>
      <c r="AG947" t="s">
        <v>1</v>
      </c>
      <c r="AH947" t="s">
        <v>5867</v>
      </c>
      <c r="AI947" t="s">
        <v>3532</v>
      </c>
      <c r="AJ947" t="s">
        <v>1</v>
      </c>
      <c r="AK947">
        <v>9371345003</v>
      </c>
      <c r="AL947" t="s">
        <v>1</v>
      </c>
      <c r="AM947" t="s">
        <v>1</v>
      </c>
      <c r="AN947" t="s">
        <v>1</v>
      </c>
      <c r="AO947" t="s">
        <v>5867</v>
      </c>
      <c r="AP947" t="s">
        <v>1</v>
      </c>
      <c r="AQ947" t="s">
        <v>2</v>
      </c>
      <c r="AR947" t="s">
        <v>1</v>
      </c>
      <c r="AS947" t="s">
        <v>1</v>
      </c>
      <c r="AT947" t="s">
        <v>1</v>
      </c>
      <c r="AU947" t="s">
        <v>1</v>
      </c>
      <c r="AV947" t="s">
        <v>1</v>
      </c>
      <c r="AW947" t="s">
        <v>11</v>
      </c>
      <c r="AX947">
        <f>Tabla1[[#This Row],[precio del paquete]]-Tabla1[[#This Row],[Saldo_Deudor]]</f>
        <v>1500</v>
      </c>
      <c r="AY947">
        <v>13300</v>
      </c>
      <c r="AZ947">
        <v>0</v>
      </c>
      <c r="BA947">
        <v>0</v>
      </c>
      <c r="BB947" s="20">
        <v>0</v>
      </c>
      <c r="BC947" t="s">
        <v>4103</v>
      </c>
      <c r="BD947" t="s">
        <v>6052</v>
      </c>
      <c r="BE947" t="s">
        <v>3</v>
      </c>
      <c r="BF947" t="s">
        <v>3</v>
      </c>
      <c r="BG947" t="s">
        <v>3</v>
      </c>
      <c r="BH947" t="s">
        <v>3</v>
      </c>
      <c r="BI947" t="s">
        <v>3</v>
      </c>
      <c r="BJ947" s="19" t="s">
        <v>6138</v>
      </c>
      <c r="BK947" t="s">
        <v>3</v>
      </c>
      <c r="BL947" t="s">
        <v>132</v>
      </c>
      <c r="BM947" t="s">
        <v>1</v>
      </c>
      <c r="BN947">
        <f>Tabla1[[#This Row],[precio del paquete]]</f>
        <v>14800</v>
      </c>
      <c r="BO947" t="s">
        <v>1</v>
      </c>
      <c r="BP947" t="s">
        <v>1</v>
      </c>
      <c r="BQ947" t="s">
        <v>1</v>
      </c>
      <c r="BR947" t="s">
        <v>1</v>
      </c>
      <c r="BS947" t="s">
        <v>1</v>
      </c>
      <c r="BT947" t="s">
        <v>1</v>
      </c>
      <c r="BU947" t="s">
        <v>1</v>
      </c>
      <c r="BV947" t="s">
        <v>1</v>
      </c>
      <c r="BW947" t="s">
        <v>0</v>
      </c>
      <c r="BX947" t="s">
        <v>1</v>
      </c>
      <c r="BY947" t="s">
        <v>1</v>
      </c>
      <c r="BZ947" t="s">
        <v>1</v>
      </c>
      <c r="CA947" t="s">
        <v>1</v>
      </c>
      <c r="CB947" t="s">
        <v>1</v>
      </c>
      <c r="CD947" t="str" cm="1">
        <f t="array" aca="1" ref="CD947" ca="1">eConcatenar(A947:CB947,"|")</f>
        <v>YLB9TTbB0g4b5kCK|CAR2021-5654|3|MEMORIAL|TABASCO |CUNDUACAN |RANCHERIA MANTILLA|2021-09-27|14800|0|200|50|0|0|0|0|0|0|0|0|0|0|0|0|0|0|0|HERNANDEZ|LOPEZ|DEYSI|SOLTERO|X|X|ENTRADA A LOS JIMENEZ |RANCHERIA MANTILLA|X|9371345003|X|X|X|ENTRADA A LOS JIMENEZ |X|LUNES|X|X|X|X|X|DOMICILIO |1500|13300|0|0|0|2022-01-28|2022-02-04|x|x|x|x|x|W5OV8PESRAEJZYS|x|HOMBRE|X|14800|X|X|X|X|X|X|X|X|CARDENAS|X|X|X|X|X</v>
      </c>
    </row>
    <row r="948" spans="1:82" x14ac:dyDescent="0.25">
      <c r="A948" t="s">
        <v>1082</v>
      </c>
      <c r="B948" t="s">
        <v>3071</v>
      </c>
      <c r="C948">
        <v>3</v>
      </c>
      <c r="D948" t="s">
        <v>14</v>
      </c>
      <c r="E948" t="s">
        <v>12</v>
      </c>
      <c r="F948" t="s">
        <v>3189</v>
      </c>
      <c r="G948" t="s">
        <v>3543</v>
      </c>
      <c r="H948" t="s">
        <v>3947</v>
      </c>
      <c r="I948">
        <v>12900</v>
      </c>
      <c r="J948">
        <v>0</v>
      </c>
      <c r="K948">
        <v>100</v>
      </c>
      <c r="L948">
        <v>50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 t="s">
        <v>4450</v>
      </c>
      <c r="AC948" t="s">
        <v>4221</v>
      </c>
      <c r="AD948" t="s">
        <v>5107</v>
      </c>
      <c r="AE948" t="s">
        <v>4</v>
      </c>
      <c r="AF948" t="s">
        <v>1</v>
      </c>
      <c r="AG948" t="s">
        <v>1</v>
      </c>
      <c r="AH948" t="s">
        <v>5868</v>
      </c>
      <c r="AI948" t="s">
        <v>3543</v>
      </c>
      <c r="AJ948" t="s">
        <v>1</v>
      </c>
      <c r="AK948">
        <v>9331193480</v>
      </c>
      <c r="AL948" t="s">
        <v>1</v>
      </c>
      <c r="AM948" t="s">
        <v>1</v>
      </c>
      <c r="AN948" t="s">
        <v>1</v>
      </c>
      <c r="AO948" t="s">
        <v>5868</v>
      </c>
      <c r="AP948" t="s">
        <v>1</v>
      </c>
      <c r="AQ948" t="s">
        <v>2</v>
      </c>
      <c r="AR948" t="s">
        <v>1</v>
      </c>
      <c r="AS948" t="s">
        <v>1</v>
      </c>
      <c r="AT948" t="s">
        <v>1</v>
      </c>
      <c r="AU948" t="s">
        <v>1</v>
      </c>
      <c r="AV948" t="s">
        <v>1</v>
      </c>
      <c r="AW948" t="s">
        <v>11</v>
      </c>
      <c r="AX948">
        <f>Tabla1[[#This Row],[precio del paquete]]-Tabla1[[#This Row],[Saldo_Deudor]]</f>
        <v>12500</v>
      </c>
      <c r="AY948">
        <v>400</v>
      </c>
      <c r="AZ948">
        <v>0</v>
      </c>
      <c r="BA948">
        <v>0</v>
      </c>
      <c r="BB948" s="20">
        <v>0</v>
      </c>
      <c r="BC948" t="s">
        <v>6016</v>
      </c>
      <c r="BD948" t="s">
        <v>6110</v>
      </c>
      <c r="BE948" t="s">
        <v>3</v>
      </c>
      <c r="BF948" t="s">
        <v>3</v>
      </c>
      <c r="BG948" t="s">
        <v>3</v>
      </c>
      <c r="BH948" t="s">
        <v>3</v>
      </c>
      <c r="BI948" t="s">
        <v>3</v>
      </c>
      <c r="BJ948" s="18" t="s">
        <v>6138</v>
      </c>
      <c r="BK948" t="s">
        <v>3</v>
      </c>
      <c r="BL948" t="s">
        <v>132</v>
      </c>
      <c r="BM948" t="s">
        <v>1</v>
      </c>
      <c r="BN948">
        <f>Tabla1[[#This Row],[precio del paquete]]</f>
        <v>12900</v>
      </c>
      <c r="BO948" t="s">
        <v>1</v>
      </c>
      <c r="BP948" t="s">
        <v>1</v>
      </c>
      <c r="BQ948" t="s">
        <v>1</v>
      </c>
      <c r="BR948" t="s">
        <v>1</v>
      </c>
      <c r="BS948" t="s">
        <v>1</v>
      </c>
      <c r="BT948" t="s">
        <v>1</v>
      </c>
      <c r="BU948" t="s">
        <v>1</v>
      </c>
      <c r="BV948" t="s">
        <v>1</v>
      </c>
      <c r="BW948" t="s">
        <v>0</v>
      </c>
      <c r="BX948" t="s">
        <v>1</v>
      </c>
      <c r="BY948" t="s">
        <v>1</v>
      </c>
      <c r="BZ948" t="s">
        <v>1</v>
      </c>
      <c r="CA948" t="s">
        <v>1</v>
      </c>
      <c r="CB948" t="s">
        <v>1</v>
      </c>
      <c r="CD948" t="str" cm="1">
        <f t="array" aca="1" ref="CD948" ca="1">eConcatenar(A948:CB948,"|")</f>
        <v>01t29JTJUfsGiQJR|CAR2017-4086|3|ECONOLINE |TABASCO |COMALCALCO|RANCHERIA OCCIDENTE PRIMERA SECCION|2017-09-11|12900|0|100|50|0|0|0|0|0|0|0|0|0|0|0|0|0|0|0|RICARDEZ|GONZALEZ|HUMBERTO|SOLTERO|X|X|PASANDO EL TEMPLO ORET |RANCHERIA OCCIDENTE PRIMERA SECCION|X|9331193480|X|X|X|PASANDO EL TEMPLO ORET |X|LUNES|X|X|X|X|X|DOMICILIO |12500|400|0|0|0|2022-10-02|2022-10-09|x|x|x|x|x|W5OV8PESRAEJZYS|x|HOMBRE|X|12900|X|X|X|X|X|X|X|X|CARDENAS|X|X|X|X|X</v>
      </c>
    </row>
    <row r="949" spans="1:82" x14ac:dyDescent="0.25">
      <c r="A949" t="s">
        <v>1083</v>
      </c>
      <c r="B949" t="s">
        <v>3072</v>
      </c>
      <c r="C949">
        <v>3</v>
      </c>
      <c r="D949" t="s">
        <v>14</v>
      </c>
      <c r="E949" t="s">
        <v>12</v>
      </c>
      <c r="F949" t="s">
        <v>3189</v>
      </c>
      <c r="G949" t="s">
        <v>3543</v>
      </c>
      <c r="H949" t="s">
        <v>4078</v>
      </c>
      <c r="I949">
        <v>12900</v>
      </c>
      <c r="J949">
        <v>0</v>
      </c>
      <c r="K949">
        <v>200</v>
      </c>
      <c r="L949">
        <v>50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 t="s">
        <v>4450</v>
      </c>
      <c r="AC949" t="s">
        <v>5001</v>
      </c>
      <c r="AD949" t="s">
        <v>5108</v>
      </c>
      <c r="AE949" t="s">
        <v>4</v>
      </c>
      <c r="AF949" t="s">
        <v>1</v>
      </c>
      <c r="AG949" t="s">
        <v>1</v>
      </c>
      <c r="AH949" t="s">
        <v>5869</v>
      </c>
      <c r="AI949" t="s">
        <v>3543</v>
      </c>
      <c r="AJ949" t="s">
        <v>1</v>
      </c>
      <c r="AK949">
        <v>9331084708</v>
      </c>
      <c r="AL949" t="s">
        <v>1</v>
      </c>
      <c r="AM949" t="s">
        <v>1</v>
      </c>
      <c r="AN949" t="s">
        <v>1</v>
      </c>
      <c r="AO949" t="s">
        <v>5869</v>
      </c>
      <c r="AP949" t="s">
        <v>1</v>
      </c>
      <c r="AQ949" t="s">
        <v>2</v>
      </c>
      <c r="AR949" t="s">
        <v>1</v>
      </c>
      <c r="AS949" t="s">
        <v>1</v>
      </c>
      <c r="AT949" t="s">
        <v>1</v>
      </c>
      <c r="AU949" t="s">
        <v>1</v>
      </c>
      <c r="AV949" t="s">
        <v>1</v>
      </c>
      <c r="AW949" t="s">
        <v>11</v>
      </c>
      <c r="AX949">
        <f>Tabla1[[#This Row],[precio del paquete]]-Tabla1[[#This Row],[Saldo_Deudor]]</f>
        <v>2200</v>
      </c>
      <c r="AY949">
        <v>10700</v>
      </c>
      <c r="AZ949">
        <v>0</v>
      </c>
      <c r="BA949">
        <v>0</v>
      </c>
      <c r="BB949" s="20">
        <v>0</v>
      </c>
      <c r="BC949" t="s">
        <v>6016</v>
      </c>
      <c r="BD949" t="s">
        <v>6110</v>
      </c>
      <c r="BE949" t="s">
        <v>3</v>
      </c>
      <c r="BF949" t="s">
        <v>3</v>
      </c>
      <c r="BG949" t="s">
        <v>3</v>
      </c>
      <c r="BH949" t="s">
        <v>3</v>
      </c>
      <c r="BI949" t="s">
        <v>3</v>
      </c>
      <c r="BJ949" s="19" t="s">
        <v>6156</v>
      </c>
      <c r="BK949" t="s">
        <v>3</v>
      </c>
      <c r="BL949" t="s">
        <v>132</v>
      </c>
      <c r="BM949" t="s">
        <v>1</v>
      </c>
      <c r="BN949">
        <f>Tabla1[[#This Row],[precio del paquete]]</f>
        <v>12900</v>
      </c>
      <c r="BO949" t="s">
        <v>1</v>
      </c>
      <c r="BP949" t="s">
        <v>1</v>
      </c>
      <c r="BQ949" t="s">
        <v>1</v>
      </c>
      <c r="BR949" t="s">
        <v>1</v>
      </c>
      <c r="BS949" t="s">
        <v>1</v>
      </c>
      <c r="BT949" t="s">
        <v>1</v>
      </c>
      <c r="BU949" t="s">
        <v>1</v>
      </c>
      <c r="BV949" t="s">
        <v>1</v>
      </c>
      <c r="BW949" t="s">
        <v>0</v>
      </c>
      <c r="BX949" t="s">
        <v>1</v>
      </c>
      <c r="BY949" t="s">
        <v>1</v>
      </c>
      <c r="BZ949" t="s">
        <v>1</v>
      </c>
      <c r="CA949" t="s">
        <v>1</v>
      </c>
      <c r="CB949" t="s">
        <v>1</v>
      </c>
      <c r="CD949" t="str" cm="1">
        <f t="array" aca="1" ref="CD949" ca="1">eConcatenar(A949:CB949,"|")</f>
        <v>W4h9NkaVT37B4BRi|COM2021-0348|3|ECONOLINE |TABASCO |COMALCALCO|RANCHERIA OCCIDENTE PRIMERA SECCION|2021-02-02|12900|0|200|50|0|0|0|0|0|0|0|0|0|0|0|0|0|0|0|RICARDEZ|OLIVE|ROGER|SOLTERO|X|X|ENFRENTE DEL TEMPLO MONTE HOREL|RANCHERIA OCCIDENTE PRIMERA SECCION|X|9331084708|X|X|X|ENFRENTE DEL TEMPLO MONTE HOREL|X|LUNES|X|X|X|X|X|DOMICILIO |2200|10700|0|0|0|2022-10-02|2022-10-09|x|x|x|x|x|VJ75ZUQQ7PEINAS|x|HOMBRE|X|12900|X|X|X|X|X|X|X|X|CARDENAS|X|X|X|X|X</v>
      </c>
    </row>
    <row r="950" spans="1:82" x14ac:dyDescent="0.25">
      <c r="A950" t="s">
        <v>1084</v>
      </c>
      <c r="B950" t="s">
        <v>3073</v>
      </c>
      <c r="C950">
        <v>3</v>
      </c>
      <c r="D950" t="s">
        <v>3183</v>
      </c>
      <c r="E950" t="s">
        <v>3188</v>
      </c>
      <c r="F950" t="s">
        <v>0</v>
      </c>
      <c r="G950" t="s">
        <v>3687</v>
      </c>
      <c r="H950" t="s">
        <v>4144</v>
      </c>
      <c r="I950">
        <v>14800</v>
      </c>
      <c r="J950">
        <v>0</v>
      </c>
      <c r="K950">
        <v>100</v>
      </c>
      <c r="L950">
        <v>50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 t="s">
        <v>5109</v>
      </c>
      <c r="AC950" t="s">
        <v>4631</v>
      </c>
      <c r="AD950" t="s">
        <v>4199</v>
      </c>
      <c r="AE950" t="s">
        <v>4</v>
      </c>
      <c r="AF950" t="s">
        <v>1</v>
      </c>
      <c r="AG950" t="s">
        <v>1</v>
      </c>
      <c r="AH950" t="s">
        <v>5870</v>
      </c>
      <c r="AI950" t="s">
        <v>3687</v>
      </c>
      <c r="AJ950" t="s">
        <v>1</v>
      </c>
      <c r="AK950">
        <v>9372299405</v>
      </c>
      <c r="AL950" t="s">
        <v>1</v>
      </c>
      <c r="AM950" t="s">
        <v>1</v>
      </c>
      <c r="AN950" t="s">
        <v>1</v>
      </c>
      <c r="AO950" t="s">
        <v>5870</v>
      </c>
      <c r="AP950" t="s">
        <v>1</v>
      </c>
      <c r="AQ950" t="s">
        <v>2</v>
      </c>
      <c r="AR950" t="s">
        <v>1</v>
      </c>
      <c r="AS950" t="s">
        <v>1</v>
      </c>
      <c r="AT950" t="s">
        <v>1</v>
      </c>
      <c r="AU950" t="s">
        <v>1</v>
      </c>
      <c r="AV950" t="s">
        <v>1</v>
      </c>
      <c r="AW950" t="s">
        <v>11</v>
      </c>
      <c r="AX950">
        <f>Tabla1[[#This Row],[precio del paquete]]-Tabla1[[#This Row],[Saldo_Deudor]]</f>
        <v>2000</v>
      </c>
      <c r="AY950">
        <v>12800</v>
      </c>
      <c r="AZ950">
        <v>0</v>
      </c>
      <c r="BA950">
        <v>0</v>
      </c>
      <c r="BB950" s="20">
        <v>0</v>
      </c>
      <c r="BC950" t="s">
        <v>6016</v>
      </c>
      <c r="BD950" t="s">
        <v>6110</v>
      </c>
      <c r="BE950" t="s">
        <v>3</v>
      </c>
      <c r="BF950" t="s">
        <v>3</v>
      </c>
      <c r="BG950" t="s">
        <v>3</v>
      </c>
      <c r="BH950" t="s">
        <v>3</v>
      </c>
      <c r="BI950" t="s">
        <v>3</v>
      </c>
      <c r="BJ950" s="18" t="s">
        <v>6156</v>
      </c>
      <c r="BK950" t="s">
        <v>3</v>
      </c>
      <c r="BL950" t="s">
        <v>132</v>
      </c>
      <c r="BM950" t="s">
        <v>1</v>
      </c>
      <c r="BN950">
        <f>Tabla1[[#This Row],[precio del paquete]]</f>
        <v>14800</v>
      </c>
      <c r="BO950" t="s">
        <v>1</v>
      </c>
      <c r="BP950" t="s">
        <v>1</v>
      </c>
      <c r="BQ950" t="s">
        <v>1</v>
      </c>
      <c r="BR950" t="s">
        <v>1</v>
      </c>
      <c r="BS950" t="s">
        <v>1</v>
      </c>
      <c r="BT950" t="s">
        <v>1</v>
      </c>
      <c r="BU950" t="s">
        <v>1</v>
      </c>
      <c r="BV950" t="s">
        <v>1</v>
      </c>
      <c r="BW950" t="s">
        <v>0</v>
      </c>
      <c r="BX950" t="s">
        <v>1</v>
      </c>
      <c r="BY950" t="s">
        <v>1</v>
      </c>
      <c r="BZ950" t="s">
        <v>1</v>
      </c>
      <c r="CA950" t="s">
        <v>1</v>
      </c>
      <c r="CB950" t="s">
        <v>1</v>
      </c>
      <c r="CD950" t="str" cm="1">
        <f t="array" aca="1" ref="CD950" ca="1">eConcatenar(A950:CB950,"|")</f>
        <v>waEqH9s6clenv2fQ|CAR2021-4020|3|MEMORIAL|TABASCO|CARDENAS|COLONIA CAÃƒâ€˜ALES TERCERA ETAPA NORTE|2021-07-28|14800|0|100|50|0|0|0|0|0|0|0|0|0|0|0|0|0|0|0|LAGUNES|ZAPATA|MARIA|SOLTERO|X|X|CALLE OCHOA MANZANA 2 LOTE 725|COLONIA CAÃƒâ€˜ALES TERCERA ETAPA NORTE|X|9372299405|X|X|X|CALLE OCHOA MANZANA 2 LOTE 725|X|LUNES|X|X|X|X|X|DOMICILIO |2000|12800|0|0|0|2022-10-02|2022-10-09|x|x|x|x|x|VJ75ZUQQ7PEINAS|x|HOMBRE|X|14800|X|X|X|X|X|X|X|X|CARDENAS|X|X|X|X|X</v>
      </c>
    </row>
    <row r="951" spans="1:82" x14ac:dyDescent="0.25">
      <c r="A951" t="s">
        <v>1085</v>
      </c>
      <c r="B951" t="s">
        <v>3074</v>
      </c>
      <c r="C951">
        <v>3</v>
      </c>
      <c r="D951" t="s">
        <v>3187</v>
      </c>
      <c r="E951" t="s">
        <v>3188</v>
      </c>
      <c r="F951" t="s">
        <v>3192</v>
      </c>
      <c r="G951" t="s">
        <v>3700</v>
      </c>
      <c r="H951" t="s">
        <v>3763</v>
      </c>
      <c r="I951">
        <v>12900</v>
      </c>
      <c r="J951">
        <v>0</v>
      </c>
      <c r="K951">
        <v>100</v>
      </c>
      <c r="L951">
        <v>50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 t="s">
        <v>4184</v>
      </c>
      <c r="AC951" t="s">
        <v>4184</v>
      </c>
      <c r="AD951" t="s">
        <v>4300</v>
      </c>
      <c r="AE951" t="s">
        <v>4</v>
      </c>
      <c r="AF951" t="s">
        <v>1</v>
      </c>
      <c r="AG951" t="s">
        <v>1</v>
      </c>
      <c r="AH951" t="s">
        <v>3346</v>
      </c>
      <c r="AI951" t="s">
        <v>3700</v>
      </c>
      <c r="AJ951" t="s">
        <v>1</v>
      </c>
      <c r="AK951">
        <v>9331036472</v>
      </c>
      <c r="AL951" t="s">
        <v>1</v>
      </c>
      <c r="AM951" t="s">
        <v>1</v>
      </c>
      <c r="AN951" t="s">
        <v>1</v>
      </c>
      <c r="AO951" t="s">
        <v>3346</v>
      </c>
      <c r="AP951" t="s">
        <v>1</v>
      </c>
      <c r="AQ951" t="s">
        <v>2</v>
      </c>
      <c r="AR951" t="s">
        <v>1</v>
      </c>
      <c r="AS951" t="s">
        <v>1</v>
      </c>
      <c r="AT951" t="s">
        <v>1</v>
      </c>
      <c r="AU951" t="s">
        <v>1</v>
      </c>
      <c r="AV951" t="s">
        <v>1</v>
      </c>
      <c r="AW951" t="s">
        <v>11</v>
      </c>
      <c r="AX951">
        <f>Tabla1[[#This Row],[precio del paquete]]-Tabla1[[#This Row],[Saldo_Deudor]]</f>
        <v>10900</v>
      </c>
      <c r="AY951">
        <v>2000</v>
      </c>
      <c r="AZ951">
        <v>0</v>
      </c>
      <c r="BA951">
        <v>0</v>
      </c>
      <c r="BB951" s="20">
        <v>0</v>
      </c>
      <c r="BC951" t="s">
        <v>5967</v>
      </c>
      <c r="BD951" t="s">
        <v>6053</v>
      </c>
      <c r="BE951" t="s">
        <v>3</v>
      </c>
      <c r="BF951" t="s">
        <v>3</v>
      </c>
      <c r="BG951" t="s">
        <v>3</v>
      </c>
      <c r="BH951" t="s">
        <v>3</v>
      </c>
      <c r="BI951" t="s">
        <v>3</v>
      </c>
      <c r="BJ951" s="19" t="s">
        <v>6157</v>
      </c>
      <c r="BK951" t="s">
        <v>3</v>
      </c>
      <c r="BL951" t="s">
        <v>132</v>
      </c>
      <c r="BM951" t="s">
        <v>1</v>
      </c>
      <c r="BN951">
        <f>Tabla1[[#This Row],[precio del paquete]]</f>
        <v>12900</v>
      </c>
      <c r="BO951" t="s">
        <v>1</v>
      </c>
      <c r="BP951" t="s">
        <v>1</v>
      </c>
      <c r="BQ951" t="s">
        <v>1</v>
      </c>
      <c r="BR951" t="s">
        <v>1</v>
      </c>
      <c r="BS951" t="s">
        <v>1</v>
      </c>
      <c r="BT951" t="s">
        <v>1</v>
      </c>
      <c r="BU951" t="s">
        <v>1</v>
      </c>
      <c r="BV951" t="s">
        <v>1</v>
      </c>
      <c r="BW951" t="s">
        <v>0</v>
      </c>
      <c r="BX951" t="s">
        <v>1</v>
      </c>
      <c r="BY951" t="s">
        <v>1</v>
      </c>
      <c r="BZ951" t="s">
        <v>1</v>
      </c>
      <c r="CA951" t="s">
        <v>1</v>
      </c>
      <c r="CB951" t="s">
        <v>1</v>
      </c>
      <c r="CD951" t="str" cm="1">
        <f t="array" aca="1" ref="CD951" ca="1">eConcatenar(A951:CB951,"|")</f>
        <v>gbwNbsVQagqa1rdt|PAR2019-0584|3|ECONOLINE|TABASCO|PARAISO|BELLOTE|2022-02-01|12900|0|100|50|0|0|0|0|0|0|0|0|0|0|0|0|0|0|0|PEREZ|PEREZ|OSCAR|SOLTERO|X|X|EL BELLOTE|BELLOTE|X|9331036472|X|X|X|EL BELLOTE|X|LUNES|X|X|X|X|X|DOMICILIO |10900|2000|0|0|0|2022-05-02|2022-05-09|x|x|x|x|x|TQPNUNDB8OSMS5B|x|HOMBRE|X|12900|X|X|X|X|X|X|X|X|CARDENAS|X|X|X|X|X</v>
      </c>
    </row>
    <row r="952" spans="1:82" x14ac:dyDescent="0.25">
      <c r="A952" t="s">
        <v>1086</v>
      </c>
      <c r="B952" t="s">
        <v>3075</v>
      </c>
      <c r="C952">
        <v>3</v>
      </c>
      <c r="D952" t="s">
        <v>3183</v>
      </c>
      <c r="E952" t="s">
        <v>3188</v>
      </c>
      <c r="F952" t="s">
        <v>0</v>
      </c>
      <c r="G952" t="s">
        <v>3648</v>
      </c>
      <c r="H952" t="s">
        <v>4142</v>
      </c>
      <c r="I952">
        <v>14800</v>
      </c>
      <c r="J952">
        <v>0</v>
      </c>
      <c r="K952">
        <v>100</v>
      </c>
      <c r="L952">
        <v>50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 t="s">
        <v>0</v>
      </c>
      <c r="AC952" t="s">
        <v>4585</v>
      </c>
      <c r="AD952" t="s">
        <v>5108</v>
      </c>
      <c r="AE952" t="s">
        <v>4</v>
      </c>
      <c r="AF952" t="s">
        <v>1</v>
      </c>
      <c r="AG952" t="s">
        <v>1</v>
      </c>
      <c r="AH952" t="s">
        <v>5871</v>
      </c>
      <c r="AI952" t="s">
        <v>3648</v>
      </c>
      <c r="AJ952" t="s">
        <v>1</v>
      </c>
      <c r="AK952">
        <v>9371598130</v>
      </c>
      <c r="AL952" t="s">
        <v>1</v>
      </c>
      <c r="AM952" t="s">
        <v>1</v>
      </c>
      <c r="AN952" t="s">
        <v>1</v>
      </c>
      <c r="AO952" t="s">
        <v>5871</v>
      </c>
      <c r="AP952" t="s">
        <v>1</v>
      </c>
      <c r="AQ952" t="s">
        <v>2</v>
      </c>
      <c r="AR952" t="s">
        <v>1</v>
      </c>
      <c r="AS952" t="s">
        <v>1</v>
      </c>
      <c r="AT952" t="s">
        <v>1</v>
      </c>
      <c r="AU952" t="s">
        <v>1</v>
      </c>
      <c r="AV952" t="s">
        <v>1</v>
      </c>
      <c r="AW952" t="s">
        <v>11</v>
      </c>
      <c r="AX952">
        <f>Tabla1[[#This Row],[precio del paquete]]-Tabla1[[#This Row],[Saldo_Deudor]]</f>
        <v>2700</v>
      </c>
      <c r="AY952">
        <v>12100</v>
      </c>
      <c r="AZ952">
        <v>0</v>
      </c>
      <c r="BA952">
        <v>0</v>
      </c>
      <c r="BB952" s="20">
        <v>0</v>
      </c>
      <c r="BC952" t="s">
        <v>6007</v>
      </c>
      <c r="BD952" t="s">
        <v>6101</v>
      </c>
      <c r="BE952" t="s">
        <v>3</v>
      </c>
      <c r="BF952" t="s">
        <v>3</v>
      </c>
      <c r="BG952" t="s">
        <v>3</v>
      </c>
      <c r="BH952" t="s">
        <v>3</v>
      </c>
      <c r="BI952" t="s">
        <v>3</v>
      </c>
      <c r="BJ952" s="18" t="s">
        <v>6139</v>
      </c>
      <c r="BK952" t="s">
        <v>3</v>
      </c>
      <c r="BL952" t="s">
        <v>132</v>
      </c>
      <c r="BM952" t="s">
        <v>1</v>
      </c>
      <c r="BN952">
        <f>Tabla1[[#This Row],[precio del paquete]]</f>
        <v>14800</v>
      </c>
      <c r="BO952" t="s">
        <v>1</v>
      </c>
      <c r="BP952" t="s">
        <v>1</v>
      </c>
      <c r="BQ952" t="s">
        <v>1</v>
      </c>
      <c r="BR952" t="s">
        <v>1</v>
      </c>
      <c r="BS952" t="s">
        <v>1</v>
      </c>
      <c r="BT952" t="s">
        <v>1</v>
      </c>
      <c r="BU952" t="s">
        <v>1</v>
      </c>
      <c r="BV952" t="s">
        <v>1</v>
      </c>
      <c r="BW952" t="s">
        <v>0</v>
      </c>
      <c r="BX952" t="s">
        <v>1</v>
      </c>
      <c r="BY952" t="s">
        <v>1</v>
      </c>
      <c r="BZ952" t="s">
        <v>1</v>
      </c>
      <c r="CA952" t="s">
        <v>1</v>
      </c>
      <c r="CB952" t="s">
        <v>1</v>
      </c>
      <c r="CD952" t="str" cm="1">
        <f t="array" aca="1" ref="CD952" ca="1">eConcatenar(A952:CB952,"|")</f>
        <v>2U0mCjb2BdNYJIzS|CAR2021-3859|3|MEMORIAL|TABASCO|CARDENAS|COLONIA CARDENAS CENTRO|2021-07-24|14800|0|100|50|0|0|0|0|0|0|0|0|0|0|0|0|0|0|0|CARDENAS|VELASCO|ROGER|SOLTERO|X|X|CALLE VICENTE GUERRERO NUMERO 902 NEGOCIO DE CLIENTE|COLONIA CARDENAS CENTRO|X|9371598130|X|X|X|CALLE VICENTE GUERRERO NUMERO 902 NEGOCIO DE CLIENTE|X|LUNES|X|X|X|X|X|DOMICILIO |2700|12100|0|0|0|2022-08-02|2022-08-09|x|x|x|x|x|QWZGYT4O9KVTQO|x|HOMBRE|X|14800|X|X|X|X|X|X|X|X|CARDENAS|X|X|X|X|X</v>
      </c>
    </row>
    <row r="953" spans="1:82" x14ac:dyDescent="0.25">
      <c r="A953" t="s">
        <v>1087</v>
      </c>
      <c r="B953" t="s">
        <v>3076</v>
      </c>
      <c r="C953">
        <v>3</v>
      </c>
      <c r="D953" t="s">
        <v>3183</v>
      </c>
      <c r="E953" t="s">
        <v>3188</v>
      </c>
      <c r="F953" t="s">
        <v>0</v>
      </c>
      <c r="G953" t="s">
        <v>3648</v>
      </c>
      <c r="H953" t="s">
        <v>4133</v>
      </c>
      <c r="I953">
        <v>14800</v>
      </c>
      <c r="J953">
        <v>0</v>
      </c>
      <c r="K953">
        <v>200</v>
      </c>
      <c r="L953">
        <v>50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 t="s">
        <v>5110</v>
      </c>
      <c r="AC953" t="s">
        <v>4186</v>
      </c>
      <c r="AD953" t="s">
        <v>5111</v>
      </c>
      <c r="AE953" t="s">
        <v>4</v>
      </c>
      <c r="AF953" t="s">
        <v>1</v>
      </c>
      <c r="AG953" t="s">
        <v>1</v>
      </c>
      <c r="AH953" t="s">
        <v>5872</v>
      </c>
      <c r="AI953" t="s">
        <v>3648</v>
      </c>
      <c r="AJ953" t="s">
        <v>1</v>
      </c>
      <c r="AK953">
        <v>9371188302</v>
      </c>
      <c r="AL953" t="s">
        <v>1</v>
      </c>
      <c r="AM953" t="s">
        <v>1</v>
      </c>
      <c r="AN953" t="s">
        <v>1</v>
      </c>
      <c r="AO953" t="s">
        <v>5872</v>
      </c>
      <c r="AP953" t="s">
        <v>1</v>
      </c>
      <c r="AQ953" t="s">
        <v>2</v>
      </c>
      <c r="AR953" t="s">
        <v>1</v>
      </c>
      <c r="AS953" t="s">
        <v>1</v>
      </c>
      <c r="AT953" t="s">
        <v>1</v>
      </c>
      <c r="AU953" t="s">
        <v>1</v>
      </c>
      <c r="AV953" t="s">
        <v>1</v>
      </c>
      <c r="AW953" t="s">
        <v>11</v>
      </c>
      <c r="AX953">
        <f>Tabla1[[#This Row],[precio del paquete]]-Tabla1[[#This Row],[Saldo_Deudor]]</f>
        <v>2500</v>
      </c>
      <c r="AY953">
        <v>12300</v>
      </c>
      <c r="AZ953">
        <v>0</v>
      </c>
      <c r="BA953">
        <v>0</v>
      </c>
      <c r="BB953" s="20">
        <v>0</v>
      </c>
      <c r="BC953" t="s">
        <v>6007</v>
      </c>
      <c r="BD953" t="s">
        <v>6101</v>
      </c>
      <c r="BE953" t="s">
        <v>3</v>
      </c>
      <c r="BF953" t="s">
        <v>3</v>
      </c>
      <c r="BG953" t="s">
        <v>3</v>
      </c>
      <c r="BH953" t="s">
        <v>3</v>
      </c>
      <c r="BI953" t="s">
        <v>3</v>
      </c>
      <c r="BJ953" s="19" t="s">
        <v>6155</v>
      </c>
      <c r="BK953" t="s">
        <v>3</v>
      </c>
      <c r="BL953" t="s">
        <v>132</v>
      </c>
      <c r="BM953" t="s">
        <v>1</v>
      </c>
      <c r="BN953">
        <f>Tabla1[[#This Row],[precio del paquete]]</f>
        <v>14800</v>
      </c>
      <c r="BO953" t="s">
        <v>1</v>
      </c>
      <c r="BP953" t="s">
        <v>1</v>
      </c>
      <c r="BQ953" t="s">
        <v>1</v>
      </c>
      <c r="BR953" t="s">
        <v>1</v>
      </c>
      <c r="BS953" t="s">
        <v>1</v>
      </c>
      <c r="BT953" t="s">
        <v>1</v>
      </c>
      <c r="BU953" t="s">
        <v>1</v>
      </c>
      <c r="BV953" t="s">
        <v>1</v>
      </c>
      <c r="BW953" t="s">
        <v>0</v>
      </c>
      <c r="BX953" t="s">
        <v>1</v>
      </c>
      <c r="BY953" t="s">
        <v>1</v>
      </c>
      <c r="BZ953" t="s">
        <v>1</v>
      </c>
      <c r="CA953" t="s">
        <v>1</v>
      </c>
      <c r="CB953" t="s">
        <v>1</v>
      </c>
      <c r="CD953" t="str" cm="1">
        <f t="array" aca="1" ref="CD953" ca="1">eConcatenar(A953:CB953,"|")</f>
        <v>EA606olHHOaSXoio|CAR2021-4232|3|MEMORIAL|TABASCO|CARDENAS|COLONIA CARDENAS CENTRO|2021-07-31|14800|0|200|50|0|0|0|0|0|0|0|0|0|0|0|0|0|0|0|GUZ|GARCIA|MARIA TOMASA|SOLTERO|X|X|CALLE VENUSTIANO CARRANZA |COLONIA CARDENAS CENTRO|X|9371188302|X|X|X|CALLE VENUSTIANO CARRANZA |X|LUNES|X|X|X|X|X|DOMICILIO |2500|12300|0|0|0|2022-08-02|2022-08-09|x|x|x|x|x|D7MKLZTCDQVFP55|x|HOMBRE|X|14800|X|X|X|X|X|X|X|X|CARDENAS|X|X|X|X|X</v>
      </c>
    </row>
    <row r="954" spans="1:82" x14ac:dyDescent="0.25">
      <c r="A954" t="s">
        <v>1088</v>
      </c>
      <c r="B954" t="s">
        <v>3077</v>
      </c>
      <c r="C954">
        <v>3</v>
      </c>
      <c r="D954" t="s">
        <v>3183</v>
      </c>
      <c r="E954" t="s">
        <v>3188</v>
      </c>
      <c r="F954" t="s">
        <v>0</v>
      </c>
      <c r="G954" t="s">
        <v>3648</v>
      </c>
      <c r="H954" t="s">
        <v>3828</v>
      </c>
      <c r="I954">
        <v>14800</v>
      </c>
      <c r="J954">
        <v>0</v>
      </c>
      <c r="K954">
        <v>100</v>
      </c>
      <c r="L954">
        <v>50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 t="s">
        <v>4381</v>
      </c>
      <c r="AC954" t="s">
        <v>4545</v>
      </c>
      <c r="AD954" t="s">
        <v>5112</v>
      </c>
      <c r="AE954" t="s">
        <v>4</v>
      </c>
      <c r="AF954" t="s">
        <v>1</v>
      </c>
      <c r="AG954" t="s">
        <v>1</v>
      </c>
      <c r="AH954" t="s">
        <v>5873</v>
      </c>
      <c r="AI954" t="s">
        <v>3648</v>
      </c>
      <c r="AJ954" t="s">
        <v>1</v>
      </c>
      <c r="AK954">
        <v>9371091160</v>
      </c>
      <c r="AL954" t="s">
        <v>1</v>
      </c>
      <c r="AM954" t="s">
        <v>1</v>
      </c>
      <c r="AN954" t="s">
        <v>1</v>
      </c>
      <c r="AO954" t="s">
        <v>5873</v>
      </c>
      <c r="AP954" t="s">
        <v>1</v>
      </c>
      <c r="AQ954" t="s">
        <v>2</v>
      </c>
      <c r="AR954" t="s">
        <v>1</v>
      </c>
      <c r="AS954" t="s">
        <v>1</v>
      </c>
      <c r="AT954" t="s">
        <v>1</v>
      </c>
      <c r="AU954" t="s">
        <v>1</v>
      </c>
      <c r="AV954" t="s">
        <v>1</v>
      </c>
      <c r="AW954" t="s">
        <v>11</v>
      </c>
      <c r="AX954">
        <f>Tabla1[[#This Row],[precio del paquete]]-Tabla1[[#This Row],[Saldo_Deudor]]</f>
        <v>600</v>
      </c>
      <c r="AY954">
        <v>14200</v>
      </c>
      <c r="AZ954">
        <v>0</v>
      </c>
      <c r="BA954">
        <v>0</v>
      </c>
      <c r="BB954" s="20">
        <v>0</v>
      </c>
      <c r="BC954" t="s">
        <v>6007</v>
      </c>
      <c r="BD954" t="s">
        <v>6101</v>
      </c>
      <c r="BE954" t="s">
        <v>3</v>
      </c>
      <c r="BF954" t="s">
        <v>3</v>
      </c>
      <c r="BG954" t="s">
        <v>3</v>
      </c>
      <c r="BH954" t="s">
        <v>3</v>
      </c>
      <c r="BI954" t="s">
        <v>3</v>
      </c>
      <c r="BJ954" s="18" t="s">
        <v>6155</v>
      </c>
      <c r="BK954" t="s">
        <v>3</v>
      </c>
      <c r="BL954" t="s">
        <v>132</v>
      </c>
      <c r="BM954" t="s">
        <v>1</v>
      </c>
      <c r="BN954">
        <f>Tabla1[[#This Row],[precio del paquete]]</f>
        <v>14800</v>
      </c>
      <c r="BO954" t="s">
        <v>1</v>
      </c>
      <c r="BP954" t="s">
        <v>1</v>
      </c>
      <c r="BQ954" t="s">
        <v>1</v>
      </c>
      <c r="BR954" t="s">
        <v>1</v>
      </c>
      <c r="BS954" t="s">
        <v>1</v>
      </c>
      <c r="BT954" t="s">
        <v>1</v>
      </c>
      <c r="BU954" t="s">
        <v>1</v>
      </c>
      <c r="BV954" t="s">
        <v>1</v>
      </c>
      <c r="BW954" t="s">
        <v>0</v>
      </c>
      <c r="BX954" t="s">
        <v>1</v>
      </c>
      <c r="BY954" t="s">
        <v>1</v>
      </c>
      <c r="BZ954" t="s">
        <v>1</v>
      </c>
      <c r="CA954" t="s">
        <v>1</v>
      </c>
      <c r="CB954" t="s">
        <v>1</v>
      </c>
      <c r="CD954" t="str" cm="1">
        <f t="array" aca="1" ref="CD954" ca="1">eConcatenar(A954:CB954,"|")</f>
        <v>QWG300hh0BC5rr3p|CAR2021-7422|3|MEMORIAL|TABASCO|CARDENAS|COLONIA CARDENAS CENTRO|2021-03-02|14800|0|100|50|0|0|0|0|0|0|0|0|0|0|0|0|0|0|0|DE DIOS|SANTANA|MAGALI|SOLTERO|X|X|CERRADA SANTO DOMINGO SIN NUMERO |COLONIA CARDENAS CENTRO|X|9371091160|X|X|X|CERRADA SANTO DOMINGO SIN NUMERO |X|LUNES|X|X|X|X|X|DOMICILIO |600|14200|0|0|0|2022-08-02|2022-08-09|x|x|x|x|x|D7MKLZTCDQVFP55|x|HOMBRE|X|14800|X|X|X|X|X|X|X|X|CARDENAS|X|X|X|X|X</v>
      </c>
    </row>
    <row r="955" spans="1:82" x14ac:dyDescent="0.25">
      <c r="A955" t="s">
        <v>1089</v>
      </c>
      <c r="B955" t="s">
        <v>2326</v>
      </c>
      <c r="C955">
        <v>3</v>
      </c>
      <c r="D955" t="s">
        <v>3183</v>
      </c>
      <c r="E955" t="s">
        <v>3188</v>
      </c>
      <c r="F955" t="s">
        <v>3192</v>
      </c>
      <c r="G955" t="s">
        <v>3313</v>
      </c>
      <c r="H955" t="s">
        <v>3880</v>
      </c>
      <c r="I955">
        <v>14800</v>
      </c>
      <c r="J955">
        <v>0</v>
      </c>
      <c r="K955">
        <v>100</v>
      </c>
      <c r="L955">
        <v>50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 t="s">
        <v>4252</v>
      </c>
      <c r="AC955" t="s">
        <v>4201</v>
      </c>
      <c r="AD955" t="s">
        <v>4503</v>
      </c>
      <c r="AE955" t="s">
        <v>4</v>
      </c>
      <c r="AF955" t="s">
        <v>1</v>
      </c>
      <c r="AG955" t="s">
        <v>1</v>
      </c>
      <c r="AH955" t="s">
        <v>5345</v>
      </c>
      <c r="AI955" t="s">
        <v>3313</v>
      </c>
      <c r="AJ955" t="s">
        <v>1</v>
      </c>
      <c r="AK955">
        <v>9331327946</v>
      </c>
      <c r="AL955" t="s">
        <v>1</v>
      </c>
      <c r="AM955" t="s">
        <v>1</v>
      </c>
      <c r="AN955" t="s">
        <v>1</v>
      </c>
      <c r="AO955" t="s">
        <v>5345</v>
      </c>
      <c r="AP955" t="s">
        <v>1</v>
      </c>
      <c r="AQ955" t="s">
        <v>2</v>
      </c>
      <c r="AR955" t="s">
        <v>1</v>
      </c>
      <c r="AS955" t="s">
        <v>1</v>
      </c>
      <c r="AT955" t="s">
        <v>1</v>
      </c>
      <c r="AU955" t="s">
        <v>1</v>
      </c>
      <c r="AV955" t="s">
        <v>1</v>
      </c>
      <c r="AW955" t="s">
        <v>11</v>
      </c>
      <c r="AX955">
        <f>Tabla1[[#This Row],[precio del paquete]]-Tabla1[[#This Row],[Saldo_Deudor]]</f>
        <v>8400</v>
      </c>
      <c r="AY955">
        <v>6400</v>
      </c>
      <c r="AZ955">
        <v>0</v>
      </c>
      <c r="BA955">
        <v>0</v>
      </c>
      <c r="BB955" s="20">
        <v>0</v>
      </c>
      <c r="BC955" t="s">
        <v>4030</v>
      </c>
      <c r="BD955" t="s">
        <v>3899</v>
      </c>
      <c r="BE955" t="s">
        <v>3</v>
      </c>
      <c r="BF955" t="s">
        <v>3</v>
      </c>
      <c r="BG955" t="s">
        <v>3</v>
      </c>
      <c r="BH955" t="s">
        <v>3</v>
      </c>
      <c r="BI955" t="s">
        <v>3</v>
      </c>
      <c r="BJ955" s="19" t="s">
        <v>6155</v>
      </c>
      <c r="BK955" t="s">
        <v>3</v>
      </c>
      <c r="BL955" t="s">
        <v>132</v>
      </c>
      <c r="BM955" t="s">
        <v>1</v>
      </c>
      <c r="BN955">
        <f>Tabla1[[#This Row],[precio del paquete]]</f>
        <v>14800</v>
      </c>
      <c r="BO955" t="s">
        <v>1</v>
      </c>
      <c r="BP955" t="s">
        <v>1</v>
      </c>
      <c r="BQ955" t="s">
        <v>1</v>
      </c>
      <c r="BR955" t="s">
        <v>1</v>
      </c>
      <c r="BS955" t="s">
        <v>1</v>
      </c>
      <c r="BT955" t="s">
        <v>1</v>
      </c>
      <c r="BU955" t="s">
        <v>1</v>
      </c>
      <c r="BV955" t="s">
        <v>1</v>
      </c>
      <c r="BW955" t="s">
        <v>0</v>
      </c>
      <c r="BX955" t="s">
        <v>1</v>
      </c>
      <c r="BY955" t="s">
        <v>1</v>
      </c>
      <c r="BZ955" t="s">
        <v>1</v>
      </c>
      <c r="CA955" t="s">
        <v>1</v>
      </c>
      <c r="CB955" t="s">
        <v>1</v>
      </c>
      <c r="CD955" t="str" cm="1">
        <f t="array" aca="1" ref="CD955" ca="1">eConcatenar(A955:CB955,"|")</f>
        <v>jAxKHTMvv3o2xMpI|PAR2021-0483|3|MEMORIAL|TABASCO|PARAISO|EJIDO CHILTEPEC SECCION BANCO|2021-02-15|14800|0|100|50|0|0|0|0|0|0|0|0|0|0|0|0|0|0|0|CARRASCO|HERNANDEZ|SAUL|SOLTERO|X|X|CALLE DEL MALECON|EJIDO CHILTEPEC SECCION BANCO|X|9331327946|X|X|X|CALLE DEL MALECON|X|LUNES|X|X|X|X|X|DOMICILIO |8400|6400|0|0|0|2021-04-02|2021-04-09|x|x|x|x|x|D7MKLZTCDQVFP55|x|HOMBRE|X|14800|X|X|X|X|X|X|X|X|CARDENAS|X|X|X|X|X</v>
      </c>
    </row>
    <row r="956" spans="1:82" x14ac:dyDescent="0.25">
      <c r="A956" t="s">
        <v>1090</v>
      </c>
      <c r="B956" t="s">
        <v>3078</v>
      </c>
      <c r="C956">
        <v>3</v>
      </c>
      <c r="D956" t="s">
        <v>3183</v>
      </c>
      <c r="E956" t="s">
        <v>3188</v>
      </c>
      <c r="F956" t="s">
        <v>0</v>
      </c>
      <c r="G956" t="s">
        <v>3701</v>
      </c>
      <c r="H956" t="s">
        <v>4142</v>
      </c>
      <c r="I956">
        <v>14800</v>
      </c>
      <c r="J956">
        <v>0</v>
      </c>
      <c r="K956">
        <v>50</v>
      </c>
      <c r="L956">
        <v>50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 t="s">
        <v>4233</v>
      </c>
      <c r="AC956" t="s">
        <v>4246</v>
      </c>
      <c r="AD956" t="s">
        <v>5113</v>
      </c>
      <c r="AE956" t="s">
        <v>4</v>
      </c>
      <c r="AF956" t="s">
        <v>1</v>
      </c>
      <c r="AG956" t="s">
        <v>1</v>
      </c>
      <c r="AH956" t="s">
        <v>5874</v>
      </c>
      <c r="AI956" t="s">
        <v>3701</v>
      </c>
      <c r="AJ956" t="s">
        <v>1</v>
      </c>
      <c r="AK956">
        <v>9371291807</v>
      </c>
      <c r="AL956" t="s">
        <v>1</v>
      </c>
      <c r="AM956" t="s">
        <v>1</v>
      </c>
      <c r="AN956" t="s">
        <v>1</v>
      </c>
      <c r="AO956" t="s">
        <v>5874</v>
      </c>
      <c r="AP956" t="s">
        <v>1</v>
      </c>
      <c r="AQ956" t="s">
        <v>2</v>
      </c>
      <c r="AR956" t="s">
        <v>1</v>
      </c>
      <c r="AS956" t="s">
        <v>1</v>
      </c>
      <c r="AT956" t="s">
        <v>1</v>
      </c>
      <c r="AU956" t="s">
        <v>1</v>
      </c>
      <c r="AV956" t="s">
        <v>1</v>
      </c>
      <c r="AW956" t="s">
        <v>11</v>
      </c>
      <c r="AX956">
        <f>Tabla1[[#This Row],[precio del paquete]]-Tabla1[[#This Row],[Saldo_Deudor]]</f>
        <v>2900</v>
      </c>
      <c r="AY956">
        <v>11900</v>
      </c>
      <c r="AZ956">
        <v>0</v>
      </c>
      <c r="BA956">
        <v>0</v>
      </c>
      <c r="BB956" s="20">
        <v>0</v>
      </c>
      <c r="BC956" t="s">
        <v>6016</v>
      </c>
      <c r="BD956" t="s">
        <v>6110</v>
      </c>
      <c r="BE956" t="s">
        <v>3</v>
      </c>
      <c r="BF956" t="s">
        <v>3</v>
      </c>
      <c r="BG956" t="s">
        <v>3</v>
      </c>
      <c r="BH956" t="s">
        <v>3</v>
      </c>
      <c r="BI956" t="s">
        <v>3</v>
      </c>
      <c r="BJ956" s="18" t="s">
        <v>6139</v>
      </c>
      <c r="BK956" t="s">
        <v>3</v>
      </c>
      <c r="BL956" t="s">
        <v>132</v>
      </c>
      <c r="BM956" t="s">
        <v>1</v>
      </c>
      <c r="BN956">
        <f>Tabla1[[#This Row],[precio del paquete]]</f>
        <v>14800</v>
      </c>
      <c r="BO956" t="s">
        <v>1</v>
      </c>
      <c r="BP956" t="s">
        <v>1</v>
      </c>
      <c r="BQ956" t="s">
        <v>1</v>
      </c>
      <c r="BR956" t="s">
        <v>1</v>
      </c>
      <c r="BS956" t="s">
        <v>1</v>
      </c>
      <c r="BT956" t="s">
        <v>1</v>
      </c>
      <c r="BU956" t="s">
        <v>1</v>
      </c>
      <c r="BV956" t="s">
        <v>1</v>
      </c>
      <c r="BW956" t="s">
        <v>0</v>
      </c>
      <c r="BX956" t="s">
        <v>1</v>
      </c>
      <c r="BY956" t="s">
        <v>1</v>
      </c>
      <c r="BZ956" t="s">
        <v>1</v>
      </c>
      <c r="CA956" t="s">
        <v>1</v>
      </c>
      <c r="CB956" t="s">
        <v>1</v>
      </c>
      <c r="CD956" t="str" cm="1">
        <f t="array" aca="1" ref="CD956" ca="1">eConcatenar(A956:CB956,"|")</f>
        <v>2tCGQHQ9DoiVRE6P|CAR2021-3867|3|MEMORIAL|TABASCO|CARDENAS|EJIDO EL BAJIO SEGUNDA SECCION |2021-07-24|14800|0|50|50|0|0|0|0|0|0|0|0|0|0|0|0|0|0|0|MARCHENA|JIMENEZ|DEISY|SOLTERO|X|X|CALLE SIN NOMBRE Y SIN NUMERO |EJIDO EL BAJIO SEGUNDA SECCION |X|9371291807|X|X|X|CALLE SIN NOMBRE Y SIN NUMERO |X|LUNES|X|X|X|X|X|DOMICILIO |2900|11900|0|0|0|2022-10-02|2022-10-09|x|x|x|x|x|QWZGYT4O9KVTQO|x|HOMBRE|X|14800|X|X|X|X|X|X|X|X|CARDENAS|X|X|X|X|X</v>
      </c>
    </row>
    <row r="957" spans="1:82" x14ac:dyDescent="0.25">
      <c r="A957" t="s">
        <v>1091</v>
      </c>
      <c r="B957" t="s">
        <v>3079</v>
      </c>
      <c r="C957">
        <v>3</v>
      </c>
      <c r="D957" t="s">
        <v>3183</v>
      </c>
      <c r="E957" t="s">
        <v>3188</v>
      </c>
      <c r="F957" t="s">
        <v>0</v>
      </c>
      <c r="G957" t="s">
        <v>3505</v>
      </c>
      <c r="H957" t="s">
        <v>4151</v>
      </c>
      <c r="I957">
        <v>14800</v>
      </c>
      <c r="J957">
        <v>0</v>
      </c>
      <c r="K957">
        <v>200</v>
      </c>
      <c r="L957">
        <v>50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 t="s">
        <v>4188</v>
      </c>
      <c r="AC957" t="s">
        <v>4186</v>
      </c>
      <c r="AD957" t="s">
        <v>5114</v>
      </c>
      <c r="AE957" t="s">
        <v>4</v>
      </c>
      <c r="AF957" t="s">
        <v>1</v>
      </c>
      <c r="AG957" t="s">
        <v>1</v>
      </c>
      <c r="AH957" t="s">
        <v>5875</v>
      </c>
      <c r="AI957" t="s">
        <v>3505</v>
      </c>
      <c r="AJ957" t="s">
        <v>1</v>
      </c>
      <c r="AK957">
        <v>9371283044</v>
      </c>
      <c r="AL957" t="s">
        <v>1</v>
      </c>
      <c r="AM957" t="s">
        <v>1</v>
      </c>
      <c r="AN957" t="s">
        <v>1</v>
      </c>
      <c r="AO957" t="s">
        <v>5875</v>
      </c>
      <c r="AP957" t="s">
        <v>1</v>
      </c>
      <c r="AQ957" t="s">
        <v>2</v>
      </c>
      <c r="AR957" t="s">
        <v>1</v>
      </c>
      <c r="AS957" t="s">
        <v>1</v>
      </c>
      <c r="AT957" t="s">
        <v>1</v>
      </c>
      <c r="AU957" t="s">
        <v>1</v>
      </c>
      <c r="AV957" t="s">
        <v>1</v>
      </c>
      <c r="AW957" t="s">
        <v>11</v>
      </c>
      <c r="AX957">
        <f>Tabla1[[#This Row],[precio del paquete]]-Tabla1[[#This Row],[Saldo_Deudor]]</f>
        <v>3500</v>
      </c>
      <c r="AY957">
        <v>11300</v>
      </c>
      <c r="AZ957">
        <v>0</v>
      </c>
      <c r="BA957">
        <v>0</v>
      </c>
      <c r="BB957" s="20">
        <v>0</v>
      </c>
      <c r="BC957" t="s">
        <v>6019</v>
      </c>
      <c r="BD957" t="s">
        <v>6113</v>
      </c>
      <c r="BE957" t="s">
        <v>3</v>
      </c>
      <c r="BF957" t="s">
        <v>3</v>
      </c>
      <c r="BG957" t="s">
        <v>3</v>
      </c>
      <c r="BH957" t="s">
        <v>3</v>
      </c>
      <c r="BI957" t="s">
        <v>3</v>
      </c>
      <c r="BJ957" s="19" t="s">
        <v>6157</v>
      </c>
      <c r="BK957" t="s">
        <v>3</v>
      </c>
      <c r="BL957" t="s">
        <v>132</v>
      </c>
      <c r="BM957" t="s">
        <v>1</v>
      </c>
      <c r="BN957">
        <f>Tabla1[[#This Row],[precio del paquete]]</f>
        <v>14800</v>
      </c>
      <c r="BO957" t="s">
        <v>1</v>
      </c>
      <c r="BP957" t="s">
        <v>1</v>
      </c>
      <c r="BQ957" t="s">
        <v>1</v>
      </c>
      <c r="BR957" t="s">
        <v>1</v>
      </c>
      <c r="BS957" t="s">
        <v>1</v>
      </c>
      <c r="BT957" t="s">
        <v>1</v>
      </c>
      <c r="BU957" t="s">
        <v>1</v>
      </c>
      <c r="BV957" t="s">
        <v>1</v>
      </c>
      <c r="BW957" t="s">
        <v>0</v>
      </c>
      <c r="BX957" t="s">
        <v>1</v>
      </c>
      <c r="BY957" t="s">
        <v>1</v>
      </c>
      <c r="BZ957" t="s">
        <v>1</v>
      </c>
      <c r="CA957" t="s">
        <v>1</v>
      </c>
      <c r="CB957" t="s">
        <v>1</v>
      </c>
      <c r="CD957" t="str" cm="1">
        <f t="array" aca="1" ref="CD957" ca="1">eConcatenar(A957:CB957,"|")</f>
        <v>Tt2gcyix0upQx5G6|CAR2021-3291|3|MEMORIAL|TABASCO|CARDENAS|RANCHERIA CALZADA PRIMERA SECCION |2021-08-07|14800|0|200|50|0|0|0|0|0|0|0|0|0|0|0|0|0|0|0|ARIAS|GARCIA|RENE|SOLTERO|X|X|CALLE HERMINIO ARIAS |RANCHERIA CALZADA PRIMERA SECCION |X|9371283044|X|X|X|CALLE HERMINIO ARIAS |X|LUNES|X|X|X|X|X|DOMICILIO |3500|11300|0|0|0|2022-09-07|2022-09-14|x|x|x|x|x|TQPNUNDB8OSMS5B|x|HOMBRE|X|14800|X|X|X|X|X|X|X|X|CARDENAS|X|X|X|X|X</v>
      </c>
    </row>
    <row r="958" spans="1:82" x14ac:dyDescent="0.25">
      <c r="A958" t="s">
        <v>1092</v>
      </c>
      <c r="B958" t="s">
        <v>3080</v>
      </c>
      <c r="C958">
        <v>3</v>
      </c>
      <c r="D958" t="s">
        <v>3183</v>
      </c>
      <c r="E958" t="s">
        <v>3188</v>
      </c>
      <c r="F958" t="s">
        <v>0</v>
      </c>
      <c r="G958" t="s">
        <v>3689</v>
      </c>
      <c r="H958" t="s">
        <v>3825</v>
      </c>
      <c r="I958">
        <v>14800</v>
      </c>
      <c r="J958">
        <v>0</v>
      </c>
      <c r="K958">
        <v>100</v>
      </c>
      <c r="L958">
        <v>50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 t="s">
        <v>4329</v>
      </c>
      <c r="AC958" t="s">
        <v>4307</v>
      </c>
      <c r="AD958" t="s">
        <v>5115</v>
      </c>
      <c r="AE958" t="s">
        <v>4</v>
      </c>
      <c r="AF958" t="s">
        <v>1</v>
      </c>
      <c r="AG958" t="s">
        <v>1</v>
      </c>
      <c r="AH958" t="s">
        <v>5876</v>
      </c>
      <c r="AI958" t="s">
        <v>3689</v>
      </c>
      <c r="AJ958" t="s">
        <v>1</v>
      </c>
      <c r="AK958">
        <v>9372724239</v>
      </c>
      <c r="AL958" t="s">
        <v>1</v>
      </c>
      <c r="AM958" t="s">
        <v>1</v>
      </c>
      <c r="AN958" t="s">
        <v>1</v>
      </c>
      <c r="AO958" t="s">
        <v>5876</v>
      </c>
      <c r="AP958" t="s">
        <v>1</v>
      </c>
      <c r="AQ958" t="s">
        <v>2</v>
      </c>
      <c r="AR958" t="s">
        <v>1</v>
      </c>
      <c r="AS958" t="s">
        <v>1</v>
      </c>
      <c r="AT958" t="s">
        <v>1</v>
      </c>
      <c r="AU958" t="s">
        <v>1</v>
      </c>
      <c r="AV958" t="s">
        <v>1</v>
      </c>
      <c r="AW958" t="s">
        <v>11</v>
      </c>
      <c r="AX958">
        <f>Tabla1[[#This Row],[precio del paquete]]-Tabla1[[#This Row],[Saldo_Deudor]]</f>
        <v>1600</v>
      </c>
      <c r="AY958">
        <v>13200</v>
      </c>
      <c r="AZ958">
        <v>0</v>
      </c>
      <c r="BA958">
        <v>0</v>
      </c>
      <c r="BB958" s="20">
        <v>0</v>
      </c>
      <c r="BC958" t="s">
        <v>6020</v>
      </c>
      <c r="BD958" t="s">
        <v>4040</v>
      </c>
      <c r="BE958" t="s">
        <v>3</v>
      </c>
      <c r="BF958" t="s">
        <v>3</v>
      </c>
      <c r="BG958" t="s">
        <v>3</v>
      </c>
      <c r="BH958" t="s">
        <v>3</v>
      </c>
      <c r="BI958" t="s">
        <v>3</v>
      </c>
      <c r="BJ958" s="18" t="s">
        <v>6157</v>
      </c>
      <c r="BK958" t="s">
        <v>3</v>
      </c>
      <c r="BL958" t="s">
        <v>132</v>
      </c>
      <c r="BM958" t="s">
        <v>1</v>
      </c>
      <c r="BN958">
        <f>Tabla1[[#This Row],[precio del paquete]]</f>
        <v>14800</v>
      </c>
      <c r="BO958" t="s">
        <v>1</v>
      </c>
      <c r="BP958" t="s">
        <v>1</v>
      </c>
      <c r="BQ958" t="s">
        <v>1</v>
      </c>
      <c r="BR958" t="s">
        <v>1</v>
      </c>
      <c r="BS958" t="s">
        <v>1</v>
      </c>
      <c r="BT958" t="s">
        <v>1</v>
      </c>
      <c r="BU958" t="s">
        <v>1</v>
      </c>
      <c r="BV958" t="s">
        <v>1</v>
      </c>
      <c r="BW958" t="s">
        <v>0</v>
      </c>
      <c r="BX958" t="s">
        <v>1</v>
      </c>
      <c r="BY958" t="s">
        <v>1</v>
      </c>
      <c r="BZ958" t="s">
        <v>1</v>
      </c>
      <c r="CA958" t="s">
        <v>1</v>
      </c>
      <c r="CB958" t="s">
        <v>1</v>
      </c>
      <c r="CD958" t="str" cm="1">
        <f t="array" aca="1" ref="CD958" ca="1">eConcatenar(A958:CB958,"|")</f>
        <v>eLxG6sWZ4Dtos5AL|CAR2021-7581|3|MEMORIAL|TABASCO|CARDENAS|EJIDO EMILIANO ZAPATA (SAN MATEO)|2021-12-14|14800|0|100|50|0|0|0|0|0|0|0|0|0|0|0|0|0|0|0|OVANDO|ESTRADA|RAQUEL|SOLTERO|X|X|CALLE MIGUEL HIDALGO Y COSTILLA LOTE 24 |EJIDO EMILIANO ZAPATA (SAN MATEO)|X|9372724239|X|X|X|CALLE MIGUEL HIDALGO Y COSTILLA LOTE 24 |X|LUNES|X|X|X|X|X|DOMICILIO |1600|13200|0|0|0|2021-08-02|2021-08-09|x|x|x|x|x|TQPNUNDB8OSMS5B|x|HOMBRE|X|14800|X|X|X|X|X|X|X|X|CARDENAS|X|X|X|X|X</v>
      </c>
    </row>
    <row r="959" spans="1:82" x14ac:dyDescent="0.25">
      <c r="A959" t="s">
        <v>1093</v>
      </c>
      <c r="B959" t="s">
        <v>3081</v>
      </c>
      <c r="C959">
        <v>3</v>
      </c>
      <c r="D959" t="s">
        <v>3183</v>
      </c>
      <c r="E959" t="s">
        <v>3188</v>
      </c>
      <c r="F959" t="s">
        <v>0</v>
      </c>
      <c r="G959" t="s">
        <v>3689</v>
      </c>
      <c r="H959" t="s">
        <v>4135</v>
      </c>
      <c r="I959">
        <v>14800</v>
      </c>
      <c r="J959">
        <v>0</v>
      </c>
      <c r="K959">
        <v>400</v>
      </c>
      <c r="L959">
        <v>50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 t="s">
        <v>5116</v>
      </c>
      <c r="AC959" t="s">
        <v>4206</v>
      </c>
      <c r="AD959" t="s">
        <v>5117</v>
      </c>
      <c r="AE959" t="s">
        <v>4</v>
      </c>
      <c r="AF959" t="s">
        <v>1</v>
      </c>
      <c r="AG959" t="s">
        <v>1</v>
      </c>
      <c r="AH959" t="s">
        <v>5877</v>
      </c>
      <c r="AI959" t="s">
        <v>3689</v>
      </c>
      <c r="AJ959" t="s">
        <v>1</v>
      </c>
      <c r="AK959">
        <v>9371050598</v>
      </c>
      <c r="AL959" t="s">
        <v>1</v>
      </c>
      <c r="AM959" t="s">
        <v>1</v>
      </c>
      <c r="AN959" t="s">
        <v>1</v>
      </c>
      <c r="AO959" t="s">
        <v>5877</v>
      </c>
      <c r="AP959" t="s">
        <v>1</v>
      </c>
      <c r="AQ959" t="s">
        <v>2</v>
      </c>
      <c r="AR959" t="s">
        <v>1</v>
      </c>
      <c r="AS959" t="s">
        <v>1</v>
      </c>
      <c r="AT959" t="s">
        <v>1</v>
      </c>
      <c r="AU959" t="s">
        <v>1</v>
      </c>
      <c r="AV959" t="s">
        <v>1</v>
      </c>
      <c r="AW959" t="s">
        <v>11</v>
      </c>
      <c r="AX959">
        <f>Tabla1[[#This Row],[precio del paquete]]-Tabla1[[#This Row],[Saldo_Deudor]]</f>
        <v>800</v>
      </c>
      <c r="AY959">
        <v>14000</v>
      </c>
      <c r="AZ959">
        <v>0</v>
      </c>
      <c r="BA959">
        <v>0</v>
      </c>
      <c r="BB959" s="20">
        <v>0</v>
      </c>
      <c r="BC959" t="s">
        <v>6013</v>
      </c>
      <c r="BD959" t="s">
        <v>6107</v>
      </c>
      <c r="BE959" t="s">
        <v>3</v>
      </c>
      <c r="BF959" t="s">
        <v>3</v>
      </c>
      <c r="BG959" t="s">
        <v>3</v>
      </c>
      <c r="BH959" t="s">
        <v>3</v>
      </c>
      <c r="BI959" t="s">
        <v>3</v>
      </c>
      <c r="BJ959" s="19" t="s">
        <v>6155</v>
      </c>
      <c r="BK959" t="s">
        <v>3</v>
      </c>
      <c r="BL959" t="s">
        <v>132</v>
      </c>
      <c r="BM959" t="s">
        <v>1</v>
      </c>
      <c r="BN959">
        <f>Tabla1[[#This Row],[precio del paquete]]</f>
        <v>14800</v>
      </c>
      <c r="BO959" t="s">
        <v>1</v>
      </c>
      <c r="BP959" t="s">
        <v>1</v>
      </c>
      <c r="BQ959" t="s">
        <v>1</v>
      </c>
      <c r="BR959" t="s">
        <v>1</v>
      </c>
      <c r="BS959" t="s">
        <v>1</v>
      </c>
      <c r="BT959" t="s">
        <v>1</v>
      </c>
      <c r="BU959" t="s">
        <v>1</v>
      </c>
      <c r="BV959" t="s">
        <v>1</v>
      </c>
      <c r="BW959" t="s">
        <v>0</v>
      </c>
      <c r="BX959" t="s">
        <v>1</v>
      </c>
      <c r="BY959" t="s">
        <v>1</v>
      </c>
      <c r="BZ959" t="s">
        <v>1</v>
      </c>
      <c r="CA959" t="s">
        <v>1</v>
      </c>
      <c r="CB959" t="s">
        <v>1</v>
      </c>
      <c r="CD959" t="str" cm="1">
        <f t="array" aca="1" ref="CD959" ca="1">eConcatenar(A959:CB959,"|")</f>
        <v>P5XNXY29i92WXJr7|CAR2021-7568|3|MEMORIAL|TABASCO|CARDENAS|EJIDO EMILIANO ZAPATA (SAN MATEO)|2021-12-15|14800|0|400|50|0|0|0|0|0|0|0|0|0|0|0|0|0|0|0|CAMARGO|MARTINEZ|MARITZA DEL CARMEN|SOLTERO|X|X|CALLE 3 VICENTE GUERRERO NUMERO 29|EJIDO EMILIANO ZAPATA (SAN MATEO)|X|9371050598|X|X|X|CALLE 3 VICENTE GUERRERO NUMERO 29|X|LUNES|X|X|X|X|X|DOMICILIO |800|14000|0|0|0|2022-01-02|2022-01-09|x|x|x|x|x|D7MKLZTCDQVFP55|x|HOMBRE|X|14800|X|X|X|X|X|X|X|X|CARDENAS|X|X|X|X|X</v>
      </c>
    </row>
    <row r="960" spans="1:82" x14ac:dyDescent="0.25">
      <c r="A960" t="s">
        <v>1094</v>
      </c>
      <c r="B960" t="s">
        <v>3082</v>
      </c>
      <c r="C960">
        <v>3</v>
      </c>
      <c r="D960" t="s">
        <v>3183</v>
      </c>
      <c r="E960" t="s">
        <v>3188</v>
      </c>
      <c r="F960" t="s">
        <v>0</v>
      </c>
      <c r="G960" t="s">
        <v>3689</v>
      </c>
      <c r="H960" t="s">
        <v>3907</v>
      </c>
      <c r="I960">
        <v>14800</v>
      </c>
      <c r="J960">
        <v>0</v>
      </c>
      <c r="K960">
        <v>100</v>
      </c>
      <c r="L960">
        <v>50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 t="s">
        <v>4201</v>
      </c>
      <c r="AC960" t="s">
        <v>4892</v>
      </c>
      <c r="AD960" t="s">
        <v>4857</v>
      </c>
      <c r="AE960" t="s">
        <v>4</v>
      </c>
      <c r="AF960" t="s">
        <v>1</v>
      </c>
      <c r="AG960" t="s">
        <v>1</v>
      </c>
      <c r="AH960" t="s">
        <v>5878</v>
      </c>
      <c r="AI960" t="s">
        <v>3689</v>
      </c>
      <c r="AJ960" t="s">
        <v>1</v>
      </c>
      <c r="AK960">
        <v>9372728081</v>
      </c>
      <c r="AL960" t="s">
        <v>1</v>
      </c>
      <c r="AM960" t="s">
        <v>1</v>
      </c>
      <c r="AN960" t="s">
        <v>1</v>
      </c>
      <c r="AO960" t="s">
        <v>5878</v>
      </c>
      <c r="AP960" t="s">
        <v>1</v>
      </c>
      <c r="AQ960" t="s">
        <v>2</v>
      </c>
      <c r="AR960" t="s">
        <v>1</v>
      </c>
      <c r="AS960" t="s">
        <v>1</v>
      </c>
      <c r="AT960" t="s">
        <v>1</v>
      </c>
      <c r="AU960" t="s">
        <v>1</v>
      </c>
      <c r="AV960" t="s">
        <v>1</v>
      </c>
      <c r="AW960" t="s">
        <v>11</v>
      </c>
      <c r="AX960">
        <f>Tabla1[[#This Row],[precio del paquete]]-Tabla1[[#This Row],[Saldo_Deudor]]</f>
        <v>600</v>
      </c>
      <c r="AY960">
        <v>14200</v>
      </c>
      <c r="AZ960">
        <v>0</v>
      </c>
      <c r="BA960">
        <v>0</v>
      </c>
      <c r="BB960" s="20">
        <v>0</v>
      </c>
      <c r="BC960" t="s">
        <v>5960</v>
      </c>
      <c r="BD960" t="s">
        <v>6033</v>
      </c>
      <c r="BE960" t="s">
        <v>3</v>
      </c>
      <c r="BF960" t="s">
        <v>3</v>
      </c>
      <c r="BG960" t="s">
        <v>3</v>
      </c>
      <c r="BH960" t="s">
        <v>3</v>
      </c>
      <c r="BI960" t="s">
        <v>3</v>
      </c>
      <c r="BJ960" s="18" t="s">
        <v>6155</v>
      </c>
      <c r="BK960" t="s">
        <v>3</v>
      </c>
      <c r="BL960" t="s">
        <v>132</v>
      </c>
      <c r="BM960" t="s">
        <v>1</v>
      </c>
      <c r="BN960">
        <f>Tabla1[[#This Row],[precio del paquete]]</f>
        <v>14800</v>
      </c>
      <c r="BO960" t="s">
        <v>1</v>
      </c>
      <c r="BP960" t="s">
        <v>1</v>
      </c>
      <c r="BQ960" t="s">
        <v>1</v>
      </c>
      <c r="BR960" t="s">
        <v>1</v>
      </c>
      <c r="BS960" t="s">
        <v>1</v>
      </c>
      <c r="BT960" t="s">
        <v>1</v>
      </c>
      <c r="BU960" t="s">
        <v>1</v>
      </c>
      <c r="BV960" t="s">
        <v>1</v>
      </c>
      <c r="BW960" t="s">
        <v>0</v>
      </c>
      <c r="BX960" t="s">
        <v>1</v>
      </c>
      <c r="BY960" t="s">
        <v>1</v>
      </c>
      <c r="BZ960" t="s">
        <v>1</v>
      </c>
      <c r="CA960" t="s">
        <v>1</v>
      </c>
      <c r="CB960" t="s">
        <v>1</v>
      </c>
      <c r="CD960" t="str" cm="1">
        <f t="array" aca="1" ref="CD960" ca="1">eConcatenar(A960:CB960,"|")</f>
        <v>6phyv7mAE1npqztE|CAR2021-7658|3|MEMORIAL|TABASCO|CARDENAS|EJIDO EMILIANO ZAPATA (SAN MATEO)|2021-12-23|14800|0|100|50|0|0|0|0|0|0|0|0|0|0|0|0|0|0|0|HERNANDEZ|LARA|MIGUEL ANGEL|SOLTERO|X|X|CALLE 5 |EJIDO EMILIANO ZAPATA (SAN MATEO)|X|9372728081|X|X|X|CALLE 5 |X|LUNES|X|X|X|X|X|DOMICILIO |600|14200|0|0|0|2022-01-31|2022-02-07|x|x|x|x|x|D7MKLZTCDQVFP55|x|HOMBRE|X|14800|X|X|X|X|X|X|X|X|CARDENAS|X|X|X|X|X</v>
      </c>
    </row>
    <row r="961" spans="1:82" x14ac:dyDescent="0.25">
      <c r="A961" t="s">
        <v>1095</v>
      </c>
      <c r="B961" t="s">
        <v>3083</v>
      </c>
      <c r="C961">
        <v>3</v>
      </c>
      <c r="D961" t="s">
        <v>3183</v>
      </c>
      <c r="E961" t="s">
        <v>3188</v>
      </c>
      <c r="F961" t="s">
        <v>0</v>
      </c>
      <c r="G961" t="s">
        <v>3615</v>
      </c>
      <c r="H961" t="s">
        <v>4152</v>
      </c>
      <c r="I961">
        <v>14800</v>
      </c>
      <c r="J961">
        <v>0</v>
      </c>
      <c r="K961">
        <v>100</v>
      </c>
      <c r="L961">
        <v>50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 t="s">
        <v>4237</v>
      </c>
      <c r="AC961" t="s">
        <v>4283</v>
      </c>
      <c r="AD961" t="s">
        <v>5118</v>
      </c>
      <c r="AE961" t="s">
        <v>4</v>
      </c>
      <c r="AF961" t="s">
        <v>1</v>
      </c>
      <c r="AG961" t="s">
        <v>1</v>
      </c>
      <c r="AH961" t="s">
        <v>5879</v>
      </c>
      <c r="AI961" t="s">
        <v>3615</v>
      </c>
      <c r="AJ961" t="s">
        <v>1</v>
      </c>
      <c r="AK961">
        <v>9371410609</v>
      </c>
      <c r="AL961" t="s">
        <v>1</v>
      </c>
      <c r="AM961" t="s">
        <v>1</v>
      </c>
      <c r="AN961" t="s">
        <v>1</v>
      </c>
      <c r="AO961" t="s">
        <v>5879</v>
      </c>
      <c r="AP961" t="s">
        <v>1</v>
      </c>
      <c r="AQ961" t="s">
        <v>2</v>
      </c>
      <c r="AR961" t="s">
        <v>1</v>
      </c>
      <c r="AS961" t="s">
        <v>1</v>
      </c>
      <c r="AT961" t="s">
        <v>1</v>
      </c>
      <c r="AU961" t="s">
        <v>1</v>
      </c>
      <c r="AV961" t="s">
        <v>1</v>
      </c>
      <c r="AW961" t="s">
        <v>11</v>
      </c>
      <c r="AX961">
        <f>Tabla1[[#This Row],[precio del paquete]]-Tabla1[[#This Row],[Saldo_Deudor]]</f>
        <v>2200</v>
      </c>
      <c r="AY961">
        <v>12600</v>
      </c>
      <c r="AZ961">
        <v>0</v>
      </c>
      <c r="BA961">
        <v>0</v>
      </c>
      <c r="BB961" s="20">
        <v>0</v>
      </c>
      <c r="BC961" t="s">
        <v>6016</v>
      </c>
      <c r="BD961" t="s">
        <v>6110</v>
      </c>
      <c r="BE961" t="s">
        <v>3</v>
      </c>
      <c r="BF961" t="s">
        <v>3</v>
      </c>
      <c r="BG961" t="s">
        <v>3</v>
      </c>
      <c r="BH961" t="s">
        <v>3</v>
      </c>
      <c r="BI961" t="s">
        <v>3</v>
      </c>
      <c r="BJ961" s="19" t="s">
        <v>6155</v>
      </c>
      <c r="BK961" t="s">
        <v>3</v>
      </c>
      <c r="BL961" t="s">
        <v>132</v>
      </c>
      <c r="BM961" t="s">
        <v>1</v>
      </c>
      <c r="BN961">
        <f>Tabla1[[#This Row],[precio del paquete]]</f>
        <v>14800</v>
      </c>
      <c r="BO961" t="s">
        <v>1</v>
      </c>
      <c r="BP961" t="s">
        <v>1</v>
      </c>
      <c r="BQ961" t="s">
        <v>1</v>
      </c>
      <c r="BR961" t="s">
        <v>1</v>
      </c>
      <c r="BS961" t="s">
        <v>1</v>
      </c>
      <c r="BT961" t="s">
        <v>1</v>
      </c>
      <c r="BU961" t="s">
        <v>1</v>
      </c>
      <c r="BV961" t="s">
        <v>1</v>
      </c>
      <c r="BW961" t="s">
        <v>0</v>
      </c>
      <c r="BX961" t="s">
        <v>1</v>
      </c>
      <c r="BY961" t="s">
        <v>1</v>
      </c>
      <c r="BZ961" t="s">
        <v>1</v>
      </c>
      <c r="CA961" t="s">
        <v>1</v>
      </c>
      <c r="CB961" t="s">
        <v>1</v>
      </c>
      <c r="CD961" t="str" cm="1">
        <f t="array" aca="1" ref="CD961" ca="1">eConcatenar(A961:CB961,"|")</f>
        <v>LzLho4XdWOcHhxh4|CAR2021-2255|3|MEMORIAL|TABASCO|CARDENAS|UNIDAD HABITACIONAL INFONAVIT DEPORTIVA|2021-03-06|14800|0|100|50|0|0|0|0|0|0|0|0|0|0|0|0|0|0|0|ALEJANDRO|CORDOVA|LUCERITO|SOLTERO|X|X|ANDADOR PERIFERICO ESQUINA QUETZAL |UNIDAD HABITACIONAL INFONAVIT DEPORTIVA|X|9371410609|X|X|X|ANDADOR PERIFERICO ESQUINA QUETZAL |X|LUNES|X|X|X|X|X|DOMICILIO |2200|12600|0|0|0|2022-10-02|2022-10-09|x|x|x|x|x|D7MKLZTCDQVFP55|x|HOMBRE|X|14800|X|X|X|X|X|X|X|X|CARDENAS|X|X|X|X|X</v>
      </c>
    </row>
    <row r="962" spans="1:82" x14ac:dyDescent="0.25">
      <c r="A962" t="s">
        <v>1096</v>
      </c>
      <c r="B962" t="s">
        <v>3084</v>
      </c>
      <c r="C962">
        <v>3</v>
      </c>
      <c r="D962" t="s">
        <v>3183</v>
      </c>
      <c r="E962" t="s">
        <v>3188</v>
      </c>
      <c r="F962" t="s">
        <v>0</v>
      </c>
      <c r="G962" t="s">
        <v>3270</v>
      </c>
      <c r="H962" t="s">
        <v>4140</v>
      </c>
      <c r="I962">
        <v>14800</v>
      </c>
      <c r="J962">
        <v>0</v>
      </c>
      <c r="K962">
        <v>100</v>
      </c>
      <c r="L962">
        <v>50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 t="s">
        <v>4201</v>
      </c>
      <c r="AC962" t="s">
        <v>5119</v>
      </c>
      <c r="AD962" t="s">
        <v>5120</v>
      </c>
      <c r="AE962" t="s">
        <v>4</v>
      </c>
      <c r="AF962" t="s">
        <v>1</v>
      </c>
      <c r="AG962" t="s">
        <v>1</v>
      </c>
      <c r="AH962" t="s">
        <v>5880</v>
      </c>
      <c r="AI962" t="s">
        <v>3270</v>
      </c>
      <c r="AJ962" t="s">
        <v>1</v>
      </c>
      <c r="AK962">
        <v>9371691040</v>
      </c>
      <c r="AL962" t="s">
        <v>1</v>
      </c>
      <c r="AM962" t="s">
        <v>1</v>
      </c>
      <c r="AN962" t="s">
        <v>1</v>
      </c>
      <c r="AO962" t="s">
        <v>5880</v>
      </c>
      <c r="AP962" t="s">
        <v>1</v>
      </c>
      <c r="AQ962" t="s">
        <v>2</v>
      </c>
      <c r="AR962" t="s">
        <v>1</v>
      </c>
      <c r="AS962" t="s">
        <v>1</v>
      </c>
      <c r="AT962" t="s">
        <v>1</v>
      </c>
      <c r="AU962" t="s">
        <v>1</v>
      </c>
      <c r="AV962" t="s">
        <v>1</v>
      </c>
      <c r="AW962" t="s">
        <v>11</v>
      </c>
      <c r="AX962">
        <f>Tabla1[[#This Row],[precio del paquete]]-Tabla1[[#This Row],[Saldo_Deudor]]</f>
        <v>1900</v>
      </c>
      <c r="AY962">
        <v>12900</v>
      </c>
      <c r="AZ962">
        <v>0</v>
      </c>
      <c r="BA962">
        <v>0</v>
      </c>
      <c r="BB962" s="20">
        <v>0</v>
      </c>
      <c r="BC962" t="s">
        <v>6016</v>
      </c>
      <c r="BD962" t="s">
        <v>6110</v>
      </c>
      <c r="BE962" t="s">
        <v>3</v>
      </c>
      <c r="BF962" t="s">
        <v>3</v>
      </c>
      <c r="BG962" t="s">
        <v>3</v>
      </c>
      <c r="BH962" t="s">
        <v>3</v>
      </c>
      <c r="BI962" t="s">
        <v>3</v>
      </c>
      <c r="BJ962" s="18" t="s">
        <v>6157</v>
      </c>
      <c r="BK962" t="s">
        <v>3</v>
      </c>
      <c r="BL962" t="s">
        <v>132</v>
      </c>
      <c r="BM962" t="s">
        <v>1</v>
      </c>
      <c r="BN962">
        <f>Tabla1[[#This Row],[precio del paquete]]</f>
        <v>14800</v>
      </c>
      <c r="BO962" t="s">
        <v>1</v>
      </c>
      <c r="BP962" t="s">
        <v>1</v>
      </c>
      <c r="BQ962" t="s">
        <v>1</v>
      </c>
      <c r="BR962" t="s">
        <v>1</v>
      </c>
      <c r="BS962" t="s">
        <v>1</v>
      </c>
      <c r="BT962" t="s">
        <v>1</v>
      </c>
      <c r="BU962" t="s">
        <v>1</v>
      </c>
      <c r="BV962" t="s">
        <v>1</v>
      </c>
      <c r="BW962" t="s">
        <v>0</v>
      </c>
      <c r="BX962" t="s">
        <v>1</v>
      </c>
      <c r="BY962" t="s">
        <v>1</v>
      </c>
      <c r="BZ962" t="s">
        <v>1</v>
      </c>
      <c r="CA962" t="s">
        <v>1</v>
      </c>
      <c r="CB962" t="s">
        <v>1</v>
      </c>
      <c r="CD962" t="str" cm="1">
        <f t="array" aca="1" ref="CD962" ca="1">eConcatenar(A962:CB962,"|")</f>
        <v>hyCXqGnWBDY0QKba|CAR2021-3831|3|MEMORIAL|TABASCO|CARDENAS|COLONIA JACINTO LOPEZ|2021-07-22|14800|0|100|50|0|0|0|0|0|0|0|0|0|0|0|0|0|0|0|HERNANDEZ|MUÃ‘OZ|ANACELY|SOLTERO|X|X|CALLE ARABOA 2|COLONIA JACINTO LOPEZ|X|9371691040|X|X|X|CALLE ARABOA 2|X|LUNES|X|X|X|X|X|DOMICILIO |1900|12900|0|0|0|2022-10-02|2022-10-09|x|x|x|x|x|TQPNUNDB8OSMS5B|x|HOMBRE|X|14800|X|X|X|X|X|X|X|X|CARDENAS|X|X|X|X|X</v>
      </c>
    </row>
    <row r="963" spans="1:82" x14ac:dyDescent="0.25">
      <c r="A963" t="s">
        <v>1097</v>
      </c>
      <c r="B963" t="s">
        <v>3085</v>
      </c>
      <c r="C963">
        <v>3</v>
      </c>
      <c r="D963" t="s">
        <v>3183</v>
      </c>
      <c r="E963" t="s">
        <v>3188</v>
      </c>
      <c r="F963" t="s">
        <v>3192</v>
      </c>
      <c r="G963" t="s">
        <v>3702</v>
      </c>
      <c r="H963" t="s">
        <v>3812</v>
      </c>
      <c r="I963">
        <v>14800</v>
      </c>
      <c r="J963">
        <v>0</v>
      </c>
      <c r="K963">
        <v>100</v>
      </c>
      <c r="L963">
        <v>50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 t="s">
        <v>4491</v>
      </c>
      <c r="AC963" t="s">
        <v>4224</v>
      </c>
      <c r="AD963" t="s">
        <v>4495</v>
      </c>
      <c r="AE963" t="s">
        <v>4</v>
      </c>
      <c r="AF963" t="s">
        <v>1</v>
      </c>
      <c r="AG963" t="s">
        <v>1</v>
      </c>
      <c r="AH963" t="s">
        <v>5881</v>
      </c>
      <c r="AI963" t="s">
        <v>3702</v>
      </c>
      <c r="AJ963" t="s">
        <v>1</v>
      </c>
      <c r="AK963">
        <v>9331364487</v>
      </c>
      <c r="AL963" t="s">
        <v>1</v>
      </c>
      <c r="AM963" t="s">
        <v>1</v>
      </c>
      <c r="AN963" t="s">
        <v>1</v>
      </c>
      <c r="AO963" t="s">
        <v>5881</v>
      </c>
      <c r="AP963" t="s">
        <v>1</v>
      </c>
      <c r="AQ963" t="s">
        <v>2</v>
      </c>
      <c r="AR963" t="s">
        <v>1</v>
      </c>
      <c r="AS963" t="s">
        <v>1</v>
      </c>
      <c r="AT963" t="s">
        <v>1</v>
      </c>
      <c r="AU963" t="s">
        <v>1</v>
      </c>
      <c r="AV963" t="s">
        <v>1</v>
      </c>
      <c r="AW963" t="s">
        <v>11</v>
      </c>
      <c r="AX963">
        <f>Tabla1[[#This Row],[precio del paquete]]-Tabla1[[#This Row],[Saldo_Deudor]]</f>
        <v>600</v>
      </c>
      <c r="AY963">
        <v>14200</v>
      </c>
      <c r="AZ963">
        <v>0</v>
      </c>
      <c r="BA963">
        <v>0</v>
      </c>
      <c r="BB963" s="20">
        <v>0</v>
      </c>
      <c r="BC963" t="s">
        <v>5967</v>
      </c>
      <c r="BD963" t="s">
        <v>6053</v>
      </c>
      <c r="BE963" t="s">
        <v>3</v>
      </c>
      <c r="BF963" t="s">
        <v>3</v>
      </c>
      <c r="BG963" t="s">
        <v>3</v>
      </c>
      <c r="BH963" t="s">
        <v>3</v>
      </c>
      <c r="BI963" t="s">
        <v>3</v>
      </c>
      <c r="BJ963" s="19" t="s">
        <v>6157</v>
      </c>
      <c r="BK963" t="s">
        <v>3</v>
      </c>
      <c r="BL963" t="s">
        <v>132</v>
      </c>
      <c r="BM963" t="s">
        <v>1</v>
      </c>
      <c r="BN963">
        <f>Tabla1[[#This Row],[precio del paquete]]</f>
        <v>14800</v>
      </c>
      <c r="BO963" t="s">
        <v>1</v>
      </c>
      <c r="BP963" t="s">
        <v>1</v>
      </c>
      <c r="BQ963" t="s">
        <v>1</v>
      </c>
      <c r="BR963" t="s">
        <v>1</v>
      </c>
      <c r="BS963" t="s">
        <v>1</v>
      </c>
      <c r="BT963" t="s">
        <v>1</v>
      </c>
      <c r="BU963" t="s">
        <v>1</v>
      </c>
      <c r="BV963" t="s">
        <v>1</v>
      </c>
      <c r="BW963" t="s">
        <v>0</v>
      </c>
      <c r="BX963" t="s">
        <v>1</v>
      </c>
      <c r="BY963" t="s">
        <v>1</v>
      </c>
      <c r="BZ963" t="s">
        <v>1</v>
      </c>
      <c r="CA963" t="s">
        <v>1</v>
      </c>
      <c r="CB963" t="s">
        <v>1</v>
      </c>
      <c r="CD963" t="str" cm="1">
        <f t="array" aca="1" ref="CD963" ca="1">eConcatenar(A963:CB963,"|")</f>
        <v>dW3ofW4BPxycmuzP|PAR2022-0132|3|MEMORIAL|TABASCO|PARAISO|COLONIA LA MADRID|2022-10-01|14800|0|100|50|0|0|0|0|0|0|0|0|0|0|0|0|0|0|0|CHABLE|DOMINGUEZ|MARQUEZA|SOLTERO|X|X|CARRETERA AL BELLOTE |COLONIA LA MADRID|X|9331364487|X|X|X|CARRETERA AL BELLOTE |X|LUNES|X|X|X|X|X|DOMICILIO |600|14200|0|0|0|2022-05-02|2022-05-09|x|x|x|x|x|TQPNUNDB8OSMS5B|x|HOMBRE|X|14800|X|X|X|X|X|X|X|X|CARDENAS|X|X|X|X|X</v>
      </c>
    </row>
    <row r="964" spans="1:82" x14ac:dyDescent="0.25">
      <c r="A964" t="s">
        <v>1098</v>
      </c>
      <c r="B964" t="s">
        <v>3086</v>
      </c>
      <c r="C964">
        <v>3</v>
      </c>
      <c r="D964" t="s">
        <v>3183</v>
      </c>
      <c r="E964" t="s">
        <v>3188</v>
      </c>
      <c r="F964" t="s">
        <v>0</v>
      </c>
      <c r="G964" t="s">
        <v>3279</v>
      </c>
      <c r="H964" t="s">
        <v>3806</v>
      </c>
      <c r="I964">
        <v>14800</v>
      </c>
      <c r="J964">
        <v>0</v>
      </c>
      <c r="K964">
        <v>200</v>
      </c>
      <c r="L964">
        <v>50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 t="s">
        <v>4184</v>
      </c>
      <c r="AC964" t="s">
        <v>5121</v>
      </c>
      <c r="AD964" t="s">
        <v>4751</v>
      </c>
      <c r="AE964" t="s">
        <v>4</v>
      </c>
      <c r="AF964" t="s">
        <v>1</v>
      </c>
      <c r="AG964" t="s">
        <v>1</v>
      </c>
      <c r="AH964" t="s">
        <v>5302</v>
      </c>
      <c r="AI964" t="s">
        <v>3279</v>
      </c>
      <c r="AJ964" t="s">
        <v>1</v>
      </c>
      <c r="AK964">
        <v>9371330616</v>
      </c>
      <c r="AL964" t="s">
        <v>1</v>
      </c>
      <c r="AM964" t="s">
        <v>1</v>
      </c>
      <c r="AN964" t="s">
        <v>1</v>
      </c>
      <c r="AO964" t="s">
        <v>5302</v>
      </c>
      <c r="AP964" t="s">
        <v>1</v>
      </c>
      <c r="AQ964" t="s">
        <v>2</v>
      </c>
      <c r="AR964" t="s">
        <v>1</v>
      </c>
      <c r="AS964" t="s">
        <v>1</v>
      </c>
      <c r="AT964" t="s">
        <v>1</v>
      </c>
      <c r="AU964" t="s">
        <v>1</v>
      </c>
      <c r="AV964" t="s">
        <v>1</v>
      </c>
      <c r="AW964" t="s">
        <v>11</v>
      </c>
      <c r="AX964">
        <f>Tabla1[[#This Row],[precio del paquete]]-Tabla1[[#This Row],[Saldo_Deudor]]</f>
        <v>3400</v>
      </c>
      <c r="AY964">
        <v>11400</v>
      </c>
      <c r="AZ964">
        <v>0</v>
      </c>
      <c r="BA964">
        <v>0</v>
      </c>
      <c r="BB964" s="20">
        <v>0</v>
      </c>
      <c r="BC964" t="s">
        <v>6016</v>
      </c>
      <c r="BD964" t="s">
        <v>6110</v>
      </c>
      <c r="BE964" t="s">
        <v>3</v>
      </c>
      <c r="BF964" t="s">
        <v>3</v>
      </c>
      <c r="BG964" t="s">
        <v>3</v>
      </c>
      <c r="BH964" t="s">
        <v>3</v>
      </c>
      <c r="BI964" t="s">
        <v>3</v>
      </c>
      <c r="BJ964" s="18" t="s">
        <v>6139</v>
      </c>
      <c r="BK964" t="s">
        <v>3</v>
      </c>
      <c r="BL964" t="s">
        <v>132</v>
      </c>
      <c r="BM964" t="s">
        <v>1</v>
      </c>
      <c r="BN964">
        <f>Tabla1[[#This Row],[precio del paquete]]</f>
        <v>14800</v>
      </c>
      <c r="BO964" t="s">
        <v>1</v>
      </c>
      <c r="BP964" t="s">
        <v>1</v>
      </c>
      <c r="BQ964" t="s">
        <v>1</v>
      </c>
      <c r="BR964" t="s">
        <v>1</v>
      </c>
      <c r="BS964" t="s">
        <v>1</v>
      </c>
      <c r="BT964" t="s">
        <v>1</v>
      </c>
      <c r="BU964" t="s">
        <v>1</v>
      </c>
      <c r="BV964" t="s">
        <v>1</v>
      </c>
      <c r="BW964" t="s">
        <v>0</v>
      </c>
      <c r="BX964" t="s">
        <v>1</v>
      </c>
      <c r="BY964" t="s">
        <v>1</v>
      </c>
      <c r="BZ964" t="s">
        <v>1</v>
      </c>
      <c r="CA964" t="s">
        <v>1</v>
      </c>
      <c r="CB964" t="s">
        <v>1</v>
      </c>
      <c r="CD964" t="str" cm="1">
        <f t="array" aca="1" ref="CD964" ca="1">eConcatenar(A964:CB964,"|")</f>
        <v>LTEGpFw1Y5T9Z6W7|CAR2021-2833|3|MEMORIAL|TABASCO|CARDENAS|COLONIA NUEVO PROGRESO|2021-06-23|14800|0|200|50|0|0|0|0|0|0|0|0|0|0|0|0|0|0|0|PEREZ|ESCANGA|CANDELARIO|SOLTERO|X|X|CARRETERA CARDENAS A COMALCALCO|COLONIA NUEVO PROGRESO|X|9371330616|X|X|X|CARRETERA CARDENAS A COMALCALCO|X|LUNES|X|X|X|X|X|DOMICILIO |3400|11400|0|0|0|2022-10-02|2022-10-09|x|x|x|x|x|QWZGYT4O9KVTQO|x|HOMBRE|X|14800|X|X|X|X|X|X|X|X|CARDENAS|X|X|X|X|X</v>
      </c>
    </row>
    <row r="965" spans="1:82" x14ac:dyDescent="0.25">
      <c r="A965" t="s">
        <v>1099</v>
      </c>
      <c r="B965" t="s">
        <v>3087</v>
      </c>
      <c r="C965">
        <v>3</v>
      </c>
      <c r="D965" t="s">
        <v>3183</v>
      </c>
      <c r="E965" t="s">
        <v>3188</v>
      </c>
      <c r="F965" t="s">
        <v>0</v>
      </c>
      <c r="G965" t="s">
        <v>3291</v>
      </c>
      <c r="H965" t="s">
        <v>4153</v>
      </c>
      <c r="I965">
        <v>14800</v>
      </c>
      <c r="J965">
        <v>0</v>
      </c>
      <c r="K965">
        <v>100</v>
      </c>
      <c r="L965">
        <v>50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 t="s">
        <v>8</v>
      </c>
      <c r="AC965" t="s">
        <v>4217</v>
      </c>
      <c r="AD965" t="s">
        <v>4347</v>
      </c>
      <c r="AE965" t="s">
        <v>4</v>
      </c>
      <c r="AF965" t="s">
        <v>1</v>
      </c>
      <c r="AG965" t="s">
        <v>1</v>
      </c>
      <c r="AH965" t="s">
        <v>5882</v>
      </c>
      <c r="AI965" t="s">
        <v>3291</v>
      </c>
      <c r="AJ965" t="s">
        <v>1</v>
      </c>
      <c r="AK965">
        <v>9371547394</v>
      </c>
      <c r="AL965" t="s">
        <v>1</v>
      </c>
      <c r="AM965" t="s">
        <v>1</v>
      </c>
      <c r="AN965" t="s">
        <v>1</v>
      </c>
      <c r="AO965" t="s">
        <v>5882</v>
      </c>
      <c r="AP965" t="s">
        <v>1</v>
      </c>
      <c r="AQ965" t="s">
        <v>2</v>
      </c>
      <c r="AR965" t="s">
        <v>1</v>
      </c>
      <c r="AS965" t="s">
        <v>1</v>
      </c>
      <c r="AT965" t="s">
        <v>1</v>
      </c>
      <c r="AU965" t="s">
        <v>1</v>
      </c>
      <c r="AV965" t="s">
        <v>1</v>
      </c>
      <c r="AW965" t="s">
        <v>11</v>
      </c>
      <c r="AX965">
        <f>Tabla1[[#This Row],[precio del paquete]]-Tabla1[[#This Row],[Saldo_Deudor]]</f>
        <v>3400</v>
      </c>
      <c r="AY965">
        <v>11400</v>
      </c>
      <c r="AZ965">
        <v>0</v>
      </c>
      <c r="BA965">
        <v>0</v>
      </c>
      <c r="BB965" s="20">
        <v>0</v>
      </c>
      <c r="BC965" t="s">
        <v>6016</v>
      </c>
      <c r="BD965" t="s">
        <v>6110</v>
      </c>
      <c r="BE965" t="s">
        <v>3</v>
      </c>
      <c r="BF965" t="s">
        <v>3</v>
      </c>
      <c r="BG965" t="s">
        <v>3</v>
      </c>
      <c r="BH965" t="s">
        <v>3</v>
      </c>
      <c r="BI965" t="s">
        <v>3</v>
      </c>
      <c r="BJ965" s="19" t="s">
        <v>6157</v>
      </c>
      <c r="BK965" t="s">
        <v>3</v>
      </c>
      <c r="BL965" t="s">
        <v>132</v>
      </c>
      <c r="BM965" t="s">
        <v>1</v>
      </c>
      <c r="BN965">
        <f>Tabla1[[#This Row],[precio del paquete]]</f>
        <v>14800</v>
      </c>
      <c r="BO965" t="s">
        <v>1</v>
      </c>
      <c r="BP965" t="s">
        <v>1</v>
      </c>
      <c r="BQ965" t="s">
        <v>1</v>
      </c>
      <c r="BR965" t="s">
        <v>1</v>
      </c>
      <c r="BS965" t="s">
        <v>1</v>
      </c>
      <c r="BT965" t="s">
        <v>1</v>
      </c>
      <c r="BU965" t="s">
        <v>1</v>
      </c>
      <c r="BV965" t="s">
        <v>1</v>
      </c>
      <c r="BW965" t="s">
        <v>0</v>
      </c>
      <c r="BX965" t="s">
        <v>1</v>
      </c>
      <c r="BY965" t="s">
        <v>1</v>
      </c>
      <c r="BZ965" t="s">
        <v>1</v>
      </c>
      <c r="CA965" t="s">
        <v>1</v>
      </c>
      <c r="CB965" t="s">
        <v>1</v>
      </c>
      <c r="CD965" t="str" cm="1">
        <f t="array" aca="1" ref="CD965" ca="1">eConcatenar(A965:CB965,"|")</f>
        <v>SGjsJhrCyTtjLMKn|CAR2021-4248|3|MEMORIAL|TABASCO|CARDENAS|COLONIA SANTA MARIA DE GUADALUPE|2021-03-08|14800|0|100|50|0|0|0|0|0|0|0|0|0|0|0|0|0|0|0|GOMEZ|RODRIGUEZ|ELIAS|SOLTERO|X|X|PROLONGACION IGNACIO GUTIERREZ NUMERO 204|COLONIA SANTA MARIA DE GUADALUPE|X|9371547394|X|X|X|PROLONGACION IGNACIO GUTIERREZ NUMERO 204|X|LUNES|X|X|X|X|X|DOMICILIO |3400|11400|0|0|0|2022-10-02|2022-10-09|x|x|x|x|x|TQPNUNDB8OSMS5B|x|HOMBRE|X|14800|X|X|X|X|X|X|X|X|CARDENAS|X|X|X|X|X</v>
      </c>
    </row>
    <row r="966" spans="1:82" x14ac:dyDescent="0.25">
      <c r="A966" t="s">
        <v>1100</v>
      </c>
      <c r="B966" t="s">
        <v>3088</v>
      </c>
      <c r="C966">
        <v>3</v>
      </c>
      <c r="D966" t="s">
        <v>3183</v>
      </c>
      <c r="E966" t="s">
        <v>3188</v>
      </c>
      <c r="F966" t="s">
        <v>0</v>
      </c>
      <c r="G966" t="s">
        <v>3291</v>
      </c>
      <c r="H966" t="s">
        <v>4133</v>
      </c>
      <c r="I966">
        <v>14800</v>
      </c>
      <c r="J966">
        <v>0</v>
      </c>
      <c r="K966">
        <v>100</v>
      </c>
      <c r="L966">
        <v>50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 t="s">
        <v>4310</v>
      </c>
      <c r="AC966" t="s">
        <v>4246</v>
      </c>
      <c r="AD966" t="s">
        <v>4379</v>
      </c>
      <c r="AE966" t="s">
        <v>4</v>
      </c>
      <c r="AF966" t="s">
        <v>1</v>
      </c>
      <c r="AG966" t="s">
        <v>1</v>
      </c>
      <c r="AH966" t="s">
        <v>5883</v>
      </c>
      <c r="AI966" t="s">
        <v>3291</v>
      </c>
      <c r="AJ966" t="s">
        <v>1</v>
      </c>
      <c r="AK966">
        <v>9371008775</v>
      </c>
      <c r="AL966" t="s">
        <v>1</v>
      </c>
      <c r="AM966" t="s">
        <v>1</v>
      </c>
      <c r="AN966" t="s">
        <v>1</v>
      </c>
      <c r="AO966" t="s">
        <v>5883</v>
      </c>
      <c r="AP966" t="s">
        <v>1</v>
      </c>
      <c r="AQ966" t="s">
        <v>2</v>
      </c>
      <c r="AR966" t="s">
        <v>1</v>
      </c>
      <c r="AS966" t="s">
        <v>1</v>
      </c>
      <c r="AT966" t="s">
        <v>1</v>
      </c>
      <c r="AU966" t="s">
        <v>1</v>
      </c>
      <c r="AV966" t="s">
        <v>1</v>
      </c>
      <c r="AW966" t="s">
        <v>11</v>
      </c>
      <c r="AX966">
        <f>Tabla1[[#This Row],[precio del paquete]]-Tabla1[[#This Row],[Saldo_Deudor]]</f>
        <v>4000</v>
      </c>
      <c r="AY966">
        <v>10800</v>
      </c>
      <c r="AZ966">
        <v>0</v>
      </c>
      <c r="BA966">
        <v>0</v>
      </c>
      <c r="BB966" s="20">
        <v>0</v>
      </c>
      <c r="BC966" t="s">
        <v>6016</v>
      </c>
      <c r="BD966" t="s">
        <v>6110</v>
      </c>
      <c r="BE966" t="s">
        <v>3</v>
      </c>
      <c r="BF966" t="s">
        <v>3</v>
      </c>
      <c r="BG966" t="s">
        <v>3</v>
      </c>
      <c r="BH966" t="s">
        <v>3</v>
      </c>
      <c r="BI966" t="s">
        <v>3</v>
      </c>
      <c r="BJ966" s="18" t="s">
        <v>6157</v>
      </c>
      <c r="BK966" t="s">
        <v>3</v>
      </c>
      <c r="BL966" t="s">
        <v>132</v>
      </c>
      <c r="BM966" t="s">
        <v>1</v>
      </c>
      <c r="BN966">
        <f>Tabla1[[#This Row],[precio del paquete]]</f>
        <v>14800</v>
      </c>
      <c r="BO966" t="s">
        <v>1</v>
      </c>
      <c r="BP966" t="s">
        <v>1</v>
      </c>
      <c r="BQ966" t="s">
        <v>1</v>
      </c>
      <c r="BR966" t="s">
        <v>1</v>
      </c>
      <c r="BS966" t="s">
        <v>1</v>
      </c>
      <c r="BT966" t="s">
        <v>1</v>
      </c>
      <c r="BU966" t="s">
        <v>1</v>
      </c>
      <c r="BV966" t="s">
        <v>1</v>
      </c>
      <c r="BW966" t="s">
        <v>0</v>
      </c>
      <c r="BX966" t="s">
        <v>1</v>
      </c>
      <c r="BY966" t="s">
        <v>1</v>
      </c>
      <c r="BZ966" t="s">
        <v>1</v>
      </c>
      <c r="CA966" t="s">
        <v>1</v>
      </c>
      <c r="CB966" t="s">
        <v>1</v>
      </c>
      <c r="CD966" t="str" cm="1">
        <f t="array" aca="1" ref="CD966" ca="1">eConcatenar(A966:CB966,"|")</f>
        <v>UPZGVxL63ntoKNYJ|CAR2021-4211|3|MEMORIAL|TABASCO|CARDENAS|COLONIA SANTA MARIA DE GUADALUPE|2021-07-31|14800|0|100|50|0|0|0|0|0|0|0|0|0|0|0|0|0|0|0|ALVAREZ|JIMENEZ|ISIDRO|SOLTERO|X|X|PROLONGACION GUADALUPE VICTORIA|COLONIA SANTA MARIA DE GUADALUPE|X|9371008775|X|X|X|PROLONGACION GUADALUPE VICTORIA|X|LUNES|X|X|X|X|X|DOMICILIO |4000|10800|0|0|0|2022-10-02|2022-10-09|x|x|x|x|x|TQPNUNDB8OSMS5B|x|HOMBRE|X|14800|X|X|X|X|X|X|X|X|CARDENAS|X|X|X|X|X</v>
      </c>
    </row>
    <row r="967" spans="1:82" x14ac:dyDescent="0.25">
      <c r="A967" t="s">
        <v>1101</v>
      </c>
      <c r="B967" t="s">
        <v>3089</v>
      </c>
      <c r="C967">
        <v>3</v>
      </c>
      <c r="D967" t="s">
        <v>3183</v>
      </c>
      <c r="E967" t="s">
        <v>3188</v>
      </c>
      <c r="F967" t="s">
        <v>0</v>
      </c>
      <c r="G967" t="s">
        <v>3703</v>
      </c>
      <c r="H967" t="s">
        <v>4154</v>
      </c>
      <c r="I967">
        <v>14800</v>
      </c>
      <c r="J967">
        <v>0</v>
      </c>
      <c r="K967">
        <v>100</v>
      </c>
      <c r="L967">
        <v>50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 t="s">
        <v>5122</v>
      </c>
      <c r="AC967" t="s">
        <v>4305</v>
      </c>
      <c r="AD967" t="s">
        <v>4338</v>
      </c>
      <c r="AE967" t="s">
        <v>4</v>
      </c>
      <c r="AF967" t="s">
        <v>1</v>
      </c>
      <c r="AG967" t="s">
        <v>1</v>
      </c>
      <c r="AH967" t="s">
        <v>5884</v>
      </c>
      <c r="AI967" t="s">
        <v>3703</v>
      </c>
      <c r="AJ967" t="s">
        <v>1</v>
      </c>
      <c r="AK967">
        <v>9371251188</v>
      </c>
      <c r="AL967" t="s">
        <v>1</v>
      </c>
      <c r="AM967" t="s">
        <v>1</v>
      </c>
      <c r="AN967" t="s">
        <v>1</v>
      </c>
      <c r="AO967" t="s">
        <v>5884</v>
      </c>
      <c r="AP967" t="s">
        <v>1</v>
      </c>
      <c r="AQ967" t="s">
        <v>2</v>
      </c>
      <c r="AR967" t="s">
        <v>1</v>
      </c>
      <c r="AS967" t="s">
        <v>1</v>
      </c>
      <c r="AT967" t="s">
        <v>1</v>
      </c>
      <c r="AU967" t="s">
        <v>1</v>
      </c>
      <c r="AV967" t="s">
        <v>1</v>
      </c>
      <c r="AW967" t="s">
        <v>11</v>
      </c>
      <c r="AX967">
        <f>Tabla1[[#This Row],[precio del paquete]]-Tabla1[[#This Row],[Saldo_Deudor]]</f>
        <v>2500</v>
      </c>
      <c r="AY967">
        <v>12300</v>
      </c>
      <c r="AZ967">
        <v>0</v>
      </c>
      <c r="BA967">
        <v>0</v>
      </c>
      <c r="BB967" s="20">
        <v>0</v>
      </c>
      <c r="BC967" t="s">
        <v>6016</v>
      </c>
      <c r="BD967" t="s">
        <v>6110</v>
      </c>
      <c r="BE967" t="s">
        <v>3</v>
      </c>
      <c r="BF967" t="s">
        <v>3</v>
      </c>
      <c r="BG967" t="s">
        <v>3</v>
      </c>
      <c r="BH967" t="s">
        <v>3</v>
      </c>
      <c r="BI967" t="s">
        <v>3</v>
      </c>
      <c r="BJ967" s="19" t="s">
        <v>6157</v>
      </c>
      <c r="BK967" t="s">
        <v>3</v>
      </c>
      <c r="BL967" t="s">
        <v>132</v>
      </c>
      <c r="BM967" t="s">
        <v>1</v>
      </c>
      <c r="BN967">
        <f>Tabla1[[#This Row],[precio del paquete]]</f>
        <v>14800</v>
      </c>
      <c r="BO967" t="s">
        <v>1</v>
      </c>
      <c r="BP967" t="s">
        <v>1</v>
      </c>
      <c r="BQ967" t="s">
        <v>1</v>
      </c>
      <c r="BR967" t="s">
        <v>1</v>
      </c>
      <c r="BS967" t="s">
        <v>1</v>
      </c>
      <c r="BT967" t="s">
        <v>1</v>
      </c>
      <c r="BU967" t="s">
        <v>1</v>
      </c>
      <c r="BV967" t="s">
        <v>1</v>
      </c>
      <c r="BW967" t="s">
        <v>0</v>
      </c>
      <c r="BX967" t="s">
        <v>1</v>
      </c>
      <c r="BY967" t="s">
        <v>1</v>
      </c>
      <c r="BZ967" t="s">
        <v>1</v>
      </c>
      <c r="CA967" t="s">
        <v>1</v>
      </c>
      <c r="CB967" t="s">
        <v>1</v>
      </c>
      <c r="CD967" t="str" cm="1">
        <f t="array" aca="1" ref="CD967" ca="1">eConcatenar(A967:CB967,"|")</f>
        <v>OjYdPbXj5Cn4oYEY|CAR2021-4405|3|MEMORIAL|TABASCO|CARDENAS|EJIDO 11 DE FEBRERO |2021-06-08|14800|0|100|50|0|0|0|0|0|0|0|0|0|0|0|0|0|0|0|MOLALES|SANCHEZ|MARIA DEL CARMEN|SOLTERO|X|X|SECTOR BELLOTA|EJIDO 11 DE FEBRERO |X|9371251188|X|X|X|SECTOR BELLOTA|X|LUNES|X|X|X|X|X|DOMICILIO |2500|12300|0|0|0|2022-10-02|2022-10-09|x|x|x|x|x|TQPNUNDB8OSMS5B|x|HOMBRE|X|14800|X|X|X|X|X|X|X|X|CARDENAS|X|X|X|X|X</v>
      </c>
    </row>
    <row r="968" spans="1:82" x14ac:dyDescent="0.25">
      <c r="A968" t="s">
        <v>1102</v>
      </c>
      <c r="B968" t="s">
        <v>3090</v>
      </c>
      <c r="C968">
        <v>3</v>
      </c>
      <c r="D968" t="s">
        <v>3183</v>
      </c>
      <c r="E968" t="s">
        <v>3188</v>
      </c>
      <c r="F968" t="s">
        <v>0</v>
      </c>
      <c r="G968" t="s">
        <v>3704</v>
      </c>
      <c r="H968" t="s">
        <v>3765</v>
      </c>
      <c r="I968">
        <v>14800</v>
      </c>
      <c r="J968">
        <v>0</v>
      </c>
      <c r="K968">
        <v>50</v>
      </c>
      <c r="L968">
        <v>50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 t="s">
        <v>7</v>
      </c>
      <c r="AC968" t="s">
        <v>5123</v>
      </c>
      <c r="AD968" t="s">
        <v>4879</v>
      </c>
      <c r="AE968" t="s">
        <v>4</v>
      </c>
      <c r="AF968" t="s">
        <v>1</v>
      </c>
      <c r="AG968" t="s">
        <v>1</v>
      </c>
      <c r="AH968" t="s">
        <v>5198</v>
      </c>
      <c r="AI968" t="s">
        <v>3704</v>
      </c>
      <c r="AJ968" t="s">
        <v>1</v>
      </c>
      <c r="AK968">
        <v>9371086152</v>
      </c>
      <c r="AL968" t="s">
        <v>1</v>
      </c>
      <c r="AM968" t="s">
        <v>1</v>
      </c>
      <c r="AN968" t="s">
        <v>1</v>
      </c>
      <c r="AO968" t="s">
        <v>5198</v>
      </c>
      <c r="AP968" t="s">
        <v>1</v>
      </c>
      <c r="AQ968" t="s">
        <v>2</v>
      </c>
      <c r="AR968" t="s">
        <v>1</v>
      </c>
      <c r="AS968" t="s">
        <v>1</v>
      </c>
      <c r="AT968" t="s">
        <v>1</v>
      </c>
      <c r="AU968" t="s">
        <v>1</v>
      </c>
      <c r="AV968" t="s">
        <v>1</v>
      </c>
      <c r="AW968" t="s">
        <v>11</v>
      </c>
      <c r="AX968">
        <f>Tabla1[[#This Row],[precio del paquete]]-Tabla1[[#This Row],[Saldo_Deudor]]</f>
        <v>650</v>
      </c>
      <c r="AY968">
        <v>14150</v>
      </c>
      <c r="AZ968">
        <v>0</v>
      </c>
      <c r="BA968">
        <v>0</v>
      </c>
      <c r="BB968" s="20">
        <v>0</v>
      </c>
      <c r="BC968" t="s">
        <v>6021</v>
      </c>
      <c r="BD968" t="s">
        <v>6114</v>
      </c>
      <c r="BE968" t="s">
        <v>3</v>
      </c>
      <c r="BF968" t="s">
        <v>3</v>
      </c>
      <c r="BG968" t="s">
        <v>3</v>
      </c>
      <c r="BH968" t="s">
        <v>3</v>
      </c>
      <c r="BI968" t="s">
        <v>3</v>
      </c>
      <c r="BJ968" s="18" t="s">
        <v>6157</v>
      </c>
      <c r="BK968" t="s">
        <v>3</v>
      </c>
      <c r="BL968" t="s">
        <v>132</v>
      </c>
      <c r="BM968" t="s">
        <v>1</v>
      </c>
      <c r="BN968">
        <f>Tabla1[[#This Row],[precio del paquete]]</f>
        <v>14800</v>
      </c>
      <c r="BO968" t="s">
        <v>1</v>
      </c>
      <c r="BP968" t="s">
        <v>1</v>
      </c>
      <c r="BQ968" t="s">
        <v>1</v>
      </c>
      <c r="BR968" t="s">
        <v>1</v>
      </c>
      <c r="BS968" t="s">
        <v>1</v>
      </c>
      <c r="BT968" t="s">
        <v>1</v>
      </c>
      <c r="BU968" t="s">
        <v>1</v>
      </c>
      <c r="BV968" t="s">
        <v>1</v>
      </c>
      <c r="BW968" t="s">
        <v>0</v>
      </c>
      <c r="BX968" t="s">
        <v>1</v>
      </c>
      <c r="BY968" t="s">
        <v>1</v>
      </c>
      <c r="BZ968" t="s">
        <v>1</v>
      </c>
      <c r="CA968" t="s">
        <v>1</v>
      </c>
      <c r="CB968" t="s">
        <v>1</v>
      </c>
      <c r="CD968" t="str" cm="1">
        <f t="array" aca="1" ref="CD968" ca="1">eConcatenar(A968:CB968,"|")</f>
        <v>0jTSxrCrs4PNRWw4|CAR2021-7010|3|MEMORIAL|TABASCO|CARDENAS|RANCHERIA BLASILLO PRIMERA SECCION NICOLAS BRAVO|2021-11-16|14800|0|50|50|0|0|0|0|0|0|0|0|0|0|0|0|0|0|0|LOPEZ|CAMPOS|ALBERTO|SOLTERO|X|X|CARRETERA PRINCIPAL |RANCHERIA BLASILLO PRIMERA SECCION NICOLAS BRAVO|X|9371086152|X|X|X|CARRETERA PRINCIPAL |X|LUNES|X|X|X|X|X|DOMICILIO |650|14150|0|0|0|2022-08-12|2022-08-19|x|x|x|x|x|TQPNUNDB8OSMS5B|x|HOMBRE|X|14800|X|X|X|X|X|X|X|X|CARDENAS|X|X|X|X|X</v>
      </c>
    </row>
    <row r="969" spans="1:82" x14ac:dyDescent="0.25">
      <c r="A969" t="s">
        <v>1103</v>
      </c>
      <c r="B969" t="s">
        <v>3091</v>
      </c>
      <c r="C969">
        <v>3</v>
      </c>
      <c r="D969" t="s">
        <v>3183</v>
      </c>
      <c r="E969" t="s">
        <v>3188</v>
      </c>
      <c r="F969" t="s">
        <v>0</v>
      </c>
      <c r="G969" t="s">
        <v>3705</v>
      </c>
      <c r="H969" t="s">
        <v>4155</v>
      </c>
      <c r="I969">
        <v>14800</v>
      </c>
      <c r="J969">
        <v>0</v>
      </c>
      <c r="K969">
        <v>200</v>
      </c>
      <c r="L969">
        <v>50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 t="s">
        <v>4246</v>
      </c>
      <c r="AC969" t="s">
        <v>4344</v>
      </c>
      <c r="AD969" t="s">
        <v>5124</v>
      </c>
      <c r="AE969" t="s">
        <v>4</v>
      </c>
      <c r="AF969" t="s">
        <v>1</v>
      </c>
      <c r="AG969" t="s">
        <v>1</v>
      </c>
      <c r="AH969" t="s">
        <v>5885</v>
      </c>
      <c r="AI969" t="s">
        <v>3705</v>
      </c>
      <c r="AJ969" t="s">
        <v>1</v>
      </c>
      <c r="AK969">
        <v>9372279024</v>
      </c>
      <c r="AL969" t="s">
        <v>1</v>
      </c>
      <c r="AM969" t="s">
        <v>1</v>
      </c>
      <c r="AN969" t="s">
        <v>1</v>
      </c>
      <c r="AO969" t="s">
        <v>5885</v>
      </c>
      <c r="AP969" t="s">
        <v>1</v>
      </c>
      <c r="AQ969" t="s">
        <v>2</v>
      </c>
      <c r="AR969" t="s">
        <v>1</v>
      </c>
      <c r="AS969" t="s">
        <v>1</v>
      </c>
      <c r="AT969" t="s">
        <v>1</v>
      </c>
      <c r="AU969" t="s">
        <v>1</v>
      </c>
      <c r="AV969" t="s">
        <v>1</v>
      </c>
      <c r="AW969" t="s">
        <v>11</v>
      </c>
      <c r="AX969">
        <f>Tabla1[[#This Row],[precio del paquete]]-Tabla1[[#This Row],[Saldo_Deudor]]</f>
        <v>2470</v>
      </c>
      <c r="AY969">
        <v>12330</v>
      </c>
      <c r="AZ969">
        <v>0</v>
      </c>
      <c r="BA969">
        <v>0</v>
      </c>
      <c r="BB969" s="20">
        <v>0</v>
      </c>
      <c r="BC969" t="s">
        <v>6017</v>
      </c>
      <c r="BD969" t="s">
        <v>6111</v>
      </c>
      <c r="BE969" t="s">
        <v>3</v>
      </c>
      <c r="BF969" t="s">
        <v>3</v>
      </c>
      <c r="BG969" t="s">
        <v>3</v>
      </c>
      <c r="BH969" t="s">
        <v>3</v>
      </c>
      <c r="BI969" t="s">
        <v>3</v>
      </c>
      <c r="BJ969" s="19" t="s">
        <v>6155</v>
      </c>
      <c r="BK969" t="s">
        <v>3</v>
      </c>
      <c r="BL969" t="s">
        <v>132</v>
      </c>
      <c r="BM969" t="s">
        <v>1</v>
      </c>
      <c r="BN969">
        <f>Tabla1[[#This Row],[precio del paquete]]</f>
        <v>14800</v>
      </c>
      <c r="BO969" t="s">
        <v>1</v>
      </c>
      <c r="BP969" t="s">
        <v>1</v>
      </c>
      <c r="BQ969" t="s">
        <v>1</v>
      </c>
      <c r="BR969" t="s">
        <v>1</v>
      </c>
      <c r="BS969" t="s">
        <v>1</v>
      </c>
      <c r="BT969" t="s">
        <v>1</v>
      </c>
      <c r="BU969" t="s">
        <v>1</v>
      </c>
      <c r="BV969" t="s">
        <v>1</v>
      </c>
      <c r="BW969" t="s">
        <v>0</v>
      </c>
      <c r="BX969" t="s">
        <v>1</v>
      </c>
      <c r="BY969" t="s">
        <v>1</v>
      </c>
      <c r="BZ969" t="s">
        <v>1</v>
      </c>
      <c r="CA969" t="s">
        <v>1</v>
      </c>
      <c r="CB969" t="s">
        <v>1</v>
      </c>
      <c r="CD969" t="str" cm="1">
        <f t="array" aca="1" ref="CD969" ca="1">eConcatenar(A969:CB969,"|")</f>
        <v>LQ1KkwX2RBTffoRP|CAR2021-3098|3|MEMORIAL|TABASCO|CARDENAS|EJIDO BUENA VENTURA|2021-02-07|14800|0|200|50|0|0|0|0|0|0|0|0|0|0|0|0|0|0|0|JIMENEZ||IGNACIO|SOLTERO|X|X|CARRETERA A TULIPAN SIN NUMERO |EJIDO BUENA VENTURA|X|9372279024|X|X|X|CARRETERA A TULIPAN SIN NUMERO |X|LUNES|X|X|X|X|X|DOMICILIO |2470|12330|0|0|0|2022-09-02|2022-09-09|x|x|x|x|x|D7MKLZTCDQVFP55|x|HOMBRE|X|14800|X|X|X|X|X|X|X|X|CARDENAS|X|X|X|X|X</v>
      </c>
    </row>
    <row r="970" spans="1:82" x14ac:dyDescent="0.25">
      <c r="A970" t="s">
        <v>1104</v>
      </c>
      <c r="B970" t="s">
        <v>3092</v>
      </c>
      <c r="C970">
        <v>3</v>
      </c>
      <c r="D970" t="s">
        <v>3183</v>
      </c>
      <c r="E970" t="s">
        <v>3188</v>
      </c>
      <c r="F970" t="s">
        <v>0</v>
      </c>
      <c r="G970" t="s">
        <v>3705</v>
      </c>
      <c r="H970" t="s">
        <v>3922</v>
      </c>
      <c r="I970">
        <v>14800</v>
      </c>
      <c r="J970">
        <v>0</v>
      </c>
      <c r="K970">
        <v>100</v>
      </c>
      <c r="L970">
        <v>50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 t="s">
        <v>4334</v>
      </c>
      <c r="AC970" t="s">
        <v>4937</v>
      </c>
      <c r="AD970" t="s">
        <v>5125</v>
      </c>
      <c r="AE970" t="s">
        <v>4</v>
      </c>
      <c r="AF970" t="s">
        <v>1</v>
      </c>
      <c r="AG970" t="s">
        <v>1</v>
      </c>
      <c r="AH970" t="s">
        <v>5886</v>
      </c>
      <c r="AI970" t="s">
        <v>3705</v>
      </c>
      <c r="AJ970" t="s">
        <v>1</v>
      </c>
      <c r="AK970">
        <v>9371633087</v>
      </c>
      <c r="AL970" t="s">
        <v>1</v>
      </c>
      <c r="AM970" t="s">
        <v>1</v>
      </c>
      <c r="AN970" t="s">
        <v>1</v>
      </c>
      <c r="AO970" t="s">
        <v>5886</v>
      </c>
      <c r="AP970" t="s">
        <v>1</v>
      </c>
      <c r="AQ970" t="s">
        <v>2</v>
      </c>
      <c r="AR970" t="s">
        <v>1</v>
      </c>
      <c r="AS970" t="s">
        <v>1</v>
      </c>
      <c r="AT970" t="s">
        <v>1</v>
      </c>
      <c r="AU970" t="s">
        <v>1</v>
      </c>
      <c r="AV970" t="s">
        <v>1</v>
      </c>
      <c r="AW970" t="s">
        <v>11</v>
      </c>
      <c r="AX970">
        <f>Tabla1[[#This Row],[precio del paquete]]-Tabla1[[#This Row],[Saldo_Deudor]]</f>
        <v>3100</v>
      </c>
      <c r="AY970">
        <v>11700</v>
      </c>
      <c r="AZ970">
        <v>0</v>
      </c>
      <c r="BA970">
        <v>0</v>
      </c>
      <c r="BB970" s="20">
        <v>0</v>
      </c>
      <c r="BC970" t="s">
        <v>6017</v>
      </c>
      <c r="BD970" t="s">
        <v>6111</v>
      </c>
      <c r="BE970" t="s">
        <v>3</v>
      </c>
      <c r="BF970" t="s">
        <v>3</v>
      </c>
      <c r="BG970" t="s">
        <v>3</v>
      </c>
      <c r="BH970" t="s">
        <v>3</v>
      </c>
      <c r="BI970" t="s">
        <v>3</v>
      </c>
      <c r="BJ970" s="18" t="s">
        <v>6157</v>
      </c>
      <c r="BK970" t="s">
        <v>3</v>
      </c>
      <c r="BL970" t="s">
        <v>132</v>
      </c>
      <c r="BM970" t="s">
        <v>1</v>
      </c>
      <c r="BN970">
        <f>Tabla1[[#This Row],[precio del paquete]]</f>
        <v>14800</v>
      </c>
      <c r="BO970" t="s">
        <v>1</v>
      </c>
      <c r="BP970" t="s">
        <v>1</v>
      </c>
      <c r="BQ970" t="s">
        <v>1</v>
      </c>
      <c r="BR970" t="s">
        <v>1</v>
      </c>
      <c r="BS970" t="s">
        <v>1</v>
      </c>
      <c r="BT970" t="s">
        <v>1</v>
      </c>
      <c r="BU970" t="s">
        <v>1</v>
      </c>
      <c r="BV970" t="s">
        <v>1</v>
      </c>
      <c r="BW970" t="s">
        <v>0</v>
      </c>
      <c r="BX970" t="s">
        <v>1</v>
      </c>
      <c r="BY970" t="s">
        <v>1</v>
      </c>
      <c r="BZ970" t="s">
        <v>1</v>
      </c>
      <c r="CA970" t="s">
        <v>1</v>
      </c>
      <c r="CB970" t="s">
        <v>1</v>
      </c>
      <c r="CD970" t="str" cm="1">
        <f t="array" aca="1" ref="CD970" ca="1">eConcatenar(A970:CB970,"|")</f>
        <v>JhI4cMIJh8t5l0yV|CAR2021-3221|3|MEMORIAL|TABASCO|CARDENAS|EJIDO BUENA VENTURA|2021-05-06|14800|0|100|50|0|0|0|0|0|0|0|0|0|0|0|0|0|0|0|DEL CARMEN|SOLIS|YSIDRA|SOLTERO|X|X|CARRETERA A MANTILLA |EJIDO BUENA VENTURA|X|9371633087|X|X|X|CARRETERA A MANTILLA |X|LUNES|X|X|X|X|X|DOMICILIO |3100|11700|0|0|0|2022-09-02|2022-09-09|x|x|x|x|x|TQPNUNDB8OSMS5B|x|HOMBRE|X|14800|X|X|X|X|X|X|X|X|CARDENAS|X|X|X|X|X</v>
      </c>
    </row>
    <row r="971" spans="1:82" x14ac:dyDescent="0.25">
      <c r="A971" t="s">
        <v>1105</v>
      </c>
      <c r="B971" t="s">
        <v>3093</v>
      </c>
      <c r="C971">
        <v>3</v>
      </c>
      <c r="D971" t="s">
        <v>3183</v>
      </c>
      <c r="E971" t="s">
        <v>3188</v>
      </c>
      <c r="F971" t="s">
        <v>0</v>
      </c>
      <c r="G971" t="s">
        <v>3706</v>
      </c>
      <c r="H971" t="s">
        <v>4156</v>
      </c>
      <c r="I971">
        <v>14800</v>
      </c>
      <c r="J971">
        <v>0</v>
      </c>
      <c r="K971">
        <v>100</v>
      </c>
      <c r="L971">
        <v>50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 t="s">
        <v>4262</v>
      </c>
      <c r="AC971" t="s">
        <v>4305</v>
      </c>
      <c r="AD971" t="s">
        <v>5126</v>
      </c>
      <c r="AE971" t="s">
        <v>4</v>
      </c>
      <c r="AF971" t="s">
        <v>1</v>
      </c>
      <c r="AG971" t="s">
        <v>1</v>
      </c>
      <c r="AH971" t="s">
        <v>3237</v>
      </c>
      <c r="AI971" t="s">
        <v>3706</v>
      </c>
      <c r="AJ971" t="s">
        <v>1</v>
      </c>
      <c r="AK971">
        <v>9371890783</v>
      </c>
      <c r="AL971" t="s">
        <v>1</v>
      </c>
      <c r="AM971" t="s">
        <v>1</v>
      </c>
      <c r="AN971" t="s">
        <v>1</v>
      </c>
      <c r="AO971" t="s">
        <v>3237</v>
      </c>
      <c r="AP971" t="s">
        <v>1</v>
      </c>
      <c r="AQ971" t="s">
        <v>2</v>
      </c>
      <c r="AR971" t="s">
        <v>1</v>
      </c>
      <c r="AS971" t="s">
        <v>1</v>
      </c>
      <c r="AT971" t="s">
        <v>1</v>
      </c>
      <c r="AU971" t="s">
        <v>1</v>
      </c>
      <c r="AV971" t="s">
        <v>1</v>
      </c>
      <c r="AW971" t="s">
        <v>11</v>
      </c>
      <c r="AX971">
        <f>Tabla1[[#This Row],[precio del paquete]]-Tabla1[[#This Row],[Saldo_Deudor]]</f>
        <v>2100</v>
      </c>
      <c r="AY971">
        <v>12700</v>
      </c>
      <c r="AZ971">
        <v>0</v>
      </c>
      <c r="BA971">
        <v>0</v>
      </c>
      <c r="BB971" s="20">
        <v>0</v>
      </c>
      <c r="BC971" t="s">
        <v>6016</v>
      </c>
      <c r="BD971" t="s">
        <v>6110</v>
      </c>
      <c r="BE971" t="s">
        <v>3</v>
      </c>
      <c r="BF971" t="s">
        <v>3</v>
      </c>
      <c r="BG971" t="s">
        <v>3</v>
      </c>
      <c r="BH971" t="s">
        <v>3</v>
      </c>
      <c r="BI971" t="s">
        <v>3</v>
      </c>
      <c r="BJ971" s="19" t="s">
        <v>6157</v>
      </c>
      <c r="BK971" t="s">
        <v>3</v>
      </c>
      <c r="BL971" t="s">
        <v>132</v>
      </c>
      <c r="BM971" t="s">
        <v>1</v>
      </c>
      <c r="BN971">
        <f>Tabla1[[#This Row],[precio del paquete]]</f>
        <v>14800</v>
      </c>
      <c r="BO971" t="s">
        <v>1</v>
      </c>
      <c r="BP971" t="s">
        <v>1</v>
      </c>
      <c r="BQ971" t="s">
        <v>1</v>
      </c>
      <c r="BR971" t="s">
        <v>1</v>
      </c>
      <c r="BS971" t="s">
        <v>1</v>
      </c>
      <c r="BT971" t="s">
        <v>1</v>
      </c>
      <c r="BU971" t="s">
        <v>1</v>
      </c>
      <c r="BV971" t="s">
        <v>1</v>
      </c>
      <c r="BW971" t="s">
        <v>0</v>
      </c>
      <c r="BX971" t="s">
        <v>1</v>
      </c>
      <c r="BY971" t="s">
        <v>1</v>
      </c>
      <c r="BZ971" t="s">
        <v>1</v>
      </c>
      <c r="CA971" t="s">
        <v>1</v>
      </c>
      <c r="CB971" t="s">
        <v>1</v>
      </c>
      <c r="CD971" t="str" cm="1">
        <f t="array" aca="1" ref="CD971" ca="1">eConcatenar(A971:CB971,"|")</f>
        <v>B9lOnirR1cjrWCTM|CAR2021-4040|3|MEMORIAL|TABASCO|CARDENAS|EJIDO HUIMANGO SEGUNDA SECCCION |2021-07-29|14800|0|100|50|0|0|0|0|0|0|0|0|0|0|0|0|0|0|0|OLAN|SANCHEZ|ANTONIA GUADALUPE|SOLTERO|X|X|CARRETERA PRINCIPAL SIN NUMERO|EJIDO HUIMANGO SEGUNDA SECCCION |X|9371890783|X|X|X|CARRETERA PRINCIPAL SIN NUMERO|X|LUNES|X|X|X|X|X|DOMICILIO |2100|12700|0|0|0|2022-10-02|2022-10-09|x|x|x|x|x|TQPNUNDB8OSMS5B|x|HOMBRE|X|14800|X|X|X|X|X|X|X|X|CARDENAS|X|X|X|X|X</v>
      </c>
    </row>
    <row r="972" spans="1:82" x14ac:dyDescent="0.25">
      <c r="A972" t="s">
        <v>1106</v>
      </c>
      <c r="B972" t="s">
        <v>3094</v>
      </c>
      <c r="C972">
        <v>3</v>
      </c>
      <c r="D972" t="s">
        <v>3183</v>
      </c>
      <c r="E972" t="s">
        <v>3188</v>
      </c>
      <c r="F972" t="s">
        <v>3191</v>
      </c>
      <c r="G972" t="s">
        <v>3706</v>
      </c>
      <c r="H972" t="s">
        <v>4019</v>
      </c>
      <c r="I972">
        <v>14800</v>
      </c>
      <c r="J972">
        <v>0</v>
      </c>
      <c r="K972">
        <v>100</v>
      </c>
      <c r="L972">
        <v>50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 t="s">
        <v>4207</v>
      </c>
      <c r="AC972" t="s">
        <v>4201</v>
      </c>
      <c r="AD972" t="s">
        <v>4599</v>
      </c>
      <c r="AE972" t="s">
        <v>4</v>
      </c>
      <c r="AF972" t="s">
        <v>1</v>
      </c>
      <c r="AG972" t="s">
        <v>1</v>
      </c>
      <c r="AH972" t="s">
        <v>5887</v>
      </c>
      <c r="AI972" t="s">
        <v>3706</v>
      </c>
      <c r="AJ972" t="s">
        <v>1</v>
      </c>
      <c r="AK972">
        <v>9141001142</v>
      </c>
      <c r="AL972" t="s">
        <v>1</v>
      </c>
      <c r="AM972" t="s">
        <v>1</v>
      </c>
      <c r="AN972" t="s">
        <v>1</v>
      </c>
      <c r="AO972" t="s">
        <v>5887</v>
      </c>
      <c r="AP972" t="s">
        <v>1</v>
      </c>
      <c r="AQ972" t="s">
        <v>2</v>
      </c>
      <c r="AR972" t="s">
        <v>1</v>
      </c>
      <c r="AS972" t="s">
        <v>1</v>
      </c>
      <c r="AT972" t="s">
        <v>1</v>
      </c>
      <c r="AU972" t="s">
        <v>1</v>
      </c>
      <c r="AV972" t="s">
        <v>1</v>
      </c>
      <c r="AW972" t="s">
        <v>11</v>
      </c>
      <c r="AX972">
        <f>Tabla1[[#This Row],[precio del paquete]]-Tabla1[[#This Row],[Saldo_Deudor]]</f>
        <v>3100</v>
      </c>
      <c r="AY972">
        <v>11700</v>
      </c>
      <c r="AZ972">
        <v>0</v>
      </c>
      <c r="BA972">
        <v>0</v>
      </c>
      <c r="BB972" s="20">
        <v>0</v>
      </c>
      <c r="BC972" t="s">
        <v>6017</v>
      </c>
      <c r="BD972" t="s">
        <v>6111</v>
      </c>
      <c r="BE972" t="s">
        <v>3</v>
      </c>
      <c r="BF972" t="s">
        <v>3</v>
      </c>
      <c r="BG972" t="s">
        <v>3</v>
      </c>
      <c r="BH972" t="s">
        <v>3</v>
      </c>
      <c r="BI972" t="s">
        <v>3</v>
      </c>
      <c r="BJ972" s="18" t="s">
        <v>6157</v>
      </c>
      <c r="BK972" t="s">
        <v>3</v>
      </c>
      <c r="BL972" t="s">
        <v>132</v>
      </c>
      <c r="BM972" t="s">
        <v>1</v>
      </c>
      <c r="BN972">
        <f>Tabla1[[#This Row],[precio del paquete]]</f>
        <v>14800</v>
      </c>
      <c r="BO972" t="s">
        <v>1</v>
      </c>
      <c r="BP972" t="s">
        <v>1</v>
      </c>
      <c r="BQ972" t="s">
        <v>1</v>
      </c>
      <c r="BR972" t="s">
        <v>1</v>
      </c>
      <c r="BS972" t="s">
        <v>1</v>
      </c>
      <c r="BT972" t="s">
        <v>1</v>
      </c>
      <c r="BU972" t="s">
        <v>1</v>
      </c>
      <c r="BV972" t="s">
        <v>1</v>
      </c>
      <c r="BW972" t="s">
        <v>0</v>
      </c>
      <c r="BX972" t="s">
        <v>1</v>
      </c>
      <c r="BY972" t="s">
        <v>1</v>
      </c>
      <c r="BZ972" t="s">
        <v>1</v>
      </c>
      <c r="CA972" t="s">
        <v>1</v>
      </c>
      <c r="CB972" t="s">
        <v>1</v>
      </c>
      <c r="CD972" t="str" cm="1">
        <f t="array" aca="1" ref="CD972" ca="1">eConcatenar(A972:CB972,"|")</f>
        <v>mJh2He7hR5Goqtui|CAR2021.3058|3|MEMORIAL|TABASCO|CUNDUACAN|EJIDO HUIMANGO SEGUNDA SECCCION |2021-06-30|14800|0|100|50|0|0|0|0|0|0|0|0|0|0|0|0|0|0|0|VICENTE|HERNANDEZ|NATIVIDAD|SOLTERO|X|X|70 METROS DE LA ENTRADA PRINCIPAL |EJIDO HUIMANGO SEGUNDA SECCCION |X|9141001142|X|X|X|70 METROS DE LA ENTRADA PRINCIPAL |X|LUNES|X|X|X|X|X|DOMICILIO |3100|11700|0|0|0|2022-09-02|2022-09-09|x|x|x|x|x|TQPNUNDB8OSMS5B|x|HOMBRE|X|14800|X|X|X|X|X|X|X|X|CARDENAS|X|X|X|X|X</v>
      </c>
    </row>
    <row r="973" spans="1:82" x14ac:dyDescent="0.25">
      <c r="A973" t="s">
        <v>1107</v>
      </c>
      <c r="B973" t="s">
        <v>3095</v>
      </c>
      <c r="C973">
        <v>3</v>
      </c>
      <c r="D973" t="s">
        <v>3184</v>
      </c>
      <c r="E973" t="s">
        <v>3188</v>
      </c>
      <c r="F973" t="s">
        <v>3191</v>
      </c>
      <c r="G973" t="s">
        <v>3706</v>
      </c>
      <c r="H973" t="s">
        <v>4019</v>
      </c>
      <c r="I973">
        <v>24500</v>
      </c>
      <c r="J973">
        <v>0</v>
      </c>
      <c r="K973">
        <v>500</v>
      </c>
      <c r="L973">
        <v>50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 t="s">
        <v>4310</v>
      </c>
      <c r="AC973" t="s">
        <v>4183</v>
      </c>
      <c r="AD973" t="s">
        <v>4412</v>
      </c>
      <c r="AE973" t="s">
        <v>4</v>
      </c>
      <c r="AF973" t="s">
        <v>1</v>
      </c>
      <c r="AG973" t="s">
        <v>1</v>
      </c>
      <c r="AH973" t="s">
        <v>5463</v>
      </c>
      <c r="AI973" t="s">
        <v>3706</v>
      </c>
      <c r="AJ973" t="s">
        <v>1</v>
      </c>
      <c r="AK973">
        <v>9141149408</v>
      </c>
      <c r="AL973" t="s">
        <v>1</v>
      </c>
      <c r="AM973" t="s">
        <v>1</v>
      </c>
      <c r="AN973" t="s">
        <v>1</v>
      </c>
      <c r="AO973" t="s">
        <v>5463</v>
      </c>
      <c r="AP973" t="s">
        <v>1</v>
      </c>
      <c r="AQ973" t="s">
        <v>2</v>
      </c>
      <c r="AR973" t="s">
        <v>1</v>
      </c>
      <c r="AS973" t="s">
        <v>1</v>
      </c>
      <c r="AT973" t="s">
        <v>1</v>
      </c>
      <c r="AU973" t="s">
        <v>1</v>
      </c>
      <c r="AV973" t="s">
        <v>1</v>
      </c>
      <c r="AW973" t="s">
        <v>11</v>
      </c>
      <c r="AX973">
        <f>Tabla1[[#This Row],[precio del paquete]]-Tabla1[[#This Row],[Saldo_Deudor]]</f>
        <v>3300</v>
      </c>
      <c r="AY973">
        <v>21200</v>
      </c>
      <c r="AZ973">
        <v>0</v>
      </c>
      <c r="BA973">
        <v>0</v>
      </c>
      <c r="BB973" s="20">
        <v>0</v>
      </c>
      <c r="BC973" t="s">
        <v>6017</v>
      </c>
      <c r="BD973" t="s">
        <v>6111</v>
      </c>
      <c r="BE973" t="s">
        <v>3</v>
      </c>
      <c r="BF973" t="s">
        <v>3</v>
      </c>
      <c r="BG973" t="s">
        <v>3</v>
      </c>
      <c r="BH973" t="s">
        <v>3</v>
      </c>
      <c r="BI973" t="s">
        <v>3</v>
      </c>
      <c r="BJ973" s="19" t="s">
        <v>6157</v>
      </c>
      <c r="BK973" t="s">
        <v>3</v>
      </c>
      <c r="BL973" t="s">
        <v>132</v>
      </c>
      <c r="BM973" t="s">
        <v>1</v>
      </c>
      <c r="BN973">
        <f>Tabla1[[#This Row],[precio del paquete]]</f>
        <v>24500</v>
      </c>
      <c r="BO973" t="s">
        <v>1</v>
      </c>
      <c r="BP973" t="s">
        <v>1</v>
      </c>
      <c r="BQ973" t="s">
        <v>1</v>
      </c>
      <c r="BR973" t="s">
        <v>1</v>
      </c>
      <c r="BS973" t="s">
        <v>1</v>
      </c>
      <c r="BT973" t="s">
        <v>1</v>
      </c>
      <c r="BU973" t="s">
        <v>1</v>
      </c>
      <c r="BV973" t="s">
        <v>1</v>
      </c>
      <c r="BW973" t="s">
        <v>0</v>
      </c>
      <c r="BX973" t="s">
        <v>1</v>
      </c>
      <c r="BY973" t="s">
        <v>1</v>
      </c>
      <c r="BZ973" t="s">
        <v>1</v>
      </c>
      <c r="CA973" t="s">
        <v>1</v>
      </c>
      <c r="CB973" t="s">
        <v>1</v>
      </c>
      <c r="CD973" t="str" cm="1">
        <f t="array" aca="1" ref="CD973" ca="1">eConcatenar(A973:CB973,"|")</f>
        <v>hy9oftwmyW4kbKWx|CAR2021-3042|3|DIGNITY|TABASCO|CUNDUACAN|EJIDO HUIMANGO SEGUNDA SECCCION |2021-06-30|24500|0|500|50|0|0|0|0|0|0|0|0|0|0|0|0|0|0|0|ALVAREZ|DE LA CRUZ|CECILIO|SOLTERO|X|X|CARRETERA PRINCIPAL SIN NUMERO |EJIDO HUIMANGO SEGUNDA SECCCION |X|9141149408|X|X|X|CARRETERA PRINCIPAL SIN NUMERO |X|LUNES|X|X|X|X|X|DOMICILIO |3300|21200|0|0|0|2022-09-02|2022-09-09|x|x|x|x|x|TQPNUNDB8OSMS5B|x|HOMBRE|X|24500|X|X|X|X|X|X|X|X|CARDENAS|X|X|X|X|X</v>
      </c>
    </row>
    <row r="974" spans="1:82" x14ac:dyDescent="0.25">
      <c r="A974" t="s">
        <v>1108</v>
      </c>
      <c r="B974" t="s">
        <v>3096</v>
      </c>
      <c r="C974">
        <v>3</v>
      </c>
      <c r="D974" t="s">
        <v>3183</v>
      </c>
      <c r="E974" t="s">
        <v>3188</v>
      </c>
      <c r="F974" t="s">
        <v>3191</v>
      </c>
      <c r="G974" t="s">
        <v>3706</v>
      </c>
      <c r="H974" t="s">
        <v>4019</v>
      </c>
      <c r="I974">
        <v>14800</v>
      </c>
      <c r="J974">
        <v>0</v>
      </c>
      <c r="K974">
        <v>100</v>
      </c>
      <c r="L974">
        <v>50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 t="s">
        <v>4186</v>
      </c>
      <c r="AC974" t="s">
        <v>4246</v>
      </c>
      <c r="AD974" t="s">
        <v>5127</v>
      </c>
      <c r="AE974" t="s">
        <v>4</v>
      </c>
      <c r="AF974" t="s">
        <v>1</v>
      </c>
      <c r="AG974" t="s">
        <v>1</v>
      </c>
      <c r="AH974" t="s">
        <v>5888</v>
      </c>
      <c r="AI974" t="s">
        <v>3706</v>
      </c>
      <c r="AJ974" t="s">
        <v>1</v>
      </c>
      <c r="AK974">
        <v>9331649255</v>
      </c>
      <c r="AL974" t="s">
        <v>1</v>
      </c>
      <c r="AM974" t="s">
        <v>1</v>
      </c>
      <c r="AN974" t="s">
        <v>1</v>
      </c>
      <c r="AO974" t="s">
        <v>5888</v>
      </c>
      <c r="AP974" t="s">
        <v>1</v>
      </c>
      <c r="AQ974" t="s">
        <v>2</v>
      </c>
      <c r="AR974" t="s">
        <v>1</v>
      </c>
      <c r="AS974" t="s">
        <v>1</v>
      </c>
      <c r="AT974" t="s">
        <v>1</v>
      </c>
      <c r="AU974" t="s">
        <v>1</v>
      </c>
      <c r="AV974" t="s">
        <v>1</v>
      </c>
      <c r="AW974" t="s">
        <v>11</v>
      </c>
      <c r="AX974">
        <f>Tabla1[[#This Row],[precio del paquete]]-Tabla1[[#This Row],[Saldo_Deudor]]</f>
        <v>3000</v>
      </c>
      <c r="AY974">
        <v>11800</v>
      </c>
      <c r="AZ974">
        <v>0</v>
      </c>
      <c r="BA974">
        <v>0</v>
      </c>
      <c r="BB974" s="20">
        <v>0</v>
      </c>
      <c r="BC974" t="s">
        <v>6017</v>
      </c>
      <c r="BD974" t="s">
        <v>6111</v>
      </c>
      <c r="BE974" t="s">
        <v>3</v>
      </c>
      <c r="BF974" t="s">
        <v>3</v>
      </c>
      <c r="BG974" t="s">
        <v>3</v>
      </c>
      <c r="BH974" t="s">
        <v>3</v>
      </c>
      <c r="BI974" t="s">
        <v>3</v>
      </c>
      <c r="BJ974" s="18" t="s">
        <v>6157</v>
      </c>
      <c r="BK974" t="s">
        <v>3</v>
      </c>
      <c r="BL974" t="s">
        <v>132</v>
      </c>
      <c r="BM974" t="s">
        <v>1</v>
      </c>
      <c r="BN974">
        <f>Tabla1[[#This Row],[precio del paquete]]</f>
        <v>14800</v>
      </c>
      <c r="BO974" t="s">
        <v>1</v>
      </c>
      <c r="BP974" t="s">
        <v>1</v>
      </c>
      <c r="BQ974" t="s">
        <v>1</v>
      </c>
      <c r="BR974" t="s">
        <v>1</v>
      </c>
      <c r="BS974" t="s">
        <v>1</v>
      </c>
      <c r="BT974" t="s">
        <v>1</v>
      </c>
      <c r="BU974" t="s">
        <v>1</v>
      </c>
      <c r="BV974" t="s">
        <v>1</v>
      </c>
      <c r="BW974" t="s">
        <v>0</v>
      </c>
      <c r="BX974" t="s">
        <v>1</v>
      </c>
      <c r="BY974" t="s">
        <v>1</v>
      </c>
      <c r="BZ974" t="s">
        <v>1</v>
      </c>
      <c r="CA974" t="s">
        <v>1</v>
      </c>
      <c r="CB974" t="s">
        <v>1</v>
      </c>
      <c r="CD974" t="str" cm="1">
        <f t="array" aca="1" ref="CD974" ca="1">eConcatenar(A974:CB974,"|")</f>
        <v>du54VUthUUcZdqcz|CAR2021-3057|3|MEMORIAL|TABASCO|CUNDUACAN|EJIDO HUIMANGO SEGUNDA SECCCION |2021-06-30|14800|0|100|50|0|0|0|0|0|0|0|0|0|0|0|0|0|0|0|GARCIA|JIMENEZ|JUANA DEL CARMEN|SOLTERO|X|X|A 20 METROS DE LA ANTIGUA FERMENTADORA|EJIDO HUIMANGO SEGUNDA SECCCION |X|9331649255|X|X|X|A 20 METROS DE LA ANTIGUA FERMENTADORA|X|LUNES|X|X|X|X|X|DOMICILIO |3000|11800|0|0|0|2022-09-02|2022-09-09|x|x|x|x|x|TQPNUNDB8OSMS5B|x|HOMBRE|X|14800|X|X|X|X|X|X|X|X|CARDENAS|X|X|X|X|X</v>
      </c>
    </row>
    <row r="975" spans="1:82" x14ac:dyDescent="0.25">
      <c r="A975" t="s">
        <v>1109</v>
      </c>
      <c r="B975" t="s">
        <v>3097</v>
      </c>
      <c r="C975">
        <v>3</v>
      </c>
      <c r="D975" t="s">
        <v>3183</v>
      </c>
      <c r="E975" t="s">
        <v>3188</v>
      </c>
      <c r="F975" t="s">
        <v>0</v>
      </c>
      <c r="G975" t="s">
        <v>3707</v>
      </c>
      <c r="H975" t="s">
        <v>4157</v>
      </c>
      <c r="I975">
        <v>14800</v>
      </c>
      <c r="J975">
        <v>0</v>
      </c>
      <c r="K975">
        <v>100</v>
      </c>
      <c r="L975">
        <v>50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 t="s">
        <v>4703</v>
      </c>
      <c r="AC975" t="s">
        <v>4449</v>
      </c>
      <c r="AD975" t="s">
        <v>5128</v>
      </c>
      <c r="AE975" t="s">
        <v>4</v>
      </c>
      <c r="AF975" t="s">
        <v>1</v>
      </c>
      <c r="AG975" t="s">
        <v>1</v>
      </c>
      <c r="AH975" t="s">
        <v>5889</v>
      </c>
      <c r="AI975" t="s">
        <v>3707</v>
      </c>
      <c r="AJ975" t="s">
        <v>1</v>
      </c>
      <c r="AK975">
        <v>9371681825</v>
      </c>
      <c r="AL975" t="s">
        <v>1</v>
      </c>
      <c r="AM975" t="s">
        <v>1</v>
      </c>
      <c r="AN975" t="s">
        <v>1</v>
      </c>
      <c r="AO975" t="s">
        <v>5889</v>
      </c>
      <c r="AP975" t="s">
        <v>1</v>
      </c>
      <c r="AQ975" t="s">
        <v>2</v>
      </c>
      <c r="AR975" t="s">
        <v>1</v>
      </c>
      <c r="AS975" t="s">
        <v>1</v>
      </c>
      <c r="AT975" t="s">
        <v>1</v>
      </c>
      <c r="AU975" t="s">
        <v>1</v>
      </c>
      <c r="AV975" t="s">
        <v>1</v>
      </c>
      <c r="AW975" t="s">
        <v>11</v>
      </c>
      <c r="AX975">
        <f>Tabla1[[#This Row],[precio del paquete]]-Tabla1[[#This Row],[Saldo_Deudor]]</f>
        <v>3300</v>
      </c>
      <c r="AY975">
        <v>11500</v>
      </c>
      <c r="AZ975">
        <v>0</v>
      </c>
      <c r="BA975">
        <v>0</v>
      </c>
      <c r="BB975" s="20">
        <v>0</v>
      </c>
      <c r="BC975" t="s">
        <v>6017</v>
      </c>
      <c r="BD975" t="s">
        <v>6111</v>
      </c>
      <c r="BE975" t="s">
        <v>3</v>
      </c>
      <c r="BF975" t="s">
        <v>3</v>
      </c>
      <c r="BG975" t="s">
        <v>3</v>
      </c>
      <c r="BH975" t="s">
        <v>3</v>
      </c>
      <c r="BI975" t="s">
        <v>3</v>
      </c>
      <c r="BJ975" s="19" t="s">
        <v>6157</v>
      </c>
      <c r="BK975" t="s">
        <v>3</v>
      </c>
      <c r="BL975" t="s">
        <v>132</v>
      </c>
      <c r="BM975" t="s">
        <v>1</v>
      </c>
      <c r="BN975">
        <f>Tabla1[[#This Row],[precio del paquete]]</f>
        <v>14800</v>
      </c>
      <c r="BO975" t="s">
        <v>1</v>
      </c>
      <c r="BP975" t="s">
        <v>1</v>
      </c>
      <c r="BQ975" t="s">
        <v>1</v>
      </c>
      <c r="BR975" t="s">
        <v>1</v>
      </c>
      <c r="BS975" t="s">
        <v>1</v>
      </c>
      <c r="BT975" t="s">
        <v>1</v>
      </c>
      <c r="BU975" t="s">
        <v>1</v>
      </c>
      <c r="BV975" t="s">
        <v>1</v>
      </c>
      <c r="BW975" t="s">
        <v>0</v>
      </c>
      <c r="BX975" t="s">
        <v>1</v>
      </c>
      <c r="BY975" t="s">
        <v>1</v>
      </c>
      <c r="BZ975" t="s">
        <v>1</v>
      </c>
      <c r="CA975" t="s">
        <v>1</v>
      </c>
      <c r="CB975" t="s">
        <v>1</v>
      </c>
      <c r="CD975" t="str" cm="1">
        <f t="array" aca="1" ref="CD975" ca="1">eConcatenar(A975:CB975,"|")</f>
        <v>UbtI8eaNJPOgH1Ci|CAR2021-3019|3|MEMORIAL|TABASCO|CARDENAS|RANCHERIA LAS MANTILLAS CUARTA SECCION |2021-06-26|14800|0|100|50|0|0|0|0|0|0|0|0|0|0|0|0|0|0|0|BAUTISTA|CANO|MATEA|SOLTERO|X|X|CALLE PRINCIPAL CARDENAS CUNDUACAN|RANCHERIA LAS MANTILLAS CUARTA SECCION |X|9371681825|X|X|X|CALLE PRINCIPAL CARDENAS CUNDUACAN|X|LUNES|X|X|X|X|X|DOMICILIO |3300|11500|0|0|0|2022-09-02|2022-09-09|x|x|x|x|x|TQPNUNDB8OSMS5B|x|HOMBRE|X|14800|X|X|X|X|X|X|X|X|CARDENAS|X|X|X|X|X</v>
      </c>
    </row>
    <row r="976" spans="1:82" x14ac:dyDescent="0.25">
      <c r="A976" t="s">
        <v>1110</v>
      </c>
      <c r="B976" t="s">
        <v>3098</v>
      </c>
      <c r="C976">
        <v>3</v>
      </c>
      <c r="D976" t="s">
        <v>3183</v>
      </c>
      <c r="E976" t="s">
        <v>3188</v>
      </c>
      <c r="F976" t="s">
        <v>0</v>
      </c>
      <c r="G976" t="s">
        <v>3708</v>
      </c>
      <c r="H976" t="s">
        <v>3794</v>
      </c>
      <c r="I976">
        <v>14800</v>
      </c>
      <c r="J976">
        <v>0</v>
      </c>
      <c r="K976">
        <v>50</v>
      </c>
      <c r="L976">
        <v>50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 t="s">
        <v>4201</v>
      </c>
      <c r="AC976" t="s">
        <v>4255</v>
      </c>
      <c r="AD976" t="s">
        <v>5129</v>
      </c>
      <c r="AE976" t="s">
        <v>4</v>
      </c>
      <c r="AF976" t="s">
        <v>1</v>
      </c>
      <c r="AG976" t="s">
        <v>1</v>
      </c>
      <c r="AH976" t="s">
        <v>5196</v>
      </c>
      <c r="AI976" t="s">
        <v>3708</v>
      </c>
      <c r="AJ976" t="s">
        <v>1</v>
      </c>
      <c r="AK976">
        <v>9372704873</v>
      </c>
      <c r="AL976" t="s">
        <v>1</v>
      </c>
      <c r="AM976" t="s">
        <v>1</v>
      </c>
      <c r="AN976" t="s">
        <v>1</v>
      </c>
      <c r="AO976" t="s">
        <v>5196</v>
      </c>
      <c r="AP976" t="s">
        <v>1</v>
      </c>
      <c r="AQ976" t="s">
        <v>2</v>
      </c>
      <c r="AR976" t="s">
        <v>1</v>
      </c>
      <c r="AS976" t="s">
        <v>1</v>
      </c>
      <c r="AT976" t="s">
        <v>1</v>
      </c>
      <c r="AU976" t="s">
        <v>1</v>
      </c>
      <c r="AV976" t="s">
        <v>1</v>
      </c>
      <c r="AW976" t="s">
        <v>11</v>
      </c>
      <c r="AX976">
        <f>Tabla1[[#This Row],[precio del paquete]]-Tabla1[[#This Row],[Saldo_Deudor]]</f>
        <v>1650</v>
      </c>
      <c r="AY976">
        <v>13150</v>
      </c>
      <c r="AZ976">
        <v>0</v>
      </c>
      <c r="BA976">
        <v>0</v>
      </c>
      <c r="BB976" s="20">
        <v>0</v>
      </c>
      <c r="BC976" t="s">
        <v>6006</v>
      </c>
      <c r="BD976" t="s">
        <v>6100</v>
      </c>
      <c r="BE976" t="s">
        <v>3</v>
      </c>
      <c r="BF976" t="s">
        <v>3</v>
      </c>
      <c r="BG976" t="s">
        <v>3</v>
      </c>
      <c r="BH976" t="s">
        <v>3</v>
      </c>
      <c r="BI976" t="s">
        <v>3</v>
      </c>
      <c r="BJ976" s="18" t="s">
        <v>6157</v>
      </c>
      <c r="BK976" t="s">
        <v>3</v>
      </c>
      <c r="BL976" t="s">
        <v>132</v>
      </c>
      <c r="BM976" t="s">
        <v>1</v>
      </c>
      <c r="BN976">
        <f>Tabla1[[#This Row],[precio del paquete]]</f>
        <v>14800</v>
      </c>
      <c r="BO976" t="s">
        <v>1</v>
      </c>
      <c r="BP976" t="s">
        <v>1</v>
      </c>
      <c r="BQ976" t="s">
        <v>1</v>
      </c>
      <c r="BR976" t="s">
        <v>1</v>
      </c>
      <c r="BS976" t="s">
        <v>1</v>
      </c>
      <c r="BT976" t="s">
        <v>1</v>
      </c>
      <c r="BU976" t="s">
        <v>1</v>
      </c>
      <c r="BV976" t="s">
        <v>1</v>
      </c>
      <c r="BW976" t="s">
        <v>0</v>
      </c>
      <c r="BX976" t="s">
        <v>1</v>
      </c>
      <c r="BY976" t="s">
        <v>1</v>
      </c>
      <c r="BZ976" t="s">
        <v>1</v>
      </c>
      <c r="CA976" t="s">
        <v>1</v>
      </c>
      <c r="CB976" t="s">
        <v>1</v>
      </c>
      <c r="CD976" t="str" cm="1">
        <f t="array" aca="1" ref="CD976" ca="1">eConcatenar(A976:CB976,"|")</f>
        <v>ueqoNDLkJQMQoDCi|CAR2021-6243|3|MEMORIAL|TABASCO|CARDENAS|RANCHERIA SANTUARIO SEGUNDA SECCION |2021-10-19|14800|0|50|50|0|0|0|0|0|0|0|0|0|0|0|0|0|0|0|HERNANDEZ|ALVARADO|WENDY PAOLA|SOLTERO|X|X|CARRETERA PRINCIPAL|RANCHERIA SANTUARIO SEGUNDA SECCION |X|9372704873|X|X|X|CARRETERA PRINCIPAL|X|LUNES|X|X|X|X|X|DOMICILIO |1650|13150|0|0|0|2022-07-02|2022-07-09|x|x|x|x|x|TQPNUNDB8OSMS5B|x|HOMBRE|X|14800|X|X|X|X|X|X|X|X|CARDENAS|X|X|X|X|X</v>
      </c>
    </row>
    <row r="977" spans="1:82" x14ac:dyDescent="0.25">
      <c r="A977" t="s">
        <v>1111</v>
      </c>
      <c r="B977" t="s">
        <v>3099</v>
      </c>
      <c r="C977">
        <v>3</v>
      </c>
      <c r="D977" t="s">
        <v>3183</v>
      </c>
      <c r="E977" t="s">
        <v>3188</v>
      </c>
      <c r="F977" t="s">
        <v>0</v>
      </c>
      <c r="G977" t="s">
        <v>3709</v>
      </c>
      <c r="H977" t="s">
        <v>3857</v>
      </c>
      <c r="I977">
        <v>14800</v>
      </c>
      <c r="J977">
        <v>0</v>
      </c>
      <c r="K977">
        <v>100</v>
      </c>
      <c r="L977">
        <v>50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 t="s">
        <v>4704</v>
      </c>
      <c r="AC977" t="s">
        <v>4844</v>
      </c>
      <c r="AD977" t="s">
        <v>5130</v>
      </c>
      <c r="AE977" t="s">
        <v>4</v>
      </c>
      <c r="AF977" t="s">
        <v>1</v>
      </c>
      <c r="AG977" t="s">
        <v>1</v>
      </c>
      <c r="AH977" t="s">
        <v>5890</v>
      </c>
      <c r="AI977" t="s">
        <v>3709</v>
      </c>
      <c r="AJ977" t="s">
        <v>1</v>
      </c>
      <c r="AK977">
        <v>9141338077</v>
      </c>
      <c r="AL977" t="s">
        <v>1</v>
      </c>
      <c r="AM977" t="s">
        <v>1</v>
      </c>
      <c r="AN977" t="s">
        <v>1</v>
      </c>
      <c r="AO977" t="s">
        <v>5890</v>
      </c>
      <c r="AP977" t="s">
        <v>1</v>
      </c>
      <c r="AQ977" t="s">
        <v>2</v>
      </c>
      <c r="AR977" t="s">
        <v>1</v>
      </c>
      <c r="AS977" t="s">
        <v>1</v>
      </c>
      <c r="AT977" t="s">
        <v>1</v>
      </c>
      <c r="AU977" t="s">
        <v>1</v>
      </c>
      <c r="AV977" t="s">
        <v>1</v>
      </c>
      <c r="AW977" t="s">
        <v>11</v>
      </c>
      <c r="AX977">
        <f>Tabla1[[#This Row],[precio del paquete]]-Tabla1[[#This Row],[Saldo_Deudor]]</f>
        <v>1600</v>
      </c>
      <c r="AY977">
        <v>13200</v>
      </c>
      <c r="AZ977">
        <v>0</v>
      </c>
      <c r="BA977">
        <v>0</v>
      </c>
      <c r="BB977" s="20">
        <v>0</v>
      </c>
      <c r="BC977" t="s">
        <v>6017</v>
      </c>
      <c r="BD977" t="s">
        <v>6111</v>
      </c>
      <c r="BE977" t="s">
        <v>3</v>
      </c>
      <c r="BF977" t="s">
        <v>3</v>
      </c>
      <c r="BG977" t="s">
        <v>3</v>
      </c>
      <c r="BH977" t="s">
        <v>3</v>
      </c>
      <c r="BI977" t="s">
        <v>3</v>
      </c>
      <c r="BJ977" s="19" t="s">
        <v>6155</v>
      </c>
      <c r="BK977" t="s">
        <v>3</v>
      </c>
      <c r="BL977" t="s">
        <v>132</v>
      </c>
      <c r="BM977" t="s">
        <v>1</v>
      </c>
      <c r="BN977">
        <f>Tabla1[[#This Row],[precio del paquete]]</f>
        <v>14800</v>
      </c>
      <c r="BO977" t="s">
        <v>1</v>
      </c>
      <c r="BP977" t="s">
        <v>1</v>
      </c>
      <c r="BQ977" t="s">
        <v>1</v>
      </c>
      <c r="BR977" t="s">
        <v>1</v>
      </c>
      <c r="BS977" t="s">
        <v>1</v>
      </c>
      <c r="BT977" t="s">
        <v>1</v>
      </c>
      <c r="BU977" t="s">
        <v>1</v>
      </c>
      <c r="BV977" t="s">
        <v>1</v>
      </c>
      <c r="BW977" t="s">
        <v>0</v>
      </c>
      <c r="BX977" t="s">
        <v>1</v>
      </c>
      <c r="BY977" t="s">
        <v>1</v>
      </c>
      <c r="BZ977" t="s">
        <v>1</v>
      </c>
      <c r="CA977" t="s">
        <v>1</v>
      </c>
      <c r="CB977" t="s">
        <v>1</v>
      </c>
      <c r="CD977" t="str" cm="1">
        <f t="array" aca="1" ref="CD977" ca="1">eConcatenar(A977:CB977,"|")</f>
        <v>JYldqnbkVIDOLDQE|CAR2021-5819|3|MEMORIAL|TABASCO|CARDENAS|EJIDO YOLOKOCHITL SEGUDA SECCION |2021-02-10|14800|0|100|50|0|0|0|0|0|0|0|0|0|0|0|0|0|0|0|TRIANO|JERONIMO|YSABEL|SOLTERO|X|X|ENTRADA DE SAN SEVERO SIN NUMERO|EJIDO YOLOKOCHITL SEGUDA SECCION |X|9141338077|X|X|X|ENTRADA DE SAN SEVERO SIN NUMERO|X|LUNES|X|X|X|X|X|DOMICILIO |1600|13200|0|0|0|2022-09-02|2022-09-09|x|x|x|x|x|D7MKLZTCDQVFP55|x|HOMBRE|X|14800|X|X|X|X|X|X|X|X|CARDENAS|X|X|X|X|X</v>
      </c>
    </row>
    <row r="978" spans="1:82" x14ac:dyDescent="0.25">
      <c r="A978" t="s">
        <v>1112</v>
      </c>
      <c r="B978" t="s">
        <v>3100</v>
      </c>
      <c r="C978">
        <v>3</v>
      </c>
      <c r="D978" t="s">
        <v>3183</v>
      </c>
      <c r="E978" t="s">
        <v>3188</v>
      </c>
      <c r="F978" t="s">
        <v>3192</v>
      </c>
      <c r="G978" t="s">
        <v>3710</v>
      </c>
      <c r="H978" t="s">
        <v>3939</v>
      </c>
      <c r="I978">
        <v>12900</v>
      </c>
      <c r="J978">
        <v>0</v>
      </c>
      <c r="K978">
        <v>100</v>
      </c>
      <c r="L978">
        <v>50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 t="s">
        <v>4201</v>
      </c>
      <c r="AC978" t="s">
        <v>4385</v>
      </c>
      <c r="AD978" t="s">
        <v>5131</v>
      </c>
      <c r="AE978" t="s">
        <v>4</v>
      </c>
      <c r="AF978" t="s">
        <v>1</v>
      </c>
      <c r="AG978" t="s">
        <v>1</v>
      </c>
      <c r="AH978" t="s">
        <v>3346</v>
      </c>
      <c r="AI978" t="s">
        <v>3710</v>
      </c>
      <c r="AJ978" t="s">
        <v>1</v>
      </c>
      <c r="AK978" t="s">
        <v>1</v>
      </c>
      <c r="AL978" t="s">
        <v>1</v>
      </c>
      <c r="AM978" t="s">
        <v>1</v>
      </c>
      <c r="AN978" t="s">
        <v>1</v>
      </c>
      <c r="AO978" t="s">
        <v>3346</v>
      </c>
      <c r="AP978" t="s">
        <v>1</v>
      </c>
      <c r="AQ978" t="s">
        <v>2</v>
      </c>
      <c r="AR978" t="s">
        <v>1</v>
      </c>
      <c r="AS978" t="s">
        <v>1</v>
      </c>
      <c r="AT978" t="s">
        <v>1</v>
      </c>
      <c r="AU978" t="s">
        <v>1</v>
      </c>
      <c r="AV978" t="s">
        <v>1</v>
      </c>
      <c r="AW978" t="s">
        <v>11</v>
      </c>
      <c r="AX978">
        <f>Tabla1[[#This Row],[precio del paquete]]-Tabla1[[#This Row],[Saldo_Deudor]]</f>
        <v>5450</v>
      </c>
      <c r="AY978">
        <v>7450</v>
      </c>
      <c r="AZ978">
        <v>0</v>
      </c>
      <c r="BA978">
        <v>0</v>
      </c>
      <c r="BB978" s="20">
        <v>0</v>
      </c>
      <c r="BC978" t="s">
        <v>6022</v>
      </c>
      <c r="BD978" t="s">
        <v>6115</v>
      </c>
      <c r="BE978" t="s">
        <v>3</v>
      </c>
      <c r="BF978" t="s">
        <v>3</v>
      </c>
      <c r="BG978" t="s">
        <v>3</v>
      </c>
      <c r="BH978" t="s">
        <v>3</v>
      </c>
      <c r="BI978" t="s">
        <v>3</v>
      </c>
      <c r="BJ978" s="18" t="s">
        <v>6157</v>
      </c>
      <c r="BK978" t="s">
        <v>3</v>
      </c>
      <c r="BL978" t="s">
        <v>132</v>
      </c>
      <c r="BM978" t="s">
        <v>1</v>
      </c>
      <c r="BN978">
        <f>Tabla1[[#This Row],[precio del paquete]]</f>
        <v>12900</v>
      </c>
      <c r="BO978" t="s">
        <v>1</v>
      </c>
      <c r="BP978" t="s">
        <v>1</v>
      </c>
      <c r="BQ978" t="s">
        <v>1</v>
      </c>
      <c r="BR978" t="s">
        <v>1</v>
      </c>
      <c r="BS978" t="s">
        <v>1</v>
      </c>
      <c r="BT978" t="s">
        <v>1</v>
      </c>
      <c r="BU978" t="s">
        <v>1</v>
      </c>
      <c r="BV978" t="s">
        <v>1</v>
      </c>
      <c r="BW978" t="s">
        <v>0</v>
      </c>
      <c r="BX978" t="s">
        <v>1</v>
      </c>
      <c r="BY978" t="s">
        <v>1</v>
      </c>
      <c r="BZ978" t="s">
        <v>1</v>
      </c>
      <c r="CA978" t="s">
        <v>1</v>
      </c>
      <c r="CB978" t="s">
        <v>1</v>
      </c>
      <c r="CD978" t="str" cm="1">
        <f t="array" aca="1" ref="CD978" ca="1">eConcatenar(A978:CB978,"|")</f>
        <v>r9f59p1NhfCzoJTj|PAR2020-0556|3|MEMORIAL|TABASCO|PARAISO|COLONIA EL BELLOTE|2020-04-03|12900|0|100|50|0|0|0|0|0|0|0|0|0|0|0|0|0|0|0|HERNANDEZ|SANTOS|ADRIAN|SOLTERO|X|X|EL BELLOTE|COLONIA EL BELLOTE|X|X|X|X|X|EL BELLOTE|X|LUNES|X|X|X|X|X|DOMICILIO |5450|7450|0|0|0|2022-07-11|2022-07-18|x|x|x|x|x|TQPNUNDB8OSMS5B|x|HOMBRE|X|12900|X|X|X|X|X|X|X|X|CARDENAS|X|X|X|X|X</v>
      </c>
    </row>
    <row r="979" spans="1:82" x14ac:dyDescent="0.25">
      <c r="A979" t="s">
        <v>1113</v>
      </c>
      <c r="B979" t="s">
        <v>3101</v>
      </c>
      <c r="C979">
        <v>3</v>
      </c>
      <c r="D979" t="s">
        <v>4176</v>
      </c>
      <c r="E979" t="s">
        <v>3188</v>
      </c>
      <c r="F979" t="s">
        <v>0</v>
      </c>
      <c r="G979" t="s">
        <v>3711</v>
      </c>
      <c r="H979" t="s">
        <v>3911</v>
      </c>
      <c r="I979">
        <v>25000</v>
      </c>
      <c r="J979">
        <v>0</v>
      </c>
      <c r="K979">
        <v>150</v>
      </c>
      <c r="L979">
        <v>50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 t="s">
        <v>4635</v>
      </c>
      <c r="AC979" t="s">
        <v>4591</v>
      </c>
      <c r="AD979" t="s">
        <v>5132</v>
      </c>
      <c r="AE979" t="s">
        <v>4</v>
      </c>
      <c r="AF979" t="s">
        <v>1</v>
      </c>
      <c r="AG979" t="s">
        <v>1</v>
      </c>
      <c r="AH979" t="s">
        <v>5891</v>
      </c>
      <c r="AI979" t="s">
        <v>3711</v>
      </c>
      <c r="AJ979" t="s">
        <v>1</v>
      </c>
      <c r="AK979">
        <v>9934051921</v>
      </c>
      <c r="AL979" t="s">
        <v>1</v>
      </c>
      <c r="AM979" t="s">
        <v>1</v>
      </c>
      <c r="AN979" t="s">
        <v>1</v>
      </c>
      <c r="AO979" t="s">
        <v>5891</v>
      </c>
      <c r="AP979" t="s">
        <v>1</v>
      </c>
      <c r="AQ979" t="s">
        <v>2</v>
      </c>
      <c r="AR979" t="s">
        <v>1</v>
      </c>
      <c r="AS979" t="s">
        <v>1</v>
      </c>
      <c r="AT979" t="s">
        <v>1</v>
      </c>
      <c r="AU979" t="s">
        <v>1</v>
      </c>
      <c r="AV979" t="s">
        <v>1</v>
      </c>
      <c r="AW979" t="s">
        <v>11</v>
      </c>
      <c r="AX979">
        <f>Tabla1[[#This Row],[precio del paquete]]-Tabla1[[#This Row],[Saldo_Deudor]]</f>
        <v>-7150</v>
      </c>
      <c r="AY979">
        <v>32150</v>
      </c>
      <c r="AZ979">
        <v>0</v>
      </c>
      <c r="BA979">
        <v>0</v>
      </c>
      <c r="BB979" s="20">
        <v>0</v>
      </c>
      <c r="BC979" t="s">
        <v>6016</v>
      </c>
      <c r="BD979" t="s">
        <v>6110</v>
      </c>
      <c r="BE979" t="s">
        <v>3</v>
      </c>
      <c r="BF979" t="s">
        <v>3</v>
      </c>
      <c r="BG979" t="s">
        <v>3</v>
      </c>
      <c r="BH979" t="s">
        <v>3</v>
      </c>
      <c r="BI979" t="s">
        <v>3</v>
      </c>
      <c r="BJ979" s="19" t="s">
        <v>6139</v>
      </c>
      <c r="BK979" t="s">
        <v>3</v>
      </c>
      <c r="BL979" t="s">
        <v>132</v>
      </c>
      <c r="BM979" t="s">
        <v>1</v>
      </c>
      <c r="BN979">
        <f>Tabla1[[#This Row],[precio del paquete]]</f>
        <v>25000</v>
      </c>
      <c r="BO979" t="s">
        <v>1</v>
      </c>
      <c r="BP979" t="s">
        <v>1</v>
      </c>
      <c r="BQ979" t="s">
        <v>1</v>
      </c>
      <c r="BR979" t="s">
        <v>1</v>
      </c>
      <c r="BS979" t="s">
        <v>1</v>
      </c>
      <c r="BT979" t="s">
        <v>1</v>
      </c>
      <c r="BU979" t="s">
        <v>1</v>
      </c>
      <c r="BV979" t="s">
        <v>1</v>
      </c>
      <c r="BW979" t="s">
        <v>0</v>
      </c>
      <c r="BX979" t="s">
        <v>1</v>
      </c>
      <c r="BY979" t="s">
        <v>1</v>
      </c>
      <c r="BZ979" t="s">
        <v>1</v>
      </c>
      <c r="CA979" t="s">
        <v>1</v>
      </c>
      <c r="CB979" t="s">
        <v>1</v>
      </c>
      <c r="CD979" t="str" cm="1">
        <f t="array" aca="1" ref="CD979" ca="1">eConcatenar(A979:CB979,"|")</f>
        <v>EVhXsfuXmz0x3ZT3|CAR2021-4064|3|DELUX|TABASCO|CARDENAS|FRACCIONAMIENTO CAÃƒâ€˜ALES DOS|2021-07-30|25000|0|150|50|0|0|0|0|0|0|0|0|0|0|0|0|0|0|0|ALMEIDA|FERNANDEZ|AMPARO|SOLTERO|X|X|ANDADOR CANILLA MANZANA 8 LOTE 16|FRACCIONAMIENTO CAÃƒâ€˜ALES DOS|X|9934051921|X|X|X|ANDADOR CANILLA MANZANA 8 LOTE 16|X|LUNES|X|X|X|X|X|DOMICILIO |-7150|32150|0|0|0|2022-10-02|2022-10-09|x|x|x|x|x|QWZGYT4O9KVTQO|x|HOMBRE|X|25000|X|X|X|X|X|X|X|X|CARDENAS|X|X|X|X|X</v>
      </c>
    </row>
    <row r="980" spans="1:82" x14ac:dyDescent="0.25">
      <c r="A980" t="s">
        <v>1114</v>
      </c>
      <c r="B980" t="s">
        <v>3102</v>
      </c>
      <c r="C980">
        <v>3</v>
      </c>
      <c r="D980" t="s">
        <v>3184</v>
      </c>
      <c r="E980" t="s">
        <v>3188</v>
      </c>
      <c r="F980" t="s">
        <v>0</v>
      </c>
      <c r="G980" t="s">
        <v>3711</v>
      </c>
      <c r="H980" t="s">
        <v>4144</v>
      </c>
      <c r="I980">
        <v>24500</v>
      </c>
      <c r="J980">
        <v>0</v>
      </c>
      <c r="K980">
        <v>150</v>
      </c>
      <c r="L980">
        <v>50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 t="s">
        <v>4549</v>
      </c>
      <c r="AC980" t="s">
        <v>4305</v>
      </c>
      <c r="AD980" t="s">
        <v>5133</v>
      </c>
      <c r="AE980" t="s">
        <v>4</v>
      </c>
      <c r="AF980" t="s">
        <v>1</v>
      </c>
      <c r="AG980" t="s">
        <v>1</v>
      </c>
      <c r="AH980" t="s">
        <v>5892</v>
      </c>
      <c r="AI980" t="s">
        <v>3711</v>
      </c>
      <c r="AJ980" t="s">
        <v>1</v>
      </c>
      <c r="AK980">
        <v>9933117144</v>
      </c>
      <c r="AL980" t="s">
        <v>1</v>
      </c>
      <c r="AM980" t="s">
        <v>1</v>
      </c>
      <c r="AN980" t="s">
        <v>1</v>
      </c>
      <c r="AO980" t="s">
        <v>5892</v>
      </c>
      <c r="AP980" t="s">
        <v>1</v>
      </c>
      <c r="AQ980" t="s">
        <v>2</v>
      </c>
      <c r="AR980" t="s">
        <v>1</v>
      </c>
      <c r="AS980" t="s">
        <v>1</v>
      </c>
      <c r="AT980" t="s">
        <v>1</v>
      </c>
      <c r="AU980" t="s">
        <v>1</v>
      </c>
      <c r="AV980" t="s">
        <v>1</v>
      </c>
      <c r="AW980" t="s">
        <v>11</v>
      </c>
      <c r="AX980">
        <f>Tabla1[[#This Row],[precio del paquete]]-Tabla1[[#This Row],[Saldo_Deudor]]</f>
        <v>2150</v>
      </c>
      <c r="AY980">
        <v>22350</v>
      </c>
      <c r="AZ980">
        <v>0</v>
      </c>
      <c r="BA980">
        <v>0</v>
      </c>
      <c r="BB980" s="20">
        <v>0</v>
      </c>
      <c r="BC980" t="s">
        <v>6016</v>
      </c>
      <c r="BD980" t="s">
        <v>6110</v>
      </c>
      <c r="BE980" t="s">
        <v>3</v>
      </c>
      <c r="BF980" t="s">
        <v>3</v>
      </c>
      <c r="BG980" t="s">
        <v>3</v>
      </c>
      <c r="BH980" t="s">
        <v>3</v>
      </c>
      <c r="BI980" t="s">
        <v>3</v>
      </c>
      <c r="BJ980" s="18" t="s">
        <v>6157</v>
      </c>
      <c r="BK980" t="s">
        <v>3</v>
      </c>
      <c r="BL980" t="s">
        <v>132</v>
      </c>
      <c r="BM980" t="s">
        <v>1</v>
      </c>
      <c r="BN980">
        <f>Tabla1[[#This Row],[precio del paquete]]</f>
        <v>24500</v>
      </c>
      <c r="BO980" t="s">
        <v>1</v>
      </c>
      <c r="BP980" t="s">
        <v>1</v>
      </c>
      <c r="BQ980" t="s">
        <v>1</v>
      </c>
      <c r="BR980" t="s">
        <v>1</v>
      </c>
      <c r="BS980" t="s">
        <v>1</v>
      </c>
      <c r="BT980" t="s">
        <v>1</v>
      </c>
      <c r="BU980" t="s">
        <v>1</v>
      </c>
      <c r="BV980" t="s">
        <v>1</v>
      </c>
      <c r="BW980" t="s">
        <v>0</v>
      </c>
      <c r="BX980" t="s">
        <v>1</v>
      </c>
      <c r="BY980" t="s">
        <v>1</v>
      </c>
      <c r="BZ980" t="s">
        <v>1</v>
      </c>
      <c r="CA980" t="s">
        <v>1</v>
      </c>
      <c r="CB980" t="s">
        <v>1</v>
      </c>
      <c r="CD980" t="str" cm="1">
        <f t="array" aca="1" ref="CD980" ca="1">eConcatenar(A980:CB980,"|")</f>
        <v>b1uUsPjyrlVTLACw|CAR2021-4016|3|DIGNITY|TABASCO|CARDENAS|FRACCIONAMIENTO CAÃƒâ€˜ALES DOS|2021-07-28|24500|0|150|50|0|0|0|0|0|0|0|0|0|0|0|0|0|0|0|ULIN|SANCHEZ|MAGDA LIZBETH|SOLTERO|X|X|AVENIDA CAÃ‘AVERALES MANZANA 5 LOTE 2|FRACCIONAMIENTO CAÃƒâ€˜ALES DOS|X|9933117144|X|X|X|AVENIDA CAÃ‘AVERALES MANZANA 5 LOTE 2|X|LUNES|X|X|X|X|X|DOMICILIO |2150|22350|0|0|0|2022-10-02|2022-10-09|x|x|x|x|x|TQPNUNDB8OSMS5B|x|HOMBRE|X|24500|X|X|X|X|X|X|X|X|CARDENAS|X|X|X|X|X</v>
      </c>
    </row>
    <row r="981" spans="1:82" x14ac:dyDescent="0.25">
      <c r="A981" t="s">
        <v>1115</v>
      </c>
      <c r="B981" t="s">
        <v>3103</v>
      </c>
      <c r="C981">
        <v>3</v>
      </c>
      <c r="D981" t="s">
        <v>3183</v>
      </c>
      <c r="E981" t="s">
        <v>3188</v>
      </c>
      <c r="F981" t="s">
        <v>0</v>
      </c>
      <c r="G981" t="s">
        <v>3711</v>
      </c>
      <c r="H981" t="s">
        <v>4158</v>
      </c>
      <c r="I981">
        <v>14800</v>
      </c>
      <c r="J981">
        <v>0</v>
      </c>
      <c r="K981">
        <v>100</v>
      </c>
      <c r="L981">
        <v>50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 t="s">
        <v>4221</v>
      </c>
      <c r="AC981" t="s">
        <v>4470</v>
      </c>
      <c r="AD981" t="s">
        <v>4306</v>
      </c>
      <c r="AE981" t="s">
        <v>4</v>
      </c>
      <c r="AF981" t="s">
        <v>1</v>
      </c>
      <c r="AG981" t="s">
        <v>1</v>
      </c>
      <c r="AH981" t="s">
        <v>5893</v>
      </c>
      <c r="AI981" t="s">
        <v>3711</v>
      </c>
      <c r="AJ981" t="s">
        <v>1</v>
      </c>
      <c r="AK981">
        <v>9373778063</v>
      </c>
      <c r="AL981" t="s">
        <v>1</v>
      </c>
      <c r="AM981" t="s">
        <v>1</v>
      </c>
      <c r="AN981" t="s">
        <v>1</v>
      </c>
      <c r="AO981" t="s">
        <v>5893</v>
      </c>
      <c r="AP981" t="s">
        <v>1</v>
      </c>
      <c r="AQ981" t="s">
        <v>2</v>
      </c>
      <c r="AR981" t="s">
        <v>1</v>
      </c>
      <c r="AS981" t="s">
        <v>1</v>
      </c>
      <c r="AT981" t="s">
        <v>1</v>
      </c>
      <c r="AU981" t="s">
        <v>1</v>
      </c>
      <c r="AV981" t="s">
        <v>1</v>
      </c>
      <c r="AW981" t="s">
        <v>11</v>
      </c>
      <c r="AX981">
        <f>Tabla1[[#This Row],[precio del paquete]]-Tabla1[[#This Row],[Saldo_Deudor]]</f>
        <v>2100</v>
      </c>
      <c r="AY981">
        <v>12700</v>
      </c>
      <c r="AZ981">
        <v>0</v>
      </c>
      <c r="BA981">
        <v>0</v>
      </c>
      <c r="BB981" s="20">
        <v>0</v>
      </c>
      <c r="BC981" t="s">
        <v>6016</v>
      </c>
      <c r="BD981" t="s">
        <v>6110</v>
      </c>
      <c r="BE981" t="s">
        <v>3</v>
      </c>
      <c r="BF981" t="s">
        <v>3</v>
      </c>
      <c r="BG981" t="s">
        <v>3</v>
      </c>
      <c r="BH981" t="s">
        <v>3</v>
      </c>
      <c r="BI981" t="s">
        <v>3</v>
      </c>
      <c r="BJ981" s="19" t="s">
        <v>6157</v>
      </c>
      <c r="BK981" t="s">
        <v>3</v>
      </c>
      <c r="BL981" t="s">
        <v>132</v>
      </c>
      <c r="BM981" t="s">
        <v>1</v>
      </c>
      <c r="BN981">
        <f>Tabla1[[#This Row],[precio del paquete]]</f>
        <v>14800</v>
      </c>
      <c r="BO981" t="s">
        <v>1</v>
      </c>
      <c r="BP981" t="s">
        <v>1</v>
      </c>
      <c r="BQ981" t="s">
        <v>1</v>
      </c>
      <c r="BR981" t="s">
        <v>1</v>
      </c>
      <c r="BS981" t="s">
        <v>1</v>
      </c>
      <c r="BT981" t="s">
        <v>1</v>
      </c>
      <c r="BU981" t="s">
        <v>1</v>
      </c>
      <c r="BV981" t="s">
        <v>1</v>
      </c>
      <c r="BW981" t="s">
        <v>0</v>
      </c>
      <c r="BX981" t="s">
        <v>1</v>
      </c>
      <c r="BY981" t="s">
        <v>1</v>
      </c>
      <c r="BZ981" t="s">
        <v>1</v>
      </c>
      <c r="CA981" t="s">
        <v>1</v>
      </c>
      <c r="CB981" t="s">
        <v>1</v>
      </c>
      <c r="CD981" t="str" cm="1">
        <f t="array" aca="1" ref="CD981" ca="1">eConcatenar(A981:CB981,"|")</f>
        <v>obfwgiS5SiDC4u68|CAR2021-3257|3|MEMORIAL|TABASCO|CARDENAS|FRACCIONAMIENTO CAÃƒâ€˜ALES DOS|2021-07-07|14800|0|100|50|0|0|0|0|0|0|0|0|0|0|0|0|0|0|0|GONZALEZ|TRINIDAD|GUADALUPE|SOLTERO|X|X|CALLE ANAHUA MANZANA 35 LOTE 11|FRACCIONAMIENTO CAÃƒâ€˜ALES DOS|X|9373778063|X|X|X|CALLE ANAHUA MANZANA 35 LOTE 11|X|LUNES|X|X|X|X|X|DOMICILIO |2100|12700|0|0|0|2022-10-02|2022-10-09|x|x|x|x|x|TQPNUNDB8OSMS5B|x|HOMBRE|X|14800|X|X|X|X|X|X|X|X|CARDENAS|X|X|X|X|X</v>
      </c>
    </row>
    <row r="982" spans="1:82" x14ac:dyDescent="0.25">
      <c r="A982" t="s">
        <v>1116</v>
      </c>
      <c r="B982" t="s">
        <v>3104</v>
      </c>
      <c r="C982">
        <v>3</v>
      </c>
      <c r="D982" t="s">
        <v>3183</v>
      </c>
      <c r="E982" t="s">
        <v>3188</v>
      </c>
      <c r="F982" t="s">
        <v>3191</v>
      </c>
      <c r="G982" t="s">
        <v>3712</v>
      </c>
      <c r="H982" t="s">
        <v>4159</v>
      </c>
      <c r="I982">
        <v>14800</v>
      </c>
      <c r="J982">
        <v>0</v>
      </c>
      <c r="K982">
        <v>100</v>
      </c>
      <c r="L982">
        <v>50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 t="s">
        <v>4703</v>
      </c>
      <c r="AC982" t="s">
        <v>4198</v>
      </c>
      <c r="AD982" t="s">
        <v>5134</v>
      </c>
      <c r="AE982" t="s">
        <v>4</v>
      </c>
      <c r="AF982" t="s">
        <v>1</v>
      </c>
      <c r="AG982" t="s">
        <v>1</v>
      </c>
      <c r="AH982" t="s">
        <v>3237</v>
      </c>
      <c r="AI982" t="s">
        <v>3712</v>
      </c>
      <c r="AJ982" t="s">
        <v>1</v>
      </c>
      <c r="AK982">
        <v>9141226811</v>
      </c>
      <c r="AL982" t="s">
        <v>1</v>
      </c>
      <c r="AM982" t="s">
        <v>1</v>
      </c>
      <c r="AN982" t="s">
        <v>1</v>
      </c>
      <c r="AO982" t="s">
        <v>3237</v>
      </c>
      <c r="AP982" t="s">
        <v>1</v>
      </c>
      <c r="AQ982" t="s">
        <v>2</v>
      </c>
      <c r="AR982" t="s">
        <v>1</v>
      </c>
      <c r="AS982" t="s">
        <v>1</v>
      </c>
      <c r="AT982" t="s">
        <v>1</v>
      </c>
      <c r="AU982" t="s">
        <v>1</v>
      </c>
      <c r="AV982" t="s">
        <v>1</v>
      </c>
      <c r="AW982" t="s">
        <v>11</v>
      </c>
      <c r="AX982">
        <f>Tabla1[[#This Row],[precio del paquete]]-Tabla1[[#This Row],[Saldo_Deudor]]</f>
        <v>3000</v>
      </c>
      <c r="AY982">
        <v>11800</v>
      </c>
      <c r="AZ982">
        <v>0</v>
      </c>
      <c r="BA982">
        <v>0</v>
      </c>
      <c r="BB982" s="20">
        <v>0</v>
      </c>
      <c r="BC982" t="s">
        <v>6017</v>
      </c>
      <c r="BD982" t="s">
        <v>6111</v>
      </c>
      <c r="BE982" t="s">
        <v>3</v>
      </c>
      <c r="BF982" t="s">
        <v>3</v>
      </c>
      <c r="BG982" t="s">
        <v>3</v>
      </c>
      <c r="BH982" t="s">
        <v>3</v>
      </c>
      <c r="BI982" t="s">
        <v>3</v>
      </c>
      <c r="BJ982" s="18" t="s">
        <v>6157</v>
      </c>
      <c r="BK982" t="s">
        <v>3</v>
      </c>
      <c r="BL982" t="s">
        <v>132</v>
      </c>
      <c r="BM982" t="s">
        <v>1</v>
      </c>
      <c r="BN982">
        <f>Tabla1[[#This Row],[precio del paquete]]</f>
        <v>14800</v>
      </c>
      <c r="BO982" t="s">
        <v>1</v>
      </c>
      <c r="BP982" t="s">
        <v>1</v>
      </c>
      <c r="BQ982" t="s">
        <v>1</v>
      </c>
      <c r="BR982" t="s">
        <v>1</v>
      </c>
      <c r="BS982" t="s">
        <v>1</v>
      </c>
      <c r="BT982" t="s">
        <v>1</v>
      </c>
      <c r="BU982" t="s">
        <v>1</v>
      </c>
      <c r="BV982" t="s">
        <v>1</v>
      </c>
      <c r="BW982" t="s">
        <v>0</v>
      </c>
      <c r="BX982" t="s">
        <v>1</v>
      </c>
      <c r="BY982" t="s">
        <v>1</v>
      </c>
      <c r="BZ982" t="s">
        <v>1</v>
      </c>
      <c r="CA982" t="s">
        <v>1</v>
      </c>
      <c r="CB982" t="s">
        <v>1</v>
      </c>
      <c r="CD982" t="str" cm="1">
        <f t="array" aca="1" ref="CD982" ca="1">eConcatenar(A982:CB982,"|")</f>
        <v>s3K9xmWDeki5YWTJ|CAR2021-3474|3|MEMORIAL|TABASCO|CUNDUACAN|RANCHERIA LA PIEDRA TERCERA SECCION |2021-06-14|14800|0|100|50|0|0|0|0|0|0|0|0|0|0|0|0|0|0|0|BAUTISTA|JUAREZ|ANA JULIA|SOLTERO|X|X|CARRETERA PRINCIPAL SIN NUMERO|RANCHERIA LA PIEDRA TERCERA SECCION |X|9141226811|X|X|X|CARRETERA PRINCIPAL SIN NUMERO|X|LUNES|X|X|X|X|X|DOMICILIO |3000|11800|0|0|0|2022-09-02|2022-09-09|x|x|x|x|x|TQPNUNDB8OSMS5B|x|HOMBRE|X|14800|X|X|X|X|X|X|X|X|CARDENAS|X|X|X|X|X</v>
      </c>
    </row>
    <row r="983" spans="1:82" x14ac:dyDescent="0.25">
      <c r="A983" t="s">
        <v>1117</v>
      </c>
      <c r="B983" t="s">
        <v>3105</v>
      </c>
      <c r="C983">
        <v>3</v>
      </c>
      <c r="D983" t="s">
        <v>3183</v>
      </c>
      <c r="E983" t="s">
        <v>3188</v>
      </c>
      <c r="F983" t="s">
        <v>0</v>
      </c>
      <c r="G983" t="s">
        <v>3713</v>
      </c>
      <c r="H983" t="s">
        <v>4160</v>
      </c>
      <c r="I983">
        <v>14800</v>
      </c>
      <c r="J983">
        <v>0</v>
      </c>
      <c r="K983">
        <v>100</v>
      </c>
      <c r="L983">
        <v>50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 t="s">
        <v>5135</v>
      </c>
      <c r="AC983" t="s">
        <v>4184</v>
      </c>
      <c r="AD983" t="s">
        <v>5136</v>
      </c>
      <c r="AE983" t="s">
        <v>4</v>
      </c>
      <c r="AF983" t="s">
        <v>1</v>
      </c>
      <c r="AG983" t="s">
        <v>1</v>
      </c>
      <c r="AH983" t="s">
        <v>5894</v>
      </c>
      <c r="AI983" t="s">
        <v>3713</v>
      </c>
      <c r="AJ983" t="s">
        <v>1</v>
      </c>
      <c r="AK983">
        <v>9371203047</v>
      </c>
      <c r="AL983" t="s">
        <v>1</v>
      </c>
      <c r="AM983" t="s">
        <v>1</v>
      </c>
      <c r="AN983" t="s">
        <v>1</v>
      </c>
      <c r="AO983" t="s">
        <v>5894</v>
      </c>
      <c r="AP983" t="s">
        <v>1</v>
      </c>
      <c r="AQ983" t="s">
        <v>2</v>
      </c>
      <c r="AR983" t="s">
        <v>1</v>
      </c>
      <c r="AS983" t="s">
        <v>1</v>
      </c>
      <c r="AT983" t="s">
        <v>1</v>
      </c>
      <c r="AU983" t="s">
        <v>1</v>
      </c>
      <c r="AV983" t="s">
        <v>1</v>
      </c>
      <c r="AW983" t="s">
        <v>11</v>
      </c>
      <c r="AX983">
        <f>Tabla1[[#This Row],[precio del paquete]]-Tabla1[[#This Row],[Saldo_Deudor]]</f>
        <v>3300</v>
      </c>
      <c r="AY983">
        <v>11500</v>
      </c>
      <c r="AZ983">
        <v>0</v>
      </c>
      <c r="BA983">
        <v>0</v>
      </c>
      <c r="BB983" s="20">
        <v>0</v>
      </c>
      <c r="BC983" t="s">
        <v>6023</v>
      </c>
      <c r="BD983" t="s">
        <v>6116</v>
      </c>
      <c r="BE983" t="s">
        <v>3</v>
      </c>
      <c r="BF983" t="s">
        <v>3</v>
      </c>
      <c r="BG983" t="s">
        <v>3</v>
      </c>
      <c r="BH983" t="s">
        <v>3</v>
      </c>
      <c r="BI983" t="s">
        <v>3</v>
      </c>
      <c r="BJ983" s="19" t="s">
        <v>6157</v>
      </c>
      <c r="BK983" t="s">
        <v>3</v>
      </c>
      <c r="BL983" t="s">
        <v>132</v>
      </c>
      <c r="BM983" t="s">
        <v>1</v>
      </c>
      <c r="BN983">
        <f>Tabla1[[#This Row],[precio del paquete]]</f>
        <v>14800</v>
      </c>
      <c r="BO983" t="s">
        <v>1</v>
      </c>
      <c r="BP983" t="s">
        <v>1</v>
      </c>
      <c r="BQ983" t="s">
        <v>1</v>
      </c>
      <c r="BR983" t="s">
        <v>1</v>
      </c>
      <c r="BS983" t="s">
        <v>1</v>
      </c>
      <c r="BT983" t="s">
        <v>1</v>
      </c>
      <c r="BU983" t="s">
        <v>1</v>
      </c>
      <c r="BV983" t="s">
        <v>1</v>
      </c>
      <c r="BW983" t="s">
        <v>0</v>
      </c>
      <c r="BX983" t="s">
        <v>1</v>
      </c>
      <c r="BY983" t="s">
        <v>1</v>
      </c>
      <c r="BZ983" t="s">
        <v>1</v>
      </c>
      <c r="CA983" t="s">
        <v>1</v>
      </c>
      <c r="CB983" t="s">
        <v>1</v>
      </c>
      <c r="CD983" t="str" cm="1">
        <f t="array" aca="1" ref="CD983" ca="1">eConcatenar(A983:CB983,"|")</f>
        <v>18sI6MT9vcb1h4O8|CAR2021-3640|3|MEMORIAL|TABASCO|CARDENAS|RANCHERIA MIAHUATLAN SAN ISIDRO|2021-07-17|14800|0|100|50|0|0|0|0|0|0|0|0|0|0|0|0|0|0|0|ESCOBAR|PEREZ|ISAAC|SOLTERO|X|X|CARRETERA CARDENAS VILLAHERMOSA |RANCHERIA MIAHUATLAN SAN ISIDRO|X|9371203047|X|X|X|CARRETERA CARDENAS VILLAHERMOSA |X|LUNES|X|X|X|X|X|DOMICILIO |3300|11500|0|0|0|2022-02-19|2022-02-26|x|x|x|x|x|TQPNUNDB8OSMS5B|x|HOMBRE|X|14800|X|X|X|X|X|X|X|X|CARDENAS|X|X|X|X|X</v>
      </c>
    </row>
    <row r="984" spans="1:82" x14ac:dyDescent="0.25">
      <c r="A984" t="s">
        <v>1118</v>
      </c>
      <c r="B984" t="s">
        <v>3106</v>
      </c>
      <c r="C984">
        <v>3</v>
      </c>
      <c r="D984" t="s">
        <v>4176</v>
      </c>
      <c r="E984" t="s">
        <v>3188</v>
      </c>
      <c r="F984" t="s">
        <v>3191</v>
      </c>
      <c r="G984" t="s">
        <v>3209</v>
      </c>
      <c r="H984" t="s">
        <v>4161</v>
      </c>
      <c r="I984">
        <v>35000</v>
      </c>
      <c r="J984">
        <v>0</v>
      </c>
      <c r="K984">
        <v>300</v>
      </c>
      <c r="L984">
        <v>50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 t="s">
        <v>4290</v>
      </c>
      <c r="AC984" t="s">
        <v>4360</v>
      </c>
      <c r="AD984" t="s">
        <v>4326</v>
      </c>
      <c r="AE984" t="s">
        <v>4</v>
      </c>
      <c r="AF984" t="s">
        <v>1</v>
      </c>
      <c r="AG984" t="s">
        <v>1</v>
      </c>
      <c r="AH984" t="s">
        <v>5895</v>
      </c>
      <c r="AI984" t="s">
        <v>3209</v>
      </c>
      <c r="AJ984" t="s">
        <v>1</v>
      </c>
      <c r="AK984">
        <v>9141077188</v>
      </c>
      <c r="AL984" t="s">
        <v>1</v>
      </c>
      <c r="AM984" t="s">
        <v>1</v>
      </c>
      <c r="AN984" t="s">
        <v>1</v>
      </c>
      <c r="AO984" t="s">
        <v>5895</v>
      </c>
      <c r="AP984" t="s">
        <v>1</v>
      </c>
      <c r="AQ984" t="s">
        <v>2</v>
      </c>
      <c r="AR984" t="s">
        <v>1</v>
      </c>
      <c r="AS984" t="s">
        <v>1</v>
      </c>
      <c r="AT984" t="s">
        <v>1</v>
      </c>
      <c r="AU984" t="s">
        <v>1</v>
      </c>
      <c r="AV984" t="s">
        <v>1</v>
      </c>
      <c r="AW984" t="s">
        <v>11</v>
      </c>
      <c r="AX984">
        <f>Tabla1[[#This Row],[precio del paquete]]-Tabla1[[#This Row],[Saldo_Deudor]]</f>
        <v>3100</v>
      </c>
      <c r="AY984">
        <v>31900</v>
      </c>
      <c r="AZ984">
        <v>0</v>
      </c>
      <c r="BA984">
        <v>0</v>
      </c>
      <c r="BB984" s="20">
        <v>0</v>
      </c>
      <c r="BC984" t="s">
        <v>6017</v>
      </c>
      <c r="BD984" t="s">
        <v>6111</v>
      </c>
      <c r="BE984" t="s">
        <v>3</v>
      </c>
      <c r="BF984" t="s">
        <v>3</v>
      </c>
      <c r="BG984" t="s">
        <v>3</v>
      </c>
      <c r="BH984" t="s">
        <v>3</v>
      </c>
      <c r="BI984" t="s">
        <v>3</v>
      </c>
      <c r="BJ984" s="18" t="s">
        <v>6157</v>
      </c>
      <c r="BK984" t="s">
        <v>3</v>
      </c>
      <c r="BL984" t="s">
        <v>132</v>
      </c>
      <c r="BM984" t="s">
        <v>1</v>
      </c>
      <c r="BN984">
        <f>Tabla1[[#This Row],[precio del paquete]]</f>
        <v>35000</v>
      </c>
      <c r="BO984" t="s">
        <v>1</v>
      </c>
      <c r="BP984" t="s">
        <v>1</v>
      </c>
      <c r="BQ984" t="s">
        <v>1</v>
      </c>
      <c r="BR984" t="s">
        <v>1</v>
      </c>
      <c r="BS984" t="s">
        <v>1</v>
      </c>
      <c r="BT984" t="s">
        <v>1</v>
      </c>
      <c r="BU984" t="s">
        <v>1</v>
      </c>
      <c r="BV984" t="s">
        <v>1</v>
      </c>
      <c r="BW984" t="s">
        <v>0</v>
      </c>
      <c r="BX984" t="s">
        <v>1</v>
      </c>
      <c r="BY984" t="s">
        <v>1</v>
      </c>
      <c r="BZ984" t="s">
        <v>1</v>
      </c>
      <c r="CA984" t="s">
        <v>1</v>
      </c>
      <c r="CB984" t="s">
        <v>1</v>
      </c>
      <c r="CD984" t="str" cm="1">
        <f t="array" aca="1" ref="CD984" ca="1">eConcatenar(A984:CB984,"|")</f>
        <v>t3eMf7gMREtOSROM|CAR2021-3805|3|DELUX|TABASCO|CUNDUACAN|ARROLLO HONDA 2 |2021-07-21|35000|0|300|50|0|0|0|0|0|0|0|0|0|0|0|0|0|0|0|BROCA|TORRES|ANTONIO|SOLTERO|X|X|CARRETERA CARDENAS COMALCALCO |ARROLLO HONDA 2 |X|9141077188|X|X|X|CARRETERA CARDENAS COMALCALCO |X|LUNES|X|X|X|X|X|DOMICILIO |3100|31900|0|0|0|2022-09-02|2022-09-09|x|x|x|x|x|TQPNUNDB8OSMS5B|x|HOMBRE|X|35000|X|X|X|X|X|X|X|X|CARDENAS|X|X|X|X|X</v>
      </c>
    </row>
    <row r="985" spans="1:82" x14ac:dyDescent="0.25">
      <c r="A985" t="s">
        <v>1119</v>
      </c>
      <c r="B985" t="s">
        <v>3107</v>
      </c>
      <c r="C985">
        <v>3</v>
      </c>
      <c r="D985" t="s">
        <v>3184</v>
      </c>
      <c r="E985" t="s">
        <v>3188</v>
      </c>
      <c r="F985" t="s">
        <v>3191</v>
      </c>
      <c r="G985" t="s">
        <v>3209</v>
      </c>
      <c r="H985" t="s">
        <v>4048</v>
      </c>
      <c r="I985">
        <v>24500</v>
      </c>
      <c r="J985">
        <v>0</v>
      </c>
      <c r="K985">
        <v>300</v>
      </c>
      <c r="L985">
        <v>50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 t="s">
        <v>4290</v>
      </c>
      <c r="AC985" t="s">
        <v>4262</v>
      </c>
      <c r="AD985" t="s">
        <v>4946</v>
      </c>
      <c r="AE985" t="s">
        <v>4</v>
      </c>
      <c r="AF985" t="s">
        <v>1</v>
      </c>
      <c r="AG985" t="s">
        <v>1</v>
      </c>
      <c r="AH985" t="s">
        <v>5896</v>
      </c>
      <c r="AI985" t="s">
        <v>3209</v>
      </c>
      <c r="AJ985" t="s">
        <v>1</v>
      </c>
      <c r="AK985">
        <v>9141216832</v>
      </c>
      <c r="AL985" t="s">
        <v>1</v>
      </c>
      <c r="AM985" t="s">
        <v>1</v>
      </c>
      <c r="AN985" t="s">
        <v>1</v>
      </c>
      <c r="AO985" t="s">
        <v>5896</v>
      </c>
      <c r="AP985" t="s">
        <v>1</v>
      </c>
      <c r="AQ985" t="s">
        <v>2</v>
      </c>
      <c r="AR985" t="s">
        <v>1</v>
      </c>
      <c r="AS985" t="s">
        <v>1</v>
      </c>
      <c r="AT985" t="s">
        <v>1</v>
      </c>
      <c r="AU985" t="s">
        <v>1</v>
      </c>
      <c r="AV985" t="s">
        <v>1</v>
      </c>
      <c r="AW985" t="s">
        <v>11</v>
      </c>
      <c r="AX985">
        <f>Tabla1[[#This Row],[precio del paquete]]-Tabla1[[#This Row],[Saldo_Deudor]]</f>
        <v>3200</v>
      </c>
      <c r="AY985">
        <v>21300</v>
      </c>
      <c r="AZ985">
        <v>0</v>
      </c>
      <c r="BA985">
        <v>0</v>
      </c>
      <c r="BB985" s="20">
        <v>0</v>
      </c>
      <c r="BC985" t="s">
        <v>6017</v>
      </c>
      <c r="BD985" t="s">
        <v>6111</v>
      </c>
      <c r="BE985" t="s">
        <v>3</v>
      </c>
      <c r="BF985" t="s">
        <v>3</v>
      </c>
      <c r="BG985" t="s">
        <v>3</v>
      </c>
      <c r="BH985" t="s">
        <v>3</v>
      </c>
      <c r="BI985" t="s">
        <v>3</v>
      </c>
      <c r="BJ985" s="19" t="s">
        <v>6157</v>
      </c>
      <c r="BK985" t="s">
        <v>3</v>
      </c>
      <c r="BL985" t="s">
        <v>132</v>
      </c>
      <c r="BM985" t="s">
        <v>1</v>
      </c>
      <c r="BN985">
        <f>Tabla1[[#This Row],[precio del paquete]]</f>
        <v>24500</v>
      </c>
      <c r="BO985" t="s">
        <v>1</v>
      </c>
      <c r="BP985" t="s">
        <v>1</v>
      </c>
      <c r="BQ985" t="s">
        <v>1</v>
      </c>
      <c r="BR985" t="s">
        <v>1</v>
      </c>
      <c r="BS985" t="s">
        <v>1</v>
      </c>
      <c r="BT985" t="s">
        <v>1</v>
      </c>
      <c r="BU985" t="s">
        <v>1</v>
      </c>
      <c r="BV985" t="s">
        <v>1</v>
      </c>
      <c r="BW985" t="s">
        <v>0</v>
      </c>
      <c r="BX985" t="s">
        <v>1</v>
      </c>
      <c r="BY985" t="s">
        <v>1</v>
      </c>
      <c r="BZ985" t="s">
        <v>1</v>
      </c>
      <c r="CA985" t="s">
        <v>1</v>
      </c>
      <c r="CB985" t="s">
        <v>1</v>
      </c>
      <c r="CD985" t="str" cm="1">
        <f t="array" aca="1" ref="CD985" ca="1">eConcatenar(A985:CB985,"|")</f>
        <v>cmgcSqHbFuRj6X1h|CAR2021-3473|3|DIGNITY|TABASCO|CUNDUACAN|ARROLLO HONDA 2 |2021-07-14|24500|0|300|50|0|0|0|0|0|0|0|0|0|0|0|0|0|0|0|BROCA|OLAN|TOMAS|SOLTERO|X|X|CALLE EMILIANO ZAPATA SIN NUMERO |ARROLLO HONDA 2 |X|9141216832|X|X|X|CALLE EMILIANO ZAPATA SIN NUMERO |X|LUNES|X|X|X|X|X|DOMICILIO |3200|21300|0|0|0|2022-09-02|2022-09-09|x|x|x|x|x|TQPNUNDB8OSMS5B|x|HOMBRE|X|24500|X|X|X|X|X|X|X|X|CARDENAS|X|X|X|X|X</v>
      </c>
    </row>
    <row r="986" spans="1:82" x14ac:dyDescent="0.25">
      <c r="A986" t="s">
        <v>1120</v>
      </c>
      <c r="B986" t="s">
        <v>3108</v>
      </c>
      <c r="C986">
        <v>3</v>
      </c>
      <c r="D986" t="s">
        <v>3183</v>
      </c>
      <c r="E986" t="s">
        <v>3188</v>
      </c>
      <c r="F986" t="s">
        <v>124</v>
      </c>
      <c r="G986" t="s">
        <v>3209</v>
      </c>
      <c r="H986" t="s">
        <v>3973</v>
      </c>
      <c r="I986">
        <v>14800</v>
      </c>
      <c r="J986">
        <v>0</v>
      </c>
      <c r="K986">
        <v>200</v>
      </c>
      <c r="L986">
        <v>50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 t="s">
        <v>4408</v>
      </c>
      <c r="AC986" t="s">
        <v>4381</v>
      </c>
      <c r="AD986" t="s">
        <v>4306</v>
      </c>
      <c r="AE986" t="s">
        <v>4</v>
      </c>
      <c r="AF986" t="s">
        <v>1</v>
      </c>
      <c r="AG986" t="s">
        <v>1</v>
      </c>
      <c r="AH986" t="s">
        <v>5896</v>
      </c>
      <c r="AI986" t="s">
        <v>3209</v>
      </c>
      <c r="AJ986" t="s">
        <v>1</v>
      </c>
      <c r="AK986">
        <v>9371707538</v>
      </c>
      <c r="AL986" t="s">
        <v>1</v>
      </c>
      <c r="AM986" t="s">
        <v>1</v>
      </c>
      <c r="AN986" t="s">
        <v>1</v>
      </c>
      <c r="AO986" t="s">
        <v>5896</v>
      </c>
      <c r="AP986" t="s">
        <v>1</v>
      </c>
      <c r="AQ986" t="s">
        <v>2</v>
      </c>
      <c r="AR986" t="s">
        <v>1</v>
      </c>
      <c r="AS986" t="s">
        <v>1</v>
      </c>
      <c r="AT986" t="s">
        <v>1</v>
      </c>
      <c r="AU986" t="s">
        <v>1</v>
      </c>
      <c r="AV986" t="s">
        <v>1</v>
      </c>
      <c r="AW986" t="s">
        <v>11</v>
      </c>
      <c r="AX986">
        <f>Tabla1[[#This Row],[precio del paquete]]-Tabla1[[#This Row],[Saldo_Deudor]]</f>
        <v>14800</v>
      </c>
      <c r="AY986">
        <v>0</v>
      </c>
      <c r="AZ986">
        <v>0</v>
      </c>
      <c r="BA986">
        <v>0</v>
      </c>
      <c r="BB986" s="20">
        <v>0</v>
      </c>
      <c r="BC986" t="s">
        <v>6024</v>
      </c>
      <c r="BD986" t="s">
        <v>6117</v>
      </c>
      <c r="BE986" t="s">
        <v>3</v>
      </c>
      <c r="BF986" t="s">
        <v>3</v>
      </c>
      <c r="BG986" t="s">
        <v>3</v>
      </c>
      <c r="BH986" t="s">
        <v>3</v>
      </c>
      <c r="BI986" t="s">
        <v>3</v>
      </c>
      <c r="BJ986" s="18" t="s">
        <v>6157</v>
      </c>
      <c r="BK986" t="s">
        <v>3</v>
      </c>
      <c r="BL986" t="s">
        <v>132</v>
      </c>
      <c r="BM986" t="s">
        <v>1</v>
      </c>
      <c r="BN986">
        <f>Tabla1[[#This Row],[precio del paquete]]</f>
        <v>14800</v>
      </c>
      <c r="BO986" t="s">
        <v>1</v>
      </c>
      <c r="BP986" t="s">
        <v>1</v>
      </c>
      <c r="BQ986" t="s">
        <v>1</v>
      </c>
      <c r="BR986" t="s">
        <v>1</v>
      </c>
      <c r="BS986" t="s">
        <v>1</v>
      </c>
      <c r="BT986" t="s">
        <v>1</v>
      </c>
      <c r="BU986" t="s">
        <v>1</v>
      </c>
      <c r="BV986" t="s">
        <v>1</v>
      </c>
      <c r="BW986" t="s">
        <v>0</v>
      </c>
      <c r="BX986" t="s">
        <v>1</v>
      </c>
      <c r="BY986" t="s">
        <v>1</v>
      </c>
      <c r="BZ986" t="s">
        <v>1</v>
      </c>
      <c r="CA986" t="s">
        <v>1</v>
      </c>
      <c r="CB986" t="s">
        <v>1</v>
      </c>
      <c r="CD986" t="str" cm="1">
        <f t="array" aca="1" ref="CD986" ca="1">eConcatenar(A986:CB986,"|")</f>
        <v>Um8HC2mEF2yMPR2V|CAR2021-4857|3|MEMORIAL|TABASCO|CUNDUACAN |ARROLLO HONDA 2 |2021-08-24|14800|0|200|50|0|0|0|0|0|0|0|0|0|0|0|0|0|0|0|MAY|DE DIOS|GUADALUPE|SOLTERO|X|X|CALLE EMILIANO ZAPATA SIN NUMERO |ARROLLO HONDA 2 |X|9371707538|X|X|X|CALLE EMILIANO ZAPATA SIN NUMERO |X|LUNES|X|X|X|X|X|DOMICILIO |14800|0|0|0|0|2099-12-30|2100-01-06|x|x|x|x|x|TQPNUNDB8OSMS5B|x|HOMBRE|X|14800|X|X|X|X|X|X|X|X|CARDENAS|X|X|X|X|X</v>
      </c>
    </row>
    <row r="987" spans="1:82" x14ac:dyDescent="0.25">
      <c r="A987" t="s">
        <v>1121</v>
      </c>
      <c r="B987" t="s">
        <v>3109</v>
      </c>
      <c r="C987">
        <v>3</v>
      </c>
      <c r="D987" t="s">
        <v>3183</v>
      </c>
      <c r="E987" t="s">
        <v>3188</v>
      </c>
      <c r="F987" t="s">
        <v>0</v>
      </c>
      <c r="G987" t="s">
        <v>3714</v>
      </c>
      <c r="H987" t="s">
        <v>3762</v>
      </c>
      <c r="I987">
        <v>14800</v>
      </c>
      <c r="J987">
        <v>0</v>
      </c>
      <c r="K987">
        <v>200</v>
      </c>
      <c r="L987">
        <v>50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 t="s">
        <v>4305</v>
      </c>
      <c r="AC987" t="s">
        <v>4597</v>
      </c>
      <c r="AD987" t="s">
        <v>4719</v>
      </c>
      <c r="AE987" t="s">
        <v>4</v>
      </c>
      <c r="AF987" t="s">
        <v>1</v>
      </c>
      <c r="AG987" t="s">
        <v>1</v>
      </c>
      <c r="AH987" t="s">
        <v>5897</v>
      </c>
      <c r="AI987" t="s">
        <v>3714</v>
      </c>
      <c r="AJ987" t="s">
        <v>1</v>
      </c>
      <c r="AK987">
        <v>9372833880</v>
      </c>
      <c r="AL987" t="s">
        <v>1</v>
      </c>
      <c r="AM987" t="s">
        <v>1</v>
      </c>
      <c r="AN987" t="s">
        <v>1</v>
      </c>
      <c r="AO987" t="s">
        <v>5897</v>
      </c>
      <c r="AP987" t="s">
        <v>1</v>
      </c>
      <c r="AQ987" t="s">
        <v>2</v>
      </c>
      <c r="AR987" t="s">
        <v>1</v>
      </c>
      <c r="AS987" t="s">
        <v>1</v>
      </c>
      <c r="AT987" t="s">
        <v>1</v>
      </c>
      <c r="AU987" t="s">
        <v>1</v>
      </c>
      <c r="AV987" t="s">
        <v>1</v>
      </c>
      <c r="AW987" t="s">
        <v>11</v>
      </c>
      <c r="AX987">
        <f>Tabla1[[#This Row],[precio del paquete]]-Tabla1[[#This Row],[Saldo_Deudor]]</f>
        <v>1300</v>
      </c>
      <c r="AY987">
        <v>13500</v>
      </c>
      <c r="AZ987">
        <v>0</v>
      </c>
      <c r="BA987">
        <v>0</v>
      </c>
      <c r="BB987" s="20">
        <v>0</v>
      </c>
      <c r="BC987" t="s">
        <v>6006</v>
      </c>
      <c r="BD987" t="s">
        <v>6100</v>
      </c>
      <c r="BE987" t="s">
        <v>3</v>
      </c>
      <c r="BF987" t="s">
        <v>3</v>
      </c>
      <c r="BG987" t="s">
        <v>3</v>
      </c>
      <c r="BH987" t="s">
        <v>3</v>
      </c>
      <c r="BI987" t="s">
        <v>3</v>
      </c>
      <c r="BJ987" s="19" t="s">
        <v>6157</v>
      </c>
      <c r="BK987" t="s">
        <v>3</v>
      </c>
      <c r="BL987" t="s">
        <v>132</v>
      </c>
      <c r="BM987" t="s">
        <v>1</v>
      </c>
      <c r="BN987">
        <f>Tabla1[[#This Row],[precio del paquete]]</f>
        <v>14800</v>
      </c>
      <c r="BO987" t="s">
        <v>1</v>
      </c>
      <c r="BP987" t="s">
        <v>1</v>
      </c>
      <c r="BQ987" t="s">
        <v>1</v>
      </c>
      <c r="BR987" t="s">
        <v>1</v>
      </c>
      <c r="BS987" t="s">
        <v>1</v>
      </c>
      <c r="BT987" t="s">
        <v>1</v>
      </c>
      <c r="BU987" t="s">
        <v>1</v>
      </c>
      <c r="BV987" t="s">
        <v>1</v>
      </c>
      <c r="BW987" t="s">
        <v>0</v>
      </c>
      <c r="BX987" t="s">
        <v>1</v>
      </c>
      <c r="BY987" t="s">
        <v>1</v>
      </c>
      <c r="BZ987" t="s">
        <v>1</v>
      </c>
      <c r="CA987" t="s">
        <v>1</v>
      </c>
      <c r="CB987" t="s">
        <v>1</v>
      </c>
      <c r="CD987" t="str" cm="1">
        <f t="array" aca="1" ref="CD987" ca="1">eConcatenar(A987:CB987,"|")</f>
        <v>SHTI9gc55WNynM7q|CAR2021-7031|3|MEMORIAL|TABASCO|CARDENAS|POBLADO C-10 |2021-11-18|14800|0|200|50|0|0|0|0|0|0|0|0|0|0|0|0|0|0|0|SANCHEZ|ROMERO|GRACIELA|SOLTERO|X|X|CALLE NUMERO 2 102|POBLADO C-10 |X|9372833880|X|X|X|CALLE NUMERO 2 102|X|LUNES|X|X|X|X|X|DOMICILIO |1300|13500|0|0|0|2022-07-02|2022-07-09|x|x|x|x|x|TQPNUNDB8OSMS5B|x|HOMBRE|X|14800|X|X|X|X|X|X|X|X|CARDENAS|X|X|X|X|X</v>
      </c>
    </row>
    <row r="988" spans="1:82" x14ac:dyDescent="0.25">
      <c r="A988" t="s">
        <v>1122</v>
      </c>
      <c r="B988" t="s">
        <v>3110</v>
      </c>
      <c r="C988">
        <v>3</v>
      </c>
      <c r="D988" t="s">
        <v>3183</v>
      </c>
      <c r="E988" t="s">
        <v>3188</v>
      </c>
      <c r="F988" t="s">
        <v>0</v>
      </c>
      <c r="G988" t="s">
        <v>3715</v>
      </c>
      <c r="H988" t="s">
        <v>4008</v>
      </c>
      <c r="I988">
        <v>14800</v>
      </c>
      <c r="J988">
        <v>0</v>
      </c>
      <c r="K988">
        <v>200</v>
      </c>
      <c r="L988">
        <v>50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 t="s">
        <v>8</v>
      </c>
      <c r="AC988" t="s">
        <v>4206</v>
      </c>
      <c r="AD988" t="s">
        <v>5137</v>
      </c>
      <c r="AE988" t="s">
        <v>4</v>
      </c>
      <c r="AF988" t="s">
        <v>1</v>
      </c>
      <c r="AG988" t="s">
        <v>1</v>
      </c>
      <c r="AH988" t="s">
        <v>5898</v>
      </c>
      <c r="AI988" t="s">
        <v>3715</v>
      </c>
      <c r="AJ988" t="s">
        <v>1</v>
      </c>
      <c r="AK988">
        <v>9371021901</v>
      </c>
      <c r="AL988" t="s">
        <v>1</v>
      </c>
      <c r="AM988" t="s">
        <v>1</v>
      </c>
      <c r="AN988" t="s">
        <v>1</v>
      </c>
      <c r="AO988" t="s">
        <v>5898</v>
      </c>
      <c r="AP988" t="s">
        <v>1</v>
      </c>
      <c r="AQ988" t="s">
        <v>2</v>
      </c>
      <c r="AR988" t="s">
        <v>1</v>
      </c>
      <c r="AS988" t="s">
        <v>1</v>
      </c>
      <c r="AT988" t="s">
        <v>1</v>
      </c>
      <c r="AU988" t="s">
        <v>1</v>
      </c>
      <c r="AV988" t="s">
        <v>1</v>
      </c>
      <c r="AW988" t="s">
        <v>11</v>
      </c>
      <c r="AX988">
        <f>Tabla1[[#This Row],[precio del paquete]]-Tabla1[[#This Row],[Saldo_Deudor]]</f>
        <v>1750</v>
      </c>
      <c r="AY988">
        <v>13050</v>
      </c>
      <c r="AZ988">
        <v>0</v>
      </c>
      <c r="BA988">
        <v>0</v>
      </c>
      <c r="BB988" s="20">
        <v>0</v>
      </c>
      <c r="BC988" t="s">
        <v>4141</v>
      </c>
      <c r="BD988" t="s">
        <v>5960</v>
      </c>
      <c r="BE988" t="s">
        <v>3</v>
      </c>
      <c r="BF988" t="s">
        <v>3</v>
      </c>
      <c r="BG988" t="s">
        <v>3</v>
      </c>
      <c r="BH988" t="s">
        <v>3</v>
      </c>
      <c r="BI988" t="s">
        <v>3</v>
      </c>
      <c r="BJ988" s="18" t="s">
        <v>6155</v>
      </c>
      <c r="BK988" t="s">
        <v>3</v>
      </c>
      <c r="BL988" t="s">
        <v>132</v>
      </c>
      <c r="BM988" t="s">
        <v>1</v>
      </c>
      <c r="BN988">
        <f>Tabla1[[#This Row],[precio del paquete]]</f>
        <v>14800</v>
      </c>
      <c r="BO988" t="s">
        <v>1</v>
      </c>
      <c r="BP988" t="s">
        <v>1</v>
      </c>
      <c r="BQ988" t="s">
        <v>1</v>
      </c>
      <c r="BR988" t="s">
        <v>1</v>
      </c>
      <c r="BS988" t="s">
        <v>1</v>
      </c>
      <c r="BT988" t="s">
        <v>1</v>
      </c>
      <c r="BU988" t="s">
        <v>1</v>
      </c>
      <c r="BV988" t="s">
        <v>1</v>
      </c>
      <c r="BW988" t="s">
        <v>0</v>
      </c>
      <c r="BX988" t="s">
        <v>1</v>
      </c>
      <c r="BY988" t="s">
        <v>1</v>
      </c>
      <c r="BZ988" t="s">
        <v>1</v>
      </c>
      <c r="CA988" t="s">
        <v>1</v>
      </c>
      <c r="CB988" t="s">
        <v>1</v>
      </c>
      <c r="CD988" t="str" cm="1">
        <f t="array" aca="1" ref="CD988" ca="1">eConcatenar(A988:CB988,"|")</f>
        <v>TXMs9FrCLI7liLgT|CAR2021-6230|3|MEMORIAL|TABASCO|CARDENAS|POBLADO C-16 EMILIANO ZAPATA |2021-10-18|14800|0|200|50|0|0|0|0|0|0|0|0|0|0|0|0|0|0|0|GOMEZ|MARTINEZ|FIDENCIA|SOLTERO|X|X|CALLE 7 A LADO DEL TEMPLO|POBLADO C-16 EMILIANO ZAPATA |X|9371021901|X|X|X|CALLE 7 A LADO DEL TEMPLO|X|LUNES|X|X|X|X|X|DOMICILIO |1750|13050|0|0|0|2022-01-24|2022-01-31|x|x|x|x|x|D7MKLZTCDQVFP55|x|HOMBRE|X|14800|X|X|X|X|X|X|X|X|CARDENAS|X|X|X|X|X</v>
      </c>
    </row>
    <row r="989" spans="1:82" x14ac:dyDescent="0.25">
      <c r="A989" t="s">
        <v>1123</v>
      </c>
      <c r="B989" t="s">
        <v>3111</v>
      </c>
      <c r="C989">
        <v>3</v>
      </c>
      <c r="D989" t="s">
        <v>3183</v>
      </c>
      <c r="E989" t="s">
        <v>3188</v>
      </c>
      <c r="F989" t="s">
        <v>0</v>
      </c>
      <c r="G989" t="s">
        <v>3715</v>
      </c>
      <c r="H989" t="s">
        <v>3754</v>
      </c>
      <c r="I989">
        <v>14800</v>
      </c>
      <c r="J989">
        <v>0</v>
      </c>
      <c r="K989">
        <v>100</v>
      </c>
      <c r="L989">
        <v>50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 t="s">
        <v>4206</v>
      </c>
      <c r="AC989" t="s">
        <v>8</v>
      </c>
      <c r="AD989" t="s">
        <v>5138</v>
      </c>
      <c r="AE989" t="s">
        <v>4</v>
      </c>
      <c r="AF989" t="s">
        <v>1</v>
      </c>
      <c r="AG989" t="s">
        <v>1</v>
      </c>
      <c r="AH989" t="s">
        <v>5899</v>
      </c>
      <c r="AI989" t="s">
        <v>3715</v>
      </c>
      <c r="AJ989" t="s">
        <v>1</v>
      </c>
      <c r="AK989">
        <v>9373779485</v>
      </c>
      <c r="AL989" t="s">
        <v>1</v>
      </c>
      <c r="AM989" t="s">
        <v>1</v>
      </c>
      <c r="AN989" t="s">
        <v>1</v>
      </c>
      <c r="AO989" t="s">
        <v>5899</v>
      </c>
      <c r="AP989" t="s">
        <v>1</v>
      </c>
      <c r="AQ989" t="s">
        <v>2</v>
      </c>
      <c r="AR989" t="s">
        <v>1</v>
      </c>
      <c r="AS989" t="s">
        <v>1</v>
      </c>
      <c r="AT989" t="s">
        <v>1</v>
      </c>
      <c r="AU989" t="s">
        <v>1</v>
      </c>
      <c r="AV989" t="s">
        <v>1</v>
      </c>
      <c r="AW989" t="s">
        <v>11</v>
      </c>
      <c r="AX989">
        <f>Tabla1[[#This Row],[precio del paquete]]-Tabla1[[#This Row],[Saldo_Deudor]]</f>
        <v>1300</v>
      </c>
      <c r="AY989">
        <v>13500</v>
      </c>
      <c r="AZ989">
        <v>0</v>
      </c>
      <c r="BA989">
        <v>0</v>
      </c>
      <c r="BB989" s="20">
        <v>0</v>
      </c>
      <c r="BC989" t="s">
        <v>6013</v>
      </c>
      <c r="BD989" t="s">
        <v>6107</v>
      </c>
      <c r="BE989" t="s">
        <v>3</v>
      </c>
      <c r="BF989" t="s">
        <v>3</v>
      </c>
      <c r="BG989" t="s">
        <v>3</v>
      </c>
      <c r="BH989" t="s">
        <v>3</v>
      </c>
      <c r="BI989" t="s">
        <v>3</v>
      </c>
      <c r="BJ989" s="19" t="s">
        <v>6155</v>
      </c>
      <c r="BK989" t="s">
        <v>3</v>
      </c>
      <c r="BL989" t="s">
        <v>132</v>
      </c>
      <c r="BM989" t="s">
        <v>1</v>
      </c>
      <c r="BN989">
        <f>Tabla1[[#This Row],[precio del paquete]]</f>
        <v>14800</v>
      </c>
      <c r="BO989" t="s">
        <v>1</v>
      </c>
      <c r="BP989" t="s">
        <v>1</v>
      </c>
      <c r="BQ989" t="s">
        <v>1</v>
      </c>
      <c r="BR989" t="s">
        <v>1</v>
      </c>
      <c r="BS989" t="s">
        <v>1</v>
      </c>
      <c r="BT989" t="s">
        <v>1</v>
      </c>
      <c r="BU989" t="s">
        <v>1</v>
      </c>
      <c r="BV989" t="s">
        <v>1</v>
      </c>
      <c r="BW989" t="s">
        <v>0</v>
      </c>
      <c r="BX989" t="s">
        <v>1</v>
      </c>
      <c r="BY989" t="s">
        <v>1</v>
      </c>
      <c r="BZ989" t="s">
        <v>1</v>
      </c>
      <c r="CA989" t="s">
        <v>1</v>
      </c>
      <c r="CB989" t="s">
        <v>1</v>
      </c>
      <c r="CD989" t="str" cm="1">
        <f t="array" aca="1" ref="CD989" ca="1">eConcatenar(A989:CB989,"|")</f>
        <v>tWX5D1t6e8KlUgYF|CAR2021-6221|3|MEMORIAL|TABASCO|CARDENAS|POBLADO C-16 EMILIANO ZAPATA |2021-10-16|14800|0|100|50|0|0|0|0|0|0|0|0|0|0|0|0|0|0|0|MARTINEZ|GOMEZ|LUZ DEL ALBA|SOLTERO|X|X|CALLE 1 CASA NUMERO 344 |POBLADO C-16 EMILIANO ZAPATA |X|9373779485|X|X|X|CALLE 1 CASA NUMERO 344 |X|LUNES|X|X|X|X|X|DOMICILIO |1300|13500|0|0|0|2022-01-02|2022-01-09|x|x|x|x|x|D7MKLZTCDQVFP55|x|HOMBRE|X|14800|X|X|X|X|X|X|X|X|CARDENAS|X|X|X|X|X</v>
      </c>
    </row>
    <row r="990" spans="1:82" x14ac:dyDescent="0.25">
      <c r="A990" t="s">
        <v>1124</v>
      </c>
      <c r="B990" t="s">
        <v>3112</v>
      </c>
      <c r="C990">
        <v>3</v>
      </c>
      <c r="D990" t="s">
        <v>3183</v>
      </c>
      <c r="E990" t="s">
        <v>3188</v>
      </c>
      <c r="F990" t="s">
        <v>0</v>
      </c>
      <c r="G990" t="s">
        <v>3715</v>
      </c>
      <c r="H990" t="s">
        <v>3866</v>
      </c>
      <c r="I990">
        <v>24500</v>
      </c>
      <c r="J990">
        <v>0</v>
      </c>
      <c r="K990">
        <v>500</v>
      </c>
      <c r="L990">
        <v>50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 t="s">
        <v>4314</v>
      </c>
      <c r="AC990" t="s">
        <v>7</v>
      </c>
      <c r="AD990" t="s">
        <v>5139</v>
      </c>
      <c r="AE990" t="s">
        <v>4</v>
      </c>
      <c r="AF990" t="s">
        <v>1</v>
      </c>
      <c r="AG990" t="s">
        <v>1</v>
      </c>
      <c r="AH990" t="s">
        <v>5900</v>
      </c>
      <c r="AI990" t="s">
        <v>3715</v>
      </c>
      <c r="AJ990" t="s">
        <v>1</v>
      </c>
      <c r="AK990">
        <v>9371021901</v>
      </c>
      <c r="AL990" t="s">
        <v>1</v>
      </c>
      <c r="AM990" t="s">
        <v>1</v>
      </c>
      <c r="AN990" t="s">
        <v>1</v>
      </c>
      <c r="AO990" t="s">
        <v>5900</v>
      </c>
      <c r="AP990" t="s">
        <v>1</v>
      </c>
      <c r="AQ990" t="s">
        <v>2</v>
      </c>
      <c r="AR990" t="s">
        <v>1</v>
      </c>
      <c r="AS990" t="s">
        <v>1</v>
      </c>
      <c r="AT990" t="s">
        <v>1</v>
      </c>
      <c r="AU990" t="s">
        <v>1</v>
      </c>
      <c r="AV990" t="s">
        <v>1</v>
      </c>
      <c r="AW990" t="s">
        <v>11</v>
      </c>
      <c r="AX990">
        <f>Tabla1[[#This Row],[precio del paquete]]-Tabla1[[#This Row],[Saldo_Deudor]]</f>
        <v>1750</v>
      </c>
      <c r="AY990">
        <v>22750</v>
      </c>
      <c r="AZ990">
        <v>0</v>
      </c>
      <c r="BA990">
        <v>0</v>
      </c>
      <c r="BB990" s="20">
        <v>0</v>
      </c>
      <c r="BC990" t="s">
        <v>4141</v>
      </c>
      <c r="BD990" t="s">
        <v>5960</v>
      </c>
      <c r="BE990" t="s">
        <v>3</v>
      </c>
      <c r="BF990" t="s">
        <v>3</v>
      </c>
      <c r="BG990" t="s">
        <v>3</v>
      </c>
      <c r="BH990" t="s">
        <v>3</v>
      </c>
      <c r="BI990" t="s">
        <v>3</v>
      </c>
      <c r="BJ990" s="18" t="s">
        <v>6155</v>
      </c>
      <c r="BK990" t="s">
        <v>3</v>
      </c>
      <c r="BL990" t="s">
        <v>132</v>
      </c>
      <c r="BM990" t="s">
        <v>1</v>
      </c>
      <c r="BN990">
        <f>Tabla1[[#This Row],[precio del paquete]]</f>
        <v>24500</v>
      </c>
      <c r="BO990" t="s">
        <v>1</v>
      </c>
      <c r="BP990" t="s">
        <v>1</v>
      </c>
      <c r="BQ990" t="s">
        <v>1</v>
      </c>
      <c r="BR990" t="s">
        <v>1</v>
      </c>
      <c r="BS990" t="s">
        <v>1</v>
      </c>
      <c r="BT990" t="s">
        <v>1</v>
      </c>
      <c r="BU990" t="s">
        <v>1</v>
      </c>
      <c r="BV990" t="s">
        <v>1</v>
      </c>
      <c r="BW990" t="s">
        <v>0</v>
      </c>
      <c r="BX990" t="s">
        <v>1</v>
      </c>
      <c r="BY990" t="s">
        <v>1</v>
      </c>
      <c r="BZ990" t="s">
        <v>1</v>
      </c>
      <c r="CA990" t="s">
        <v>1</v>
      </c>
      <c r="CB990" t="s">
        <v>1</v>
      </c>
      <c r="CD990" t="str" cm="1">
        <f t="array" aca="1" ref="CD990" ca="1">eConcatenar(A990:CB990,"|")</f>
        <v>EP9dmqiFVKRd57iA|CAR2021-7096|3|MEMORIAL|TABASCO|CARDENAS|POBLADO C-16 EMILIANO ZAPATA |2021-11-23|24500|0|500|50|0|0|0|0|0|0|0|0|0|0|0|0|0|0|0|CASTILLO|LOPEZ|LEOCADIO|SOLTERO|X|X|CALLE 7 SIN NUMERO|POBLADO C-16 EMILIANO ZAPATA |X|9371021901|X|X|X|CALLE 7 SIN NUMERO|X|LUNES|X|X|X|X|X|DOMICILIO |1750|22750|0|0|0|2022-01-24|2022-01-31|x|x|x|x|x|D7MKLZTCDQVFP55|x|HOMBRE|X|24500|X|X|X|X|X|X|X|X|CARDENAS|X|X|X|X|X</v>
      </c>
    </row>
    <row r="991" spans="1:82" x14ac:dyDescent="0.25">
      <c r="A991" t="s">
        <v>1125</v>
      </c>
      <c r="B991" t="s">
        <v>3113</v>
      </c>
      <c r="C991">
        <v>3</v>
      </c>
      <c r="D991" t="s">
        <v>3183</v>
      </c>
      <c r="E991" t="s">
        <v>3188</v>
      </c>
      <c r="F991" t="s">
        <v>0</v>
      </c>
      <c r="G991" t="s">
        <v>3716</v>
      </c>
      <c r="H991" t="s">
        <v>3866</v>
      </c>
      <c r="I991">
        <v>14800</v>
      </c>
      <c r="J991">
        <v>0</v>
      </c>
      <c r="K991">
        <v>50</v>
      </c>
      <c r="L991">
        <v>50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 t="s">
        <v>4183</v>
      </c>
      <c r="AC991" t="s">
        <v>7</v>
      </c>
      <c r="AD991" t="s">
        <v>4777</v>
      </c>
      <c r="AE991" t="s">
        <v>4</v>
      </c>
      <c r="AF991" t="s">
        <v>1</v>
      </c>
      <c r="AG991" t="s">
        <v>1</v>
      </c>
      <c r="AH991" t="s">
        <v>5901</v>
      </c>
      <c r="AI991" t="s">
        <v>3716</v>
      </c>
      <c r="AJ991" t="s">
        <v>1</v>
      </c>
      <c r="AK991">
        <v>9372716649</v>
      </c>
      <c r="AL991" t="s">
        <v>1</v>
      </c>
      <c r="AM991" t="s">
        <v>1</v>
      </c>
      <c r="AN991" t="s">
        <v>1</v>
      </c>
      <c r="AO991" t="s">
        <v>5901</v>
      </c>
      <c r="AP991" t="s">
        <v>1</v>
      </c>
      <c r="AQ991" t="s">
        <v>2</v>
      </c>
      <c r="AR991" t="s">
        <v>1</v>
      </c>
      <c r="AS991" t="s">
        <v>1</v>
      </c>
      <c r="AT991" t="s">
        <v>1</v>
      </c>
      <c r="AU991" t="s">
        <v>1</v>
      </c>
      <c r="AV991" t="s">
        <v>1</v>
      </c>
      <c r="AW991" t="s">
        <v>11</v>
      </c>
      <c r="AX991">
        <f>Tabla1[[#This Row],[precio del paquete]]-Tabla1[[#This Row],[Saldo_Deudor]]</f>
        <v>1050</v>
      </c>
      <c r="AY991">
        <v>13750</v>
      </c>
      <c r="AZ991">
        <v>0</v>
      </c>
      <c r="BA991">
        <v>0</v>
      </c>
      <c r="BB991" s="20">
        <v>0</v>
      </c>
      <c r="BC991" t="s">
        <v>6025</v>
      </c>
      <c r="BD991" t="s">
        <v>6118</v>
      </c>
      <c r="BE991" t="s">
        <v>3</v>
      </c>
      <c r="BF991" t="s">
        <v>3</v>
      </c>
      <c r="BG991" t="s">
        <v>3</v>
      </c>
      <c r="BH991" t="s">
        <v>3</v>
      </c>
      <c r="BI991" t="s">
        <v>3</v>
      </c>
      <c r="BJ991" s="19" t="s">
        <v>6155</v>
      </c>
      <c r="BK991" t="s">
        <v>3</v>
      </c>
      <c r="BL991" t="s">
        <v>132</v>
      </c>
      <c r="BM991" t="s">
        <v>1</v>
      </c>
      <c r="BN991">
        <f>Tabla1[[#This Row],[precio del paquete]]</f>
        <v>14800</v>
      </c>
      <c r="BO991" t="s">
        <v>1</v>
      </c>
      <c r="BP991" t="s">
        <v>1</v>
      </c>
      <c r="BQ991" t="s">
        <v>1</v>
      </c>
      <c r="BR991" t="s">
        <v>1</v>
      </c>
      <c r="BS991" t="s">
        <v>1</v>
      </c>
      <c r="BT991" t="s">
        <v>1</v>
      </c>
      <c r="BU991" t="s">
        <v>1</v>
      </c>
      <c r="BV991" t="s">
        <v>1</v>
      </c>
      <c r="BW991" t="s">
        <v>0</v>
      </c>
      <c r="BX991" t="s">
        <v>1</v>
      </c>
      <c r="BY991" t="s">
        <v>1</v>
      </c>
      <c r="BZ991" t="s">
        <v>1</v>
      </c>
      <c r="CA991" t="s">
        <v>1</v>
      </c>
      <c r="CB991" t="s">
        <v>1</v>
      </c>
      <c r="CD991" t="str" cm="1">
        <f t="array" aca="1" ref="CD991" ca="1">eConcatenar(A991:CB991,"|")</f>
        <v>L1JJBIuntkHHt0sJ|CAR2021-7093|3|MEMORIAL|TABASCO|CARDENAS|EJIDO C-20 MIGUEL HIDALGO|2021-11-23|14800|0|50|50|0|0|0|0|0|0|0|0|0|0|0|0|0|0|0|DE LA CRUZ|LOPEZ|ANA PATRICIA|SOLTERO|X|X|CALLE 6 CASA NUMERO 139|EJIDO C-20 MIGUEL HIDALGO|X|9372716649|X|X|X|CALLE 6 CASA NUMERO 139|X|LUNES|X|X|X|X|X|DOMICILIO |1050|13750|0|0|0|2022-07-31|2022-08-07|x|x|x|x|x|D7MKLZTCDQVFP55|x|HOMBRE|X|14800|X|X|X|X|X|X|X|X|CARDENAS|X|X|X|X|X</v>
      </c>
    </row>
    <row r="992" spans="1:82" x14ac:dyDescent="0.25">
      <c r="A992" t="s">
        <v>1126</v>
      </c>
      <c r="B992" t="s">
        <v>3114</v>
      </c>
      <c r="C992">
        <v>3</v>
      </c>
      <c r="D992" t="s">
        <v>3183</v>
      </c>
      <c r="E992" t="s">
        <v>3188</v>
      </c>
      <c r="F992" t="s">
        <v>0</v>
      </c>
      <c r="G992" t="s">
        <v>3716</v>
      </c>
      <c r="H992" t="s">
        <v>3861</v>
      </c>
      <c r="I992">
        <v>14800</v>
      </c>
      <c r="J992">
        <v>0</v>
      </c>
      <c r="K992">
        <v>50</v>
      </c>
      <c r="L992">
        <v>50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 t="s">
        <v>5140</v>
      </c>
      <c r="AC992" t="s">
        <v>4701</v>
      </c>
      <c r="AD992" t="s">
        <v>5141</v>
      </c>
      <c r="AE992" t="s">
        <v>4</v>
      </c>
      <c r="AF992" t="s">
        <v>1</v>
      </c>
      <c r="AG992" t="s">
        <v>1</v>
      </c>
      <c r="AH992" t="s">
        <v>5902</v>
      </c>
      <c r="AI992" t="s">
        <v>3716</v>
      </c>
      <c r="AJ992" t="s">
        <v>1</v>
      </c>
      <c r="AK992">
        <v>9371267536</v>
      </c>
      <c r="AL992" t="s">
        <v>1</v>
      </c>
      <c r="AM992" t="s">
        <v>1</v>
      </c>
      <c r="AN992" t="s">
        <v>1</v>
      </c>
      <c r="AO992" t="s">
        <v>5902</v>
      </c>
      <c r="AP992" t="s">
        <v>1</v>
      </c>
      <c r="AQ992" t="s">
        <v>2</v>
      </c>
      <c r="AR992" t="s">
        <v>1</v>
      </c>
      <c r="AS992" t="s">
        <v>1</v>
      </c>
      <c r="AT992" t="s">
        <v>1</v>
      </c>
      <c r="AU992" t="s">
        <v>1</v>
      </c>
      <c r="AV992" t="s">
        <v>1</v>
      </c>
      <c r="AW992" t="s">
        <v>11</v>
      </c>
      <c r="AX992">
        <f>Tabla1[[#This Row],[precio del paquete]]-Tabla1[[#This Row],[Saldo_Deudor]]</f>
        <v>1350</v>
      </c>
      <c r="AY992">
        <v>13450</v>
      </c>
      <c r="AZ992">
        <v>0</v>
      </c>
      <c r="BA992">
        <v>0</v>
      </c>
      <c r="BB992" s="20">
        <v>0</v>
      </c>
      <c r="BC992" t="s">
        <v>5960</v>
      </c>
      <c r="BD992" t="s">
        <v>6033</v>
      </c>
      <c r="BE992" t="s">
        <v>3</v>
      </c>
      <c r="BF992" t="s">
        <v>3</v>
      </c>
      <c r="BG992" t="s">
        <v>3</v>
      </c>
      <c r="BH992" t="s">
        <v>3</v>
      </c>
      <c r="BI992" t="s">
        <v>3</v>
      </c>
      <c r="BJ992" s="18" t="s">
        <v>6155</v>
      </c>
      <c r="BK992" t="s">
        <v>3</v>
      </c>
      <c r="BL992" t="s">
        <v>132</v>
      </c>
      <c r="BM992" t="s">
        <v>1</v>
      </c>
      <c r="BN992">
        <f>Tabla1[[#This Row],[precio del paquete]]</f>
        <v>14800</v>
      </c>
      <c r="BO992" t="s">
        <v>1</v>
      </c>
      <c r="BP992" t="s">
        <v>1</v>
      </c>
      <c r="BQ992" t="s">
        <v>1</v>
      </c>
      <c r="BR992" t="s">
        <v>1</v>
      </c>
      <c r="BS992" t="s">
        <v>1</v>
      </c>
      <c r="BT992" t="s">
        <v>1</v>
      </c>
      <c r="BU992" t="s">
        <v>1</v>
      </c>
      <c r="BV992" t="s">
        <v>1</v>
      </c>
      <c r="BW992" t="s">
        <v>0</v>
      </c>
      <c r="BX992" t="s">
        <v>1</v>
      </c>
      <c r="BY992" t="s">
        <v>1</v>
      </c>
      <c r="BZ992" t="s">
        <v>1</v>
      </c>
      <c r="CA992" t="s">
        <v>1</v>
      </c>
      <c r="CB992" t="s">
        <v>1</v>
      </c>
      <c r="CD992" t="str" cm="1">
        <f t="array" aca="1" ref="CD992" ca="1">eConcatenar(A992:CB992,"|")</f>
        <v>TFNDuopN9UDzRtPS|CAR2021-7405|3|MEMORIAL|TABASCO|CARDENAS|EJIDO C-20 MIGUEL HIDALGO|2021-02-12|14800|0|50|50|0|0|0|0|0|0|0|0|0|0|0|0|0|0|0|COBA|BARAHONA|JUAN FELIX|SOLTERO|X|X|CARRETERA W-61 SIN NUMERO|EJIDO C-20 MIGUEL HIDALGO|X|9371267536|X|X|X|CARRETERA W-61 SIN NUMERO|X|LUNES|X|X|X|X|X|DOMICILIO |1350|13450|0|0|0|2022-01-31|2022-02-07|x|x|x|x|x|D7MKLZTCDQVFP55|x|HOMBRE|X|14800|X|X|X|X|X|X|X|X|CARDENAS|X|X|X|X|X</v>
      </c>
    </row>
    <row r="993" spans="1:82" x14ac:dyDescent="0.25">
      <c r="A993" t="s">
        <v>1127</v>
      </c>
      <c r="B993" t="s">
        <v>3115</v>
      </c>
      <c r="C993">
        <v>3</v>
      </c>
      <c r="D993" t="s">
        <v>3183</v>
      </c>
      <c r="E993" t="s">
        <v>3188</v>
      </c>
      <c r="F993" t="s">
        <v>0</v>
      </c>
      <c r="G993" t="s">
        <v>3716</v>
      </c>
      <c r="H993" t="s">
        <v>3933</v>
      </c>
      <c r="I993">
        <v>14800</v>
      </c>
      <c r="J993">
        <v>0</v>
      </c>
      <c r="K993">
        <v>500</v>
      </c>
      <c r="L993">
        <v>50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 t="s">
        <v>4183</v>
      </c>
      <c r="AC993" t="s">
        <v>4246</v>
      </c>
      <c r="AD993" t="s">
        <v>4688</v>
      </c>
      <c r="AE993" t="s">
        <v>4</v>
      </c>
      <c r="AF993" t="s">
        <v>1</v>
      </c>
      <c r="AG993" t="s">
        <v>1</v>
      </c>
      <c r="AH993" t="s">
        <v>5902</v>
      </c>
      <c r="AI993" t="s">
        <v>3716</v>
      </c>
      <c r="AJ993" t="s">
        <v>1</v>
      </c>
      <c r="AK993">
        <v>9933069142</v>
      </c>
      <c r="AL993" t="s">
        <v>1</v>
      </c>
      <c r="AM993" t="s">
        <v>1</v>
      </c>
      <c r="AN993" t="s">
        <v>1</v>
      </c>
      <c r="AO993" t="s">
        <v>5902</v>
      </c>
      <c r="AP993" t="s">
        <v>1</v>
      </c>
      <c r="AQ993" t="s">
        <v>2</v>
      </c>
      <c r="AR993" t="s">
        <v>1</v>
      </c>
      <c r="AS993" t="s">
        <v>1</v>
      </c>
      <c r="AT993" t="s">
        <v>1</v>
      </c>
      <c r="AU993" t="s">
        <v>1</v>
      </c>
      <c r="AV993" t="s">
        <v>1</v>
      </c>
      <c r="AW993" t="s">
        <v>11</v>
      </c>
      <c r="AX993">
        <f>Tabla1[[#This Row],[precio del paquete]]-Tabla1[[#This Row],[Saldo_Deudor]]</f>
        <v>1900</v>
      </c>
      <c r="AY993">
        <v>12900</v>
      </c>
      <c r="AZ993">
        <v>0</v>
      </c>
      <c r="BA993">
        <v>0</v>
      </c>
      <c r="BB993" s="20">
        <v>0</v>
      </c>
      <c r="BC993" t="s">
        <v>3933</v>
      </c>
      <c r="BD993" t="s">
        <v>6070</v>
      </c>
      <c r="BE993" t="s">
        <v>3</v>
      </c>
      <c r="BF993" t="s">
        <v>3</v>
      </c>
      <c r="BG993" t="s">
        <v>3</v>
      </c>
      <c r="BH993" t="s">
        <v>3</v>
      </c>
      <c r="BI993" t="s">
        <v>3</v>
      </c>
      <c r="BJ993" s="19" t="s">
        <v>6155</v>
      </c>
      <c r="BK993" t="s">
        <v>3</v>
      </c>
      <c r="BL993" t="s">
        <v>132</v>
      </c>
      <c r="BM993" t="s">
        <v>1</v>
      </c>
      <c r="BN993">
        <f>Tabla1[[#This Row],[precio del paquete]]</f>
        <v>14800</v>
      </c>
      <c r="BO993" t="s">
        <v>1</v>
      </c>
      <c r="BP993" t="s">
        <v>1</v>
      </c>
      <c r="BQ993" t="s">
        <v>1</v>
      </c>
      <c r="BR993" t="s">
        <v>1</v>
      </c>
      <c r="BS993" t="s">
        <v>1</v>
      </c>
      <c r="BT993" t="s">
        <v>1</v>
      </c>
      <c r="BU993" t="s">
        <v>1</v>
      </c>
      <c r="BV993" t="s">
        <v>1</v>
      </c>
      <c r="BW993" t="s">
        <v>0</v>
      </c>
      <c r="BX993" t="s">
        <v>1</v>
      </c>
      <c r="BY993" t="s">
        <v>1</v>
      </c>
      <c r="BZ993" t="s">
        <v>1</v>
      </c>
      <c r="CA993" t="s">
        <v>1</v>
      </c>
      <c r="CB993" t="s">
        <v>1</v>
      </c>
      <c r="CD993" t="str" cm="1">
        <f t="array" aca="1" ref="CD993" ca="1">eConcatenar(A993:CB993,"|")</f>
        <v>6rJteKujieKgjztY|CAR2021-7498|3|MEMORIAL|TABASCO|CARDENAS|EJIDO C-20 MIGUEL HIDALGO|2021-08-12|14800|0|500|50|0|0|0|0|0|0|0|0|0|0|0|0|0|0|0|DE LA CRUZ|JIMENEZ|MOISES|SOLTERO|X|X|CARRETERA W-61 SIN NUMERO|EJIDO C-20 MIGUEL HIDALGO|X|9933069142|X|X|X|CARRETERA W-61 SIN NUMERO|X|LUNES|X|X|X|X|X|DOMICILIO |1900|12900|0|0|0|2021-08-12|2021-08-19|x|x|x|x|x|D7MKLZTCDQVFP55|x|HOMBRE|X|14800|X|X|X|X|X|X|X|X|CARDENAS|X|X|X|X|X</v>
      </c>
    </row>
    <row r="994" spans="1:82" x14ac:dyDescent="0.25">
      <c r="A994" t="s">
        <v>1128</v>
      </c>
      <c r="B994" t="s">
        <v>3116</v>
      </c>
      <c r="C994">
        <v>3</v>
      </c>
      <c r="D994" t="s">
        <v>3183</v>
      </c>
      <c r="E994" t="s">
        <v>3188</v>
      </c>
      <c r="F994" t="s">
        <v>0</v>
      </c>
      <c r="G994" t="s">
        <v>3716</v>
      </c>
      <c r="H994" t="s">
        <v>3866</v>
      </c>
      <c r="I994">
        <v>14800</v>
      </c>
      <c r="J994">
        <v>0</v>
      </c>
      <c r="K994">
        <v>100</v>
      </c>
      <c r="L994">
        <v>50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 t="s">
        <v>4326</v>
      </c>
      <c r="AC994" t="s">
        <v>4635</v>
      </c>
      <c r="AD994" t="s">
        <v>4769</v>
      </c>
      <c r="AE994" t="s">
        <v>4</v>
      </c>
      <c r="AF994" t="s">
        <v>1</v>
      </c>
      <c r="AG994" t="s">
        <v>1</v>
      </c>
      <c r="AH994" t="s">
        <v>5903</v>
      </c>
      <c r="AI994" t="s">
        <v>3716</v>
      </c>
      <c r="AJ994" t="s">
        <v>1</v>
      </c>
      <c r="AK994">
        <v>9372702369</v>
      </c>
      <c r="AL994" t="s">
        <v>1</v>
      </c>
      <c r="AM994" t="s">
        <v>1</v>
      </c>
      <c r="AN994" t="s">
        <v>1</v>
      </c>
      <c r="AO994" t="s">
        <v>5903</v>
      </c>
      <c r="AP994" t="s">
        <v>1</v>
      </c>
      <c r="AQ994" t="s">
        <v>2</v>
      </c>
      <c r="AR994" t="s">
        <v>1</v>
      </c>
      <c r="AS994" t="s">
        <v>1</v>
      </c>
      <c r="AT994" t="s">
        <v>1</v>
      </c>
      <c r="AU994" t="s">
        <v>1</v>
      </c>
      <c r="AV994" t="s">
        <v>1</v>
      </c>
      <c r="AW994" t="s">
        <v>11</v>
      </c>
      <c r="AX994">
        <f>Tabla1[[#This Row],[precio del paquete]]-Tabla1[[#This Row],[Saldo_Deudor]]</f>
        <v>1200</v>
      </c>
      <c r="AY994">
        <v>13600</v>
      </c>
      <c r="AZ994">
        <v>0</v>
      </c>
      <c r="BA994">
        <v>0</v>
      </c>
      <c r="BB994" s="20">
        <v>0</v>
      </c>
      <c r="BC994" t="s">
        <v>6006</v>
      </c>
      <c r="BD994" t="s">
        <v>6100</v>
      </c>
      <c r="BE994" t="s">
        <v>3</v>
      </c>
      <c r="BF994" t="s">
        <v>3</v>
      </c>
      <c r="BG994" t="s">
        <v>3</v>
      </c>
      <c r="BH994" t="s">
        <v>3</v>
      </c>
      <c r="BI994" t="s">
        <v>3</v>
      </c>
      <c r="BJ994" s="18" t="s">
        <v>6155</v>
      </c>
      <c r="BK994" t="s">
        <v>3</v>
      </c>
      <c r="BL994" t="s">
        <v>132</v>
      </c>
      <c r="BM994" t="s">
        <v>1</v>
      </c>
      <c r="BN994">
        <f>Tabla1[[#This Row],[precio del paquete]]</f>
        <v>14800</v>
      </c>
      <c r="BO994" t="s">
        <v>1</v>
      </c>
      <c r="BP994" t="s">
        <v>1</v>
      </c>
      <c r="BQ994" t="s">
        <v>1</v>
      </c>
      <c r="BR994" t="s">
        <v>1</v>
      </c>
      <c r="BS994" t="s">
        <v>1</v>
      </c>
      <c r="BT994" t="s">
        <v>1</v>
      </c>
      <c r="BU994" t="s">
        <v>1</v>
      </c>
      <c r="BV994" t="s">
        <v>1</v>
      </c>
      <c r="BW994" t="s">
        <v>0</v>
      </c>
      <c r="BX994" t="s">
        <v>1</v>
      </c>
      <c r="BY994" t="s">
        <v>1</v>
      </c>
      <c r="BZ994" t="s">
        <v>1</v>
      </c>
      <c r="CA994" t="s">
        <v>1</v>
      </c>
      <c r="CB994" t="s">
        <v>1</v>
      </c>
      <c r="CD994" t="str" cm="1">
        <f t="array" aca="1" ref="CD994" ca="1">eConcatenar(A994:CB994,"|")</f>
        <v>7MvdGerBjRa8fmeP|CAR2021-7098|3|MEMORIAL|TABASCO|CARDENAS|EJIDO C-20 MIGUEL HIDALGO|2021-11-23|14800|0|100|50|0|0|0|0|0|0|0|0|0|0|0|0|0|0|0|ANTONIO|ALMEIDA|ADELA|SOLTERO|X|X|CALLE NUMERO 7 |EJIDO C-20 MIGUEL HIDALGO|X|9372702369|X|X|X|CALLE NUMERO 7 |X|LUNES|X|X|X|X|X|DOMICILIO |1200|13600|0|0|0|2022-07-02|2022-07-09|x|x|x|x|x|D7MKLZTCDQVFP55|x|HOMBRE|X|14800|X|X|X|X|X|X|X|X|CARDENAS|X|X|X|X|X</v>
      </c>
    </row>
    <row r="995" spans="1:82" x14ac:dyDescent="0.25">
      <c r="A995" t="s">
        <v>1129</v>
      </c>
      <c r="B995" t="s">
        <v>3117</v>
      </c>
      <c r="C995">
        <v>3</v>
      </c>
      <c r="D995" t="s">
        <v>3183</v>
      </c>
      <c r="E995" t="s">
        <v>3188</v>
      </c>
      <c r="F995" t="s">
        <v>0</v>
      </c>
      <c r="G995" t="s">
        <v>3716</v>
      </c>
      <c r="H995" t="s">
        <v>4162</v>
      </c>
      <c r="I995">
        <v>14800</v>
      </c>
      <c r="J995">
        <v>0</v>
      </c>
      <c r="K995">
        <v>100</v>
      </c>
      <c r="L995">
        <v>50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 t="s">
        <v>4829</v>
      </c>
      <c r="AC995" t="s">
        <v>4635</v>
      </c>
      <c r="AD995" t="s">
        <v>5142</v>
      </c>
      <c r="AE995" t="s">
        <v>4</v>
      </c>
      <c r="AF995" t="s">
        <v>1</v>
      </c>
      <c r="AG995" t="s">
        <v>1</v>
      </c>
      <c r="AH995" t="s">
        <v>5904</v>
      </c>
      <c r="AI995" t="s">
        <v>3716</v>
      </c>
      <c r="AJ995" t="s">
        <v>1</v>
      </c>
      <c r="AK995">
        <v>9371204345</v>
      </c>
      <c r="AL995" t="s">
        <v>1</v>
      </c>
      <c r="AM995" t="s">
        <v>1</v>
      </c>
      <c r="AN995" t="s">
        <v>1</v>
      </c>
      <c r="AO995" t="s">
        <v>5904</v>
      </c>
      <c r="AP995" t="s">
        <v>1</v>
      </c>
      <c r="AQ995" t="s">
        <v>2</v>
      </c>
      <c r="AR995" t="s">
        <v>1</v>
      </c>
      <c r="AS995" t="s">
        <v>1</v>
      </c>
      <c r="AT995" t="s">
        <v>1</v>
      </c>
      <c r="AU995" t="s">
        <v>1</v>
      </c>
      <c r="AV995" t="s">
        <v>1</v>
      </c>
      <c r="AW995" t="s">
        <v>11</v>
      </c>
      <c r="AX995">
        <f>Tabla1[[#This Row],[precio del paquete]]-Tabla1[[#This Row],[Saldo_Deudor]]</f>
        <v>200</v>
      </c>
      <c r="AY995">
        <v>14600</v>
      </c>
      <c r="AZ995">
        <v>0</v>
      </c>
      <c r="BA995">
        <v>0</v>
      </c>
      <c r="BB995" s="20">
        <v>0</v>
      </c>
      <c r="BC995" t="s">
        <v>6013</v>
      </c>
      <c r="BD995" t="s">
        <v>6107</v>
      </c>
      <c r="BE995" t="s">
        <v>3</v>
      </c>
      <c r="BF995" t="s">
        <v>3</v>
      </c>
      <c r="BG995" t="s">
        <v>3</v>
      </c>
      <c r="BH995" t="s">
        <v>3</v>
      </c>
      <c r="BI995" t="s">
        <v>3</v>
      </c>
      <c r="BJ995" s="19" t="s">
        <v>6155</v>
      </c>
      <c r="BK995" t="s">
        <v>3</v>
      </c>
      <c r="BL995" t="s">
        <v>132</v>
      </c>
      <c r="BM995" t="s">
        <v>1</v>
      </c>
      <c r="BN995">
        <f>Tabla1[[#This Row],[precio del paquete]]</f>
        <v>14800</v>
      </c>
      <c r="BO995" t="s">
        <v>1</v>
      </c>
      <c r="BP995" t="s">
        <v>1</v>
      </c>
      <c r="BQ995" t="s">
        <v>1</v>
      </c>
      <c r="BR995" t="s">
        <v>1</v>
      </c>
      <c r="BS995" t="s">
        <v>1</v>
      </c>
      <c r="BT995" t="s">
        <v>1</v>
      </c>
      <c r="BU995" t="s">
        <v>1</v>
      </c>
      <c r="BV995" t="s">
        <v>1</v>
      </c>
      <c r="BW995" t="s">
        <v>0</v>
      </c>
      <c r="BX995" t="s">
        <v>1</v>
      </c>
      <c r="BY995" t="s">
        <v>1</v>
      </c>
      <c r="BZ995" t="s">
        <v>1</v>
      </c>
      <c r="CA995" t="s">
        <v>1</v>
      </c>
      <c r="CB995" t="s">
        <v>1</v>
      </c>
      <c r="CD995" t="str" cm="1">
        <f t="array" aca="1" ref="CD995" ca="1">eConcatenar(A995:CB995,"|")</f>
        <v>xIqrCM7ksDFDNAm7|CAR2022-0297|3|MEMORIAL|TABASCO|CARDENAS|EJIDO C-20 MIGUEL HIDALGO|2022-01-20|14800|0|100|50|0|0|0|0|0|0|0|0|0|0|0|0|0|0|0|AQUINO|ALMEIDA|NAMAAN|SOLTERO|X|X|CALLE ENTRE 2 Y 3|EJIDO C-20 MIGUEL HIDALGO|X|9371204345|X|X|X|CALLE ENTRE 2 Y 3|X|LUNES|X|X|X|X|X|DOMICILIO |200|14600|0|0|0|2022-01-02|2022-01-09|x|x|x|x|x|D7MKLZTCDQVFP55|x|HOMBRE|X|14800|X|X|X|X|X|X|X|X|CARDENAS|X|X|X|X|X</v>
      </c>
    </row>
    <row r="996" spans="1:82" x14ac:dyDescent="0.25">
      <c r="A996" t="s">
        <v>1130</v>
      </c>
      <c r="B996" t="s">
        <v>3118</v>
      </c>
      <c r="C996">
        <v>3</v>
      </c>
      <c r="D996" t="s">
        <v>3183</v>
      </c>
      <c r="E996" t="s">
        <v>3188</v>
      </c>
      <c r="F996" t="s">
        <v>0</v>
      </c>
      <c r="G996" t="s">
        <v>3716</v>
      </c>
      <c r="H996" t="s">
        <v>3975</v>
      </c>
      <c r="I996">
        <v>14800</v>
      </c>
      <c r="J996">
        <v>0</v>
      </c>
      <c r="K996">
        <v>200</v>
      </c>
      <c r="L996">
        <v>50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 t="s">
        <v>4224</v>
      </c>
      <c r="AC996" t="s">
        <v>4283</v>
      </c>
      <c r="AD996" t="s">
        <v>4657</v>
      </c>
      <c r="AE996" t="s">
        <v>4</v>
      </c>
      <c r="AF996" t="s">
        <v>1</v>
      </c>
      <c r="AG996" t="s">
        <v>1</v>
      </c>
      <c r="AH996" t="s">
        <v>5905</v>
      </c>
      <c r="AI996" t="s">
        <v>3716</v>
      </c>
      <c r="AJ996" t="s">
        <v>1</v>
      </c>
      <c r="AK996">
        <v>9371283930</v>
      </c>
      <c r="AL996" t="s">
        <v>1</v>
      </c>
      <c r="AM996" t="s">
        <v>1</v>
      </c>
      <c r="AN996" t="s">
        <v>1</v>
      </c>
      <c r="AO996" t="s">
        <v>5905</v>
      </c>
      <c r="AP996" t="s">
        <v>1</v>
      </c>
      <c r="AQ996" t="s">
        <v>2</v>
      </c>
      <c r="AR996" t="s">
        <v>1</v>
      </c>
      <c r="AS996" t="s">
        <v>1</v>
      </c>
      <c r="AT996" t="s">
        <v>1</v>
      </c>
      <c r="AU996" t="s">
        <v>1</v>
      </c>
      <c r="AV996" t="s">
        <v>1</v>
      </c>
      <c r="AW996" t="s">
        <v>11</v>
      </c>
      <c r="AX996">
        <f>Tabla1[[#This Row],[precio del paquete]]-Tabla1[[#This Row],[Saldo_Deudor]]</f>
        <v>1800</v>
      </c>
      <c r="AY996">
        <v>13000</v>
      </c>
      <c r="AZ996">
        <v>0</v>
      </c>
      <c r="BA996">
        <v>0</v>
      </c>
      <c r="BB996" s="20">
        <v>0</v>
      </c>
      <c r="BC996" t="s">
        <v>6006</v>
      </c>
      <c r="BD996" t="s">
        <v>6100</v>
      </c>
      <c r="BE996" t="s">
        <v>3</v>
      </c>
      <c r="BF996" t="s">
        <v>3</v>
      </c>
      <c r="BG996" t="s">
        <v>3</v>
      </c>
      <c r="BH996" t="s">
        <v>3</v>
      </c>
      <c r="BI996" t="s">
        <v>3</v>
      </c>
      <c r="BJ996" s="18" t="s">
        <v>6155</v>
      </c>
      <c r="BK996" t="s">
        <v>3</v>
      </c>
      <c r="BL996" t="s">
        <v>132</v>
      </c>
      <c r="BM996" t="s">
        <v>1</v>
      </c>
      <c r="BN996">
        <f>Tabla1[[#This Row],[precio del paquete]]</f>
        <v>14800</v>
      </c>
      <c r="BO996" t="s">
        <v>1</v>
      </c>
      <c r="BP996" t="s">
        <v>1</v>
      </c>
      <c r="BQ996" t="s">
        <v>1</v>
      </c>
      <c r="BR996" t="s">
        <v>1</v>
      </c>
      <c r="BS996" t="s">
        <v>1</v>
      </c>
      <c r="BT996" t="s">
        <v>1</v>
      </c>
      <c r="BU996" t="s">
        <v>1</v>
      </c>
      <c r="BV996" t="s">
        <v>1</v>
      </c>
      <c r="BW996" t="s">
        <v>0</v>
      </c>
      <c r="BX996" t="s">
        <v>1</v>
      </c>
      <c r="BY996" t="s">
        <v>1</v>
      </c>
      <c r="BZ996" t="s">
        <v>1</v>
      </c>
      <c r="CA996" t="s">
        <v>1</v>
      </c>
      <c r="CB996" t="s">
        <v>1</v>
      </c>
      <c r="CD996" t="str" cm="1">
        <f t="array" aca="1" ref="CD996" ca="1">eConcatenar(A996:CB996,"|")</f>
        <v>WebVYBBlYaqzdhat|CAR2021-5835|3|MEMORIAL|TABASCO|CARDENAS|EJIDO C-20 MIGUEL HIDALGO|2021-04-10|14800|0|200|50|0|0|0|0|0|0|0|0|0|0|0|0|0|0|0|DOMINGUEZ|CORDOVA|ANDRES|SOLTERO|X|X|CALLE 4 ZONA COMERCIAL SIN NUMERO|EJIDO C-20 MIGUEL HIDALGO|X|9371283930|X|X|X|CALLE 4 ZONA COMERCIAL SIN NUMERO|X|LUNES|X|X|X|X|X|DOMICILIO |1800|13000|0|0|0|2022-07-02|2022-07-09|x|x|x|x|x|D7MKLZTCDQVFP55|x|HOMBRE|X|14800|X|X|X|X|X|X|X|X|CARDENAS|X|X|X|X|X</v>
      </c>
    </row>
    <row r="997" spans="1:82" x14ac:dyDescent="0.25">
      <c r="A997" t="s">
        <v>1131</v>
      </c>
      <c r="B997" t="s">
        <v>3119</v>
      </c>
      <c r="C997">
        <v>3</v>
      </c>
      <c r="D997" t="s">
        <v>3183</v>
      </c>
      <c r="E997" t="s">
        <v>3188</v>
      </c>
      <c r="F997" t="s">
        <v>0</v>
      </c>
      <c r="G997" t="s">
        <v>3716</v>
      </c>
      <c r="H997" t="s">
        <v>3898</v>
      </c>
      <c r="I997">
        <v>14800</v>
      </c>
      <c r="J997">
        <v>0</v>
      </c>
      <c r="K997">
        <v>300</v>
      </c>
      <c r="L997">
        <v>50</v>
      </c>
      <c r="M997">
        <v>2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 t="s">
        <v>4601</v>
      </c>
      <c r="AC997" t="s">
        <v>4549</v>
      </c>
      <c r="AD997" t="s">
        <v>5143</v>
      </c>
      <c r="AE997" t="s">
        <v>4</v>
      </c>
      <c r="AF997" t="s">
        <v>1</v>
      </c>
      <c r="AG997" t="s">
        <v>1</v>
      </c>
      <c r="AH997" t="s">
        <v>5906</v>
      </c>
      <c r="AI997" t="s">
        <v>3716</v>
      </c>
      <c r="AJ997" t="s">
        <v>1</v>
      </c>
      <c r="AK997">
        <v>9372839939</v>
      </c>
      <c r="AL997" t="s">
        <v>1</v>
      </c>
      <c r="AM997" t="s">
        <v>1</v>
      </c>
      <c r="AN997" t="s">
        <v>1</v>
      </c>
      <c r="AO997" t="s">
        <v>5906</v>
      </c>
      <c r="AP997" t="s">
        <v>1</v>
      </c>
      <c r="AQ997" t="s">
        <v>2</v>
      </c>
      <c r="AR997" t="s">
        <v>1</v>
      </c>
      <c r="AS997" t="s">
        <v>1</v>
      </c>
      <c r="AT997" t="s">
        <v>1</v>
      </c>
      <c r="AU997" t="s">
        <v>1</v>
      </c>
      <c r="AV997" t="s">
        <v>1</v>
      </c>
      <c r="AW997" t="s">
        <v>11</v>
      </c>
      <c r="AX997">
        <f>Tabla1[[#This Row],[precio del paquete]]-Tabla1[[#This Row],[Saldo_Deudor]]</f>
        <v>1500</v>
      </c>
      <c r="AY997">
        <v>13300</v>
      </c>
      <c r="AZ997">
        <v>0</v>
      </c>
      <c r="BA997">
        <v>0</v>
      </c>
      <c r="BB997" s="20">
        <v>0</v>
      </c>
      <c r="BC997" t="s">
        <v>6006</v>
      </c>
      <c r="BD997" t="s">
        <v>6100</v>
      </c>
      <c r="BE997" t="s">
        <v>3</v>
      </c>
      <c r="BF997" t="s">
        <v>3</v>
      </c>
      <c r="BG997" t="s">
        <v>3</v>
      </c>
      <c r="BH997" t="s">
        <v>3</v>
      </c>
      <c r="BI997" t="s">
        <v>3</v>
      </c>
      <c r="BJ997" s="19" t="s">
        <v>6155</v>
      </c>
      <c r="BK997" t="s">
        <v>3</v>
      </c>
      <c r="BL997" t="s">
        <v>132</v>
      </c>
      <c r="BM997" t="s">
        <v>1</v>
      </c>
      <c r="BN997">
        <f>Tabla1[[#This Row],[precio del paquete]]</f>
        <v>14800</v>
      </c>
      <c r="BO997" t="s">
        <v>1</v>
      </c>
      <c r="BP997" t="s">
        <v>1</v>
      </c>
      <c r="BQ997" t="s">
        <v>1</v>
      </c>
      <c r="BR997" t="s">
        <v>1</v>
      </c>
      <c r="BS997" t="s">
        <v>1</v>
      </c>
      <c r="BT997" t="s">
        <v>1</v>
      </c>
      <c r="BU997" t="s">
        <v>1</v>
      </c>
      <c r="BV997" t="s">
        <v>1</v>
      </c>
      <c r="BW997" t="s">
        <v>0</v>
      </c>
      <c r="BX997" t="s">
        <v>1</v>
      </c>
      <c r="BY997" t="s">
        <v>1</v>
      </c>
      <c r="BZ997" t="s">
        <v>1</v>
      </c>
      <c r="CA997" t="s">
        <v>1</v>
      </c>
      <c r="CB997" t="s">
        <v>1</v>
      </c>
      <c r="CD997" t="str" cm="1">
        <f t="array" aca="1" ref="CD997" ca="1">eConcatenar(A997:CB997,"|")</f>
        <v>6Uc2iVjid6QytkMR|CAR2021-6262|3|MEMORIAL|TABASCO|CARDENAS|EJIDO C-20 MIGUEL HIDALGO|2021-10-21|14800|0|300|50|2|0|0|0|0|0|0|0|0|0|0|0|0|0|0|QUIROGA|ULIN|MANUELA|SOLTERO|X|X|CALLE 3 SIN NUMERO ATRÃS DE TELESECUNDARIA |EJIDO C-20 MIGUEL HIDALGO|X|9372839939|X|X|X|CALLE 3 SIN NUMERO ATRÃS DE TELESECUNDARIA |X|LUNES|X|X|X|X|X|DOMICILIO |1500|13300|0|0|0|2022-07-02|2022-07-09|x|x|x|x|x|D7MKLZTCDQVFP55|x|HOMBRE|X|14800|X|X|X|X|X|X|X|X|CARDENAS|X|X|X|X|X</v>
      </c>
    </row>
    <row r="998" spans="1:82" x14ac:dyDescent="0.25">
      <c r="A998" t="s">
        <v>1132</v>
      </c>
      <c r="B998" t="s">
        <v>3120</v>
      </c>
      <c r="C998">
        <v>3</v>
      </c>
      <c r="D998" t="s">
        <v>3183</v>
      </c>
      <c r="E998" t="s">
        <v>3188</v>
      </c>
      <c r="F998" t="s">
        <v>0</v>
      </c>
      <c r="G998" t="s">
        <v>3716</v>
      </c>
      <c r="H998" t="s">
        <v>3975</v>
      </c>
      <c r="I998">
        <v>14800</v>
      </c>
      <c r="J998">
        <v>0</v>
      </c>
      <c r="K998">
        <v>100</v>
      </c>
      <c r="L998">
        <v>50</v>
      </c>
      <c r="M998">
        <v>2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 t="s">
        <v>4332</v>
      </c>
      <c r="AC998" t="s">
        <v>7</v>
      </c>
      <c r="AD998" t="s">
        <v>4266</v>
      </c>
      <c r="AE998" t="s">
        <v>4</v>
      </c>
      <c r="AF998" t="s">
        <v>1</v>
      </c>
      <c r="AG998" t="s">
        <v>1</v>
      </c>
      <c r="AH998" t="s">
        <v>5907</v>
      </c>
      <c r="AI998" t="s">
        <v>3716</v>
      </c>
      <c r="AJ998" t="s">
        <v>1</v>
      </c>
      <c r="AK998">
        <v>9371401720</v>
      </c>
      <c r="AL998" t="s">
        <v>1</v>
      </c>
      <c r="AM998" t="s">
        <v>1</v>
      </c>
      <c r="AN998" t="s">
        <v>1</v>
      </c>
      <c r="AO998" t="s">
        <v>5907</v>
      </c>
      <c r="AP998" t="s">
        <v>1</v>
      </c>
      <c r="AQ998" t="s">
        <v>2</v>
      </c>
      <c r="AR998" t="s">
        <v>1</v>
      </c>
      <c r="AS998" t="s">
        <v>1</v>
      </c>
      <c r="AT998" t="s">
        <v>1</v>
      </c>
      <c r="AU998" t="s">
        <v>1</v>
      </c>
      <c r="AV998" t="s">
        <v>1</v>
      </c>
      <c r="AW998" t="s">
        <v>11</v>
      </c>
      <c r="AX998">
        <f>Tabla1[[#This Row],[precio del paquete]]-Tabla1[[#This Row],[Saldo_Deudor]]</f>
        <v>1100</v>
      </c>
      <c r="AY998">
        <v>13700</v>
      </c>
      <c r="AZ998">
        <v>0</v>
      </c>
      <c r="BA998">
        <v>0</v>
      </c>
      <c r="BB998" s="20">
        <v>0</v>
      </c>
      <c r="BC998" t="s">
        <v>6006</v>
      </c>
      <c r="BD998" t="s">
        <v>6100</v>
      </c>
      <c r="BE998" t="s">
        <v>3</v>
      </c>
      <c r="BF998" t="s">
        <v>3</v>
      </c>
      <c r="BG998" t="s">
        <v>3</v>
      </c>
      <c r="BH998" t="s">
        <v>3</v>
      </c>
      <c r="BI998" t="s">
        <v>3</v>
      </c>
      <c r="BJ998" s="18" t="s">
        <v>6155</v>
      </c>
      <c r="BK998" t="s">
        <v>3</v>
      </c>
      <c r="BL998" t="s">
        <v>132</v>
      </c>
      <c r="BM998" t="s">
        <v>1</v>
      </c>
      <c r="BN998">
        <f>Tabla1[[#This Row],[precio del paquete]]</f>
        <v>14800</v>
      </c>
      <c r="BO998" t="s">
        <v>1</v>
      </c>
      <c r="BP998" t="s">
        <v>1</v>
      </c>
      <c r="BQ998" t="s">
        <v>1</v>
      </c>
      <c r="BR998" t="s">
        <v>1</v>
      </c>
      <c r="BS998" t="s">
        <v>1</v>
      </c>
      <c r="BT998" t="s">
        <v>1</v>
      </c>
      <c r="BU998" t="s">
        <v>1</v>
      </c>
      <c r="BV998" t="s">
        <v>1</v>
      </c>
      <c r="BW998" t="s">
        <v>0</v>
      </c>
      <c r="BX998" t="s">
        <v>1</v>
      </c>
      <c r="BY998" t="s">
        <v>1</v>
      </c>
      <c r="BZ998" t="s">
        <v>1</v>
      </c>
      <c r="CA998" t="s">
        <v>1</v>
      </c>
      <c r="CB998" t="s">
        <v>1</v>
      </c>
      <c r="CD998" t="str" cm="1">
        <f t="array" aca="1" ref="CD998" ca="1">eConcatenar(A998:CB998,"|")</f>
        <v>NHY00DAlf0PHHfo2|CAR2021-5833|3|MEMORIAL|TABASCO|CARDENAS|EJIDO C-20 MIGUEL HIDALGO|2021-04-10|14800|0|100|50|2|0|0|0|0|0|0|0|0|0|0|0|0|0|0|CERINO|LOPEZ|YOLANDA|SOLTERO|X|X|CALLE 4 ESQUINA CON CALLE 2|EJIDO C-20 MIGUEL HIDALGO|X|9371401720|X|X|X|CALLE 4 ESQUINA CON CALLE 2|X|LUNES|X|X|X|X|X|DOMICILIO |1100|13700|0|0|0|2022-07-02|2022-07-09|x|x|x|x|x|D7MKLZTCDQVFP55|x|HOMBRE|X|14800|X|X|X|X|X|X|X|X|CARDENAS|X|X|X|X|X</v>
      </c>
    </row>
    <row r="999" spans="1:82" x14ac:dyDescent="0.25">
      <c r="A999" t="s">
        <v>1133</v>
      </c>
      <c r="B999" t="s">
        <v>3121</v>
      </c>
      <c r="C999">
        <v>3</v>
      </c>
      <c r="D999" t="s">
        <v>3183</v>
      </c>
      <c r="E999" t="s">
        <v>3188</v>
      </c>
      <c r="F999" t="s">
        <v>0</v>
      </c>
      <c r="G999" t="s">
        <v>3716</v>
      </c>
      <c r="H999" t="s">
        <v>3985</v>
      </c>
      <c r="I999">
        <v>14800</v>
      </c>
      <c r="J999">
        <v>0</v>
      </c>
      <c r="K999">
        <v>100</v>
      </c>
      <c r="L999">
        <v>50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 t="s">
        <v>4601</v>
      </c>
      <c r="AC999" t="s">
        <v>4230</v>
      </c>
      <c r="AD999" t="s">
        <v>4550</v>
      </c>
      <c r="AE999" t="s">
        <v>4</v>
      </c>
      <c r="AF999" t="s">
        <v>1</v>
      </c>
      <c r="AG999" t="s">
        <v>1</v>
      </c>
      <c r="AH999" t="s">
        <v>5908</v>
      </c>
      <c r="AI999" t="s">
        <v>3716</v>
      </c>
      <c r="AJ999" t="s">
        <v>1</v>
      </c>
      <c r="AK999">
        <v>9371188668</v>
      </c>
      <c r="AL999" t="s">
        <v>1</v>
      </c>
      <c r="AM999" t="s">
        <v>1</v>
      </c>
      <c r="AN999" t="s">
        <v>1</v>
      </c>
      <c r="AO999" t="s">
        <v>5908</v>
      </c>
      <c r="AP999" t="s">
        <v>1</v>
      </c>
      <c r="AQ999" t="s">
        <v>2</v>
      </c>
      <c r="AR999" t="s">
        <v>1</v>
      </c>
      <c r="AS999" t="s">
        <v>1</v>
      </c>
      <c r="AT999" t="s">
        <v>1</v>
      </c>
      <c r="AU999" t="s">
        <v>1</v>
      </c>
      <c r="AV999" t="s">
        <v>1</v>
      </c>
      <c r="AW999" t="s">
        <v>11</v>
      </c>
      <c r="AX999">
        <f>Tabla1[[#This Row],[precio del paquete]]-Tabla1[[#This Row],[Saldo_Deudor]]</f>
        <v>300</v>
      </c>
      <c r="AY999">
        <v>14500</v>
      </c>
      <c r="AZ999">
        <v>0</v>
      </c>
      <c r="BA999">
        <v>0</v>
      </c>
      <c r="BB999" s="20">
        <v>0</v>
      </c>
      <c r="BC999" t="s">
        <v>6006</v>
      </c>
      <c r="BD999" t="s">
        <v>6100</v>
      </c>
      <c r="BE999" t="s">
        <v>3</v>
      </c>
      <c r="BF999" t="s">
        <v>3</v>
      </c>
      <c r="BG999" t="s">
        <v>3</v>
      </c>
      <c r="BH999" t="s">
        <v>3</v>
      </c>
      <c r="BI999" t="s">
        <v>3</v>
      </c>
      <c r="BJ999" s="19" t="s">
        <v>6155</v>
      </c>
      <c r="BK999" t="s">
        <v>3</v>
      </c>
      <c r="BL999" t="s">
        <v>132</v>
      </c>
      <c r="BM999" t="s">
        <v>1</v>
      </c>
      <c r="BN999">
        <f>Tabla1[[#This Row],[precio del paquete]]</f>
        <v>14800</v>
      </c>
      <c r="BO999" t="s">
        <v>1</v>
      </c>
      <c r="BP999" t="s">
        <v>1</v>
      </c>
      <c r="BQ999" t="s">
        <v>1</v>
      </c>
      <c r="BR999" t="s">
        <v>1</v>
      </c>
      <c r="BS999" t="s">
        <v>1</v>
      </c>
      <c r="BT999" t="s">
        <v>1</v>
      </c>
      <c r="BU999" t="s">
        <v>1</v>
      </c>
      <c r="BV999" t="s">
        <v>1</v>
      </c>
      <c r="BW999" t="s">
        <v>0</v>
      </c>
      <c r="BX999" t="s">
        <v>1</v>
      </c>
      <c r="BY999" t="s">
        <v>1</v>
      </c>
      <c r="BZ999" t="s">
        <v>1</v>
      </c>
      <c r="CA999" t="s">
        <v>1</v>
      </c>
      <c r="CB999" t="s">
        <v>1</v>
      </c>
      <c r="CD999" t="str" cm="1">
        <f t="array" aca="1" ref="CD999" ca="1">eConcatenar(A999:CB999,"|")</f>
        <v>Nmxl20JQlTiAHNRF|CAR2022-0262|3|MEMORIAL|TABASCO|CARDENAS|EJIDO C-20 MIGUEL HIDALGO|2022-01-17|14800|0|100|50|0|0|0|0|0|0|0|0|0|0|0|0|0|0|0|QUIROGA|VELAZQUEZ|VICTOR|SOLTERO|X|X|CARRETERA KILOMETRO 7SIN NUMERO|EJIDO C-20 MIGUEL HIDALGO|X|9371188668|X|X|X|CARRETERA KILOMETRO 7SIN NUMERO|X|LUNES|X|X|X|X|X|DOMICILIO |300|14500|0|0|0|2022-07-02|2022-07-09|x|x|x|x|x|D7MKLZTCDQVFP55|x|HOMBRE|X|14800|X|X|X|X|X|X|X|X|CARDENAS|X|X|X|X|X</v>
      </c>
    </row>
    <row r="1000" spans="1:82" x14ac:dyDescent="0.25">
      <c r="A1000" t="s">
        <v>1134</v>
      </c>
      <c r="B1000" t="s">
        <v>3122</v>
      </c>
      <c r="C1000">
        <v>3</v>
      </c>
      <c r="D1000" t="s">
        <v>3183</v>
      </c>
      <c r="E1000" t="s">
        <v>3188</v>
      </c>
      <c r="F1000" t="s">
        <v>0</v>
      </c>
      <c r="G1000" t="s">
        <v>3716</v>
      </c>
      <c r="H1000" t="s">
        <v>3965</v>
      </c>
      <c r="I1000">
        <v>14800</v>
      </c>
      <c r="J1000">
        <v>0</v>
      </c>
      <c r="K1000">
        <v>100</v>
      </c>
      <c r="L1000">
        <v>50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 t="s">
        <v>4262</v>
      </c>
      <c r="AC1000" t="s">
        <v>4701</v>
      </c>
      <c r="AD1000" t="s">
        <v>4306</v>
      </c>
      <c r="AE1000" t="s">
        <v>4</v>
      </c>
      <c r="AF1000" t="s">
        <v>1</v>
      </c>
      <c r="AG1000" t="s">
        <v>1</v>
      </c>
      <c r="AH1000" t="s">
        <v>5909</v>
      </c>
      <c r="AI1000" t="s">
        <v>3716</v>
      </c>
      <c r="AJ1000" t="s">
        <v>1</v>
      </c>
      <c r="AK1000">
        <v>9371545851</v>
      </c>
      <c r="AL1000" t="s">
        <v>1</v>
      </c>
      <c r="AM1000" t="s">
        <v>1</v>
      </c>
      <c r="AN1000" t="s">
        <v>1</v>
      </c>
      <c r="AO1000" t="s">
        <v>5909</v>
      </c>
      <c r="AP1000" t="s">
        <v>1</v>
      </c>
      <c r="AQ1000" t="s">
        <v>2</v>
      </c>
      <c r="AR1000" t="s">
        <v>1</v>
      </c>
      <c r="AS1000" t="s">
        <v>1</v>
      </c>
      <c r="AT1000" t="s">
        <v>1</v>
      </c>
      <c r="AU1000" t="s">
        <v>1</v>
      </c>
      <c r="AV1000" t="s">
        <v>1</v>
      </c>
      <c r="AW1000" t="s">
        <v>11</v>
      </c>
      <c r="AX1000">
        <f>Tabla1[[#This Row],[precio del paquete]]-Tabla1[[#This Row],[Saldo_Deudor]]</f>
        <v>0</v>
      </c>
      <c r="AY1000">
        <v>14800</v>
      </c>
      <c r="AZ1000">
        <v>0</v>
      </c>
      <c r="BA1000">
        <v>0</v>
      </c>
      <c r="BB1000" s="20">
        <v>0</v>
      </c>
      <c r="BC1000" t="s">
        <v>6006</v>
      </c>
      <c r="BD1000" t="s">
        <v>6100</v>
      </c>
      <c r="BE1000" t="s">
        <v>3</v>
      </c>
      <c r="BF1000" t="s">
        <v>3</v>
      </c>
      <c r="BG1000" t="s">
        <v>3</v>
      </c>
      <c r="BH1000" t="s">
        <v>3</v>
      </c>
      <c r="BI1000" t="s">
        <v>3</v>
      </c>
      <c r="BJ1000" s="18" t="s">
        <v>6155</v>
      </c>
      <c r="BK1000" t="s">
        <v>3</v>
      </c>
      <c r="BL1000" t="s">
        <v>132</v>
      </c>
      <c r="BM1000" t="s">
        <v>1</v>
      </c>
      <c r="BN1000">
        <f>Tabla1[[#This Row],[precio del paquete]]</f>
        <v>14800</v>
      </c>
      <c r="BO1000" t="s">
        <v>1</v>
      </c>
      <c r="BP1000" t="s">
        <v>1</v>
      </c>
      <c r="BQ1000" t="s">
        <v>1</v>
      </c>
      <c r="BR1000" t="s">
        <v>1</v>
      </c>
      <c r="BS1000" t="s">
        <v>1</v>
      </c>
      <c r="BT1000" t="s">
        <v>1</v>
      </c>
      <c r="BU1000" t="s">
        <v>1</v>
      </c>
      <c r="BV1000" t="s">
        <v>1</v>
      </c>
      <c r="BW1000" t="s">
        <v>0</v>
      </c>
      <c r="BX1000" t="s">
        <v>1</v>
      </c>
      <c r="BY1000" t="s">
        <v>1</v>
      </c>
      <c r="BZ1000" t="s">
        <v>1</v>
      </c>
      <c r="CA1000" t="s">
        <v>1</v>
      </c>
      <c r="CB1000" t="s">
        <v>1</v>
      </c>
      <c r="CD1000" t="str" cm="1">
        <f t="array" aca="1" ref="CD1000" ca="1">eConcatenar(A1000:CB1000,"|")</f>
        <v>SyvtV2HK6h5p1vzZ|CAR2022-0290|3|MEMORIAL|TABASCO|CARDENAS|EJIDO C-20 MIGUEL HIDALGO|2022-01-19|14800|0|100|50|0|0|0|0|0|0|0|0|0|0|0|0|0|0|0|OLAN|BARAHONA|GUADALUPE|SOLTERO|X|X|CARRETERA KILOMETRO 79 |EJIDO C-20 MIGUEL HIDALGO|X|9371545851|X|X|X|CARRETERA KILOMETRO 79 |X|LUNES|X|X|X|X|X|DOMICILIO |0|14800|0|0|0|2022-07-02|2022-07-09|x|x|x|x|x|D7MKLZTCDQVFP55|x|HOMBRE|X|14800|X|X|X|X|X|X|X|X|CARDENAS|X|X|X|X|X</v>
      </c>
    </row>
    <row r="1001" spans="1:82" x14ac:dyDescent="0.25">
      <c r="A1001" t="s">
        <v>1135</v>
      </c>
      <c r="B1001" t="s">
        <v>3123</v>
      </c>
      <c r="C1001">
        <v>3</v>
      </c>
      <c r="D1001" t="s">
        <v>3183</v>
      </c>
      <c r="E1001" t="s">
        <v>3188</v>
      </c>
      <c r="F1001" t="s">
        <v>0</v>
      </c>
      <c r="G1001" t="s">
        <v>3717</v>
      </c>
      <c r="H1001" t="s">
        <v>4135</v>
      </c>
      <c r="I1001">
        <v>14800</v>
      </c>
      <c r="J1001">
        <v>0</v>
      </c>
      <c r="K1001">
        <v>200</v>
      </c>
      <c r="L1001">
        <v>50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 t="s">
        <v>4307</v>
      </c>
      <c r="AC1001" t="s">
        <v>4760</v>
      </c>
      <c r="AD1001" t="s">
        <v>5144</v>
      </c>
      <c r="AE1001" t="s">
        <v>4</v>
      </c>
      <c r="AF1001" t="s">
        <v>1</v>
      </c>
      <c r="AG1001" t="s">
        <v>1</v>
      </c>
      <c r="AH1001" t="s">
        <v>5910</v>
      </c>
      <c r="AI1001" t="s">
        <v>3717</v>
      </c>
      <c r="AJ1001" t="s">
        <v>1</v>
      </c>
      <c r="AK1001">
        <v>9371253667</v>
      </c>
      <c r="AL1001" t="s">
        <v>1</v>
      </c>
      <c r="AM1001" t="s">
        <v>1</v>
      </c>
      <c r="AN1001" t="s">
        <v>1</v>
      </c>
      <c r="AO1001" t="s">
        <v>5910</v>
      </c>
      <c r="AP1001" t="s">
        <v>1</v>
      </c>
      <c r="AQ1001" t="s">
        <v>2</v>
      </c>
      <c r="AR1001" t="s">
        <v>1</v>
      </c>
      <c r="AS1001" t="s">
        <v>1</v>
      </c>
      <c r="AT1001" t="s">
        <v>1</v>
      </c>
      <c r="AU1001" t="s">
        <v>1</v>
      </c>
      <c r="AV1001" t="s">
        <v>1</v>
      </c>
      <c r="AW1001" t="s">
        <v>11</v>
      </c>
      <c r="AX1001">
        <f>Tabla1[[#This Row],[precio del paquete]]-Tabla1[[#This Row],[Saldo_Deudor]]</f>
        <v>600</v>
      </c>
      <c r="AY1001">
        <v>14200</v>
      </c>
      <c r="AZ1001">
        <v>0</v>
      </c>
      <c r="BA1001">
        <v>0</v>
      </c>
      <c r="BB1001" s="20">
        <v>0</v>
      </c>
      <c r="BC1001" t="s">
        <v>5960</v>
      </c>
      <c r="BD1001" t="s">
        <v>6033</v>
      </c>
      <c r="BE1001" t="s">
        <v>3</v>
      </c>
      <c r="BF1001" t="s">
        <v>3</v>
      </c>
      <c r="BG1001" t="s">
        <v>3</v>
      </c>
      <c r="BH1001" t="s">
        <v>3</v>
      </c>
      <c r="BI1001" t="s">
        <v>3</v>
      </c>
      <c r="BJ1001" s="19" t="s">
        <v>6155</v>
      </c>
      <c r="BK1001" t="s">
        <v>3</v>
      </c>
      <c r="BL1001" t="s">
        <v>132</v>
      </c>
      <c r="BM1001" t="s">
        <v>1</v>
      </c>
      <c r="BN1001">
        <f>Tabla1[[#This Row],[precio del paquete]]</f>
        <v>14800</v>
      </c>
      <c r="BO1001" t="s">
        <v>1</v>
      </c>
      <c r="BP1001" t="s">
        <v>1</v>
      </c>
      <c r="BQ1001" t="s">
        <v>1</v>
      </c>
      <c r="BR1001" t="s">
        <v>1</v>
      </c>
      <c r="BS1001" t="s">
        <v>1</v>
      </c>
      <c r="BT1001" t="s">
        <v>1</v>
      </c>
      <c r="BU1001" t="s">
        <v>1</v>
      </c>
      <c r="BV1001" t="s">
        <v>1</v>
      </c>
      <c r="BW1001" t="s">
        <v>0</v>
      </c>
      <c r="BX1001" t="s">
        <v>1</v>
      </c>
      <c r="BY1001" t="s">
        <v>1</v>
      </c>
      <c r="BZ1001" t="s">
        <v>1</v>
      </c>
      <c r="CA1001" t="s">
        <v>1</v>
      </c>
      <c r="CB1001" t="s">
        <v>1</v>
      </c>
      <c r="CD1001" t="str" cm="1">
        <f t="array" aca="1" ref="CD1001" ca="1">eConcatenar(A1001:CB1001,"|")</f>
        <v>GzCvilF3PmyOnJKk|CAR2021-7560|3|MEMORIAL|TABASCO|CARDENAS|POBLADO C-28  GREGORIO MENDEZ MAGAÃƒâ€˜A 1 |2021-12-15|14800|0|200|50|0|0|0|0|0|0|0|0|0|0|0|0|0|0|0|ESTRADA|VAZQUEZ|GERTRUDIS|SOLTERO|X|X|CALLE 4 NUMERO 125|POBLADO C-28  GREGORIO MENDEZ MAGAÃƒâ€˜A 1 |X|9371253667|X|X|X|CALLE 4 NUMERO 125|X|LUNES|X|X|X|X|X|DOMICILIO |600|14200|0|0|0|2022-01-31|2022-02-07|x|x|x|x|x|D7MKLZTCDQVFP55|x|HOMBRE|X|14800|X|X|X|X|X|X|X|X|CARDENAS|X|X|X|X|X</v>
      </c>
    </row>
    <row r="1002" spans="1:82" x14ac:dyDescent="0.25">
      <c r="A1002" t="s">
        <v>1136</v>
      </c>
      <c r="B1002" t="s">
        <v>3124</v>
      </c>
      <c r="C1002">
        <v>3</v>
      </c>
      <c r="D1002" t="s">
        <v>3183</v>
      </c>
      <c r="E1002" t="s">
        <v>3188</v>
      </c>
      <c r="F1002" t="s">
        <v>0</v>
      </c>
      <c r="G1002" t="s">
        <v>3717</v>
      </c>
      <c r="H1002" t="s">
        <v>4163</v>
      </c>
      <c r="I1002">
        <v>14800</v>
      </c>
      <c r="J1002">
        <v>0</v>
      </c>
      <c r="K1002">
        <v>100</v>
      </c>
      <c r="L1002">
        <v>50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 t="s">
        <v>4360</v>
      </c>
      <c r="AC1002" t="s">
        <v>7</v>
      </c>
      <c r="AD1002" t="s">
        <v>5145</v>
      </c>
      <c r="AE1002" t="s">
        <v>4</v>
      </c>
      <c r="AF1002" t="s">
        <v>1</v>
      </c>
      <c r="AG1002" t="s">
        <v>1</v>
      </c>
      <c r="AH1002" t="s">
        <v>5878</v>
      </c>
      <c r="AI1002" t="s">
        <v>3717</v>
      </c>
      <c r="AJ1002" t="s">
        <v>1</v>
      </c>
      <c r="AK1002">
        <v>9231205102</v>
      </c>
      <c r="AL1002" t="s">
        <v>1</v>
      </c>
      <c r="AM1002" t="s">
        <v>1</v>
      </c>
      <c r="AN1002" t="s">
        <v>1</v>
      </c>
      <c r="AO1002" t="s">
        <v>5878</v>
      </c>
      <c r="AP1002" t="s">
        <v>1</v>
      </c>
      <c r="AQ1002" t="s">
        <v>2</v>
      </c>
      <c r="AR1002" t="s">
        <v>1</v>
      </c>
      <c r="AS1002" t="s">
        <v>1</v>
      </c>
      <c r="AT1002" t="s">
        <v>1</v>
      </c>
      <c r="AU1002" t="s">
        <v>1</v>
      </c>
      <c r="AV1002" t="s">
        <v>1</v>
      </c>
      <c r="AW1002" t="s">
        <v>11</v>
      </c>
      <c r="AX1002">
        <f>Tabla1[[#This Row],[precio del paquete]]-Tabla1[[#This Row],[Saldo_Deudor]]</f>
        <v>900</v>
      </c>
      <c r="AY1002">
        <v>13900</v>
      </c>
      <c r="AZ1002">
        <v>0</v>
      </c>
      <c r="BA1002">
        <v>0</v>
      </c>
      <c r="BB1002" s="20">
        <v>0</v>
      </c>
      <c r="BC1002" t="s">
        <v>3983</v>
      </c>
      <c r="BD1002" t="s">
        <v>6048</v>
      </c>
      <c r="BE1002" t="s">
        <v>3</v>
      </c>
      <c r="BF1002" t="s">
        <v>3</v>
      </c>
      <c r="BG1002" t="s">
        <v>3</v>
      </c>
      <c r="BH1002" t="s">
        <v>3</v>
      </c>
      <c r="BI1002" t="s">
        <v>3</v>
      </c>
      <c r="BJ1002" s="18" t="s">
        <v>6155</v>
      </c>
      <c r="BK1002" t="s">
        <v>3</v>
      </c>
      <c r="BL1002" t="s">
        <v>132</v>
      </c>
      <c r="BM1002" t="s">
        <v>1</v>
      </c>
      <c r="BN1002">
        <f>Tabla1[[#This Row],[precio del paquete]]</f>
        <v>14800</v>
      </c>
      <c r="BO1002" t="s">
        <v>1</v>
      </c>
      <c r="BP1002" t="s">
        <v>1</v>
      </c>
      <c r="BQ1002" t="s">
        <v>1</v>
      </c>
      <c r="BR1002" t="s">
        <v>1</v>
      </c>
      <c r="BS1002" t="s">
        <v>1</v>
      </c>
      <c r="BT1002" t="s">
        <v>1</v>
      </c>
      <c r="BU1002" t="s">
        <v>1</v>
      </c>
      <c r="BV1002" t="s">
        <v>1</v>
      </c>
      <c r="BW1002" t="s">
        <v>0</v>
      </c>
      <c r="BX1002" t="s">
        <v>1</v>
      </c>
      <c r="BY1002" t="s">
        <v>1</v>
      </c>
      <c r="BZ1002" t="s">
        <v>1</v>
      </c>
      <c r="CA1002" t="s">
        <v>1</v>
      </c>
      <c r="CB1002" t="s">
        <v>1</v>
      </c>
      <c r="CD1002" t="str" cm="1">
        <f t="array" aca="1" ref="CD1002" ca="1">eConcatenar(A1002:CB1002,"|")</f>
        <v>cadMKzDOS7imR68R|CAR2021-7034|3|MEMORIAL|TABASCO|CARDENAS|POBLADO C-28  GREGORIO MENDEZ MAGAÃƒâ€˜A 1 |2021-11-28|14800|0|100|50|0|0|0|0|0|0|0|0|0|0|0|0|0|0|0|TORRES|LOPEZ|JOSMAR|SOLTERO|X|X|CALLE 5 |POBLADO C-28  GREGORIO MENDEZ MAGAÃƒâ€˜A 1 |X|9231205102|X|X|X|CALLE 5 |X|LUNES|X|X|X|X|X|DOMICILIO |900|13900|0|0|0|2022-07-01|2022-07-08|x|x|x|x|x|D7MKLZTCDQVFP55|x|HOMBRE|X|14800|X|X|X|X|X|X|X|X|CARDENAS|X|X|X|X|X</v>
      </c>
    </row>
    <row r="1003" spans="1:82" x14ac:dyDescent="0.25">
      <c r="A1003" t="s">
        <v>1137</v>
      </c>
      <c r="B1003" t="s">
        <v>3125</v>
      </c>
      <c r="C1003">
        <v>3</v>
      </c>
      <c r="D1003" t="s">
        <v>3183</v>
      </c>
      <c r="E1003" t="s">
        <v>3188</v>
      </c>
      <c r="F1003" t="s">
        <v>0</v>
      </c>
      <c r="G1003" t="s">
        <v>3717</v>
      </c>
      <c r="H1003" t="s">
        <v>3965</v>
      </c>
      <c r="I1003">
        <v>14800</v>
      </c>
      <c r="J1003">
        <v>0</v>
      </c>
      <c r="K1003">
        <v>100</v>
      </c>
      <c r="L1003">
        <v>50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 t="s">
        <v>4283</v>
      </c>
      <c r="AC1003" t="s">
        <v>4253</v>
      </c>
      <c r="AD1003" t="s">
        <v>5146</v>
      </c>
      <c r="AE1003" t="s">
        <v>4</v>
      </c>
      <c r="AF1003" t="s">
        <v>1</v>
      </c>
      <c r="AG1003" t="s">
        <v>1</v>
      </c>
      <c r="AH1003" t="s">
        <v>5911</v>
      </c>
      <c r="AI1003" t="s">
        <v>3717</v>
      </c>
      <c r="AJ1003" t="s">
        <v>1</v>
      </c>
      <c r="AK1003">
        <v>9371099669</v>
      </c>
      <c r="AL1003" t="s">
        <v>1</v>
      </c>
      <c r="AM1003" t="s">
        <v>1</v>
      </c>
      <c r="AN1003" t="s">
        <v>1</v>
      </c>
      <c r="AO1003" t="s">
        <v>5911</v>
      </c>
      <c r="AP1003" t="s">
        <v>1</v>
      </c>
      <c r="AQ1003" t="s">
        <v>2</v>
      </c>
      <c r="AR1003" t="s">
        <v>1</v>
      </c>
      <c r="AS1003" t="s">
        <v>1</v>
      </c>
      <c r="AT1003" t="s">
        <v>1</v>
      </c>
      <c r="AU1003" t="s">
        <v>1</v>
      </c>
      <c r="AV1003" t="s">
        <v>1</v>
      </c>
      <c r="AW1003" t="s">
        <v>11</v>
      </c>
      <c r="AX1003">
        <f>Tabla1[[#This Row],[precio del paquete]]-Tabla1[[#This Row],[Saldo_Deudor]]</f>
        <v>300</v>
      </c>
      <c r="AY1003">
        <v>14500</v>
      </c>
      <c r="AZ1003">
        <v>0</v>
      </c>
      <c r="BA1003">
        <v>0</v>
      </c>
      <c r="BB1003" s="20">
        <v>0</v>
      </c>
      <c r="BC1003" t="s">
        <v>6007</v>
      </c>
      <c r="BD1003" t="s">
        <v>6101</v>
      </c>
      <c r="BE1003" t="s">
        <v>3</v>
      </c>
      <c r="BF1003" t="s">
        <v>3</v>
      </c>
      <c r="BG1003" t="s">
        <v>3</v>
      </c>
      <c r="BH1003" t="s">
        <v>3</v>
      </c>
      <c r="BI1003" t="s">
        <v>3</v>
      </c>
      <c r="BJ1003" s="19" t="s">
        <v>6155</v>
      </c>
      <c r="BK1003" t="s">
        <v>3</v>
      </c>
      <c r="BL1003" t="s">
        <v>132</v>
      </c>
      <c r="BM1003" t="s">
        <v>1</v>
      </c>
      <c r="BN1003">
        <f>Tabla1[[#This Row],[precio del paquete]]</f>
        <v>14800</v>
      </c>
      <c r="BO1003" t="s">
        <v>1</v>
      </c>
      <c r="BP1003" t="s">
        <v>1</v>
      </c>
      <c r="BQ1003" t="s">
        <v>1</v>
      </c>
      <c r="BR1003" t="s">
        <v>1</v>
      </c>
      <c r="BS1003" t="s">
        <v>1</v>
      </c>
      <c r="BT1003" t="s">
        <v>1</v>
      </c>
      <c r="BU1003" t="s">
        <v>1</v>
      </c>
      <c r="BV1003" t="s">
        <v>1</v>
      </c>
      <c r="BW1003" t="s">
        <v>0</v>
      </c>
      <c r="BX1003" t="s">
        <v>1</v>
      </c>
      <c r="BY1003" t="s">
        <v>1</v>
      </c>
      <c r="BZ1003" t="s">
        <v>1</v>
      </c>
      <c r="CA1003" t="s">
        <v>1</v>
      </c>
      <c r="CB1003" t="s">
        <v>1</v>
      </c>
      <c r="CD1003" t="str" cm="1">
        <f t="array" aca="1" ref="CD1003" ca="1">eConcatenar(A1003:CB1003,"|")</f>
        <v>yccJ8x3NaC0AwCmk|CAR2022-0291|3|MEMORIAL|TABASCO|CARDENAS|POBLADO C-28  GREGORIO MENDEZ MAGAÃƒâ€˜A 1 |2022-01-19|14800|0|100|50|0|0|0|0|0|0|0|0|0|0|0|0|0|0|0|CORDOVA|GAMAS|RONULFO|SOLTERO|X|X|CALLE 1 SIN NUMERO|POBLADO C-28  GREGORIO MENDEZ MAGAÃƒâ€˜A 1 |X|9371099669|X|X|X|CALLE 1 SIN NUMERO|X|LUNES|X|X|X|X|X|DOMICILIO |300|14500|0|0|0|2022-08-02|2022-08-09|x|x|x|x|x|D7MKLZTCDQVFP55|x|HOMBRE|X|14800|X|X|X|X|X|X|X|X|CARDENAS|X|X|X|X|X</v>
      </c>
    </row>
    <row r="1004" spans="1:82" x14ac:dyDescent="0.25">
      <c r="A1004" t="s">
        <v>1138</v>
      </c>
      <c r="B1004" t="s">
        <v>3126</v>
      </c>
      <c r="C1004">
        <v>3</v>
      </c>
      <c r="D1004" t="s">
        <v>3183</v>
      </c>
      <c r="E1004" t="s">
        <v>3188</v>
      </c>
      <c r="F1004" t="s">
        <v>0</v>
      </c>
      <c r="G1004" t="s">
        <v>3717</v>
      </c>
      <c r="H1004" t="s">
        <v>3769</v>
      </c>
      <c r="I1004">
        <v>14800</v>
      </c>
      <c r="J1004">
        <v>0</v>
      </c>
      <c r="K1004">
        <v>100</v>
      </c>
      <c r="L1004">
        <v>50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 t="s">
        <v>4360</v>
      </c>
      <c r="AC1004" t="s">
        <v>4314</v>
      </c>
      <c r="AD1004" t="s">
        <v>5147</v>
      </c>
      <c r="AE1004" t="s">
        <v>4</v>
      </c>
      <c r="AF1004" t="s">
        <v>1</v>
      </c>
      <c r="AG1004" t="s">
        <v>1</v>
      </c>
      <c r="AH1004" t="s">
        <v>5912</v>
      </c>
      <c r="AI1004" t="s">
        <v>3717</v>
      </c>
      <c r="AJ1004" t="s">
        <v>1</v>
      </c>
      <c r="AK1004">
        <v>9371643699</v>
      </c>
      <c r="AL1004" t="s">
        <v>1</v>
      </c>
      <c r="AM1004" t="s">
        <v>1</v>
      </c>
      <c r="AN1004" t="s">
        <v>1</v>
      </c>
      <c r="AO1004" t="s">
        <v>5912</v>
      </c>
      <c r="AP1004" t="s">
        <v>1</v>
      </c>
      <c r="AQ1004" t="s">
        <v>2</v>
      </c>
      <c r="AR1004" t="s">
        <v>1</v>
      </c>
      <c r="AS1004" t="s">
        <v>1</v>
      </c>
      <c r="AT1004" t="s">
        <v>1</v>
      </c>
      <c r="AU1004" t="s">
        <v>1</v>
      </c>
      <c r="AV1004" t="s">
        <v>1</v>
      </c>
      <c r="AW1004" t="s">
        <v>11</v>
      </c>
      <c r="AX1004">
        <f>Tabla1[[#This Row],[precio del paquete]]-Tabla1[[#This Row],[Saldo_Deudor]]</f>
        <v>100</v>
      </c>
      <c r="AY1004">
        <v>14700</v>
      </c>
      <c r="AZ1004">
        <v>0</v>
      </c>
      <c r="BA1004">
        <v>0</v>
      </c>
      <c r="BB1004" s="20">
        <v>0</v>
      </c>
      <c r="BC1004" t="s">
        <v>3769</v>
      </c>
      <c r="BD1004" t="s">
        <v>6039</v>
      </c>
      <c r="BE1004" t="s">
        <v>3</v>
      </c>
      <c r="BF1004" t="s">
        <v>3</v>
      </c>
      <c r="BG1004" t="s">
        <v>3</v>
      </c>
      <c r="BH1004" t="s">
        <v>3</v>
      </c>
      <c r="BI1004" t="s">
        <v>3</v>
      </c>
      <c r="BJ1004" s="18" t="s">
        <v>6155</v>
      </c>
      <c r="BK1004" t="s">
        <v>3</v>
      </c>
      <c r="BL1004" t="s">
        <v>132</v>
      </c>
      <c r="BM1004" t="s">
        <v>1</v>
      </c>
      <c r="BN1004">
        <f>Tabla1[[#This Row],[precio del paquete]]</f>
        <v>14800</v>
      </c>
      <c r="BO1004" t="s">
        <v>1</v>
      </c>
      <c r="BP1004" t="s">
        <v>1</v>
      </c>
      <c r="BQ1004" t="s">
        <v>1</v>
      </c>
      <c r="BR1004" t="s">
        <v>1</v>
      </c>
      <c r="BS1004" t="s">
        <v>1</v>
      </c>
      <c r="BT1004" t="s">
        <v>1</v>
      </c>
      <c r="BU1004" t="s">
        <v>1</v>
      </c>
      <c r="BV1004" t="s">
        <v>1</v>
      </c>
      <c r="BW1004" t="s">
        <v>0</v>
      </c>
      <c r="BX1004" t="s">
        <v>1</v>
      </c>
      <c r="BY1004" t="s">
        <v>1</v>
      </c>
      <c r="BZ1004" t="s">
        <v>1</v>
      </c>
      <c r="CA1004" t="s">
        <v>1</v>
      </c>
      <c r="CB1004" t="s">
        <v>1</v>
      </c>
      <c r="CD1004" t="str" cm="1">
        <f t="array" aca="1" ref="CD1004" ca="1">eConcatenar(A1004:CB1004,"|")</f>
        <v>e3BQJna1JV8orvkh|CAR2022-0494|3|MEMORIAL|TABASCO|CARDENAS|POBLADO C-28  GREGORIO MENDEZ MAGAÃƒâ€˜A 1 |2022-01-29|14800|0|100|50|0|0|0|0|0|0|0|0|0|0|0|0|0|0|0|TORRES|CASTILLO|MANACES|SOLTERO|X|X|CALLE NUMERO 4|POBLADO C-28  GREGORIO MENDEZ MAGAÃƒâ€˜A 1 |X|9371643699|X|X|X|CALLE NUMERO 4|X|LUNES|X|X|X|X|X|DOMICILIO |100|14700|0|0|0|2022-01-29|2022-02-05|x|x|x|x|x|D7MKLZTCDQVFP55|x|HOMBRE|X|14800|X|X|X|X|X|X|X|X|CARDENAS|X|X|X|X|X</v>
      </c>
    </row>
    <row r="1005" spans="1:82" x14ac:dyDescent="0.25">
      <c r="A1005" t="s">
        <v>1139</v>
      </c>
      <c r="B1005" t="s">
        <v>3127</v>
      </c>
      <c r="C1005">
        <v>3</v>
      </c>
      <c r="D1005" t="s">
        <v>4182</v>
      </c>
      <c r="E1005" t="s">
        <v>3188</v>
      </c>
      <c r="F1005" t="s">
        <v>0</v>
      </c>
      <c r="G1005" t="s">
        <v>3717</v>
      </c>
      <c r="H1005" t="s">
        <v>3898</v>
      </c>
      <c r="I1005">
        <v>46000</v>
      </c>
      <c r="J1005">
        <v>0</v>
      </c>
      <c r="K1005">
        <v>100</v>
      </c>
      <c r="L1005">
        <v>50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 t="s">
        <v>7</v>
      </c>
      <c r="AC1005" t="s">
        <v>4247</v>
      </c>
      <c r="AD1005" t="s">
        <v>5148</v>
      </c>
      <c r="AE1005" t="s">
        <v>4</v>
      </c>
      <c r="AF1005" t="s">
        <v>1</v>
      </c>
      <c r="AG1005" t="s">
        <v>1</v>
      </c>
      <c r="AH1005" t="s">
        <v>5913</v>
      </c>
      <c r="AI1005" t="s">
        <v>3717</v>
      </c>
      <c r="AJ1005" t="s">
        <v>1</v>
      </c>
      <c r="AK1005">
        <v>9371086411</v>
      </c>
      <c r="AL1005" t="s">
        <v>1</v>
      </c>
      <c r="AM1005" t="s">
        <v>1</v>
      </c>
      <c r="AN1005" t="s">
        <v>1</v>
      </c>
      <c r="AO1005" t="s">
        <v>5913</v>
      </c>
      <c r="AP1005" t="s">
        <v>1</v>
      </c>
      <c r="AQ1005" t="s">
        <v>2</v>
      </c>
      <c r="AR1005" t="s">
        <v>1</v>
      </c>
      <c r="AS1005" t="s">
        <v>1</v>
      </c>
      <c r="AT1005" t="s">
        <v>1</v>
      </c>
      <c r="AU1005" t="s">
        <v>1</v>
      </c>
      <c r="AV1005" t="s">
        <v>1</v>
      </c>
      <c r="AW1005" t="s">
        <v>11</v>
      </c>
      <c r="AX1005">
        <f>Tabla1[[#This Row],[precio del paquete]]-Tabla1[[#This Row],[Saldo_Deudor]]</f>
        <v>3300</v>
      </c>
      <c r="AY1005">
        <v>42700</v>
      </c>
      <c r="AZ1005">
        <v>0</v>
      </c>
      <c r="BA1005">
        <v>0</v>
      </c>
      <c r="BB1005" s="20">
        <v>0</v>
      </c>
      <c r="BC1005" t="s">
        <v>6007</v>
      </c>
      <c r="BD1005" t="s">
        <v>6101</v>
      </c>
      <c r="BE1005" t="s">
        <v>3</v>
      </c>
      <c r="BF1005" t="s">
        <v>3</v>
      </c>
      <c r="BG1005" t="s">
        <v>3</v>
      </c>
      <c r="BH1005" t="s">
        <v>3</v>
      </c>
      <c r="BI1005" t="s">
        <v>3</v>
      </c>
      <c r="BJ1005" s="19" t="s">
        <v>6155</v>
      </c>
      <c r="BK1005" t="s">
        <v>3</v>
      </c>
      <c r="BL1005" t="s">
        <v>132</v>
      </c>
      <c r="BM1005" t="s">
        <v>1</v>
      </c>
      <c r="BN1005">
        <f>Tabla1[[#This Row],[precio del paquete]]</f>
        <v>46000</v>
      </c>
      <c r="BO1005" t="s">
        <v>1</v>
      </c>
      <c r="BP1005" t="s">
        <v>1</v>
      </c>
      <c r="BQ1005" t="s">
        <v>1</v>
      </c>
      <c r="BR1005" t="s">
        <v>1</v>
      </c>
      <c r="BS1005" t="s">
        <v>1</v>
      </c>
      <c r="BT1005" t="s">
        <v>1</v>
      </c>
      <c r="BU1005" t="s">
        <v>1</v>
      </c>
      <c r="BV1005" t="s">
        <v>1</v>
      </c>
      <c r="BW1005" t="s">
        <v>0</v>
      </c>
      <c r="BX1005" t="s">
        <v>1</v>
      </c>
      <c r="BY1005" t="s">
        <v>1</v>
      </c>
      <c r="BZ1005" t="s">
        <v>1</v>
      </c>
      <c r="CA1005" t="s">
        <v>1</v>
      </c>
      <c r="CB1005" t="s">
        <v>1</v>
      </c>
      <c r="CD1005" t="str" cm="1">
        <f t="array" aca="1" ref="CD1005" ca="1">eConcatenar(A1005:CB1005,"|")</f>
        <v>1Q0PY3BUzlYMo4Y6|CAR2021-6278|3|ESPECIAL ANGELES|TABASCO|CARDENAS|POBLADO C-28  GREGORIO MENDEZ MAGAÃƒâ€˜A 1 |2021-10-21|46000|0|100|50|0|0|0|0|0|0|0|0|0|0|0|0|0|0|0|LOPEZ|MENDEZ|DIEGO|SOLTERO|X|X|ENTRE CALLE 6 Y 7 FRENTE A CAMPO|POBLADO C-28  GREGORIO MENDEZ MAGAÃƒâ€˜A 1 |X|9371086411|X|X|X|ENTRE CALLE 6 Y 7 FRENTE A CAMPO|X|LUNES|X|X|X|X|X|DOMICILIO |3300|42700|0|0|0|2022-08-02|2022-08-09|x|x|x|x|x|D7MKLZTCDQVFP55|x|HOMBRE|X|46000|X|X|X|X|X|X|X|X|CARDENAS|X|X|X|X|X</v>
      </c>
    </row>
    <row r="1006" spans="1:82" x14ac:dyDescent="0.25">
      <c r="A1006" t="s">
        <v>1140</v>
      </c>
      <c r="B1006" t="s">
        <v>3128</v>
      </c>
      <c r="C1006">
        <v>3</v>
      </c>
      <c r="D1006" t="s">
        <v>3183</v>
      </c>
      <c r="E1006" t="s">
        <v>3188</v>
      </c>
      <c r="F1006" t="s">
        <v>0</v>
      </c>
      <c r="G1006" t="s">
        <v>3718</v>
      </c>
      <c r="H1006" t="s">
        <v>3976</v>
      </c>
      <c r="I1006">
        <v>14800</v>
      </c>
      <c r="J1006">
        <v>0</v>
      </c>
      <c r="K1006">
        <v>50</v>
      </c>
      <c r="L1006">
        <v>50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 t="s">
        <v>4283</v>
      </c>
      <c r="AC1006" t="s">
        <v>4183</v>
      </c>
      <c r="AD1006" t="s">
        <v>5149</v>
      </c>
      <c r="AE1006" t="s">
        <v>4</v>
      </c>
      <c r="AF1006" t="s">
        <v>1</v>
      </c>
      <c r="AG1006" t="s">
        <v>1</v>
      </c>
      <c r="AH1006" t="s">
        <v>5914</v>
      </c>
      <c r="AI1006" t="s">
        <v>3718</v>
      </c>
      <c r="AJ1006" t="s">
        <v>1</v>
      </c>
      <c r="AK1006">
        <v>9371599570</v>
      </c>
      <c r="AL1006" t="s">
        <v>1</v>
      </c>
      <c r="AM1006" t="s">
        <v>1</v>
      </c>
      <c r="AN1006" t="s">
        <v>1</v>
      </c>
      <c r="AO1006" t="s">
        <v>5914</v>
      </c>
      <c r="AP1006" t="s">
        <v>1</v>
      </c>
      <c r="AQ1006" t="s">
        <v>2</v>
      </c>
      <c r="AR1006" t="s">
        <v>1</v>
      </c>
      <c r="AS1006" t="s">
        <v>1</v>
      </c>
      <c r="AT1006" t="s">
        <v>1</v>
      </c>
      <c r="AU1006" t="s">
        <v>1</v>
      </c>
      <c r="AV1006" t="s">
        <v>1</v>
      </c>
      <c r="AW1006" t="s">
        <v>11</v>
      </c>
      <c r="AX1006">
        <f>Tabla1[[#This Row],[precio del paquete]]-Tabla1[[#This Row],[Saldo_Deudor]]</f>
        <v>350</v>
      </c>
      <c r="AY1006">
        <v>14450</v>
      </c>
      <c r="AZ1006">
        <v>0</v>
      </c>
      <c r="BA1006">
        <v>0</v>
      </c>
      <c r="BB1006" s="20">
        <v>0</v>
      </c>
      <c r="BC1006" t="s">
        <v>6026</v>
      </c>
      <c r="BD1006" t="s">
        <v>6119</v>
      </c>
      <c r="BE1006" t="s">
        <v>3</v>
      </c>
      <c r="BF1006" t="s">
        <v>3</v>
      </c>
      <c r="BG1006" t="s">
        <v>3</v>
      </c>
      <c r="BH1006" t="s">
        <v>3</v>
      </c>
      <c r="BI1006" t="s">
        <v>3</v>
      </c>
      <c r="BJ1006" s="18" t="s">
        <v>6155</v>
      </c>
      <c r="BK1006" t="s">
        <v>3</v>
      </c>
      <c r="BL1006" t="s">
        <v>132</v>
      </c>
      <c r="BM1006" t="s">
        <v>1</v>
      </c>
      <c r="BN1006">
        <f>Tabla1[[#This Row],[precio del paquete]]</f>
        <v>14800</v>
      </c>
      <c r="BO1006" t="s">
        <v>1</v>
      </c>
      <c r="BP1006" t="s">
        <v>1</v>
      </c>
      <c r="BQ1006" t="s">
        <v>1</v>
      </c>
      <c r="BR1006" t="s">
        <v>1</v>
      </c>
      <c r="BS1006" t="s">
        <v>1</v>
      </c>
      <c r="BT1006" t="s">
        <v>1</v>
      </c>
      <c r="BU1006" t="s">
        <v>1</v>
      </c>
      <c r="BV1006" t="s">
        <v>1</v>
      </c>
      <c r="BW1006" t="s">
        <v>0</v>
      </c>
      <c r="BX1006" t="s">
        <v>1</v>
      </c>
      <c r="BY1006" t="s">
        <v>1</v>
      </c>
      <c r="BZ1006" t="s">
        <v>1</v>
      </c>
      <c r="CA1006" t="s">
        <v>1</v>
      </c>
      <c r="CB1006" t="s">
        <v>1</v>
      </c>
      <c r="CD1006" t="str" cm="1">
        <f t="array" aca="1" ref="CD1006" ca="1">eConcatenar(A1006:CB1006,"|")</f>
        <v>7GwlF8MffvaDlUKb|CAR2022-0010|3|MEMORIAL|TABASCO|CARDENAS|POBLADO C-9 LICENCIADO FRANCISCO I. MADERO|2022-05-01|14800|0|50|50|0|0|0|0|0|0|0|0|0|0|0|0|0|0|0|CORDOVA|DE LA CRUZ|ELIDA|SOLTERO|X|X|CALLE 2 NUMERO 77 CASI ESQUINA A PRONLOGACION|POBLADO C-9 LICENCIADO FRANCISCO I. MADERO|X|9371599570|X|X|X|CALLE 2 NUMERO 77 CASI ESQUINA A PRONLOGACION|X|LUNES|X|X|X|X|X|DOMICILIO |350|14450|0|0|0|2022-10-31|2022-11-07|x|x|x|x|x|D7MKLZTCDQVFP55|x|HOMBRE|X|14800|X|X|X|X|X|X|X|X|CARDENAS|X|X|X|X|X</v>
      </c>
    </row>
    <row r="1007" spans="1:82" x14ac:dyDescent="0.25">
      <c r="A1007" t="s">
        <v>1141</v>
      </c>
      <c r="B1007" t="s">
        <v>3129</v>
      </c>
      <c r="C1007">
        <v>3</v>
      </c>
      <c r="D1007" t="s">
        <v>3183</v>
      </c>
      <c r="E1007" t="s">
        <v>3188</v>
      </c>
      <c r="F1007" t="s">
        <v>0</v>
      </c>
      <c r="G1007" t="s">
        <v>3718</v>
      </c>
      <c r="H1007" t="s">
        <v>3896</v>
      </c>
      <c r="I1007">
        <v>14800</v>
      </c>
      <c r="J1007">
        <v>0</v>
      </c>
      <c r="K1007">
        <v>100</v>
      </c>
      <c r="L1007">
        <v>50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 t="s">
        <v>4294</v>
      </c>
      <c r="AC1007" t="s">
        <v>4230</v>
      </c>
      <c r="AD1007" t="s">
        <v>5150</v>
      </c>
      <c r="AE1007" t="s">
        <v>4</v>
      </c>
      <c r="AF1007" t="s">
        <v>1</v>
      </c>
      <c r="AG1007" t="s">
        <v>1</v>
      </c>
      <c r="AH1007" t="s">
        <v>5915</v>
      </c>
      <c r="AI1007" t="s">
        <v>3718</v>
      </c>
      <c r="AJ1007" t="s">
        <v>1</v>
      </c>
      <c r="AK1007">
        <v>9935836034</v>
      </c>
      <c r="AL1007" t="s">
        <v>1</v>
      </c>
      <c r="AM1007" t="s">
        <v>1</v>
      </c>
      <c r="AN1007" t="s">
        <v>1</v>
      </c>
      <c r="AO1007" t="s">
        <v>5915</v>
      </c>
      <c r="AP1007" t="s">
        <v>1</v>
      </c>
      <c r="AQ1007" t="s">
        <v>2</v>
      </c>
      <c r="AR1007" t="s">
        <v>1</v>
      </c>
      <c r="AS1007" t="s">
        <v>1</v>
      </c>
      <c r="AT1007" t="s">
        <v>1</v>
      </c>
      <c r="AU1007" t="s">
        <v>1</v>
      </c>
      <c r="AV1007" t="s">
        <v>1</v>
      </c>
      <c r="AW1007" t="s">
        <v>11</v>
      </c>
      <c r="AX1007">
        <f>Tabla1[[#This Row],[precio del paquete]]-Tabla1[[#This Row],[Saldo_Deudor]]</f>
        <v>200</v>
      </c>
      <c r="AY1007">
        <v>14600</v>
      </c>
      <c r="AZ1007">
        <v>0</v>
      </c>
      <c r="BA1007">
        <v>0</v>
      </c>
      <c r="BB1007" s="20">
        <v>0</v>
      </c>
      <c r="BC1007" t="s">
        <v>5980</v>
      </c>
      <c r="BD1007" t="s">
        <v>5959</v>
      </c>
      <c r="BE1007" t="s">
        <v>3</v>
      </c>
      <c r="BF1007" t="s">
        <v>3</v>
      </c>
      <c r="BG1007" t="s">
        <v>3</v>
      </c>
      <c r="BH1007" t="s">
        <v>3</v>
      </c>
      <c r="BI1007" t="s">
        <v>3</v>
      </c>
      <c r="BJ1007" s="19" t="s">
        <v>6155</v>
      </c>
      <c r="BK1007" t="s">
        <v>3</v>
      </c>
      <c r="BL1007" t="s">
        <v>132</v>
      </c>
      <c r="BM1007" t="s">
        <v>1</v>
      </c>
      <c r="BN1007">
        <f>Tabla1[[#This Row],[precio del paquete]]</f>
        <v>14800</v>
      </c>
      <c r="BO1007" t="s">
        <v>1</v>
      </c>
      <c r="BP1007" t="s">
        <v>1</v>
      </c>
      <c r="BQ1007" t="s">
        <v>1</v>
      </c>
      <c r="BR1007" t="s">
        <v>1</v>
      </c>
      <c r="BS1007" t="s">
        <v>1</v>
      </c>
      <c r="BT1007" t="s">
        <v>1</v>
      </c>
      <c r="BU1007" t="s">
        <v>1</v>
      </c>
      <c r="BV1007" t="s">
        <v>1</v>
      </c>
      <c r="BW1007" t="s">
        <v>0</v>
      </c>
      <c r="BX1007" t="s">
        <v>1</v>
      </c>
      <c r="BY1007" t="s">
        <v>1</v>
      </c>
      <c r="BZ1007" t="s">
        <v>1</v>
      </c>
      <c r="CA1007" t="s">
        <v>1</v>
      </c>
      <c r="CB1007" t="s">
        <v>1</v>
      </c>
      <c r="CD1007" t="str" cm="1">
        <f t="array" aca="1" ref="CD1007" ca="1">eConcatenar(A1007:CB1007,"|")</f>
        <v>WMKYfYO7OJTe0hsm|CAR2021-7711|3|MEMORIAL|TABASCO|CARDENAS|POBLADO C-9 LICENCIADO FRANCISCO I. MADERO|2021-12-31|14800|0|100|50|0|0|0|0|0|0|0|0|0|0|0|0|0|0|0|LAZARO|VELAZQUEZ|JUAN PABLO|SOLTERO|X|X|CALLE 9 NUMERO 189|POBLADO C-9 LICENCIADO FRANCISCO I. MADERO|X|9935836034|X|X|X|CALLE 9 NUMERO 189|X|LUNES|X|X|X|X|X|DOMICILIO |200|14600|0|0|0|2022-01-18|2022-01-25|x|x|x|x|x|D7MKLZTCDQVFP55|x|HOMBRE|X|14800|X|X|X|X|X|X|X|X|CARDENAS|X|X|X|X|X</v>
      </c>
    </row>
    <row r="1008" spans="1:82" x14ac:dyDescent="0.25">
      <c r="A1008" t="s">
        <v>1142</v>
      </c>
      <c r="B1008" t="s">
        <v>3130</v>
      </c>
      <c r="C1008">
        <v>3</v>
      </c>
      <c r="D1008" t="s">
        <v>3183</v>
      </c>
      <c r="E1008" t="s">
        <v>3188</v>
      </c>
      <c r="F1008" t="s">
        <v>0</v>
      </c>
      <c r="G1008" t="s">
        <v>3718</v>
      </c>
      <c r="H1008" t="s">
        <v>3896</v>
      </c>
      <c r="I1008">
        <v>14800</v>
      </c>
      <c r="J1008">
        <v>0</v>
      </c>
      <c r="K1008">
        <v>100</v>
      </c>
      <c r="L1008">
        <v>50</v>
      </c>
      <c r="M1008">
        <v>2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 t="s">
        <v>5051</v>
      </c>
      <c r="AC1008" t="s">
        <v>4309</v>
      </c>
      <c r="AD1008" t="s">
        <v>5151</v>
      </c>
      <c r="AE1008" t="s">
        <v>4</v>
      </c>
      <c r="AF1008" t="s">
        <v>1</v>
      </c>
      <c r="AG1008" t="s">
        <v>1</v>
      </c>
      <c r="AH1008" t="s">
        <v>5916</v>
      </c>
      <c r="AI1008" t="s">
        <v>3718</v>
      </c>
      <c r="AJ1008" t="s">
        <v>1</v>
      </c>
      <c r="AK1008">
        <v>9373740811</v>
      </c>
      <c r="AL1008" t="s">
        <v>1</v>
      </c>
      <c r="AM1008" t="s">
        <v>1</v>
      </c>
      <c r="AN1008" t="s">
        <v>1</v>
      </c>
      <c r="AO1008" t="s">
        <v>5916</v>
      </c>
      <c r="AP1008" t="s">
        <v>1</v>
      </c>
      <c r="AQ1008" t="s">
        <v>2</v>
      </c>
      <c r="AR1008" t="s">
        <v>1</v>
      </c>
      <c r="AS1008" t="s">
        <v>1</v>
      </c>
      <c r="AT1008" t="s">
        <v>1</v>
      </c>
      <c r="AU1008" t="s">
        <v>1</v>
      </c>
      <c r="AV1008" t="s">
        <v>1</v>
      </c>
      <c r="AW1008" t="s">
        <v>11</v>
      </c>
      <c r="AX1008">
        <f>Tabla1[[#This Row],[precio del paquete]]-Tabla1[[#This Row],[Saldo_Deudor]]</f>
        <v>100</v>
      </c>
      <c r="AY1008">
        <v>14700</v>
      </c>
      <c r="AZ1008">
        <v>0</v>
      </c>
      <c r="BA1008">
        <v>0</v>
      </c>
      <c r="BB1008" s="20">
        <v>0</v>
      </c>
      <c r="BC1008" t="s">
        <v>3763</v>
      </c>
      <c r="BD1008" t="s">
        <v>6037</v>
      </c>
      <c r="BE1008" t="s">
        <v>3</v>
      </c>
      <c r="BF1008" t="s">
        <v>3</v>
      </c>
      <c r="BG1008" t="s">
        <v>3</v>
      </c>
      <c r="BH1008" t="s">
        <v>3</v>
      </c>
      <c r="BI1008" t="s">
        <v>3</v>
      </c>
      <c r="BJ1008" s="18" t="s">
        <v>6155</v>
      </c>
      <c r="BK1008" t="s">
        <v>3</v>
      </c>
      <c r="BL1008" t="s">
        <v>132</v>
      </c>
      <c r="BM1008" t="s">
        <v>1</v>
      </c>
      <c r="BN1008">
        <f>Tabla1[[#This Row],[precio del paquete]]</f>
        <v>14800</v>
      </c>
      <c r="BO1008" t="s">
        <v>1</v>
      </c>
      <c r="BP1008" t="s">
        <v>1</v>
      </c>
      <c r="BQ1008" t="s">
        <v>1</v>
      </c>
      <c r="BR1008" t="s">
        <v>1</v>
      </c>
      <c r="BS1008" t="s">
        <v>1</v>
      </c>
      <c r="BT1008" t="s">
        <v>1</v>
      </c>
      <c r="BU1008" t="s">
        <v>1</v>
      </c>
      <c r="BV1008" t="s">
        <v>1</v>
      </c>
      <c r="BW1008" t="s">
        <v>0</v>
      </c>
      <c r="BX1008" t="s">
        <v>1</v>
      </c>
      <c r="BY1008" t="s">
        <v>1</v>
      </c>
      <c r="BZ1008" t="s">
        <v>1</v>
      </c>
      <c r="CA1008" t="s">
        <v>1</v>
      </c>
      <c r="CB1008" t="s">
        <v>1</v>
      </c>
      <c r="CD1008" t="str" cm="1">
        <f t="array" aca="1" ref="CD1008" ca="1">eConcatenar(A1008:CB1008,"|")</f>
        <v>8fKZh9ldUxeh6V7H|CAR2021-7708|3|MEMORIAL|TABASCO|CARDENAS|POBLADO C-9 LICENCIADO FRANCISCO I. MADERO|2021-12-31|14800|0|100|50|2|0|0|0|0|0|0|0|0|0|0|0|0|0|0|YSQUIERDO|PEREGRINO|FLOR SILVESTRE|SOLTERO|X|X|CARRETERA KILOMETRO 19 ALFREDO BONFIL SIN NUMERO|POBLADO C-9 LICENCIADO FRANCISCO I. MADERO|X|9373740811|X|X|X|CARRETERA KILOMETRO 19 ALFREDO BONFIL SIN NUMERO|X|LUNES|X|X|X|X|X|DOMICILIO |100|14700|0|0|0|2022-02-01|2022-02-08|x|x|x|x|x|D7MKLZTCDQVFP55|x|HOMBRE|X|14800|X|X|X|X|X|X|X|X|CARDENAS|X|X|X|X|X</v>
      </c>
    </row>
    <row r="1009" spans="1:82" x14ac:dyDescent="0.25">
      <c r="A1009" t="s">
        <v>1143</v>
      </c>
      <c r="B1009" t="s">
        <v>3131</v>
      </c>
      <c r="C1009">
        <v>3</v>
      </c>
      <c r="D1009" t="s">
        <v>3183</v>
      </c>
      <c r="E1009" t="s">
        <v>3188</v>
      </c>
      <c r="F1009" t="s">
        <v>0</v>
      </c>
      <c r="G1009" t="s">
        <v>3718</v>
      </c>
      <c r="H1009" t="s">
        <v>3976</v>
      </c>
      <c r="I1009">
        <v>14800</v>
      </c>
      <c r="J1009">
        <v>0</v>
      </c>
      <c r="K1009">
        <v>100</v>
      </c>
      <c r="L1009">
        <v>50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 t="s">
        <v>4380</v>
      </c>
      <c r="AC1009" t="s">
        <v>4265</v>
      </c>
      <c r="AD1009" t="s">
        <v>5152</v>
      </c>
      <c r="AE1009" t="s">
        <v>4</v>
      </c>
      <c r="AF1009" t="s">
        <v>1</v>
      </c>
      <c r="AG1009" t="s">
        <v>1</v>
      </c>
      <c r="AH1009" t="s">
        <v>5917</v>
      </c>
      <c r="AI1009" t="s">
        <v>3718</v>
      </c>
      <c r="AJ1009" t="s">
        <v>1</v>
      </c>
      <c r="AK1009">
        <v>9371197997</v>
      </c>
      <c r="AL1009" t="s">
        <v>1</v>
      </c>
      <c r="AM1009" t="s">
        <v>1</v>
      </c>
      <c r="AN1009" t="s">
        <v>1</v>
      </c>
      <c r="AO1009" t="s">
        <v>5917</v>
      </c>
      <c r="AP1009" t="s">
        <v>1</v>
      </c>
      <c r="AQ1009" t="s">
        <v>2</v>
      </c>
      <c r="AR1009" t="s">
        <v>1</v>
      </c>
      <c r="AS1009" t="s">
        <v>1</v>
      </c>
      <c r="AT1009" t="s">
        <v>1</v>
      </c>
      <c r="AU1009" t="s">
        <v>1</v>
      </c>
      <c r="AV1009" t="s">
        <v>1</v>
      </c>
      <c r="AW1009" t="s">
        <v>11</v>
      </c>
      <c r="AX1009">
        <f>Tabla1[[#This Row],[precio del paquete]]-Tabla1[[#This Row],[Saldo_Deudor]]</f>
        <v>400</v>
      </c>
      <c r="AY1009">
        <v>14400</v>
      </c>
      <c r="AZ1009">
        <v>0</v>
      </c>
      <c r="BA1009">
        <v>0</v>
      </c>
      <c r="BB1009" s="20">
        <v>0</v>
      </c>
      <c r="BC1009" t="s">
        <v>6006</v>
      </c>
      <c r="BD1009" t="s">
        <v>6100</v>
      </c>
      <c r="BE1009" t="s">
        <v>3</v>
      </c>
      <c r="BF1009" t="s">
        <v>3</v>
      </c>
      <c r="BG1009" t="s">
        <v>3</v>
      </c>
      <c r="BH1009" t="s">
        <v>3</v>
      </c>
      <c r="BI1009" t="s">
        <v>3</v>
      </c>
      <c r="BJ1009" s="19" t="s">
        <v>6155</v>
      </c>
      <c r="BK1009" t="s">
        <v>3</v>
      </c>
      <c r="BL1009" t="s">
        <v>132</v>
      </c>
      <c r="BM1009" t="s">
        <v>1</v>
      </c>
      <c r="BN1009">
        <f>Tabla1[[#This Row],[precio del paquete]]</f>
        <v>14800</v>
      </c>
      <c r="BO1009" t="s">
        <v>1</v>
      </c>
      <c r="BP1009" t="s">
        <v>1</v>
      </c>
      <c r="BQ1009" t="s">
        <v>1</v>
      </c>
      <c r="BR1009" t="s">
        <v>1</v>
      </c>
      <c r="BS1009" t="s">
        <v>1</v>
      </c>
      <c r="BT1009" t="s">
        <v>1</v>
      </c>
      <c r="BU1009" t="s">
        <v>1</v>
      </c>
      <c r="BV1009" t="s">
        <v>1</v>
      </c>
      <c r="BW1009" t="s">
        <v>0</v>
      </c>
      <c r="BX1009" t="s">
        <v>1</v>
      </c>
      <c r="BY1009" t="s">
        <v>1</v>
      </c>
      <c r="BZ1009" t="s">
        <v>1</v>
      </c>
      <c r="CA1009" t="s">
        <v>1</v>
      </c>
      <c r="CB1009" t="s">
        <v>1</v>
      </c>
      <c r="CD1009" t="str" cm="1">
        <f t="array" aca="1" ref="CD1009" ca="1">eConcatenar(A1009:CB1009,"|")</f>
        <v>KNPJ5lQ1SF8i8VpJ|CAR2022-0015|3|MEMORIAL|TABASCO|CARDENAS|POBLADO C-9 LICENCIADO FRANCISCO I. MADERO|2022-05-01|14800|0|100|50|0|0|0|0|0|0|0|0|0|0|0|0|0|0|0|RAMOS|LEYVA|EUVANIA|SOLTERO|X|X|CALLE DOS ZONA VERDE SIN NUMERO|POBLADO C-9 LICENCIADO FRANCISCO I. MADERO|X|9371197997|X|X|X|CALLE DOS ZONA VERDE SIN NUMERO|X|LUNES|X|X|X|X|X|DOMICILIO |400|14400|0|0|0|2022-07-02|2022-07-09|x|x|x|x|x|D7MKLZTCDQVFP55|x|HOMBRE|X|14800|X|X|X|X|X|X|X|X|CARDENAS|X|X|X|X|X</v>
      </c>
    </row>
    <row r="1010" spans="1:82" x14ac:dyDescent="0.25">
      <c r="A1010" t="s">
        <v>1144</v>
      </c>
      <c r="B1010" t="s">
        <v>3132</v>
      </c>
      <c r="C1010">
        <v>3</v>
      </c>
      <c r="D1010" t="s">
        <v>3183</v>
      </c>
      <c r="E1010" t="s">
        <v>3188</v>
      </c>
      <c r="F1010" t="s">
        <v>0</v>
      </c>
      <c r="G1010" t="s">
        <v>3718</v>
      </c>
      <c r="H1010" t="s">
        <v>3976</v>
      </c>
      <c r="I1010">
        <v>14800</v>
      </c>
      <c r="J1010">
        <v>0</v>
      </c>
      <c r="K1010">
        <v>50</v>
      </c>
      <c r="L1010">
        <v>50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 t="s">
        <v>4201</v>
      </c>
      <c r="AC1010" t="s">
        <v>4283</v>
      </c>
      <c r="AD1010" t="s">
        <v>5153</v>
      </c>
      <c r="AE1010" t="s">
        <v>4</v>
      </c>
      <c r="AF1010" t="s">
        <v>1</v>
      </c>
      <c r="AG1010" t="s">
        <v>1</v>
      </c>
      <c r="AH1010" t="s">
        <v>5896</v>
      </c>
      <c r="AI1010" t="s">
        <v>3718</v>
      </c>
      <c r="AJ1010" t="s">
        <v>1</v>
      </c>
      <c r="AK1010">
        <v>9371058609</v>
      </c>
      <c r="AL1010" t="s">
        <v>1</v>
      </c>
      <c r="AM1010" t="s">
        <v>1</v>
      </c>
      <c r="AN1010" t="s">
        <v>1</v>
      </c>
      <c r="AO1010" t="s">
        <v>5896</v>
      </c>
      <c r="AP1010" t="s">
        <v>1</v>
      </c>
      <c r="AQ1010" t="s">
        <v>2</v>
      </c>
      <c r="AR1010" t="s">
        <v>1</v>
      </c>
      <c r="AS1010" t="s">
        <v>1</v>
      </c>
      <c r="AT1010" t="s">
        <v>1</v>
      </c>
      <c r="AU1010" t="s">
        <v>1</v>
      </c>
      <c r="AV1010" t="s">
        <v>1</v>
      </c>
      <c r="AW1010" t="s">
        <v>11</v>
      </c>
      <c r="AX1010">
        <f>Tabla1[[#This Row],[precio del paquete]]-Tabla1[[#This Row],[Saldo_Deudor]]</f>
        <v>550</v>
      </c>
      <c r="AY1010">
        <v>14250</v>
      </c>
      <c r="AZ1010">
        <v>0</v>
      </c>
      <c r="BA1010">
        <v>0</v>
      </c>
      <c r="BB1010" s="20">
        <v>0</v>
      </c>
      <c r="BC1010" t="s">
        <v>6006</v>
      </c>
      <c r="BD1010" t="s">
        <v>6100</v>
      </c>
      <c r="BE1010" t="s">
        <v>3</v>
      </c>
      <c r="BF1010" t="s">
        <v>3</v>
      </c>
      <c r="BG1010" t="s">
        <v>3</v>
      </c>
      <c r="BH1010" t="s">
        <v>3</v>
      </c>
      <c r="BI1010" t="s">
        <v>3</v>
      </c>
      <c r="BJ1010" s="18" t="s">
        <v>6155</v>
      </c>
      <c r="BK1010" t="s">
        <v>3</v>
      </c>
      <c r="BL1010" t="s">
        <v>132</v>
      </c>
      <c r="BM1010" t="s">
        <v>1</v>
      </c>
      <c r="BN1010">
        <f>Tabla1[[#This Row],[precio del paquete]]</f>
        <v>14800</v>
      </c>
      <c r="BO1010" t="s">
        <v>1</v>
      </c>
      <c r="BP1010" t="s">
        <v>1</v>
      </c>
      <c r="BQ1010" t="s">
        <v>1</v>
      </c>
      <c r="BR1010" t="s">
        <v>1</v>
      </c>
      <c r="BS1010" t="s">
        <v>1</v>
      </c>
      <c r="BT1010" t="s">
        <v>1</v>
      </c>
      <c r="BU1010" t="s">
        <v>1</v>
      </c>
      <c r="BV1010" t="s">
        <v>1</v>
      </c>
      <c r="BW1010" t="s">
        <v>0</v>
      </c>
      <c r="BX1010" t="s">
        <v>1</v>
      </c>
      <c r="BY1010" t="s">
        <v>1</v>
      </c>
      <c r="BZ1010" t="s">
        <v>1</v>
      </c>
      <c r="CA1010" t="s">
        <v>1</v>
      </c>
      <c r="CB1010" t="s">
        <v>1</v>
      </c>
      <c r="CD1010" t="str" cm="1">
        <f t="array" aca="1" ref="CD1010" ca="1">eConcatenar(A1010:CB1010,"|")</f>
        <v>E7odlFeFinAhvZY3|CAR2022-0016|3|MEMORIAL|TABASCO|CARDENAS|POBLADO C-9 LICENCIADO FRANCISCO I. MADERO|2022-05-01|14800|0|50|50|0|0|0|0|0|0|0|0|0|0|0|0|0|0|0|HERNANDEZ|CORDOVA|YADIRA|SOLTERO|X|X|CALLE EMILIANO ZAPATA SIN NUMERO |POBLADO C-9 LICENCIADO FRANCISCO I. MADERO|X|9371058609|X|X|X|CALLE EMILIANO ZAPATA SIN NUMERO |X|LUNES|X|X|X|X|X|DOMICILIO |550|14250|0|0|0|2022-07-02|2022-07-09|x|x|x|x|x|D7MKLZTCDQVFP55|x|HOMBRE|X|14800|X|X|X|X|X|X|X|X|CARDENAS|X|X|X|X|X</v>
      </c>
    </row>
    <row r="1011" spans="1:82" x14ac:dyDescent="0.25">
      <c r="A1011" t="s">
        <v>1145</v>
      </c>
      <c r="B1011" t="s">
        <v>3133</v>
      </c>
      <c r="C1011">
        <v>3</v>
      </c>
      <c r="D1011" t="s">
        <v>3183</v>
      </c>
      <c r="E1011" t="s">
        <v>3188</v>
      </c>
      <c r="F1011" t="s">
        <v>0</v>
      </c>
      <c r="G1011" t="s">
        <v>3718</v>
      </c>
      <c r="H1011" t="s">
        <v>3976</v>
      </c>
      <c r="I1011">
        <v>14800</v>
      </c>
      <c r="J1011">
        <v>0</v>
      </c>
      <c r="K1011">
        <v>50</v>
      </c>
      <c r="L1011">
        <v>50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 t="s">
        <v>4305</v>
      </c>
      <c r="AC1011" t="s">
        <v>4226</v>
      </c>
      <c r="AD1011" t="s">
        <v>4577</v>
      </c>
      <c r="AE1011" t="s">
        <v>4</v>
      </c>
      <c r="AF1011" t="s">
        <v>1</v>
      </c>
      <c r="AG1011" t="s">
        <v>1</v>
      </c>
      <c r="AH1011" t="s">
        <v>5918</v>
      </c>
      <c r="AI1011" t="s">
        <v>3718</v>
      </c>
      <c r="AJ1011" t="s">
        <v>1</v>
      </c>
      <c r="AK1011">
        <v>9371220811</v>
      </c>
      <c r="AL1011" t="s">
        <v>1</v>
      </c>
      <c r="AM1011" t="s">
        <v>1</v>
      </c>
      <c r="AN1011" t="s">
        <v>1</v>
      </c>
      <c r="AO1011" t="s">
        <v>5918</v>
      </c>
      <c r="AP1011" t="s">
        <v>1</v>
      </c>
      <c r="AQ1011" t="s">
        <v>2</v>
      </c>
      <c r="AR1011" t="s">
        <v>1</v>
      </c>
      <c r="AS1011" t="s">
        <v>1</v>
      </c>
      <c r="AT1011" t="s">
        <v>1</v>
      </c>
      <c r="AU1011" t="s">
        <v>1</v>
      </c>
      <c r="AV1011" t="s">
        <v>1</v>
      </c>
      <c r="AW1011" t="s">
        <v>11</v>
      </c>
      <c r="AX1011">
        <f>Tabla1[[#This Row],[precio del paquete]]-Tabla1[[#This Row],[Saldo_Deudor]]</f>
        <v>450</v>
      </c>
      <c r="AY1011">
        <v>14350</v>
      </c>
      <c r="AZ1011">
        <v>0</v>
      </c>
      <c r="BA1011">
        <v>0</v>
      </c>
      <c r="BB1011" s="20">
        <v>0</v>
      </c>
      <c r="BC1011" t="s">
        <v>6006</v>
      </c>
      <c r="BD1011" t="s">
        <v>6100</v>
      </c>
      <c r="BE1011" t="s">
        <v>3</v>
      </c>
      <c r="BF1011" t="s">
        <v>3</v>
      </c>
      <c r="BG1011" t="s">
        <v>3</v>
      </c>
      <c r="BH1011" t="s">
        <v>3</v>
      </c>
      <c r="BI1011" t="s">
        <v>3</v>
      </c>
      <c r="BJ1011" s="19" t="s">
        <v>6155</v>
      </c>
      <c r="BK1011" t="s">
        <v>3</v>
      </c>
      <c r="BL1011" t="s">
        <v>132</v>
      </c>
      <c r="BM1011" t="s">
        <v>1</v>
      </c>
      <c r="BN1011">
        <f>Tabla1[[#This Row],[precio del paquete]]</f>
        <v>14800</v>
      </c>
      <c r="BO1011" t="s">
        <v>1</v>
      </c>
      <c r="BP1011" t="s">
        <v>1</v>
      </c>
      <c r="BQ1011" t="s">
        <v>1</v>
      </c>
      <c r="BR1011" t="s">
        <v>1</v>
      </c>
      <c r="BS1011" t="s">
        <v>1</v>
      </c>
      <c r="BT1011" t="s">
        <v>1</v>
      </c>
      <c r="BU1011" t="s">
        <v>1</v>
      </c>
      <c r="BV1011" t="s">
        <v>1</v>
      </c>
      <c r="BW1011" t="s">
        <v>0</v>
      </c>
      <c r="BX1011" t="s">
        <v>1</v>
      </c>
      <c r="BY1011" t="s">
        <v>1</v>
      </c>
      <c r="BZ1011" t="s">
        <v>1</v>
      </c>
      <c r="CA1011" t="s">
        <v>1</v>
      </c>
      <c r="CB1011" t="s">
        <v>1</v>
      </c>
      <c r="CD1011" t="str" cm="1">
        <f t="array" aca="1" ref="CD1011" ca="1">eConcatenar(A1011:CB1011,"|")</f>
        <v>AMGc6SR2FIyfy4oq|CAR2022-0017|3|MEMORIAL|TABASCO|CARDENAS|POBLADO C-9 LICENCIADO FRANCISCO I. MADERO|2022-05-01|14800|0|50|50|0|0|0|0|0|0|0|0|0|0|0|0|0|0|0|SANCHEZ|CRUZ|ESTHER|SOLTERO|X|X|CALLE 2 PROLONGACION |POBLADO C-9 LICENCIADO FRANCISCO I. MADERO|X|9371220811|X|X|X|CALLE 2 PROLONGACION |X|LUNES|X|X|X|X|X|DOMICILIO |450|14350|0|0|0|2022-07-02|2022-07-09|x|x|x|x|x|D7MKLZTCDQVFP55|x|HOMBRE|X|14800|X|X|X|X|X|X|X|X|CARDENAS|X|X|X|X|X</v>
      </c>
    </row>
    <row r="1012" spans="1:82" x14ac:dyDescent="0.25">
      <c r="A1012" t="s">
        <v>1146</v>
      </c>
      <c r="B1012" t="s">
        <v>3134</v>
      </c>
      <c r="C1012">
        <v>3</v>
      </c>
      <c r="D1012" t="s">
        <v>3183</v>
      </c>
      <c r="E1012" t="s">
        <v>3188</v>
      </c>
      <c r="F1012" t="s">
        <v>0</v>
      </c>
      <c r="G1012" t="s">
        <v>3718</v>
      </c>
      <c r="H1012" t="s">
        <v>3976</v>
      </c>
      <c r="I1012">
        <v>14800</v>
      </c>
      <c r="J1012">
        <v>0</v>
      </c>
      <c r="K1012">
        <v>200</v>
      </c>
      <c r="L1012">
        <v>50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 t="s">
        <v>4184</v>
      </c>
      <c r="AC1012" t="s">
        <v>4255</v>
      </c>
      <c r="AD1012" t="s">
        <v>4647</v>
      </c>
      <c r="AE1012" t="s">
        <v>4</v>
      </c>
      <c r="AF1012" t="s">
        <v>1</v>
      </c>
      <c r="AG1012" t="s">
        <v>1</v>
      </c>
      <c r="AH1012" t="s">
        <v>5919</v>
      </c>
      <c r="AI1012" t="s">
        <v>3718</v>
      </c>
      <c r="AJ1012" t="s">
        <v>1</v>
      </c>
      <c r="AK1012">
        <v>9372281872</v>
      </c>
      <c r="AL1012" t="s">
        <v>1</v>
      </c>
      <c r="AM1012" t="s">
        <v>1</v>
      </c>
      <c r="AN1012" t="s">
        <v>1</v>
      </c>
      <c r="AO1012" t="s">
        <v>5919</v>
      </c>
      <c r="AP1012" t="s">
        <v>1</v>
      </c>
      <c r="AQ1012" t="s">
        <v>2</v>
      </c>
      <c r="AR1012" t="s">
        <v>1</v>
      </c>
      <c r="AS1012" t="s">
        <v>1</v>
      </c>
      <c r="AT1012" t="s">
        <v>1</v>
      </c>
      <c r="AU1012" t="s">
        <v>1</v>
      </c>
      <c r="AV1012" t="s">
        <v>1</v>
      </c>
      <c r="AW1012" t="s">
        <v>11</v>
      </c>
      <c r="AX1012">
        <f>Tabla1[[#This Row],[precio del paquete]]-Tabla1[[#This Row],[Saldo_Deudor]]</f>
        <v>600</v>
      </c>
      <c r="AY1012">
        <v>14200</v>
      </c>
      <c r="AZ1012">
        <v>0</v>
      </c>
      <c r="BA1012">
        <v>0</v>
      </c>
      <c r="BB1012" s="20">
        <v>0</v>
      </c>
      <c r="BC1012" t="s">
        <v>4166</v>
      </c>
      <c r="BD1012" t="s">
        <v>6035</v>
      </c>
      <c r="BE1012" t="s">
        <v>3</v>
      </c>
      <c r="BF1012" t="s">
        <v>3</v>
      </c>
      <c r="BG1012" t="s">
        <v>3</v>
      </c>
      <c r="BH1012" t="s">
        <v>3</v>
      </c>
      <c r="BI1012" t="s">
        <v>3</v>
      </c>
      <c r="BJ1012" s="18" t="s">
        <v>6155</v>
      </c>
      <c r="BK1012" t="s">
        <v>3</v>
      </c>
      <c r="BL1012" t="s">
        <v>132</v>
      </c>
      <c r="BM1012" t="s">
        <v>1</v>
      </c>
      <c r="BN1012">
        <f>Tabla1[[#This Row],[precio del paquete]]</f>
        <v>14800</v>
      </c>
      <c r="BO1012" t="s">
        <v>1</v>
      </c>
      <c r="BP1012" t="s">
        <v>1</v>
      </c>
      <c r="BQ1012" t="s">
        <v>1</v>
      </c>
      <c r="BR1012" t="s">
        <v>1</v>
      </c>
      <c r="BS1012" t="s">
        <v>1</v>
      </c>
      <c r="BT1012" t="s">
        <v>1</v>
      </c>
      <c r="BU1012" t="s">
        <v>1</v>
      </c>
      <c r="BV1012" t="s">
        <v>1</v>
      </c>
      <c r="BW1012" t="s">
        <v>0</v>
      </c>
      <c r="BX1012" t="s">
        <v>1</v>
      </c>
      <c r="BY1012" t="s">
        <v>1</v>
      </c>
      <c r="BZ1012" t="s">
        <v>1</v>
      </c>
      <c r="CA1012" t="s">
        <v>1</v>
      </c>
      <c r="CB1012" t="s">
        <v>1</v>
      </c>
      <c r="CD1012" t="str" cm="1">
        <f t="array" aca="1" ref="CD1012" ca="1">eConcatenar(A1012:CB1012,"|")</f>
        <v>f1dw8CiQfdIgu0o5|CAR2022-0019|3|MEMORIAL|TABASCO|CARDENAS|POBLADO C-9 LICENCIADO FRANCISCO I. MADERO|2022-05-01|14800|0|200|50|0|0|0|0|0|0|0|0|0|0|0|0|0|0|0|PEREZ|ALVARADO|ORLANDO|SOLTERO|X|X|CALLE 9 CASA NUMERO 163 |POBLADO C-9 LICENCIADO FRANCISCO I. MADERO|X|9372281872|X|X|X|CALLE 9 CASA NUMERO 163 |X|LUNES|X|X|X|X|X|DOMICILIO |600|14200|0|0|0|2022-04-02|2022-04-09|x|x|x|x|x|D7MKLZTCDQVFP55|x|HOMBRE|X|14800|X|X|X|X|X|X|X|X|CARDENAS|X|X|X|X|X</v>
      </c>
    </row>
    <row r="1013" spans="1:82" x14ac:dyDescent="0.25">
      <c r="A1013" t="s">
        <v>1147</v>
      </c>
      <c r="B1013" t="s">
        <v>3135</v>
      </c>
      <c r="C1013">
        <v>3</v>
      </c>
      <c r="D1013" t="s">
        <v>3183</v>
      </c>
      <c r="E1013" t="s">
        <v>3188</v>
      </c>
      <c r="F1013" t="s">
        <v>0</v>
      </c>
      <c r="G1013" t="s">
        <v>3718</v>
      </c>
      <c r="H1013" t="s">
        <v>3896</v>
      </c>
      <c r="I1013">
        <v>14800</v>
      </c>
      <c r="J1013">
        <v>0</v>
      </c>
      <c r="K1013">
        <v>100</v>
      </c>
      <c r="L1013">
        <v>50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 t="s">
        <v>4186</v>
      </c>
      <c r="AC1013" t="s">
        <v>4703</v>
      </c>
      <c r="AD1013" t="s">
        <v>4808</v>
      </c>
      <c r="AE1013" t="s">
        <v>4</v>
      </c>
      <c r="AF1013" t="s">
        <v>1</v>
      </c>
      <c r="AG1013" t="s">
        <v>1</v>
      </c>
      <c r="AH1013" t="s">
        <v>5920</v>
      </c>
      <c r="AI1013" t="s">
        <v>3718</v>
      </c>
      <c r="AJ1013" t="s">
        <v>1</v>
      </c>
      <c r="AK1013">
        <v>9371254235</v>
      </c>
      <c r="AL1013" t="s">
        <v>1</v>
      </c>
      <c r="AM1013" t="s">
        <v>1</v>
      </c>
      <c r="AN1013" t="s">
        <v>1</v>
      </c>
      <c r="AO1013" t="s">
        <v>5920</v>
      </c>
      <c r="AP1013" t="s">
        <v>1</v>
      </c>
      <c r="AQ1013" t="s">
        <v>2</v>
      </c>
      <c r="AR1013" t="s">
        <v>1</v>
      </c>
      <c r="AS1013" t="s">
        <v>1</v>
      </c>
      <c r="AT1013" t="s">
        <v>1</v>
      </c>
      <c r="AU1013" t="s">
        <v>1</v>
      </c>
      <c r="AV1013" t="s">
        <v>1</v>
      </c>
      <c r="AW1013" t="s">
        <v>11</v>
      </c>
      <c r="AX1013">
        <f>Tabla1[[#This Row],[precio del paquete]]-Tabla1[[#This Row],[Saldo_Deudor]]</f>
        <v>300</v>
      </c>
      <c r="AY1013">
        <v>14500</v>
      </c>
      <c r="AZ1013">
        <v>0</v>
      </c>
      <c r="BA1013">
        <v>0</v>
      </c>
      <c r="BB1013" s="20">
        <v>0</v>
      </c>
      <c r="BC1013" t="s">
        <v>6006</v>
      </c>
      <c r="BD1013" t="s">
        <v>6100</v>
      </c>
      <c r="BE1013" t="s">
        <v>3</v>
      </c>
      <c r="BF1013" t="s">
        <v>3</v>
      </c>
      <c r="BG1013" t="s">
        <v>3</v>
      </c>
      <c r="BH1013" t="s">
        <v>3</v>
      </c>
      <c r="BI1013" t="s">
        <v>3</v>
      </c>
      <c r="BJ1013" s="19" t="s">
        <v>6155</v>
      </c>
      <c r="BK1013" t="s">
        <v>3</v>
      </c>
      <c r="BL1013" t="s">
        <v>132</v>
      </c>
      <c r="BM1013" t="s">
        <v>1</v>
      </c>
      <c r="BN1013">
        <f>Tabla1[[#This Row],[precio del paquete]]</f>
        <v>14800</v>
      </c>
      <c r="BO1013" t="s">
        <v>1</v>
      </c>
      <c r="BP1013" t="s">
        <v>1</v>
      </c>
      <c r="BQ1013" t="s">
        <v>1</v>
      </c>
      <c r="BR1013" t="s">
        <v>1</v>
      </c>
      <c r="BS1013" t="s">
        <v>1</v>
      </c>
      <c r="BT1013" t="s">
        <v>1</v>
      </c>
      <c r="BU1013" t="s">
        <v>1</v>
      </c>
      <c r="BV1013" t="s">
        <v>1</v>
      </c>
      <c r="BW1013" t="s">
        <v>0</v>
      </c>
      <c r="BX1013" t="s">
        <v>1</v>
      </c>
      <c r="BY1013" t="s">
        <v>1</v>
      </c>
      <c r="BZ1013" t="s">
        <v>1</v>
      </c>
      <c r="CA1013" t="s">
        <v>1</v>
      </c>
      <c r="CB1013" t="s">
        <v>1</v>
      </c>
      <c r="CD1013" t="str" cm="1">
        <f t="array" aca="1" ref="CD1013" ca="1">eConcatenar(A1013:CB1013,"|")</f>
        <v>lb6rompB5mADZaMJ|CAR2021-7709|3|MEMORIAL|TABASCO|CARDENAS|POBLADO C-9 LICENCIADO FRANCISCO I. MADERO|2021-12-31|14800|0|100|50|0|0|0|0|0|0|0|0|0|0|0|0|0|0|0|GARCIA|BAUTISTA|ANDREA|SOLTERO|X|X|CARRETERA KILOMETRO 19   |POBLADO C-9 LICENCIADO FRANCISCO I. MADERO|X|9371254235|X|X|X|CARRETERA KILOMETRO 19   |X|LUNES|X|X|X|X|X|DOMICILIO |300|14500|0|0|0|2022-07-02|2022-07-09|x|x|x|x|x|D7MKLZTCDQVFP55|x|HOMBRE|X|14800|X|X|X|X|X|X|X|X|CARDENAS|X|X|X|X|X</v>
      </c>
    </row>
    <row r="1014" spans="1:82" x14ac:dyDescent="0.25">
      <c r="A1014" t="s">
        <v>1148</v>
      </c>
      <c r="B1014" t="s">
        <v>3136</v>
      </c>
      <c r="C1014">
        <v>3</v>
      </c>
      <c r="D1014" t="s">
        <v>3183</v>
      </c>
      <c r="E1014" t="s">
        <v>3188</v>
      </c>
      <c r="F1014" t="s">
        <v>0</v>
      </c>
      <c r="G1014" t="s">
        <v>3718</v>
      </c>
      <c r="H1014" t="s">
        <v>3896</v>
      </c>
      <c r="I1014">
        <v>14800</v>
      </c>
      <c r="J1014">
        <v>0</v>
      </c>
      <c r="K1014">
        <v>50</v>
      </c>
      <c r="L1014">
        <v>50</v>
      </c>
      <c r="M1014">
        <v>2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 t="s">
        <v>4186</v>
      </c>
      <c r="AC1014" t="s">
        <v>4301</v>
      </c>
      <c r="AD1014" t="s">
        <v>4552</v>
      </c>
      <c r="AE1014" t="s">
        <v>4</v>
      </c>
      <c r="AF1014" t="s">
        <v>1</v>
      </c>
      <c r="AG1014" t="s">
        <v>1</v>
      </c>
      <c r="AH1014" t="s">
        <v>5921</v>
      </c>
      <c r="AI1014" t="s">
        <v>3718</v>
      </c>
      <c r="AJ1014" t="s">
        <v>1</v>
      </c>
      <c r="AK1014">
        <v>9371192067</v>
      </c>
      <c r="AL1014" t="s">
        <v>1</v>
      </c>
      <c r="AM1014" t="s">
        <v>1</v>
      </c>
      <c r="AN1014" t="s">
        <v>1</v>
      </c>
      <c r="AO1014" t="s">
        <v>5921</v>
      </c>
      <c r="AP1014" t="s">
        <v>1</v>
      </c>
      <c r="AQ1014" t="s">
        <v>2</v>
      </c>
      <c r="AR1014" t="s">
        <v>1</v>
      </c>
      <c r="AS1014" t="s">
        <v>1</v>
      </c>
      <c r="AT1014" t="s">
        <v>1</v>
      </c>
      <c r="AU1014" t="s">
        <v>1</v>
      </c>
      <c r="AV1014" t="s">
        <v>1</v>
      </c>
      <c r="AW1014" t="s">
        <v>11</v>
      </c>
      <c r="AX1014">
        <f>Tabla1[[#This Row],[precio del paquete]]-Tabla1[[#This Row],[Saldo_Deudor]]</f>
        <v>600</v>
      </c>
      <c r="AY1014">
        <v>14200</v>
      </c>
      <c r="AZ1014">
        <v>0</v>
      </c>
      <c r="BA1014">
        <v>0</v>
      </c>
      <c r="BB1014" s="20">
        <v>0</v>
      </c>
      <c r="BC1014" t="s">
        <v>6006</v>
      </c>
      <c r="BD1014" t="s">
        <v>6100</v>
      </c>
      <c r="BE1014" t="s">
        <v>3</v>
      </c>
      <c r="BF1014" t="s">
        <v>3</v>
      </c>
      <c r="BG1014" t="s">
        <v>3</v>
      </c>
      <c r="BH1014" t="s">
        <v>3</v>
      </c>
      <c r="BI1014" t="s">
        <v>3</v>
      </c>
      <c r="BJ1014" s="18" t="s">
        <v>6155</v>
      </c>
      <c r="BK1014" t="s">
        <v>3</v>
      </c>
      <c r="BL1014" t="s">
        <v>132</v>
      </c>
      <c r="BM1014" t="s">
        <v>1</v>
      </c>
      <c r="BN1014">
        <f>Tabla1[[#This Row],[precio del paquete]]</f>
        <v>14800</v>
      </c>
      <c r="BO1014" t="s">
        <v>1</v>
      </c>
      <c r="BP1014" t="s">
        <v>1</v>
      </c>
      <c r="BQ1014" t="s">
        <v>1</v>
      </c>
      <c r="BR1014" t="s">
        <v>1</v>
      </c>
      <c r="BS1014" t="s">
        <v>1</v>
      </c>
      <c r="BT1014" t="s">
        <v>1</v>
      </c>
      <c r="BU1014" t="s">
        <v>1</v>
      </c>
      <c r="BV1014" t="s">
        <v>1</v>
      </c>
      <c r="BW1014" t="s">
        <v>0</v>
      </c>
      <c r="BX1014" t="s">
        <v>1</v>
      </c>
      <c r="BY1014" t="s">
        <v>1</v>
      </c>
      <c r="BZ1014" t="s">
        <v>1</v>
      </c>
      <c r="CA1014" t="s">
        <v>1</v>
      </c>
      <c r="CB1014" t="s">
        <v>1</v>
      </c>
      <c r="CD1014" t="str" cm="1">
        <f t="array" aca="1" ref="CD1014" ca="1">eConcatenar(A1014:CB1014,"|")</f>
        <v>aLCt6pDWZfMs38oW|CAR2021-7710|3|MEMORIAL|TABASCO|CARDENAS|POBLADO C-9 LICENCIADO FRANCISCO I. MADERO|2021-12-31|14800|0|50|50|2|0|0|0|0|0|0|0|0|0|0|0|0|0|0|GARCIA|ORTIZ|MARIA GUADALUPE|SOLTERO|X|X|CALLE NUMERO 10 CASA 248|POBLADO C-9 LICENCIADO FRANCISCO I. MADERO|X|9371192067|X|X|X|CALLE NUMERO 10 CASA 248|X|LUNES|X|X|X|X|X|DOMICILIO |600|14200|0|0|0|2022-07-02|2022-07-09|x|x|x|x|x|D7MKLZTCDQVFP55|x|HOMBRE|X|14800|X|X|X|X|X|X|X|X|CARDENAS|X|X|X|X|X</v>
      </c>
    </row>
    <row r="1015" spans="1:82" x14ac:dyDescent="0.25">
      <c r="A1015" t="s">
        <v>1149</v>
      </c>
      <c r="B1015" t="s">
        <v>3137</v>
      </c>
      <c r="C1015">
        <v>3</v>
      </c>
      <c r="D1015" t="s">
        <v>3183</v>
      </c>
      <c r="E1015" t="s">
        <v>3188</v>
      </c>
      <c r="F1015" t="s">
        <v>0</v>
      </c>
      <c r="G1015" t="s">
        <v>3718</v>
      </c>
      <c r="H1015" t="s">
        <v>4077</v>
      </c>
      <c r="I1015">
        <v>14800</v>
      </c>
      <c r="J1015">
        <v>0</v>
      </c>
      <c r="K1015">
        <v>200</v>
      </c>
      <c r="L1015">
        <v>50</v>
      </c>
      <c r="M1015">
        <v>2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 t="s">
        <v>4425</v>
      </c>
      <c r="AC1015" t="s">
        <v>4249</v>
      </c>
      <c r="AD1015" t="s">
        <v>5154</v>
      </c>
      <c r="AE1015" t="s">
        <v>4</v>
      </c>
      <c r="AF1015" t="s">
        <v>1</v>
      </c>
      <c r="AG1015" t="s">
        <v>1</v>
      </c>
      <c r="AH1015" t="s">
        <v>5922</v>
      </c>
      <c r="AI1015" t="s">
        <v>3718</v>
      </c>
      <c r="AJ1015" t="s">
        <v>1</v>
      </c>
      <c r="AK1015">
        <v>9371273167</v>
      </c>
      <c r="AL1015" t="s">
        <v>1</v>
      </c>
      <c r="AM1015" t="s">
        <v>1</v>
      </c>
      <c r="AN1015" t="s">
        <v>1</v>
      </c>
      <c r="AO1015" t="s">
        <v>5922</v>
      </c>
      <c r="AP1015" t="s">
        <v>1</v>
      </c>
      <c r="AQ1015" t="s">
        <v>2</v>
      </c>
      <c r="AR1015" t="s">
        <v>1</v>
      </c>
      <c r="AS1015" t="s">
        <v>1</v>
      </c>
      <c r="AT1015" t="s">
        <v>1</v>
      </c>
      <c r="AU1015" t="s">
        <v>1</v>
      </c>
      <c r="AV1015" t="s">
        <v>1</v>
      </c>
      <c r="AW1015" t="s">
        <v>11</v>
      </c>
      <c r="AX1015">
        <f>Tabla1[[#This Row],[precio del paquete]]-Tabla1[[#This Row],[Saldo_Deudor]]</f>
        <v>300</v>
      </c>
      <c r="AY1015">
        <v>14500</v>
      </c>
      <c r="AZ1015">
        <v>0</v>
      </c>
      <c r="BA1015">
        <v>0</v>
      </c>
      <c r="BB1015" s="20">
        <v>0</v>
      </c>
      <c r="BC1015" t="s">
        <v>3983</v>
      </c>
      <c r="BD1015" t="s">
        <v>6048</v>
      </c>
      <c r="BE1015" t="s">
        <v>3</v>
      </c>
      <c r="BF1015" t="s">
        <v>3</v>
      </c>
      <c r="BG1015" t="s">
        <v>3</v>
      </c>
      <c r="BH1015" t="s">
        <v>3</v>
      </c>
      <c r="BI1015" t="s">
        <v>3</v>
      </c>
      <c r="BJ1015" s="19" t="s">
        <v>6155</v>
      </c>
      <c r="BK1015" t="s">
        <v>3</v>
      </c>
      <c r="BL1015" t="s">
        <v>132</v>
      </c>
      <c r="BM1015" t="s">
        <v>1</v>
      </c>
      <c r="BN1015">
        <f>Tabla1[[#This Row],[precio del paquete]]</f>
        <v>14800</v>
      </c>
      <c r="BO1015" t="s">
        <v>1</v>
      </c>
      <c r="BP1015" t="s">
        <v>1</v>
      </c>
      <c r="BQ1015" t="s">
        <v>1</v>
      </c>
      <c r="BR1015" t="s">
        <v>1</v>
      </c>
      <c r="BS1015" t="s">
        <v>1</v>
      </c>
      <c r="BT1015" t="s">
        <v>1</v>
      </c>
      <c r="BU1015" t="s">
        <v>1</v>
      </c>
      <c r="BV1015" t="s">
        <v>1</v>
      </c>
      <c r="BW1015" t="s">
        <v>0</v>
      </c>
      <c r="BX1015" t="s">
        <v>1</v>
      </c>
      <c r="BY1015" t="s">
        <v>1</v>
      </c>
      <c r="BZ1015" t="s">
        <v>1</v>
      </c>
      <c r="CA1015" t="s">
        <v>1</v>
      </c>
      <c r="CB1015" t="s">
        <v>1</v>
      </c>
      <c r="CD1015" t="str" cm="1">
        <f t="array" aca="1" ref="CD1015" ca="1">eConcatenar(A1015:CB1015,"|")</f>
        <v>b4KY42sNOGO54xFW|CAR2022-0026|3|MEMORIAL|TABASCO|CARDENAS|POBLADO C-9 LICENCIADO FRANCISCO I. MADERO|2022-06-01|14800|0|200|50|2|0|0|0|0|0|0|0|0|0|0|0|0|0|0|ESCALANTE|NARANJO|RODRIGO|SOLTERO|X|X|CALLE LAZARO CARDENAS MANZANA 2 LOTE 29|POBLADO C-9 LICENCIADO FRANCISCO I. MADERO|X|9371273167|X|X|X|CALLE LAZARO CARDENAS MANZANA 2 LOTE 29|X|LUNES|X|X|X|X|X|DOMICILIO |300|14500|0|0|0|2022-07-01|2022-07-08|x|x|x|x|x|D7MKLZTCDQVFP55|x|HOMBRE|X|14800|X|X|X|X|X|X|X|X|CARDENAS|X|X|X|X|X</v>
      </c>
    </row>
    <row r="1016" spans="1:82" x14ac:dyDescent="0.25">
      <c r="A1016" t="s">
        <v>1150</v>
      </c>
      <c r="B1016" t="s">
        <v>3138</v>
      </c>
      <c r="C1016">
        <v>3</v>
      </c>
      <c r="D1016" t="s">
        <v>3183</v>
      </c>
      <c r="E1016" t="s">
        <v>3188</v>
      </c>
      <c r="F1016" t="s">
        <v>0</v>
      </c>
      <c r="G1016" t="s">
        <v>3718</v>
      </c>
      <c r="H1016" t="s">
        <v>3976</v>
      </c>
      <c r="I1016">
        <v>14800</v>
      </c>
      <c r="J1016">
        <v>0</v>
      </c>
      <c r="K1016">
        <v>200</v>
      </c>
      <c r="L1016">
        <v>50</v>
      </c>
      <c r="M1016">
        <v>2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 t="s">
        <v>4183</v>
      </c>
      <c r="AC1016" t="s">
        <v>8</v>
      </c>
      <c r="AD1016" t="s">
        <v>4234</v>
      </c>
      <c r="AE1016" t="s">
        <v>4</v>
      </c>
      <c r="AF1016" t="s">
        <v>1</v>
      </c>
      <c r="AG1016" t="s">
        <v>1</v>
      </c>
      <c r="AH1016" t="s">
        <v>5923</v>
      </c>
      <c r="AI1016" t="s">
        <v>3718</v>
      </c>
      <c r="AJ1016" t="s">
        <v>1</v>
      </c>
      <c r="AK1016">
        <v>9371320790</v>
      </c>
      <c r="AL1016" t="s">
        <v>1</v>
      </c>
      <c r="AM1016" t="s">
        <v>1</v>
      </c>
      <c r="AN1016" t="s">
        <v>1</v>
      </c>
      <c r="AO1016" t="s">
        <v>5923</v>
      </c>
      <c r="AP1016" t="s">
        <v>1</v>
      </c>
      <c r="AQ1016" t="s">
        <v>2</v>
      </c>
      <c r="AR1016" t="s">
        <v>1</v>
      </c>
      <c r="AS1016" t="s">
        <v>1</v>
      </c>
      <c r="AT1016" t="s">
        <v>1</v>
      </c>
      <c r="AU1016" t="s">
        <v>1</v>
      </c>
      <c r="AV1016" t="s">
        <v>1</v>
      </c>
      <c r="AW1016" t="s">
        <v>11</v>
      </c>
      <c r="AX1016">
        <f>Tabla1[[#This Row],[precio del paquete]]-Tabla1[[#This Row],[Saldo_Deudor]]</f>
        <v>600</v>
      </c>
      <c r="AY1016">
        <v>14200</v>
      </c>
      <c r="AZ1016">
        <v>0</v>
      </c>
      <c r="BA1016">
        <v>0</v>
      </c>
      <c r="BB1016" s="20">
        <v>0</v>
      </c>
      <c r="BC1016" t="s">
        <v>6006</v>
      </c>
      <c r="BD1016" t="s">
        <v>6100</v>
      </c>
      <c r="BE1016" t="s">
        <v>3</v>
      </c>
      <c r="BF1016" t="s">
        <v>3</v>
      </c>
      <c r="BG1016" t="s">
        <v>3</v>
      </c>
      <c r="BH1016" t="s">
        <v>3</v>
      </c>
      <c r="BI1016" t="s">
        <v>3</v>
      </c>
      <c r="BJ1016" s="18" t="s">
        <v>6155</v>
      </c>
      <c r="BK1016" t="s">
        <v>3</v>
      </c>
      <c r="BL1016" t="s">
        <v>132</v>
      </c>
      <c r="BM1016" t="s">
        <v>1</v>
      </c>
      <c r="BN1016">
        <f>Tabla1[[#This Row],[precio del paquete]]</f>
        <v>14800</v>
      </c>
      <c r="BO1016" t="s">
        <v>1</v>
      </c>
      <c r="BP1016" t="s">
        <v>1</v>
      </c>
      <c r="BQ1016" t="s">
        <v>1</v>
      </c>
      <c r="BR1016" t="s">
        <v>1</v>
      </c>
      <c r="BS1016" t="s">
        <v>1</v>
      </c>
      <c r="BT1016" t="s">
        <v>1</v>
      </c>
      <c r="BU1016" t="s">
        <v>1</v>
      </c>
      <c r="BV1016" t="s">
        <v>1</v>
      </c>
      <c r="BW1016" t="s">
        <v>0</v>
      </c>
      <c r="BX1016" t="s">
        <v>1</v>
      </c>
      <c r="BY1016" t="s">
        <v>1</v>
      </c>
      <c r="BZ1016" t="s">
        <v>1</v>
      </c>
      <c r="CA1016" t="s">
        <v>1</v>
      </c>
      <c r="CB1016" t="s">
        <v>1</v>
      </c>
      <c r="CD1016" t="str" cm="1">
        <f t="array" aca="1" ref="CD1016" ca="1">eConcatenar(A1016:CB1016,"|")</f>
        <v>rd4bFFXvMBfnlZ5c|CAR2022-0014|3|MEMORIAL|TABASCO|CARDENAS|POBLADO C-9 LICENCIADO FRANCISCO I. MADERO|2022-05-01|14800|0|200|50|2|0|0|0|0|0|0|0|0|0|0|0|0|0|0|DE LA CRUZ|GOMEZ|GLADYS|SOLTERO|X|X|CALLE 3 SIN NUMERO|POBLADO C-9 LICENCIADO FRANCISCO I. MADERO|X|9371320790|X|X|X|CALLE 3 SIN NUMERO|X|LUNES|X|X|X|X|X|DOMICILIO |600|14200|0|0|0|2022-07-02|2022-07-09|x|x|x|x|x|D7MKLZTCDQVFP55|x|HOMBRE|X|14800|X|X|X|X|X|X|X|X|CARDENAS|X|X|X|X|X</v>
      </c>
    </row>
    <row r="1017" spans="1:82" x14ac:dyDescent="0.25">
      <c r="A1017" t="s">
        <v>1151</v>
      </c>
      <c r="B1017" t="s">
        <v>3139</v>
      </c>
      <c r="C1017">
        <v>3</v>
      </c>
      <c r="D1017" t="s">
        <v>3183</v>
      </c>
      <c r="E1017" t="s">
        <v>3188</v>
      </c>
      <c r="F1017" t="s">
        <v>0</v>
      </c>
      <c r="G1017" t="s">
        <v>3718</v>
      </c>
      <c r="H1017" t="s">
        <v>3976</v>
      </c>
      <c r="I1017">
        <v>14800</v>
      </c>
      <c r="J1017">
        <v>0</v>
      </c>
      <c r="K1017">
        <v>50</v>
      </c>
      <c r="L1017">
        <v>50</v>
      </c>
      <c r="M1017">
        <v>2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 t="s">
        <v>4760</v>
      </c>
      <c r="AC1017" t="s">
        <v>4183</v>
      </c>
      <c r="AD1017" t="s">
        <v>4801</v>
      </c>
      <c r="AE1017" t="s">
        <v>4</v>
      </c>
      <c r="AF1017" t="s">
        <v>1</v>
      </c>
      <c r="AG1017" t="s">
        <v>1</v>
      </c>
      <c r="AH1017" t="s">
        <v>5924</v>
      </c>
      <c r="AI1017" t="s">
        <v>3718</v>
      </c>
      <c r="AJ1017" t="s">
        <v>1</v>
      </c>
      <c r="AK1017">
        <v>9371237326</v>
      </c>
      <c r="AL1017" t="s">
        <v>1</v>
      </c>
      <c r="AM1017" t="s">
        <v>1</v>
      </c>
      <c r="AN1017" t="s">
        <v>1</v>
      </c>
      <c r="AO1017" t="s">
        <v>5924</v>
      </c>
      <c r="AP1017" t="s">
        <v>1</v>
      </c>
      <c r="AQ1017" t="s">
        <v>2</v>
      </c>
      <c r="AR1017" t="s">
        <v>1</v>
      </c>
      <c r="AS1017" t="s">
        <v>1</v>
      </c>
      <c r="AT1017" t="s">
        <v>1</v>
      </c>
      <c r="AU1017" t="s">
        <v>1</v>
      </c>
      <c r="AV1017" t="s">
        <v>1</v>
      </c>
      <c r="AW1017" t="s">
        <v>11</v>
      </c>
      <c r="AX1017">
        <f>Tabla1[[#This Row],[precio del paquete]]-Tabla1[[#This Row],[Saldo_Deudor]]</f>
        <v>450</v>
      </c>
      <c r="AY1017">
        <v>14350</v>
      </c>
      <c r="AZ1017">
        <v>0</v>
      </c>
      <c r="BA1017">
        <v>0</v>
      </c>
      <c r="BB1017" s="20">
        <v>0</v>
      </c>
      <c r="BC1017" t="s">
        <v>6006</v>
      </c>
      <c r="BD1017" t="s">
        <v>6100</v>
      </c>
      <c r="BE1017" t="s">
        <v>3</v>
      </c>
      <c r="BF1017" t="s">
        <v>3</v>
      </c>
      <c r="BG1017" t="s">
        <v>3</v>
      </c>
      <c r="BH1017" t="s">
        <v>3</v>
      </c>
      <c r="BI1017" t="s">
        <v>3</v>
      </c>
      <c r="BJ1017" s="19" t="s">
        <v>6155</v>
      </c>
      <c r="BK1017" t="s">
        <v>3</v>
      </c>
      <c r="BL1017" t="s">
        <v>132</v>
      </c>
      <c r="BM1017" t="s">
        <v>1</v>
      </c>
      <c r="BN1017">
        <f>Tabla1[[#This Row],[precio del paquete]]</f>
        <v>14800</v>
      </c>
      <c r="BO1017" t="s">
        <v>1</v>
      </c>
      <c r="BP1017" t="s">
        <v>1</v>
      </c>
      <c r="BQ1017" t="s">
        <v>1</v>
      </c>
      <c r="BR1017" t="s">
        <v>1</v>
      </c>
      <c r="BS1017" t="s">
        <v>1</v>
      </c>
      <c r="BT1017" t="s">
        <v>1</v>
      </c>
      <c r="BU1017" t="s">
        <v>1</v>
      </c>
      <c r="BV1017" t="s">
        <v>1</v>
      </c>
      <c r="BW1017" t="s">
        <v>0</v>
      </c>
      <c r="BX1017" t="s">
        <v>1</v>
      </c>
      <c r="BY1017" t="s">
        <v>1</v>
      </c>
      <c r="BZ1017" t="s">
        <v>1</v>
      </c>
      <c r="CA1017" t="s">
        <v>1</v>
      </c>
      <c r="CB1017" t="s">
        <v>1</v>
      </c>
      <c r="CD1017" t="str" cm="1">
        <f t="array" aca="1" ref="CD1017" ca="1">eConcatenar(A1017:CB1017,"|")</f>
        <v>c5ojqBxe9kR6TJ4Q|CAR2022-0012|3|MEMORIAL|TABASCO|CARDENAS|POBLADO C-9 LICENCIADO FRANCISCO I. MADERO|2022-05-01|14800|0|50|50|2|0|0|0|0|0|0|0|0|0|0|0|0|0|0|VAZQUEZ|DE LA CRUZ|LORENZO|SOLTERO|X|X|CALLE LAZARO CARDENAS DEL RIO SIN NUMERO|POBLADO C-9 LICENCIADO FRANCISCO I. MADERO|X|9371237326|X|X|X|CALLE LAZARO CARDENAS DEL RIO SIN NUMERO|X|LUNES|X|X|X|X|X|DOMICILIO |450|14350|0|0|0|2022-07-02|2022-07-09|x|x|x|x|x|D7MKLZTCDQVFP55|x|HOMBRE|X|14800|X|X|X|X|X|X|X|X|CARDENAS|X|X|X|X|X</v>
      </c>
    </row>
    <row r="1018" spans="1:82" x14ac:dyDescent="0.25">
      <c r="A1018" t="s">
        <v>1152</v>
      </c>
      <c r="B1018" t="s">
        <v>3140</v>
      </c>
      <c r="C1018">
        <v>3</v>
      </c>
      <c r="D1018" t="s">
        <v>3183</v>
      </c>
      <c r="E1018" t="s">
        <v>3188</v>
      </c>
      <c r="F1018" t="s">
        <v>0</v>
      </c>
      <c r="G1018" t="s">
        <v>3718</v>
      </c>
      <c r="H1018" t="s">
        <v>3781</v>
      </c>
      <c r="I1018">
        <v>14800</v>
      </c>
      <c r="J1018">
        <v>0</v>
      </c>
      <c r="K1018">
        <v>200</v>
      </c>
      <c r="L1018">
        <v>50</v>
      </c>
      <c r="M1018">
        <v>2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 t="s">
        <v>4283</v>
      </c>
      <c r="AC1018" t="s">
        <v>4265</v>
      </c>
      <c r="AD1018" t="s">
        <v>5155</v>
      </c>
      <c r="AE1018" t="s">
        <v>4</v>
      </c>
      <c r="AF1018" t="s">
        <v>1</v>
      </c>
      <c r="AG1018" t="s">
        <v>1</v>
      </c>
      <c r="AH1018" t="s">
        <v>5925</v>
      </c>
      <c r="AI1018" t="s">
        <v>3718</v>
      </c>
      <c r="AJ1018" t="s">
        <v>1</v>
      </c>
      <c r="AK1018">
        <v>9331409802</v>
      </c>
      <c r="AL1018" t="s">
        <v>1</v>
      </c>
      <c r="AM1018" t="s">
        <v>1</v>
      </c>
      <c r="AN1018" t="s">
        <v>1</v>
      </c>
      <c r="AO1018" t="s">
        <v>5925</v>
      </c>
      <c r="AP1018" t="s">
        <v>1</v>
      </c>
      <c r="AQ1018" t="s">
        <v>2</v>
      </c>
      <c r="AR1018" t="s">
        <v>1</v>
      </c>
      <c r="AS1018" t="s">
        <v>1</v>
      </c>
      <c r="AT1018" t="s">
        <v>1</v>
      </c>
      <c r="AU1018" t="s">
        <v>1</v>
      </c>
      <c r="AV1018" t="s">
        <v>1</v>
      </c>
      <c r="AW1018" t="s">
        <v>11</v>
      </c>
      <c r="AX1018">
        <f>Tabla1[[#This Row],[precio del paquete]]-Tabla1[[#This Row],[Saldo_Deudor]]</f>
        <v>3500</v>
      </c>
      <c r="AY1018">
        <v>11300</v>
      </c>
      <c r="AZ1018">
        <v>0</v>
      </c>
      <c r="BA1018">
        <v>0</v>
      </c>
      <c r="BB1018" s="20">
        <v>0</v>
      </c>
      <c r="BC1018" t="s">
        <v>6006</v>
      </c>
      <c r="BD1018" t="s">
        <v>6100</v>
      </c>
      <c r="BE1018" t="s">
        <v>3</v>
      </c>
      <c r="BF1018" t="s">
        <v>3</v>
      </c>
      <c r="BG1018" t="s">
        <v>3</v>
      </c>
      <c r="BH1018" t="s">
        <v>3</v>
      </c>
      <c r="BI1018" t="s">
        <v>3</v>
      </c>
      <c r="BJ1018" s="18" t="s">
        <v>6155</v>
      </c>
      <c r="BK1018" t="s">
        <v>3</v>
      </c>
      <c r="BL1018" t="s">
        <v>132</v>
      </c>
      <c r="BM1018" t="s">
        <v>1</v>
      </c>
      <c r="BN1018">
        <f>Tabla1[[#This Row],[precio del paquete]]</f>
        <v>14800</v>
      </c>
      <c r="BO1018" t="s">
        <v>1</v>
      </c>
      <c r="BP1018" t="s">
        <v>1</v>
      </c>
      <c r="BQ1018" t="s">
        <v>1</v>
      </c>
      <c r="BR1018" t="s">
        <v>1</v>
      </c>
      <c r="BS1018" t="s">
        <v>1</v>
      </c>
      <c r="BT1018" t="s">
        <v>1</v>
      </c>
      <c r="BU1018" t="s">
        <v>1</v>
      </c>
      <c r="BV1018" t="s">
        <v>1</v>
      </c>
      <c r="BW1018" t="s">
        <v>0</v>
      </c>
      <c r="BX1018" t="s">
        <v>1</v>
      </c>
      <c r="BY1018" t="s">
        <v>1</v>
      </c>
      <c r="BZ1018" t="s">
        <v>1</v>
      </c>
      <c r="CA1018" t="s">
        <v>1</v>
      </c>
      <c r="CB1018" t="s">
        <v>1</v>
      </c>
      <c r="CD1018" t="str" cm="1">
        <f t="array" aca="1" ref="CD1018" ca="1">eConcatenar(A1018:CB1018,"|")</f>
        <v>NnvVPINJhA3YF6PI|CAR2021-6886|3|MEMORIAL|TABASCO|CARDENAS|POBLADO C-9 LICENCIADO FRANCISCO I. MADERO|2021-11-13|14800|0|200|50|2|0|0|0|0|0|0|0|0|0|0|0|0|0|0|CORDOVA|LEYVA|ANDRONICIO|SOLTERO|X|X|CALLE PRINCIPAL MANZANA 17 LOTE 29|POBLADO C-9 LICENCIADO FRANCISCO I. MADERO|X|9331409802|X|X|X|CALLE PRINCIPAL MANZANA 17 LOTE 29|X|LUNES|X|X|X|X|X|DOMICILIO |3500|11300|0|0|0|2022-07-02|2022-07-09|x|x|x|x|x|D7MKLZTCDQVFP55|x|HOMBRE|X|14800|X|X|X|X|X|X|X|X|CARDENAS|X|X|X|X|X</v>
      </c>
    </row>
    <row r="1019" spans="1:82" x14ac:dyDescent="0.25">
      <c r="A1019" t="s">
        <v>1153</v>
      </c>
      <c r="B1019" t="s">
        <v>3141</v>
      </c>
      <c r="C1019">
        <v>3</v>
      </c>
      <c r="D1019" t="s">
        <v>3183</v>
      </c>
      <c r="E1019" t="s">
        <v>3188</v>
      </c>
      <c r="F1019" t="s">
        <v>0</v>
      </c>
      <c r="G1019" t="s">
        <v>3719</v>
      </c>
      <c r="H1019" t="s">
        <v>3866</v>
      </c>
      <c r="I1019">
        <v>14800</v>
      </c>
      <c r="J1019">
        <v>0</v>
      </c>
      <c r="K1019">
        <v>50</v>
      </c>
      <c r="L1019">
        <v>50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 t="s">
        <v>4380</v>
      </c>
      <c r="AC1019" t="s">
        <v>4760</v>
      </c>
      <c r="AD1019" t="s">
        <v>5156</v>
      </c>
      <c r="AE1019" t="s">
        <v>4</v>
      </c>
      <c r="AF1019" t="s">
        <v>1</v>
      </c>
      <c r="AG1019" t="s">
        <v>1</v>
      </c>
      <c r="AH1019" t="s">
        <v>5926</v>
      </c>
      <c r="AI1019" t="s">
        <v>3719</v>
      </c>
      <c r="AJ1019" t="s">
        <v>1</v>
      </c>
      <c r="AK1019">
        <v>9371532348</v>
      </c>
      <c r="AL1019" t="s">
        <v>1</v>
      </c>
      <c r="AM1019" t="s">
        <v>1</v>
      </c>
      <c r="AN1019" t="s">
        <v>1</v>
      </c>
      <c r="AO1019" t="s">
        <v>5926</v>
      </c>
      <c r="AP1019" t="s">
        <v>1</v>
      </c>
      <c r="AQ1019" t="s">
        <v>2</v>
      </c>
      <c r="AR1019" t="s">
        <v>1</v>
      </c>
      <c r="AS1019" t="s">
        <v>1</v>
      </c>
      <c r="AT1019" t="s">
        <v>1</v>
      </c>
      <c r="AU1019" t="s">
        <v>1</v>
      </c>
      <c r="AV1019" t="s">
        <v>1</v>
      </c>
      <c r="AW1019" t="s">
        <v>11</v>
      </c>
      <c r="AX1019">
        <f>Tabla1[[#This Row],[precio del paquete]]-Tabla1[[#This Row],[Saldo_Deudor]]</f>
        <v>1050</v>
      </c>
      <c r="AY1019">
        <v>13750</v>
      </c>
      <c r="AZ1019">
        <v>0</v>
      </c>
      <c r="BA1019">
        <v>0</v>
      </c>
      <c r="BB1019" s="20">
        <v>0</v>
      </c>
      <c r="BC1019" t="s">
        <v>6006</v>
      </c>
      <c r="BD1019" t="s">
        <v>6100</v>
      </c>
      <c r="BE1019" t="s">
        <v>3</v>
      </c>
      <c r="BF1019" t="s">
        <v>3</v>
      </c>
      <c r="BG1019" t="s">
        <v>3</v>
      </c>
      <c r="BH1019" t="s">
        <v>3</v>
      </c>
      <c r="BI1019" t="s">
        <v>3</v>
      </c>
      <c r="BJ1019" s="19" t="s">
        <v>6155</v>
      </c>
      <c r="BK1019" t="s">
        <v>3</v>
      </c>
      <c r="BL1019" t="s">
        <v>132</v>
      </c>
      <c r="BM1019" t="s">
        <v>1</v>
      </c>
      <c r="BN1019">
        <f>Tabla1[[#This Row],[precio del paquete]]</f>
        <v>14800</v>
      </c>
      <c r="BO1019" t="s">
        <v>1</v>
      </c>
      <c r="BP1019" t="s">
        <v>1</v>
      </c>
      <c r="BQ1019" t="s">
        <v>1</v>
      </c>
      <c r="BR1019" t="s">
        <v>1</v>
      </c>
      <c r="BS1019" t="s">
        <v>1</v>
      </c>
      <c r="BT1019" t="s">
        <v>1</v>
      </c>
      <c r="BU1019" t="s">
        <v>1</v>
      </c>
      <c r="BV1019" t="s">
        <v>1</v>
      </c>
      <c r="BW1019" t="s">
        <v>0</v>
      </c>
      <c r="BX1019" t="s">
        <v>1</v>
      </c>
      <c r="BY1019" t="s">
        <v>1</v>
      </c>
      <c r="BZ1019" t="s">
        <v>1</v>
      </c>
      <c r="CA1019" t="s">
        <v>1</v>
      </c>
      <c r="CB1019" t="s">
        <v>1</v>
      </c>
      <c r="CD1019" t="str" cm="1">
        <f t="array" aca="1" ref="CD1019" ca="1">eConcatenar(A1019:CB1019,"|")</f>
        <v>PUAPrhfUcLGXsRmv|CAR2021-7022|3|MEMORIAL|TABASCO|CARDENAS|RANCHERIA POZA REDONDA  PRIMERA SECION |2021-11-23|14800|0|50|50|0|0|0|0|0|0|0|0|0|0|0|0|0|0|0|RAMOS|VAZQUEZ|ADALINDA|SOLTERO|X|X|CASA NUMERO 64 |RANCHERIA POZA REDONDA  PRIMERA SECION |X|9371532348|X|X|X|CASA NUMERO 64 |X|LUNES|X|X|X|X|X|DOMICILIO |1050|13750|0|0|0|2022-07-02|2022-07-09|x|x|x|x|x|D7MKLZTCDQVFP55|x|HOMBRE|X|14800|X|X|X|X|X|X|X|X|CARDENAS|X|X|X|X|X</v>
      </c>
    </row>
    <row r="1020" spans="1:82" x14ac:dyDescent="0.25">
      <c r="A1020" t="s">
        <v>1154</v>
      </c>
      <c r="B1020" t="s">
        <v>3142</v>
      </c>
      <c r="C1020">
        <v>3</v>
      </c>
      <c r="D1020" t="s">
        <v>3183</v>
      </c>
      <c r="E1020" t="s">
        <v>3188</v>
      </c>
      <c r="F1020" t="s">
        <v>0</v>
      </c>
      <c r="G1020" t="s">
        <v>3720</v>
      </c>
      <c r="H1020" t="s">
        <v>4153</v>
      </c>
      <c r="I1020">
        <v>14800</v>
      </c>
      <c r="J1020">
        <v>0</v>
      </c>
      <c r="K1020">
        <v>100</v>
      </c>
      <c r="L1020">
        <v>50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 t="s">
        <v>4350</v>
      </c>
      <c r="AC1020" t="s">
        <v>4184</v>
      </c>
      <c r="AD1020" t="s">
        <v>4397</v>
      </c>
      <c r="AE1020" t="s">
        <v>4</v>
      </c>
      <c r="AF1020" t="s">
        <v>1</v>
      </c>
      <c r="AG1020" t="s">
        <v>1</v>
      </c>
      <c r="AH1020" t="s">
        <v>5927</v>
      </c>
      <c r="AI1020" t="s">
        <v>3720</v>
      </c>
      <c r="AJ1020" t="s">
        <v>1</v>
      </c>
      <c r="AK1020">
        <v>9371014377</v>
      </c>
      <c r="AL1020" t="s">
        <v>1</v>
      </c>
      <c r="AM1020" t="s">
        <v>1</v>
      </c>
      <c r="AN1020" t="s">
        <v>1</v>
      </c>
      <c r="AO1020" t="s">
        <v>5927</v>
      </c>
      <c r="AP1020" t="s">
        <v>1</v>
      </c>
      <c r="AQ1020" t="s">
        <v>2</v>
      </c>
      <c r="AR1020" t="s">
        <v>1</v>
      </c>
      <c r="AS1020" t="s">
        <v>1</v>
      </c>
      <c r="AT1020" t="s">
        <v>1</v>
      </c>
      <c r="AU1020" t="s">
        <v>1</v>
      </c>
      <c r="AV1020" t="s">
        <v>1</v>
      </c>
      <c r="AW1020" t="s">
        <v>11</v>
      </c>
      <c r="AX1020">
        <f>Tabla1[[#This Row],[precio del paquete]]-Tabla1[[#This Row],[Saldo_Deudor]]</f>
        <v>2200</v>
      </c>
      <c r="AY1020">
        <v>12600</v>
      </c>
      <c r="AZ1020">
        <v>0</v>
      </c>
      <c r="BA1020">
        <v>0</v>
      </c>
      <c r="BB1020" s="20">
        <v>0</v>
      </c>
      <c r="BC1020" t="s">
        <v>6016</v>
      </c>
      <c r="BD1020" t="s">
        <v>6110</v>
      </c>
      <c r="BE1020" t="s">
        <v>3</v>
      </c>
      <c r="BF1020" t="s">
        <v>3</v>
      </c>
      <c r="BG1020" t="s">
        <v>3</v>
      </c>
      <c r="BH1020" t="s">
        <v>3</v>
      </c>
      <c r="BI1020" t="s">
        <v>3</v>
      </c>
      <c r="BJ1020" s="18" t="s">
        <v>6155</v>
      </c>
      <c r="BK1020" t="s">
        <v>3</v>
      </c>
      <c r="BL1020" t="s">
        <v>132</v>
      </c>
      <c r="BM1020" t="s">
        <v>1</v>
      </c>
      <c r="BN1020">
        <f>Tabla1[[#This Row],[precio del paquete]]</f>
        <v>14800</v>
      </c>
      <c r="BO1020" t="s">
        <v>1</v>
      </c>
      <c r="BP1020" t="s">
        <v>1</v>
      </c>
      <c r="BQ1020" t="s">
        <v>1</v>
      </c>
      <c r="BR1020" t="s">
        <v>1</v>
      </c>
      <c r="BS1020" t="s">
        <v>1</v>
      </c>
      <c r="BT1020" t="s">
        <v>1</v>
      </c>
      <c r="BU1020" t="s">
        <v>1</v>
      </c>
      <c r="BV1020" t="s">
        <v>1</v>
      </c>
      <c r="BW1020" t="s">
        <v>0</v>
      </c>
      <c r="BX1020" t="s">
        <v>1</v>
      </c>
      <c r="BY1020" t="s">
        <v>1</v>
      </c>
      <c r="BZ1020" t="s">
        <v>1</v>
      </c>
      <c r="CA1020" t="s">
        <v>1</v>
      </c>
      <c r="CB1020" t="s">
        <v>1</v>
      </c>
      <c r="CD1020" t="str" cm="1">
        <f t="array" aca="1" ref="CD1020" ca="1">eConcatenar(A1020:CB1020,"|")</f>
        <v>CHprjKSYlnELXEQo|CAR2021-4249|3|MEMORIAL|TABASCO|CARDENAS|PROLONGACION SANTOS DEGOLLADO|2021-03-08|14800|0|100|50|0|0|0|0|0|0|0|0|0|0|0|0|0|0|0|LEON|PEREZ|AGUSTIN|SOLTERO|X|X|CALLEJON DEL CARMEN NUMERO 5|PROLONGACION SANTOS DEGOLLADO|X|9371014377|X|X|X|CALLEJON DEL CARMEN NUMERO 5|X|LUNES|X|X|X|X|X|DOMICILIO |2200|12600|0|0|0|2022-10-02|2022-10-09|x|x|x|x|x|D7MKLZTCDQVFP55|x|HOMBRE|X|14800|X|X|X|X|X|X|X|X|CARDENAS|X|X|X|X|X</v>
      </c>
    </row>
    <row r="1021" spans="1:82" x14ac:dyDescent="0.25">
      <c r="A1021" t="s">
        <v>1155</v>
      </c>
      <c r="B1021" t="s">
        <v>3143</v>
      </c>
      <c r="C1021">
        <v>3</v>
      </c>
      <c r="D1021" t="s">
        <v>3187</v>
      </c>
      <c r="E1021" t="s">
        <v>3188</v>
      </c>
      <c r="F1021" t="s">
        <v>3192</v>
      </c>
      <c r="G1021" t="s">
        <v>3495</v>
      </c>
      <c r="H1021" t="s">
        <v>3763</v>
      </c>
      <c r="I1021">
        <v>12900</v>
      </c>
      <c r="J1021">
        <v>0</v>
      </c>
      <c r="K1021">
        <v>100</v>
      </c>
      <c r="L1021">
        <v>50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 t="s">
        <v>4886</v>
      </c>
      <c r="AC1021" t="s">
        <v>4244</v>
      </c>
      <c r="AD1021" t="s">
        <v>5157</v>
      </c>
      <c r="AE1021" t="s">
        <v>4</v>
      </c>
      <c r="AF1021" t="s">
        <v>1</v>
      </c>
      <c r="AG1021" t="s">
        <v>1</v>
      </c>
      <c r="AH1021" t="s">
        <v>5928</v>
      </c>
      <c r="AI1021" t="s">
        <v>3495</v>
      </c>
      <c r="AJ1021" t="s">
        <v>1</v>
      </c>
      <c r="AK1021" t="s">
        <v>1</v>
      </c>
      <c r="AL1021" t="s">
        <v>1</v>
      </c>
      <c r="AM1021" t="s">
        <v>1</v>
      </c>
      <c r="AN1021" t="s">
        <v>1</v>
      </c>
      <c r="AO1021" t="s">
        <v>5928</v>
      </c>
      <c r="AP1021" t="s">
        <v>1</v>
      </c>
      <c r="AQ1021" t="s">
        <v>2</v>
      </c>
      <c r="AR1021" t="s">
        <v>1</v>
      </c>
      <c r="AS1021" t="s">
        <v>1</v>
      </c>
      <c r="AT1021" t="s">
        <v>1</v>
      </c>
      <c r="AU1021" t="s">
        <v>1</v>
      </c>
      <c r="AV1021" t="s">
        <v>1</v>
      </c>
      <c r="AW1021" t="s">
        <v>11</v>
      </c>
      <c r="AX1021">
        <f>Tabla1[[#This Row],[precio del paquete]]-Tabla1[[#This Row],[Saldo_Deudor]]</f>
        <v>8700</v>
      </c>
      <c r="AY1021">
        <v>4200</v>
      </c>
      <c r="AZ1021">
        <v>0</v>
      </c>
      <c r="BA1021">
        <v>0</v>
      </c>
      <c r="BB1021" s="20">
        <v>0</v>
      </c>
      <c r="BC1021" t="s">
        <v>5967</v>
      </c>
      <c r="BD1021" t="s">
        <v>6053</v>
      </c>
      <c r="BE1021" t="s">
        <v>3</v>
      </c>
      <c r="BF1021" t="s">
        <v>3</v>
      </c>
      <c r="BG1021" t="s">
        <v>3</v>
      </c>
      <c r="BH1021" t="s">
        <v>3</v>
      </c>
      <c r="BI1021" t="s">
        <v>3</v>
      </c>
      <c r="BJ1021" s="19" t="s">
        <v>6157</v>
      </c>
      <c r="BK1021" t="s">
        <v>3</v>
      </c>
      <c r="BL1021" t="s">
        <v>132</v>
      </c>
      <c r="BM1021" t="s">
        <v>1</v>
      </c>
      <c r="BN1021">
        <f>Tabla1[[#This Row],[precio del paquete]]</f>
        <v>12900</v>
      </c>
      <c r="BO1021" t="s">
        <v>1</v>
      </c>
      <c r="BP1021" t="s">
        <v>1</v>
      </c>
      <c r="BQ1021" t="s">
        <v>1</v>
      </c>
      <c r="BR1021" t="s">
        <v>1</v>
      </c>
      <c r="BS1021" t="s">
        <v>1</v>
      </c>
      <c r="BT1021" t="s">
        <v>1</v>
      </c>
      <c r="BU1021" t="s">
        <v>1</v>
      </c>
      <c r="BV1021" t="s">
        <v>1</v>
      </c>
      <c r="BW1021" t="s">
        <v>0</v>
      </c>
      <c r="BX1021" t="s">
        <v>1</v>
      </c>
      <c r="BY1021" t="s">
        <v>1</v>
      </c>
      <c r="BZ1021" t="s">
        <v>1</v>
      </c>
      <c r="CA1021" t="s">
        <v>1</v>
      </c>
      <c r="CB1021" t="s">
        <v>1</v>
      </c>
      <c r="CD1021" t="str" cm="1">
        <f t="array" aca="1" ref="CD1021" ca="1">eConcatenar(A1021:CB1021,"|")</f>
        <v>4K75M6oxrK4drMiM|PAR2019-2744|3|ECONOLINE|TABASCO|PARAISO|PUERTO CEIBA|2022-02-01|12900|0|100|50|0|0|0|0|0|0|0|0|0|0|0|0|0|0|0|AGUILERA|AGUIRRE|REYES SERATIN|SOLTERO|X|X|CALLE 8 DE OCTUBRE |PUERTO CEIBA|X|X|X|X|X|CALLE 8 DE OCTUBRE |X|LUNES|X|X|X|X|X|DOMICILIO |8700|4200|0|0|0|2022-05-02|2022-05-09|x|x|x|x|x|TQPNUNDB8OSMS5B|x|HOMBRE|X|12900|X|X|X|X|X|X|X|X|CARDENAS|X|X|X|X|X</v>
      </c>
    </row>
    <row r="1022" spans="1:82" x14ac:dyDescent="0.25">
      <c r="A1022" t="s">
        <v>1156</v>
      </c>
      <c r="B1022" t="s">
        <v>3144</v>
      </c>
      <c r="C1022">
        <v>3</v>
      </c>
      <c r="D1022" t="s">
        <v>3183</v>
      </c>
      <c r="E1022" t="s">
        <v>3188</v>
      </c>
      <c r="F1022" t="s">
        <v>0</v>
      </c>
      <c r="G1022" t="s">
        <v>3721</v>
      </c>
      <c r="H1022" t="s">
        <v>4151</v>
      </c>
      <c r="I1022">
        <v>14800</v>
      </c>
      <c r="J1022">
        <v>0</v>
      </c>
      <c r="K1022">
        <v>100</v>
      </c>
      <c r="L1022">
        <v>50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 t="s">
        <v>4524</v>
      </c>
      <c r="AC1022" t="s">
        <v>4483</v>
      </c>
      <c r="AD1022" t="s">
        <v>5158</v>
      </c>
      <c r="AE1022" t="s">
        <v>4</v>
      </c>
      <c r="AF1022" t="s">
        <v>1</v>
      </c>
      <c r="AG1022" t="s">
        <v>1</v>
      </c>
      <c r="AH1022" t="s">
        <v>5886</v>
      </c>
      <c r="AI1022" t="s">
        <v>3721</v>
      </c>
      <c r="AJ1022" t="s">
        <v>1</v>
      </c>
      <c r="AK1022">
        <v>9371288710</v>
      </c>
      <c r="AL1022" t="s">
        <v>1</v>
      </c>
      <c r="AM1022" t="s">
        <v>1</v>
      </c>
      <c r="AN1022" t="s">
        <v>1</v>
      </c>
      <c r="AO1022" t="s">
        <v>5886</v>
      </c>
      <c r="AP1022" t="s">
        <v>1</v>
      </c>
      <c r="AQ1022" t="s">
        <v>2</v>
      </c>
      <c r="AR1022" t="s">
        <v>1</v>
      </c>
      <c r="AS1022" t="s">
        <v>1</v>
      </c>
      <c r="AT1022" t="s">
        <v>1</v>
      </c>
      <c r="AU1022" t="s">
        <v>1</v>
      </c>
      <c r="AV1022" t="s">
        <v>1</v>
      </c>
      <c r="AW1022" t="s">
        <v>11</v>
      </c>
      <c r="AX1022">
        <f>Tabla1[[#This Row],[precio del paquete]]-Tabla1[[#This Row],[Saldo_Deudor]]</f>
        <v>0</v>
      </c>
      <c r="AY1022">
        <v>14800</v>
      </c>
      <c r="AZ1022">
        <v>0</v>
      </c>
      <c r="BA1022">
        <v>0</v>
      </c>
      <c r="BB1022" s="20">
        <v>0</v>
      </c>
      <c r="BC1022" t="s">
        <v>6017</v>
      </c>
      <c r="BD1022" t="s">
        <v>6111</v>
      </c>
      <c r="BE1022" t="s">
        <v>3</v>
      </c>
      <c r="BF1022" t="s">
        <v>3</v>
      </c>
      <c r="BG1022" t="s">
        <v>3</v>
      </c>
      <c r="BH1022" t="s">
        <v>3</v>
      </c>
      <c r="BI1022" t="s">
        <v>3</v>
      </c>
      <c r="BJ1022" s="18" t="s">
        <v>6139</v>
      </c>
      <c r="BK1022" t="s">
        <v>3</v>
      </c>
      <c r="BL1022" t="s">
        <v>132</v>
      </c>
      <c r="BM1022" t="s">
        <v>1</v>
      </c>
      <c r="BN1022">
        <f>Tabla1[[#This Row],[precio del paquete]]</f>
        <v>14800</v>
      </c>
      <c r="BO1022" t="s">
        <v>1</v>
      </c>
      <c r="BP1022" t="s">
        <v>1</v>
      </c>
      <c r="BQ1022" t="s">
        <v>1</v>
      </c>
      <c r="BR1022" t="s">
        <v>1</v>
      </c>
      <c r="BS1022" t="s">
        <v>1</v>
      </c>
      <c r="BT1022" t="s">
        <v>1</v>
      </c>
      <c r="BU1022" t="s">
        <v>1</v>
      </c>
      <c r="BV1022" t="s">
        <v>1</v>
      </c>
      <c r="BW1022" t="s">
        <v>0</v>
      </c>
      <c r="BX1022" t="s">
        <v>1</v>
      </c>
      <c r="BY1022" t="s">
        <v>1</v>
      </c>
      <c r="BZ1022" t="s">
        <v>1</v>
      </c>
      <c r="CA1022" t="s">
        <v>1</v>
      </c>
      <c r="CB1022" t="s">
        <v>1</v>
      </c>
      <c r="CD1022" t="str" cm="1">
        <f t="array" aca="1" ref="CD1022" ca="1">eConcatenar(A1022:CB1022,"|")</f>
        <v>giJP8F7wip9jppof|CAR2021-3287|3|MEMORIAL|TABASCO|CARDENAS|RANCHERIA LAS MANTILLAS CUARTA SECCION SAN ANTONIO|2021-08-07|14800|0|100|50|0|0|0|0|0|0|0|0|0|0|0|0|0|0|0|BURELO|COLORADO|JOSEHN ALEJANDRO|SOLTERO|X|X|CARRETERA A MANTILLA |RANCHERIA LAS MANTILLAS CUARTA SECCION SAN ANTONIO|X|9371288710|X|X|X|CARRETERA A MANTILLA |X|LUNES|X|X|X|X|X|DOMICILIO |0|14800|0|0|0|2022-09-02|2022-09-09|x|x|x|x|x|QWZGYT4O9KVTQO|x|HOMBRE|X|14800|X|X|X|X|X|X|X|X|CARDENAS|X|X|X|X|X</v>
      </c>
    </row>
    <row r="1023" spans="1:82" x14ac:dyDescent="0.25">
      <c r="A1023" t="s">
        <v>1157</v>
      </c>
      <c r="B1023" t="s">
        <v>3145</v>
      </c>
      <c r="C1023">
        <v>3</v>
      </c>
      <c r="D1023" t="s">
        <v>3183</v>
      </c>
      <c r="E1023" t="s">
        <v>3188</v>
      </c>
      <c r="F1023" t="s">
        <v>0</v>
      </c>
      <c r="G1023" t="s">
        <v>3722</v>
      </c>
      <c r="H1023" t="s">
        <v>4155</v>
      </c>
      <c r="I1023">
        <v>14800</v>
      </c>
      <c r="J1023">
        <v>0</v>
      </c>
      <c r="K1023">
        <v>200</v>
      </c>
      <c r="L1023">
        <v>50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 t="s">
        <v>4455</v>
      </c>
      <c r="AC1023" t="s">
        <v>4425</v>
      </c>
      <c r="AD1023" t="s">
        <v>5159</v>
      </c>
      <c r="AE1023" t="s">
        <v>4</v>
      </c>
      <c r="AF1023" t="s">
        <v>1</v>
      </c>
      <c r="AG1023" t="s">
        <v>1</v>
      </c>
      <c r="AH1023" t="s">
        <v>5929</v>
      </c>
      <c r="AI1023" t="s">
        <v>3722</v>
      </c>
      <c r="AJ1023" t="s">
        <v>1</v>
      </c>
      <c r="AK1023" t="s">
        <v>1</v>
      </c>
      <c r="AL1023" t="s">
        <v>1</v>
      </c>
      <c r="AM1023" t="s">
        <v>1</v>
      </c>
      <c r="AN1023" t="s">
        <v>1</v>
      </c>
      <c r="AO1023" t="s">
        <v>5929</v>
      </c>
      <c r="AP1023" t="s">
        <v>1</v>
      </c>
      <c r="AQ1023" t="s">
        <v>2</v>
      </c>
      <c r="AR1023" t="s">
        <v>1</v>
      </c>
      <c r="AS1023" t="s">
        <v>1</v>
      </c>
      <c r="AT1023" t="s">
        <v>1</v>
      </c>
      <c r="AU1023" t="s">
        <v>1</v>
      </c>
      <c r="AV1023" t="s">
        <v>1</v>
      </c>
      <c r="AW1023" t="s">
        <v>11</v>
      </c>
      <c r="AX1023">
        <f>Tabla1[[#This Row],[precio del paquete]]-Tabla1[[#This Row],[Saldo_Deudor]]</f>
        <v>2900</v>
      </c>
      <c r="AY1023">
        <v>11900</v>
      </c>
      <c r="AZ1023">
        <v>0</v>
      </c>
      <c r="BA1023">
        <v>0</v>
      </c>
      <c r="BB1023" s="20">
        <v>0</v>
      </c>
      <c r="BC1023" t="s">
        <v>6017</v>
      </c>
      <c r="BD1023" t="s">
        <v>6111</v>
      </c>
      <c r="BE1023" t="s">
        <v>3</v>
      </c>
      <c r="BF1023" t="s">
        <v>3</v>
      </c>
      <c r="BG1023" t="s">
        <v>3</v>
      </c>
      <c r="BH1023" t="s">
        <v>3</v>
      </c>
      <c r="BI1023" t="s">
        <v>3</v>
      </c>
      <c r="BJ1023" s="19" t="s">
        <v>6157</v>
      </c>
      <c r="BK1023" t="s">
        <v>3</v>
      </c>
      <c r="BL1023" t="s">
        <v>132</v>
      </c>
      <c r="BM1023" t="s">
        <v>1</v>
      </c>
      <c r="BN1023">
        <f>Tabla1[[#This Row],[precio del paquete]]</f>
        <v>14800</v>
      </c>
      <c r="BO1023" t="s">
        <v>1</v>
      </c>
      <c r="BP1023" t="s">
        <v>1</v>
      </c>
      <c r="BQ1023" t="s">
        <v>1</v>
      </c>
      <c r="BR1023" t="s">
        <v>1</v>
      </c>
      <c r="BS1023" t="s">
        <v>1</v>
      </c>
      <c r="BT1023" t="s">
        <v>1</v>
      </c>
      <c r="BU1023" t="s">
        <v>1</v>
      </c>
      <c r="BV1023" t="s">
        <v>1</v>
      </c>
      <c r="BW1023" t="s">
        <v>0</v>
      </c>
      <c r="BX1023" t="s">
        <v>1</v>
      </c>
      <c r="BY1023" t="s">
        <v>1</v>
      </c>
      <c r="BZ1023" t="s">
        <v>1</v>
      </c>
      <c r="CA1023" t="s">
        <v>1</v>
      </c>
      <c r="CB1023" t="s">
        <v>1</v>
      </c>
      <c r="CD1023" t="str" cm="1">
        <f t="array" aca="1" ref="CD1023" ca="1">eConcatenar(A1023:CB1023,"|")</f>
        <v>8ieWUAXYfXUhts91|CAR2021-3204|3|MEMORIAL|TABASCO|CARDENAS|RANCHERIA BENITO JUAREZ SEGUNDA SECCION |2021-02-07|14800|0|200|50|0|0|0|0|0|0|0|0|0|0|0|0|0|0|0|DE LA FUENTE|ESCALANTE|SANDRA|SOLTERO|X|X|CARRETERA A HUAPACAL PRIMERA SECCION |RANCHERIA BENITO JUAREZ SEGUNDA SECCION |X|X|X|X|X|CARRETERA A HUAPACAL PRIMERA SECCION |X|LUNES|X|X|X|X|X|DOMICILIO |2900|11900|0|0|0|2022-09-02|2022-09-09|x|x|x|x|x|TQPNUNDB8OSMS5B|x|HOMBRE|X|14800|X|X|X|X|X|X|X|X|CARDENAS|X|X|X|X|X</v>
      </c>
    </row>
    <row r="1024" spans="1:82" x14ac:dyDescent="0.25">
      <c r="A1024" t="s">
        <v>1158</v>
      </c>
      <c r="B1024" t="s">
        <v>3146</v>
      </c>
      <c r="C1024">
        <v>3</v>
      </c>
      <c r="D1024" t="s">
        <v>3183</v>
      </c>
      <c r="E1024" t="s">
        <v>3188</v>
      </c>
      <c r="F1024" t="s">
        <v>0</v>
      </c>
      <c r="G1024" t="s">
        <v>3722</v>
      </c>
      <c r="H1024" t="s">
        <v>4155</v>
      </c>
      <c r="I1024">
        <v>14800</v>
      </c>
      <c r="J1024">
        <v>0</v>
      </c>
      <c r="K1024">
        <v>500</v>
      </c>
      <c r="L1024">
        <v>50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 t="s">
        <v>4294</v>
      </c>
      <c r="AC1024" t="s">
        <v>4184</v>
      </c>
      <c r="AD1024" t="s">
        <v>5160</v>
      </c>
      <c r="AE1024" t="s">
        <v>4</v>
      </c>
      <c r="AF1024" t="s">
        <v>1</v>
      </c>
      <c r="AG1024" t="s">
        <v>1</v>
      </c>
      <c r="AH1024" t="s">
        <v>5929</v>
      </c>
      <c r="AI1024" t="s">
        <v>3722</v>
      </c>
      <c r="AJ1024" t="s">
        <v>1</v>
      </c>
      <c r="AK1024">
        <v>9931701313</v>
      </c>
      <c r="AL1024" t="s">
        <v>1</v>
      </c>
      <c r="AM1024" t="s">
        <v>1</v>
      </c>
      <c r="AN1024" t="s">
        <v>1</v>
      </c>
      <c r="AO1024" t="s">
        <v>5929</v>
      </c>
      <c r="AP1024" t="s">
        <v>1</v>
      </c>
      <c r="AQ1024" t="s">
        <v>2</v>
      </c>
      <c r="AR1024" t="s">
        <v>1</v>
      </c>
      <c r="AS1024" t="s">
        <v>1</v>
      </c>
      <c r="AT1024" t="s">
        <v>1</v>
      </c>
      <c r="AU1024" t="s">
        <v>1</v>
      </c>
      <c r="AV1024" t="s">
        <v>1</v>
      </c>
      <c r="AW1024" t="s">
        <v>11</v>
      </c>
      <c r="AX1024">
        <f>Tabla1[[#This Row],[precio del paquete]]-Tabla1[[#This Row],[Saldo_Deudor]]</f>
        <v>3250</v>
      </c>
      <c r="AY1024">
        <v>11550</v>
      </c>
      <c r="AZ1024">
        <v>0</v>
      </c>
      <c r="BA1024">
        <v>0</v>
      </c>
      <c r="BB1024" s="20">
        <v>0</v>
      </c>
      <c r="BC1024" t="s">
        <v>6017</v>
      </c>
      <c r="BD1024" t="s">
        <v>6111</v>
      </c>
      <c r="BE1024" t="s">
        <v>3</v>
      </c>
      <c r="BF1024" t="s">
        <v>3</v>
      </c>
      <c r="BG1024" t="s">
        <v>3</v>
      </c>
      <c r="BH1024" t="s">
        <v>3</v>
      </c>
      <c r="BI1024" t="s">
        <v>3</v>
      </c>
      <c r="BJ1024" s="18" t="s">
        <v>6157</v>
      </c>
      <c r="BK1024" t="s">
        <v>3</v>
      </c>
      <c r="BL1024" t="s">
        <v>132</v>
      </c>
      <c r="BM1024" t="s">
        <v>1</v>
      </c>
      <c r="BN1024">
        <f>Tabla1[[#This Row],[precio del paquete]]</f>
        <v>14800</v>
      </c>
      <c r="BO1024" t="s">
        <v>1</v>
      </c>
      <c r="BP1024" t="s">
        <v>1</v>
      </c>
      <c r="BQ1024" t="s">
        <v>1</v>
      </c>
      <c r="BR1024" t="s">
        <v>1</v>
      </c>
      <c r="BS1024" t="s">
        <v>1</v>
      </c>
      <c r="BT1024" t="s">
        <v>1</v>
      </c>
      <c r="BU1024" t="s">
        <v>1</v>
      </c>
      <c r="BV1024" t="s">
        <v>1</v>
      </c>
      <c r="BW1024" t="s">
        <v>0</v>
      </c>
      <c r="BX1024" t="s">
        <v>1</v>
      </c>
      <c r="BY1024" t="s">
        <v>1</v>
      </c>
      <c r="BZ1024" t="s">
        <v>1</v>
      </c>
      <c r="CA1024" t="s">
        <v>1</v>
      </c>
      <c r="CB1024" t="s">
        <v>1</v>
      </c>
      <c r="CD1024" t="str" cm="1">
        <f t="array" aca="1" ref="CD1024" ca="1">eConcatenar(A1024:CB1024,"|")</f>
        <v>Woy4Taw4WRHpUPsE|CAR2021-3097|3|MEMORIAL|TABASCO|CARDENAS|RANCHERIA BENITO JUAREZ SEGUNDA SECCION |2021-02-07|14800|0|500|50|0|0|0|0|0|0|0|0|0|0|0|0|0|0|0|LAZARO|PEREZ|ALMA ROSA|SOLTERO|X|X|CARRETERA A HUAPACAL PRIMERA SECCION |RANCHERIA BENITO JUAREZ SEGUNDA SECCION |X|9931701313|X|X|X|CARRETERA A HUAPACAL PRIMERA SECCION |X|LUNES|X|X|X|X|X|DOMICILIO |3250|11550|0|0|0|2022-09-02|2022-09-09|x|x|x|x|x|TQPNUNDB8OSMS5B|x|HOMBRE|X|14800|X|X|X|X|X|X|X|X|CARDENAS|X|X|X|X|X</v>
      </c>
    </row>
    <row r="1025" spans="1:82" x14ac:dyDescent="0.25">
      <c r="A1025" t="s">
        <v>1159</v>
      </c>
      <c r="B1025" t="s">
        <v>3147</v>
      </c>
      <c r="C1025">
        <v>3</v>
      </c>
      <c r="D1025" t="s">
        <v>3183</v>
      </c>
      <c r="E1025" t="s">
        <v>3188</v>
      </c>
      <c r="F1025" t="s">
        <v>0</v>
      </c>
      <c r="G1025" t="s">
        <v>3723</v>
      </c>
      <c r="H1025" t="s">
        <v>4160</v>
      </c>
      <c r="I1025">
        <v>14800</v>
      </c>
      <c r="J1025">
        <v>0</v>
      </c>
      <c r="K1025">
        <v>400</v>
      </c>
      <c r="L1025">
        <v>50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 t="s">
        <v>4589</v>
      </c>
      <c r="AC1025" t="s">
        <v>4201</v>
      </c>
      <c r="AD1025" t="s">
        <v>4528</v>
      </c>
      <c r="AE1025" t="s">
        <v>4</v>
      </c>
      <c r="AF1025" t="s">
        <v>1</v>
      </c>
      <c r="AG1025" t="s">
        <v>1</v>
      </c>
      <c r="AH1025" t="s">
        <v>5930</v>
      </c>
      <c r="AI1025" t="s">
        <v>3723</v>
      </c>
      <c r="AJ1025" t="s">
        <v>1</v>
      </c>
      <c r="AK1025">
        <v>9371057998</v>
      </c>
      <c r="AL1025" t="s">
        <v>1</v>
      </c>
      <c r="AM1025" t="s">
        <v>1</v>
      </c>
      <c r="AN1025" t="s">
        <v>1</v>
      </c>
      <c r="AO1025" t="s">
        <v>5930</v>
      </c>
      <c r="AP1025" t="s">
        <v>1</v>
      </c>
      <c r="AQ1025" t="s">
        <v>2</v>
      </c>
      <c r="AR1025" t="s">
        <v>1</v>
      </c>
      <c r="AS1025" t="s">
        <v>1</v>
      </c>
      <c r="AT1025" t="s">
        <v>1</v>
      </c>
      <c r="AU1025" t="s">
        <v>1</v>
      </c>
      <c r="AV1025" t="s">
        <v>1</v>
      </c>
      <c r="AW1025" t="s">
        <v>11</v>
      </c>
      <c r="AX1025">
        <f>Tabla1[[#This Row],[precio del paquete]]-Tabla1[[#This Row],[Saldo_Deudor]]</f>
        <v>4900</v>
      </c>
      <c r="AY1025">
        <v>9900</v>
      </c>
      <c r="AZ1025">
        <v>0</v>
      </c>
      <c r="BA1025">
        <v>0</v>
      </c>
      <c r="BB1025" s="20">
        <v>0</v>
      </c>
      <c r="BC1025" t="s">
        <v>6016</v>
      </c>
      <c r="BD1025" t="s">
        <v>6110</v>
      </c>
      <c r="BE1025" t="s">
        <v>3</v>
      </c>
      <c r="BF1025" t="s">
        <v>3</v>
      </c>
      <c r="BG1025" t="s">
        <v>3</v>
      </c>
      <c r="BH1025" t="s">
        <v>3</v>
      </c>
      <c r="BI1025" t="s">
        <v>3</v>
      </c>
      <c r="BJ1025" s="19" t="s">
        <v>6157</v>
      </c>
      <c r="BK1025" t="s">
        <v>3</v>
      </c>
      <c r="BL1025" t="s">
        <v>132</v>
      </c>
      <c r="BM1025" t="s">
        <v>1</v>
      </c>
      <c r="BN1025">
        <f>Tabla1[[#This Row],[precio del paquete]]</f>
        <v>14800</v>
      </c>
      <c r="BO1025" t="s">
        <v>1</v>
      </c>
      <c r="BP1025" t="s">
        <v>1</v>
      </c>
      <c r="BQ1025" t="s">
        <v>1</v>
      </c>
      <c r="BR1025" t="s">
        <v>1</v>
      </c>
      <c r="BS1025" t="s">
        <v>1</v>
      </c>
      <c r="BT1025" t="s">
        <v>1</v>
      </c>
      <c r="BU1025" t="s">
        <v>1</v>
      </c>
      <c r="BV1025" t="s">
        <v>1</v>
      </c>
      <c r="BW1025" t="s">
        <v>0</v>
      </c>
      <c r="BX1025" t="s">
        <v>1</v>
      </c>
      <c r="BY1025" t="s">
        <v>1</v>
      </c>
      <c r="BZ1025" t="s">
        <v>1</v>
      </c>
      <c r="CA1025" t="s">
        <v>1</v>
      </c>
      <c r="CB1025" t="s">
        <v>1</v>
      </c>
      <c r="CD1025" t="str" cm="1">
        <f t="array" aca="1" ref="CD1025" ca="1">eConcatenar(A1025:CB1025,"|")</f>
        <v>JkPCrYPNxkzJAFjv|CAR2021-3626|3|MEMORIAL|TABASCO|CARDENAS|RANCHERIA HABANERO SEGUNDA SECCION |2021-07-17|14800|0|400|50|0|0|0|0|0|0|0|0|0|0|0|0|0|0|0|ZAMUDIO|HERNANDEZ|ELIZABETH|SOLTERO|X|X|CARRETERA A MIHUATLAN |RANCHERIA HABANERO SEGUNDA SECCION |X|9371057998|X|X|X|CARRETERA A MIHUATLAN |X|LUNES|X|X|X|X|X|DOMICILIO |4900|9900|0|0|0|2022-10-02|2022-10-09|x|x|x|x|x|TQPNUNDB8OSMS5B|x|HOMBRE|X|14800|X|X|X|X|X|X|X|X|CARDENAS|X|X|X|X|X</v>
      </c>
    </row>
    <row r="1026" spans="1:82" x14ac:dyDescent="0.25">
      <c r="A1026" t="s">
        <v>1160</v>
      </c>
      <c r="B1026" t="s">
        <v>3148</v>
      </c>
      <c r="C1026">
        <v>3</v>
      </c>
      <c r="D1026" t="s">
        <v>3183</v>
      </c>
      <c r="E1026" t="s">
        <v>3188</v>
      </c>
      <c r="F1026" t="s">
        <v>3191</v>
      </c>
      <c r="G1026" t="s">
        <v>3724</v>
      </c>
      <c r="H1026" t="s">
        <v>4139</v>
      </c>
      <c r="I1026">
        <v>14800</v>
      </c>
      <c r="J1026">
        <v>0</v>
      </c>
      <c r="K1026">
        <v>100</v>
      </c>
      <c r="L1026">
        <v>50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 t="s">
        <v>4730</v>
      </c>
      <c r="AC1026" t="s">
        <v>4198</v>
      </c>
      <c r="AD1026" t="s">
        <v>5161</v>
      </c>
      <c r="AE1026" t="s">
        <v>4</v>
      </c>
      <c r="AF1026" t="s">
        <v>1</v>
      </c>
      <c r="AG1026" t="s">
        <v>1</v>
      </c>
      <c r="AH1026" t="s">
        <v>5931</v>
      </c>
      <c r="AI1026" t="s">
        <v>3724</v>
      </c>
      <c r="AJ1026" t="s">
        <v>1</v>
      </c>
      <c r="AK1026" t="s">
        <v>1</v>
      </c>
      <c r="AL1026" t="s">
        <v>1</v>
      </c>
      <c r="AM1026" t="s">
        <v>1</v>
      </c>
      <c r="AN1026" t="s">
        <v>1</v>
      </c>
      <c r="AO1026" t="s">
        <v>5931</v>
      </c>
      <c r="AP1026" t="s">
        <v>1</v>
      </c>
      <c r="AQ1026" t="s">
        <v>2</v>
      </c>
      <c r="AR1026" t="s">
        <v>1</v>
      </c>
      <c r="AS1026" t="s">
        <v>1</v>
      </c>
      <c r="AT1026" t="s">
        <v>1</v>
      </c>
      <c r="AU1026" t="s">
        <v>1</v>
      </c>
      <c r="AV1026" t="s">
        <v>1</v>
      </c>
      <c r="AW1026" t="s">
        <v>11</v>
      </c>
      <c r="AX1026">
        <f>Tabla1[[#This Row],[precio del paquete]]-Tabla1[[#This Row],[Saldo_Deudor]]</f>
        <v>3600</v>
      </c>
      <c r="AY1026">
        <v>11200</v>
      </c>
      <c r="AZ1026">
        <v>0</v>
      </c>
      <c r="BA1026">
        <v>0</v>
      </c>
      <c r="BB1026" s="20">
        <v>0</v>
      </c>
      <c r="BC1026" t="s">
        <v>6027</v>
      </c>
      <c r="BD1026" t="s">
        <v>6120</v>
      </c>
      <c r="BE1026" t="s">
        <v>3</v>
      </c>
      <c r="BF1026" t="s">
        <v>3</v>
      </c>
      <c r="BG1026" t="s">
        <v>3</v>
      </c>
      <c r="BH1026" t="s">
        <v>3</v>
      </c>
      <c r="BI1026" t="s">
        <v>3</v>
      </c>
      <c r="BJ1026" s="18" t="s">
        <v>6157</v>
      </c>
      <c r="BK1026" t="s">
        <v>3</v>
      </c>
      <c r="BL1026" t="s">
        <v>132</v>
      </c>
      <c r="BM1026" t="s">
        <v>1</v>
      </c>
      <c r="BN1026">
        <f>Tabla1[[#This Row],[precio del paquete]]</f>
        <v>14800</v>
      </c>
      <c r="BO1026" t="s">
        <v>1</v>
      </c>
      <c r="BP1026" t="s">
        <v>1</v>
      </c>
      <c r="BQ1026" t="s">
        <v>1</v>
      </c>
      <c r="BR1026" t="s">
        <v>1</v>
      </c>
      <c r="BS1026" t="s">
        <v>1</v>
      </c>
      <c r="BT1026" t="s">
        <v>1</v>
      </c>
      <c r="BU1026" t="s">
        <v>1</v>
      </c>
      <c r="BV1026" t="s">
        <v>1</v>
      </c>
      <c r="BW1026" t="s">
        <v>0</v>
      </c>
      <c r="BX1026" t="s">
        <v>1</v>
      </c>
      <c r="BY1026" t="s">
        <v>1</v>
      </c>
      <c r="BZ1026" t="s">
        <v>1</v>
      </c>
      <c r="CA1026" t="s">
        <v>1</v>
      </c>
      <c r="CB1026" t="s">
        <v>1</v>
      </c>
      <c r="CD1026" t="str" cm="1">
        <f t="array" aca="1" ref="CD1026" ca="1">eConcatenar(A1026:CB1026,"|")</f>
        <v>TsZyD8WY2nRuauW0|CAR2021-3403|3|MEMORIAL|TABASCO|CUNDUACAN|RANCHERIA LA PIEDRA PRIMERA SECCION |2021-10-07|14800|0|100|50|0|0|0|0|0|0|0|0|0|0|0|0|0|0|0|OSORIO|JUAREZ|SELENE DEL CARMEN|SOLTERO|X|X|ANTES DEL RANCHO TARACENA|RANCHERIA LA PIEDRA PRIMERA SECCION |X|X|X|X|X|ANTES DEL RANCHO TARACENA|X|LUNES|X|X|X|X|X|DOMICILIO |3600|11200|0|0|0|2022-10-07|2022-10-14|x|x|x|x|x|TQPNUNDB8OSMS5B|x|HOMBRE|X|14800|X|X|X|X|X|X|X|X|CARDENAS|X|X|X|X|X</v>
      </c>
    </row>
    <row r="1027" spans="1:82" x14ac:dyDescent="0.25">
      <c r="A1027" t="s">
        <v>1161</v>
      </c>
      <c r="B1027" t="s">
        <v>3149</v>
      </c>
      <c r="C1027">
        <v>3</v>
      </c>
      <c r="D1027" t="s">
        <v>3183</v>
      </c>
      <c r="E1027" t="s">
        <v>3188</v>
      </c>
      <c r="F1027" t="s">
        <v>3191</v>
      </c>
      <c r="G1027" t="s">
        <v>3721</v>
      </c>
      <c r="H1027" t="s">
        <v>4164</v>
      </c>
      <c r="I1027">
        <v>14800</v>
      </c>
      <c r="J1027">
        <v>0</v>
      </c>
      <c r="K1027">
        <v>200</v>
      </c>
      <c r="L1027">
        <v>50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 t="s">
        <v>4483</v>
      </c>
      <c r="AC1027" t="s">
        <v>4224</v>
      </c>
      <c r="AD1027" t="s">
        <v>4432</v>
      </c>
      <c r="AE1027" t="s">
        <v>4</v>
      </c>
      <c r="AF1027" t="s">
        <v>1</v>
      </c>
      <c r="AG1027" t="s">
        <v>1</v>
      </c>
      <c r="AH1027" t="s">
        <v>5198</v>
      </c>
      <c r="AI1027" t="s">
        <v>3721</v>
      </c>
      <c r="AJ1027" t="s">
        <v>1</v>
      </c>
      <c r="AK1027">
        <v>6868577452</v>
      </c>
      <c r="AL1027" t="s">
        <v>1</v>
      </c>
      <c r="AM1027" t="s">
        <v>1</v>
      </c>
      <c r="AN1027" t="s">
        <v>1</v>
      </c>
      <c r="AO1027" t="s">
        <v>5198</v>
      </c>
      <c r="AP1027" t="s">
        <v>1</v>
      </c>
      <c r="AQ1027" t="s">
        <v>2</v>
      </c>
      <c r="AR1027" t="s">
        <v>1</v>
      </c>
      <c r="AS1027" t="s">
        <v>1</v>
      </c>
      <c r="AT1027" t="s">
        <v>1</v>
      </c>
      <c r="AU1027" t="s">
        <v>1</v>
      </c>
      <c r="AV1027" t="s">
        <v>1</v>
      </c>
      <c r="AW1027" t="s">
        <v>11</v>
      </c>
      <c r="AX1027">
        <f>Tabla1[[#This Row],[precio del paquete]]-Tabla1[[#This Row],[Saldo_Deudor]]</f>
        <v>3500</v>
      </c>
      <c r="AY1027">
        <v>11300</v>
      </c>
      <c r="AZ1027">
        <v>0</v>
      </c>
      <c r="BA1027">
        <v>0</v>
      </c>
      <c r="BB1027" s="20">
        <v>0</v>
      </c>
      <c r="BC1027" t="s">
        <v>6016</v>
      </c>
      <c r="BD1027" t="s">
        <v>6110</v>
      </c>
      <c r="BE1027" t="s">
        <v>3</v>
      </c>
      <c r="BF1027" t="s">
        <v>3</v>
      </c>
      <c r="BG1027" t="s">
        <v>3</v>
      </c>
      <c r="BH1027" t="s">
        <v>3</v>
      </c>
      <c r="BI1027" t="s">
        <v>3</v>
      </c>
      <c r="BJ1027" s="19" t="s">
        <v>6157</v>
      </c>
      <c r="BK1027" t="s">
        <v>3</v>
      </c>
      <c r="BL1027" t="s">
        <v>132</v>
      </c>
      <c r="BM1027" t="s">
        <v>1</v>
      </c>
      <c r="BN1027">
        <f>Tabla1[[#This Row],[precio del paquete]]</f>
        <v>14800</v>
      </c>
      <c r="BO1027" t="s">
        <v>1</v>
      </c>
      <c r="BP1027" t="s">
        <v>1</v>
      </c>
      <c r="BQ1027" t="s">
        <v>1</v>
      </c>
      <c r="BR1027" t="s">
        <v>1</v>
      </c>
      <c r="BS1027" t="s">
        <v>1</v>
      </c>
      <c r="BT1027" t="s">
        <v>1</v>
      </c>
      <c r="BU1027" t="s">
        <v>1</v>
      </c>
      <c r="BV1027" t="s">
        <v>1</v>
      </c>
      <c r="BW1027" t="s">
        <v>0</v>
      </c>
      <c r="BX1027" t="s">
        <v>1</v>
      </c>
      <c r="BY1027" t="s">
        <v>1</v>
      </c>
      <c r="BZ1027" t="s">
        <v>1</v>
      </c>
      <c r="CA1027" t="s">
        <v>1</v>
      </c>
      <c r="CB1027" t="s">
        <v>1</v>
      </c>
      <c r="CD1027" t="str" cm="1">
        <f t="array" aca="1" ref="CD1027" ca="1">eConcatenar(A1027:CB1027,"|")</f>
        <v>Z4WNa3wOsEL9pKg3|CAR2021-3207|3|MEMORIAL|TABASCO|CUNDUACAN|RANCHERIA LAS MANTILLAS CUARTA SECCION SAN ANTONIO|2021-03-07|14800|0|200|50|0|0|0|0|0|0|0|0|0|0|0|0|0|0|0|COLORADO|DOMINGUEZ|LEONARDO|SOLTERO|X|X|CARRETERA PRINCIPAL |RANCHERIA LAS MANTILLAS CUARTA SECCION SAN ANTONIO|X|6868577452|X|X|X|CARRETERA PRINCIPAL |X|LUNES|X|X|X|X|X|DOMICILIO |3500|11300|0|0|0|2022-10-02|2022-10-09|x|x|x|x|x|TQPNUNDB8OSMS5B|x|HOMBRE|X|14800|X|X|X|X|X|X|X|X|CARDENAS|X|X|X|X|X</v>
      </c>
    </row>
    <row r="1028" spans="1:82" x14ac:dyDescent="0.25">
      <c r="A1028" t="s">
        <v>1162</v>
      </c>
      <c r="B1028" t="s">
        <v>3150</v>
      </c>
      <c r="C1028">
        <v>3</v>
      </c>
      <c r="D1028" t="s">
        <v>3183</v>
      </c>
      <c r="E1028" t="s">
        <v>3188</v>
      </c>
      <c r="F1028" t="s">
        <v>0</v>
      </c>
      <c r="G1028" t="s">
        <v>3721</v>
      </c>
      <c r="H1028" t="s">
        <v>4158</v>
      </c>
      <c r="I1028">
        <v>14800</v>
      </c>
      <c r="J1028">
        <v>0</v>
      </c>
      <c r="K1028">
        <v>100</v>
      </c>
      <c r="L1028">
        <v>50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 t="s">
        <v>4305</v>
      </c>
      <c r="AC1028" t="s">
        <v>4230</v>
      </c>
      <c r="AD1028" t="s">
        <v>5162</v>
      </c>
      <c r="AE1028" t="s">
        <v>4</v>
      </c>
      <c r="AF1028" t="s">
        <v>1</v>
      </c>
      <c r="AG1028" t="s">
        <v>1</v>
      </c>
      <c r="AH1028" t="s">
        <v>5932</v>
      </c>
      <c r="AI1028" t="s">
        <v>3721</v>
      </c>
      <c r="AJ1028" t="s">
        <v>1</v>
      </c>
      <c r="AK1028">
        <v>9141377797</v>
      </c>
      <c r="AL1028" t="s">
        <v>1</v>
      </c>
      <c r="AM1028" t="s">
        <v>1</v>
      </c>
      <c r="AN1028" t="s">
        <v>1</v>
      </c>
      <c r="AO1028" t="s">
        <v>5932</v>
      </c>
      <c r="AP1028" t="s">
        <v>1</v>
      </c>
      <c r="AQ1028" t="s">
        <v>2</v>
      </c>
      <c r="AR1028" t="s">
        <v>1</v>
      </c>
      <c r="AS1028" t="s">
        <v>1</v>
      </c>
      <c r="AT1028" t="s">
        <v>1</v>
      </c>
      <c r="AU1028" t="s">
        <v>1</v>
      </c>
      <c r="AV1028" t="s">
        <v>1</v>
      </c>
      <c r="AW1028" t="s">
        <v>11</v>
      </c>
      <c r="AX1028">
        <f>Tabla1[[#This Row],[precio del paquete]]-Tabla1[[#This Row],[Saldo_Deudor]]</f>
        <v>3150</v>
      </c>
      <c r="AY1028">
        <v>11650</v>
      </c>
      <c r="AZ1028">
        <v>0</v>
      </c>
      <c r="BA1028">
        <v>0</v>
      </c>
      <c r="BB1028" s="20">
        <v>0</v>
      </c>
      <c r="BC1028" t="s">
        <v>6017</v>
      </c>
      <c r="BD1028" t="s">
        <v>6111</v>
      </c>
      <c r="BE1028" t="s">
        <v>3</v>
      </c>
      <c r="BF1028" t="s">
        <v>3</v>
      </c>
      <c r="BG1028" t="s">
        <v>3</v>
      </c>
      <c r="BH1028" t="s">
        <v>3</v>
      </c>
      <c r="BI1028" t="s">
        <v>3</v>
      </c>
      <c r="BJ1028" s="18" t="s">
        <v>6157</v>
      </c>
      <c r="BK1028" t="s">
        <v>3</v>
      </c>
      <c r="BL1028" t="s">
        <v>132</v>
      </c>
      <c r="BM1028" t="s">
        <v>1</v>
      </c>
      <c r="BN1028">
        <f>Tabla1[[#This Row],[precio del paquete]]</f>
        <v>14800</v>
      </c>
      <c r="BO1028" t="s">
        <v>1</v>
      </c>
      <c r="BP1028" t="s">
        <v>1</v>
      </c>
      <c r="BQ1028" t="s">
        <v>1</v>
      </c>
      <c r="BR1028" t="s">
        <v>1</v>
      </c>
      <c r="BS1028" t="s">
        <v>1</v>
      </c>
      <c r="BT1028" t="s">
        <v>1</v>
      </c>
      <c r="BU1028" t="s">
        <v>1</v>
      </c>
      <c r="BV1028" t="s">
        <v>1</v>
      </c>
      <c r="BW1028" t="s">
        <v>0</v>
      </c>
      <c r="BX1028" t="s">
        <v>1</v>
      </c>
      <c r="BY1028" t="s">
        <v>1</v>
      </c>
      <c r="BZ1028" t="s">
        <v>1</v>
      </c>
      <c r="CA1028" t="s">
        <v>1</v>
      </c>
      <c r="CB1028" t="s">
        <v>1</v>
      </c>
      <c r="CD1028" t="str" cm="1">
        <f t="array" aca="1" ref="CD1028" ca="1">eConcatenar(A1028:CB1028,"|")</f>
        <v>VhGZKNkYBcmtIwsd|CAR2021-3272|3|MEMORIAL|TABASCO|CARDENAS|RANCHERIA LAS MANTILLAS CUARTA SECCION SAN ANTONIO|2021-07-07|14800|0|100|50|0|0|0|0|0|0|0|0|0|0|0|0|0|0|0|SANCHEZ|VELAZQUEZ|HADIS|SOLTERO|X|X|COLONIA LOS HERNANDEZ SIN NUMERO|RANCHERIA LAS MANTILLAS CUARTA SECCION SAN ANTONIO|X|9141377797|X|X|X|COLONIA LOS HERNANDEZ SIN NUMERO|X|LUNES|X|X|X|X|X|DOMICILIO |3150|11650|0|0|0|2022-09-02|2022-09-09|x|x|x|x|x|TQPNUNDB8OSMS5B|x|HOMBRE|X|14800|X|X|X|X|X|X|X|X|CARDENAS|X|X|X|X|X</v>
      </c>
    </row>
    <row r="1029" spans="1:82" x14ac:dyDescent="0.25">
      <c r="A1029" t="s">
        <v>1163</v>
      </c>
      <c r="B1029" t="s">
        <v>3151</v>
      </c>
      <c r="C1029">
        <v>3</v>
      </c>
      <c r="D1029" t="s">
        <v>3183</v>
      </c>
      <c r="E1029" t="s">
        <v>3188</v>
      </c>
      <c r="F1029" t="s">
        <v>0</v>
      </c>
      <c r="G1029" t="s">
        <v>3721</v>
      </c>
      <c r="H1029" t="s">
        <v>4151</v>
      </c>
      <c r="I1029">
        <v>14800</v>
      </c>
      <c r="J1029">
        <v>0</v>
      </c>
      <c r="K1029">
        <v>100</v>
      </c>
      <c r="L1029">
        <v>50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 t="s">
        <v>4524</v>
      </c>
      <c r="AC1029" t="s">
        <v>4703</v>
      </c>
      <c r="AD1029" t="s">
        <v>4499</v>
      </c>
      <c r="AE1029" t="s">
        <v>4</v>
      </c>
      <c r="AF1029" t="s">
        <v>1</v>
      </c>
      <c r="AG1029" t="s">
        <v>1</v>
      </c>
      <c r="AH1029" t="s">
        <v>5933</v>
      </c>
      <c r="AI1029" t="s">
        <v>3721</v>
      </c>
      <c r="AJ1029" t="s">
        <v>1</v>
      </c>
      <c r="AK1029">
        <v>9371024795</v>
      </c>
      <c r="AL1029" t="s">
        <v>1</v>
      </c>
      <c r="AM1029" t="s">
        <v>1</v>
      </c>
      <c r="AN1029" t="s">
        <v>1</v>
      </c>
      <c r="AO1029" t="s">
        <v>5933</v>
      </c>
      <c r="AP1029" t="s">
        <v>1</v>
      </c>
      <c r="AQ1029" t="s">
        <v>2</v>
      </c>
      <c r="AR1029" t="s">
        <v>1</v>
      </c>
      <c r="AS1029" t="s">
        <v>1</v>
      </c>
      <c r="AT1029" t="s">
        <v>1</v>
      </c>
      <c r="AU1029" t="s">
        <v>1</v>
      </c>
      <c r="AV1029" t="s">
        <v>1</v>
      </c>
      <c r="AW1029" t="s">
        <v>11</v>
      </c>
      <c r="AX1029">
        <f>Tabla1[[#This Row],[precio del paquete]]-Tabla1[[#This Row],[Saldo_Deudor]]</f>
        <v>3150</v>
      </c>
      <c r="AY1029">
        <v>11650</v>
      </c>
      <c r="AZ1029">
        <v>0</v>
      </c>
      <c r="BA1029">
        <v>0</v>
      </c>
      <c r="BB1029" s="20">
        <v>0</v>
      </c>
      <c r="BC1029" t="s">
        <v>4151</v>
      </c>
      <c r="BD1029" t="s">
        <v>4136</v>
      </c>
      <c r="BE1029" t="s">
        <v>3</v>
      </c>
      <c r="BF1029" t="s">
        <v>3</v>
      </c>
      <c r="BG1029" t="s">
        <v>3</v>
      </c>
      <c r="BH1029" t="s">
        <v>3</v>
      </c>
      <c r="BI1029" t="s">
        <v>3</v>
      </c>
      <c r="BJ1029" s="19" t="s">
        <v>6157</v>
      </c>
      <c r="BK1029" t="s">
        <v>3</v>
      </c>
      <c r="BL1029" t="s">
        <v>132</v>
      </c>
      <c r="BM1029" t="s">
        <v>1</v>
      </c>
      <c r="BN1029">
        <f>Tabla1[[#This Row],[precio del paquete]]</f>
        <v>14800</v>
      </c>
      <c r="BO1029" t="s">
        <v>1</v>
      </c>
      <c r="BP1029" t="s">
        <v>1</v>
      </c>
      <c r="BQ1029" t="s">
        <v>1</v>
      </c>
      <c r="BR1029" t="s">
        <v>1</v>
      </c>
      <c r="BS1029" t="s">
        <v>1</v>
      </c>
      <c r="BT1029" t="s">
        <v>1</v>
      </c>
      <c r="BU1029" t="s">
        <v>1</v>
      </c>
      <c r="BV1029" t="s">
        <v>1</v>
      </c>
      <c r="BW1029" t="s">
        <v>0</v>
      </c>
      <c r="BX1029" t="s">
        <v>1</v>
      </c>
      <c r="BY1029" t="s">
        <v>1</v>
      </c>
      <c r="BZ1029" t="s">
        <v>1</v>
      </c>
      <c r="CA1029" t="s">
        <v>1</v>
      </c>
      <c r="CB1029" t="s">
        <v>1</v>
      </c>
      <c r="CD1029" t="str" cm="1">
        <f t="array" aca="1" ref="CD1029" ca="1">eConcatenar(A1029:CB1029,"|")</f>
        <v>PJouAwSOK3f0IOJ7|CAR2021-3280|3|MEMORIAL|TABASCO|CARDENAS|RANCHERIA LAS MANTILLAS CUARTA SECCION SAN ANTONIO|2021-08-07|14800|0|100|50|0|0|0|0|0|0|0|0|0|0|0|0|0|0|0|BURELO|BAUTISTA|JUAN|SOLTERO|X|X|PASANDO LA ENTRADA DE LA BELLOTA|RANCHERIA LAS MANTILLAS CUARTA SECCION SAN ANTONIO|X|9371024795|X|X|X|PASANDO LA ENTRADA DE LA BELLOTA|X|LUNES|X|X|X|X|X|DOMICILIO |3150|11650|0|0|0|2021-08-07|2021-08-14|x|x|x|x|x|TQPNUNDB8OSMS5B|x|HOMBRE|X|14800|X|X|X|X|X|X|X|X|CARDENAS|X|X|X|X|X</v>
      </c>
    </row>
    <row r="1030" spans="1:82" x14ac:dyDescent="0.25">
      <c r="A1030" t="s">
        <v>1164</v>
      </c>
      <c r="B1030" t="s">
        <v>3152</v>
      </c>
      <c r="C1030">
        <v>3</v>
      </c>
      <c r="D1030" t="s">
        <v>3183</v>
      </c>
      <c r="E1030" t="s">
        <v>3188</v>
      </c>
      <c r="F1030" t="s">
        <v>0</v>
      </c>
      <c r="G1030" t="s">
        <v>3721</v>
      </c>
      <c r="H1030" t="s">
        <v>4151</v>
      </c>
      <c r="I1030">
        <v>14800</v>
      </c>
      <c r="J1030">
        <v>0</v>
      </c>
      <c r="K1030">
        <v>100</v>
      </c>
      <c r="L1030">
        <v>50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 t="s">
        <v>4183</v>
      </c>
      <c r="AC1030" t="s">
        <v>4246</v>
      </c>
      <c r="AD1030" t="s">
        <v>5163</v>
      </c>
      <c r="AE1030" t="s">
        <v>4</v>
      </c>
      <c r="AF1030" t="s">
        <v>1</v>
      </c>
      <c r="AG1030" t="s">
        <v>1</v>
      </c>
      <c r="AH1030" t="s">
        <v>5934</v>
      </c>
      <c r="AI1030" t="s">
        <v>3721</v>
      </c>
      <c r="AJ1030" t="s">
        <v>1</v>
      </c>
      <c r="AK1030">
        <v>6631163688</v>
      </c>
      <c r="AL1030" t="s">
        <v>1</v>
      </c>
      <c r="AM1030" t="s">
        <v>1</v>
      </c>
      <c r="AN1030" t="s">
        <v>1</v>
      </c>
      <c r="AO1030" t="s">
        <v>5934</v>
      </c>
      <c r="AP1030" t="s">
        <v>1</v>
      </c>
      <c r="AQ1030" t="s">
        <v>2</v>
      </c>
      <c r="AR1030" t="s">
        <v>1</v>
      </c>
      <c r="AS1030" t="s">
        <v>1</v>
      </c>
      <c r="AT1030" t="s">
        <v>1</v>
      </c>
      <c r="AU1030" t="s">
        <v>1</v>
      </c>
      <c r="AV1030" t="s">
        <v>1</v>
      </c>
      <c r="AW1030" t="s">
        <v>11</v>
      </c>
      <c r="AX1030">
        <f>Tabla1[[#This Row],[precio del paquete]]-Tabla1[[#This Row],[Saldo_Deudor]]</f>
        <v>3300</v>
      </c>
      <c r="AY1030">
        <v>11500</v>
      </c>
      <c r="AZ1030">
        <v>0</v>
      </c>
      <c r="BA1030">
        <v>0</v>
      </c>
      <c r="BB1030" s="20">
        <v>0</v>
      </c>
      <c r="BC1030" t="s">
        <v>6017</v>
      </c>
      <c r="BD1030" t="s">
        <v>6111</v>
      </c>
      <c r="BE1030" t="s">
        <v>3</v>
      </c>
      <c r="BF1030" t="s">
        <v>3</v>
      </c>
      <c r="BG1030" t="s">
        <v>3</v>
      </c>
      <c r="BH1030" t="s">
        <v>3</v>
      </c>
      <c r="BI1030" t="s">
        <v>3</v>
      </c>
      <c r="BJ1030" s="18" t="s">
        <v>6157</v>
      </c>
      <c r="BK1030" t="s">
        <v>3</v>
      </c>
      <c r="BL1030" t="s">
        <v>132</v>
      </c>
      <c r="BM1030" t="s">
        <v>1</v>
      </c>
      <c r="BN1030">
        <f>Tabla1[[#This Row],[precio del paquete]]</f>
        <v>14800</v>
      </c>
      <c r="BO1030" t="s">
        <v>1</v>
      </c>
      <c r="BP1030" t="s">
        <v>1</v>
      </c>
      <c r="BQ1030" t="s">
        <v>1</v>
      </c>
      <c r="BR1030" t="s">
        <v>1</v>
      </c>
      <c r="BS1030" t="s">
        <v>1</v>
      </c>
      <c r="BT1030" t="s">
        <v>1</v>
      </c>
      <c r="BU1030" t="s">
        <v>1</v>
      </c>
      <c r="BV1030" t="s">
        <v>1</v>
      </c>
      <c r="BW1030" t="s">
        <v>0</v>
      </c>
      <c r="BX1030" t="s">
        <v>1</v>
      </c>
      <c r="BY1030" t="s">
        <v>1</v>
      </c>
      <c r="BZ1030" t="s">
        <v>1</v>
      </c>
      <c r="CA1030" t="s">
        <v>1</v>
      </c>
      <c r="CB1030" t="s">
        <v>1</v>
      </c>
      <c r="CD1030" t="str" cm="1">
        <f t="array" aca="1" ref="CD1030" ca="1">eConcatenar(A1030:CB1030,"|")</f>
        <v>nwJqtqjkjFZ1hl31|CAR2021-3288|3|MEMORIAL|TABASCO|CARDENAS|RANCHERIA LAS MANTILLAS CUARTA SECCION SAN ANTONIO|2021-08-07|14800|0|100|50|0|0|0|0|0|0|0|0|0|0|0|0|0|0|0|DE LA CRUZ|JIMENEZ|IMARA|SOLTERO|X|X|CARRETERA PRINCIPAL A CUNDUACAN|RANCHERIA LAS MANTILLAS CUARTA SECCION SAN ANTONIO|X|6631163688|X|X|X|CARRETERA PRINCIPAL A CUNDUACAN|X|LUNES|X|X|X|X|X|DOMICILIO |3300|11500|0|0|0|2022-09-02|2022-09-09|x|x|x|x|x|TQPNUNDB8OSMS5B|x|HOMBRE|X|14800|X|X|X|X|X|X|X|X|CARDENAS|X|X|X|X|X</v>
      </c>
    </row>
    <row r="1031" spans="1:82" x14ac:dyDescent="0.25">
      <c r="A1031" t="s">
        <v>1165</v>
      </c>
      <c r="B1031" t="s">
        <v>3153</v>
      </c>
      <c r="C1031">
        <v>3</v>
      </c>
      <c r="D1031" t="s">
        <v>3183</v>
      </c>
      <c r="E1031" t="s">
        <v>3188</v>
      </c>
      <c r="F1031" t="s">
        <v>0</v>
      </c>
      <c r="G1031" t="s">
        <v>3277</v>
      </c>
      <c r="H1031" t="s">
        <v>4165</v>
      </c>
      <c r="I1031">
        <v>14800</v>
      </c>
      <c r="J1031">
        <v>0</v>
      </c>
      <c r="K1031">
        <v>100</v>
      </c>
      <c r="L1031">
        <v>50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 t="s">
        <v>4491</v>
      </c>
      <c r="AC1031" t="s">
        <v>4183</v>
      </c>
      <c r="AD1031" t="s">
        <v>4326</v>
      </c>
      <c r="AE1031" t="s">
        <v>4</v>
      </c>
      <c r="AF1031" t="s">
        <v>1</v>
      </c>
      <c r="AG1031" t="s">
        <v>1</v>
      </c>
      <c r="AH1031" t="s">
        <v>5935</v>
      </c>
      <c r="AI1031" t="s">
        <v>3277</v>
      </c>
      <c r="AJ1031" t="s">
        <v>1</v>
      </c>
      <c r="AK1031">
        <v>5587502174</v>
      </c>
      <c r="AL1031" t="s">
        <v>1</v>
      </c>
      <c r="AM1031" t="s">
        <v>1</v>
      </c>
      <c r="AN1031" t="s">
        <v>1</v>
      </c>
      <c r="AO1031" t="s">
        <v>5935</v>
      </c>
      <c r="AP1031" t="s">
        <v>1</v>
      </c>
      <c r="AQ1031" t="s">
        <v>2</v>
      </c>
      <c r="AR1031" t="s">
        <v>1</v>
      </c>
      <c r="AS1031" t="s">
        <v>1</v>
      </c>
      <c r="AT1031" t="s">
        <v>1</v>
      </c>
      <c r="AU1031" t="s">
        <v>1</v>
      </c>
      <c r="AV1031" t="s">
        <v>1</v>
      </c>
      <c r="AW1031" t="s">
        <v>11</v>
      </c>
      <c r="AX1031">
        <f>Tabla1[[#This Row],[precio del paquete]]-Tabla1[[#This Row],[Saldo_Deudor]]</f>
        <v>2700</v>
      </c>
      <c r="AY1031">
        <v>12100</v>
      </c>
      <c r="AZ1031">
        <v>0</v>
      </c>
      <c r="BA1031">
        <v>0</v>
      </c>
      <c r="BB1031" s="20">
        <v>0</v>
      </c>
      <c r="BC1031" t="s">
        <v>6016</v>
      </c>
      <c r="BD1031" t="s">
        <v>6110</v>
      </c>
      <c r="BE1031" t="s">
        <v>3</v>
      </c>
      <c r="BF1031" t="s">
        <v>3</v>
      </c>
      <c r="BG1031" t="s">
        <v>3</v>
      </c>
      <c r="BH1031" t="s">
        <v>3</v>
      </c>
      <c r="BI1031" t="s">
        <v>3</v>
      </c>
      <c r="BJ1031" s="19" t="s">
        <v>6157</v>
      </c>
      <c r="BK1031" t="s">
        <v>3</v>
      </c>
      <c r="BL1031" t="s">
        <v>132</v>
      </c>
      <c r="BM1031" t="s">
        <v>1</v>
      </c>
      <c r="BN1031">
        <f>Tabla1[[#This Row],[precio del paquete]]</f>
        <v>14800</v>
      </c>
      <c r="BO1031" t="s">
        <v>1</v>
      </c>
      <c r="BP1031" t="s">
        <v>1</v>
      </c>
      <c r="BQ1031" t="s">
        <v>1</v>
      </c>
      <c r="BR1031" t="s">
        <v>1</v>
      </c>
      <c r="BS1031" t="s">
        <v>1</v>
      </c>
      <c r="BT1031" t="s">
        <v>1</v>
      </c>
      <c r="BU1031" t="s">
        <v>1</v>
      </c>
      <c r="BV1031" t="s">
        <v>1</v>
      </c>
      <c r="BW1031" t="s">
        <v>0</v>
      </c>
      <c r="BX1031" t="s">
        <v>1</v>
      </c>
      <c r="BY1031" t="s">
        <v>1</v>
      </c>
      <c r="BZ1031" t="s">
        <v>1</v>
      </c>
      <c r="CA1031" t="s">
        <v>1</v>
      </c>
      <c r="CB1031" t="s">
        <v>1</v>
      </c>
      <c r="CD1031" t="str" cm="1">
        <f t="array" aca="1" ref="CD1031" ca="1">eConcatenar(A1031:CB1031,"|")</f>
        <v>AT1gmCPJry0LxEHz|CAR2021-4290|3|MEMORIAL|TABASCO|CARDENAS|COLONIA MELCHOR OCAMPO|2021-05-08|14800|0|100|50|0|0|0|0|0|0|0|0|0|0|0|0|0|0|0|CHABLE|DE LA CRUZ|ANTONIO|SOLTERO|X|X|CERRADA DE LA PEPSI|COLONIA MELCHOR OCAMPO|X|5587502174|X|X|X|CERRADA DE LA PEPSI|X|LUNES|X|X|X|X|X|DOMICILIO |2700|12100|0|0|0|2022-10-02|2022-10-09|x|x|x|x|x|TQPNUNDB8OSMS5B|x|HOMBRE|X|14800|X|X|X|X|X|X|X|X|CARDENAS|X|X|X|X|X</v>
      </c>
    </row>
    <row r="1032" spans="1:82" x14ac:dyDescent="0.25">
      <c r="A1032" t="s">
        <v>1166</v>
      </c>
      <c r="B1032" t="s">
        <v>3154</v>
      </c>
      <c r="C1032">
        <v>3</v>
      </c>
      <c r="D1032" t="s">
        <v>3183</v>
      </c>
      <c r="E1032" t="s">
        <v>3188</v>
      </c>
      <c r="F1032" t="s">
        <v>0</v>
      </c>
      <c r="G1032" t="s">
        <v>3725</v>
      </c>
      <c r="H1032" t="s">
        <v>4155</v>
      </c>
      <c r="I1032">
        <v>14800</v>
      </c>
      <c r="J1032">
        <v>0</v>
      </c>
      <c r="K1032">
        <v>100</v>
      </c>
      <c r="L1032">
        <v>50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 t="s">
        <v>4360</v>
      </c>
      <c r="AC1032" t="s">
        <v>7</v>
      </c>
      <c r="AD1032" t="s">
        <v>4289</v>
      </c>
      <c r="AE1032" t="s">
        <v>4</v>
      </c>
      <c r="AF1032" t="s">
        <v>1</v>
      </c>
      <c r="AG1032" t="s">
        <v>1</v>
      </c>
      <c r="AH1032" t="s">
        <v>5936</v>
      </c>
      <c r="AI1032" t="s">
        <v>3725</v>
      </c>
      <c r="AJ1032" t="s">
        <v>1</v>
      </c>
      <c r="AK1032">
        <v>9141358352</v>
      </c>
      <c r="AL1032" t="s">
        <v>1</v>
      </c>
      <c r="AM1032" t="s">
        <v>1</v>
      </c>
      <c r="AN1032" t="s">
        <v>1</v>
      </c>
      <c r="AO1032" t="s">
        <v>5936</v>
      </c>
      <c r="AP1032" t="s">
        <v>1</v>
      </c>
      <c r="AQ1032" t="s">
        <v>2</v>
      </c>
      <c r="AR1032" t="s">
        <v>1</v>
      </c>
      <c r="AS1032" t="s">
        <v>1</v>
      </c>
      <c r="AT1032" t="s">
        <v>1</v>
      </c>
      <c r="AU1032" t="s">
        <v>1</v>
      </c>
      <c r="AV1032" t="s">
        <v>1</v>
      </c>
      <c r="AW1032" t="s">
        <v>11</v>
      </c>
      <c r="AX1032">
        <f>Tabla1[[#This Row],[precio del paquete]]-Tabla1[[#This Row],[Saldo_Deudor]]</f>
        <v>3200</v>
      </c>
      <c r="AY1032">
        <v>11600</v>
      </c>
      <c r="AZ1032">
        <v>0</v>
      </c>
      <c r="BA1032">
        <v>0</v>
      </c>
      <c r="BB1032" s="20">
        <v>0</v>
      </c>
      <c r="BC1032" t="s">
        <v>6017</v>
      </c>
      <c r="BD1032" t="s">
        <v>6111</v>
      </c>
      <c r="BE1032" t="s">
        <v>3</v>
      </c>
      <c r="BF1032" t="s">
        <v>3</v>
      </c>
      <c r="BG1032" t="s">
        <v>3</v>
      </c>
      <c r="BH1032" t="s">
        <v>3</v>
      </c>
      <c r="BI1032" t="s">
        <v>3</v>
      </c>
      <c r="BJ1032" s="18" t="s">
        <v>6157</v>
      </c>
      <c r="BK1032" t="s">
        <v>3</v>
      </c>
      <c r="BL1032" t="s">
        <v>132</v>
      </c>
      <c r="BM1032" t="s">
        <v>1</v>
      </c>
      <c r="BN1032">
        <f>Tabla1[[#This Row],[precio del paquete]]</f>
        <v>14800</v>
      </c>
      <c r="BO1032" t="s">
        <v>1</v>
      </c>
      <c r="BP1032" t="s">
        <v>1</v>
      </c>
      <c r="BQ1032" t="s">
        <v>1</v>
      </c>
      <c r="BR1032" t="s">
        <v>1</v>
      </c>
      <c r="BS1032" t="s">
        <v>1</v>
      </c>
      <c r="BT1032" t="s">
        <v>1</v>
      </c>
      <c r="BU1032" t="s">
        <v>1</v>
      </c>
      <c r="BV1032" t="s">
        <v>1</v>
      </c>
      <c r="BW1032" t="s">
        <v>0</v>
      </c>
      <c r="BX1032" t="s">
        <v>1</v>
      </c>
      <c r="BY1032" t="s">
        <v>1</v>
      </c>
      <c r="BZ1032" t="s">
        <v>1</v>
      </c>
      <c r="CA1032" t="s">
        <v>1</v>
      </c>
      <c r="CB1032" t="s">
        <v>1</v>
      </c>
      <c r="CD1032" t="str" cm="1">
        <f t="array" aca="1" ref="CD1032" ca="1">eConcatenar(A1032:CB1032,"|")</f>
        <v>S01aUs0am28GQLRJ|CAR2021-3203|3|MEMORIAL|TABASCO|CARDENAS|POBLADO PECHUCALCO|2021-02-07|14800|0|100|50|0|0|0|0|0|0|0|0|0|0|0|0|0|0|0|TORRES|LOPEZ|PEDRO|SOLTERO|X|X|CARRETERA A LA TRINIDAD SIN NUMERO LAS CRUCES|POBLADO PECHUCALCO|X|9141358352|X|X|X|CARRETERA A LA TRINIDAD SIN NUMERO LAS CRUCES|X|LUNES|X|X|X|X|X|DOMICILIO |3200|11600|0|0|0|2022-09-02|2022-09-09|x|x|x|x|x|TQPNUNDB8OSMS5B|x|HOMBRE|X|14800|X|X|X|X|X|X|X|X|CARDENAS|X|X|X|X|X</v>
      </c>
    </row>
    <row r="1033" spans="1:82" x14ac:dyDescent="0.25">
      <c r="A1033" t="s">
        <v>1167</v>
      </c>
      <c r="B1033" t="s">
        <v>3155</v>
      </c>
      <c r="C1033">
        <v>3</v>
      </c>
      <c r="D1033" t="s">
        <v>3183</v>
      </c>
      <c r="E1033" t="s">
        <v>3188</v>
      </c>
      <c r="F1033" t="s">
        <v>0</v>
      </c>
      <c r="G1033" t="s">
        <v>3244</v>
      </c>
      <c r="H1033" t="s">
        <v>3765</v>
      </c>
      <c r="I1033">
        <v>14800</v>
      </c>
      <c r="J1033">
        <v>0</v>
      </c>
      <c r="K1033">
        <v>100</v>
      </c>
      <c r="L1033">
        <v>50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 t="s">
        <v>4183</v>
      </c>
      <c r="AC1033" t="s">
        <v>4760</v>
      </c>
      <c r="AD1033" t="s">
        <v>5164</v>
      </c>
      <c r="AE1033" t="s">
        <v>4</v>
      </c>
      <c r="AF1033" t="s">
        <v>1</v>
      </c>
      <c r="AG1033" t="s">
        <v>1</v>
      </c>
      <c r="AH1033" t="s">
        <v>3237</v>
      </c>
      <c r="AI1033" t="s">
        <v>3244</v>
      </c>
      <c r="AJ1033" t="s">
        <v>1</v>
      </c>
      <c r="AK1033">
        <v>9371061130</v>
      </c>
      <c r="AL1033" t="s">
        <v>1</v>
      </c>
      <c r="AM1033" t="s">
        <v>1</v>
      </c>
      <c r="AN1033" t="s">
        <v>1</v>
      </c>
      <c r="AO1033" t="s">
        <v>3237</v>
      </c>
      <c r="AP1033" t="s">
        <v>1</v>
      </c>
      <c r="AQ1033" t="s">
        <v>2</v>
      </c>
      <c r="AR1033" t="s">
        <v>1</v>
      </c>
      <c r="AS1033" t="s">
        <v>1</v>
      </c>
      <c r="AT1033" t="s">
        <v>1</v>
      </c>
      <c r="AU1033" t="s">
        <v>1</v>
      </c>
      <c r="AV1033" t="s">
        <v>1</v>
      </c>
      <c r="AW1033" t="s">
        <v>11</v>
      </c>
      <c r="AX1033">
        <f>Tabla1[[#This Row],[precio del paquete]]-Tabla1[[#This Row],[Saldo_Deudor]]</f>
        <v>4150</v>
      </c>
      <c r="AY1033">
        <v>10650</v>
      </c>
      <c r="AZ1033">
        <v>0</v>
      </c>
      <c r="BA1033">
        <v>0</v>
      </c>
      <c r="BB1033" s="20">
        <v>0</v>
      </c>
      <c r="BC1033" t="s">
        <v>5960</v>
      </c>
      <c r="BD1033" t="s">
        <v>6033</v>
      </c>
      <c r="BE1033" t="s">
        <v>3</v>
      </c>
      <c r="BF1033" t="s">
        <v>3</v>
      </c>
      <c r="BG1033" t="s">
        <v>3</v>
      </c>
      <c r="BH1033" t="s">
        <v>3</v>
      </c>
      <c r="BI1033" t="s">
        <v>3</v>
      </c>
      <c r="BJ1033" s="19" t="s">
        <v>6157</v>
      </c>
      <c r="BK1033" t="s">
        <v>3</v>
      </c>
      <c r="BL1033" t="s">
        <v>132</v>
      </c>
      <c r="BM1033" t="s">
        <v>1</v>
      </c>
      <c r="BN1033">
        <f>Tabla1[[#This Row],[precio del paquete]]</f>
        <v>14800</v>
      </c>
      <c r="BO1033" t="s">
        <v>1</v>
      </c>
      <c r="BP1033" t="s">
        <v>1</v>
      </c>
      <c r="BQ1033" t="s">
        <v>1</v>
      </c>
      <c r="BR1033" t="s">
        <v>1</v>
      </c>
      <c r="BS1033" t="s">
        <v>1</v>
      </c>
      <c r="BT1033" t="s">
        <v>1</v>
      </c>
      <c r="BU1033" t="s">
        <v>1</v>
      </c>
      <c r="BV1033" t="s">
        <v>1</v>
      </c>
      <c r="BW1033" t="s">
        <v>0</v>
      </c>
      <c r="BX1033" t="s">
        <v>1</v>
      </c>
      <c r="BY1033" t="s">
        <v>1</v>
      </c>
      <c r="BZ1033" t="s">
        <v>1</v>
      </c>
      <c r="CA1033" t="s">
        <v>1</v>
      </c>
      <c r="CB1033" t="s">
        <v>1</v>
      </c>
      <c r="CD1033" t="str" cm="1">
        <f t="array" aca="1" ref="CD1033" ca="1">eConcatenar(A1033:CB1033,"|")</f>
        <v>VDSlmjObvgtHO1rx|CAR2021-7013|3|MEMORIAL|TABASCO|CARDENAS|CHICOZAPOTE|2021-11-16|14800|0|100|50|0|0|0|0|0|0|0|0|0|0|0|0|0|0|0|DE LA CRUZ|VAZQUEZ|ELIODORO|SOLTERO|X|X|CARRETERA PRINCIPAL SIN NUMERO|CHICOZAPOTE|X|9371061130|X|X|X|CARRETERA PRINCIPAL SIN NUMERO|X|LUNES|X|X|X|X|X|DOMICILIO |4150|10650|0|0|0|2022-01-31|2022-02-07|x|x|x|x|x|TQPNUNDB8OSMS5B|x|HOMBRE|X|14800|X|X|X|X|X|X|X|X|CARDENAS|X|X|X|X|X</v>
      </c>
    </row>
    <row r="1034" spans="1:82" x14ac:dyDescent="0.25">
      <c r="A1034" t="s">
        <v>1168</v>
      </c>
      <c r="B1034" t="s">
        <v>3156</v>
      </c>
      <c r="C1034">
        <v>3</v>
      </c>
      <c r="D1034" t="s">
        <v>3183</v>
      </c>
      <c r="E1034" t="s">
        <v>3188</v>
      </c>
      <c r="F1034" t="s">
        <v>0</v>
      </c>
      <c r="G1034" t="s">
        <v>3726</v>
      </c>
      <c r="H1034" t="s">
        <v>4154</v>
      </c>
      <c r="I1034">
        <v>14800</v>
      </c>
      <c r="J1034">
        <v>0</v>
      </c>
      <c r="K1034">
        <v>50</v>
      </c>
      <c r="L1034">
        <v>50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 t="s">
        <v>5165</v>
      </c>
      <c r="AC1034" t="s">
        <v>5166</v>
      </c>
      <c r="AD1034" t="s">
        <v>5167</v>
      </c>
      <c r="AE1034" t="s">
        <v>4</v>
      </c>
      <c r="AF1034" t="s">
        <v>1</v>
      </c>
      <c r="AG1034" t="s">
        <v>1</v>
      </c>
      <c r="AH1034" t="s">
        <v>5937</v>
      </c>
      <c r="AI1034" t="s">
        <v>3726</v>
      </c>
      <c r="AJ1034" t="s">
        <v>1</v>
      </c>
      <c r="AK1034">
        <v>9371005711</v>
      </c>
      <c r="AL1034" t="s">
        <v>1</v>
      </c>
      <c r="AM1034" t="s">
        <v>1</v>
      </c>
      <c r="AN1034" t="s">
        <v>1</v>
      </c>
      <c r="AO1034" t="s">
        <v>5937</v>
      </c>
      <c r="AP1034" t="s">
        <v>1</v>
      </c>
      <c r="AQ1034" t="s">
        <v>2</v>
      </c>
      <c r="AR1034" t="s">
        <v>1</v>
      </c>
      <c r="AS1034" t="s">
        <v>1</v>
      </c>
      <c r="AT1034" t="s">
        <v>1</v>
      </c>
      <c r="AU1034" t="s">
        <v>1</v>
      </c>
      <c r="AV1034" t="s">
        <v>1</v>
      </c>
      <c r="AW1034" t="s">
        <v>11</v>
      </c>
      <c r="AX1034">
        <f>Tabla1[[#This Row],[precio del paquete]]-Tabla1[[#This Row],[Saldo_Deudor]]</f>
        <v>3050</v>
      </c>
      <c r="AY1034">
        <v>11750</v>
      </c>
      <c r="AZ1034">
        <v>0</v>
      </c>
      <c r="BA1034">
        <v>0</v>
      </c>
      <c r="BB1034" s="20">
        <v>0</v>
      </c>
      <c r="BC1034" t="s">
        <v>6016</v>
      </c>
      <c r="BD1034" t="s">
        <v>6110</v>
      </c>
      <c r="BE1034" t="s">
        <v>3</v>
      </c>
      <c r="BF1034" t="s">
        <v>3</v>
      </c>
      <c r="BG1034" t="s">
        <v>3</v>
      </c>
      <c r="BH1034" t="s">
        <v>3</v>
      </c>
      <c r="BI1034" t="s">
        <v>3</v>
      </c>
      <c r="BJ1034" s="18" t="s">
        <v>6155</v>
      </c>
      <c r="BK1034" t="s">
        <v>3</v>
      </c>
      <c r="BL1034" t="s">
        <v>132</v>
      </c>
      <c r="BM1034" t="s">
        <v>1</v>
      </c>
      <c r="BN1034">
        <f>Tabla1[[#This Row],[precio del paquete]]</f>
        <v>14800</v>
      </c>
      <c r="BO1034" t="s">
        <v>1</v>
      </c>
      <c r="BP1034" t="s">
        <v>1</v>
      </c>
      <c r="BQ1034" t="s">
        <v>1</v>
      </c>
      <c r="BR1034" t="s">
        <v>1</v>
      </c>
      <c r="BS1034" t="s">
        <v>1</v>
      </c>
      <c r="BT1034" t="s">
        <v>1</v>
      </c>
      <c r="BU1034" t="s">
        <v>1</v>
      </c>
      <c r="BV1034" t="s">
        <v>1</v>
      </c>
      <c r="BW1034" t="s">
        <v>0</v>
      </c>
      <c r="BX1034" t="s">
        <v>1</v>
      </c>
      <c r="BY1034" t="s">
        <v>1</v>
      </c>
      <c r="BZ1034" t="s">
        <v>1</v>
      </c>
      <c r="CA1034" t="s">
        <v>1</v>
      </c>
      <c r="CB1034" t="s">
        <v>1</v>
      </c>
      <c r="CD1034" t="str" cm="1">
        <f t="array" aca="1" ref="CD1034" ca="1">eConcatenar(A1034:CB1034,"|")</f>
        <v>qXtIB4wGPJsbH5DI|CAR2021-4411|3|MEMORIAL|TABASCO|CARDENAS|RANCHERIA RIO SECO SEGUNDA SECCION C |2021-06-08|14800|0|50|50|0|0|0|0|0|0|0|0|0|0|0|0|0|0|0|LUNAS|ESPAÃ‘A|ANABELLA|SOLTERO|X|X|ENTRADA EL YERSI NUMERO 58 |RANCHERIA RIO SECO SEGUNDA SECCION C |X|9371005711|X|X|X|ENTRADA EL YERSI NUMERO 58 |X|LUNES|X|X|X|X|X|DOMICILIO |3050|11750|0|0|0|2022-10-02|2022-10-09|x|x|x|x|x|D7MKLZTCDQVFP55|x|HOMBRE|X|14800|X|X|X|X|X|X|X|X|CARDENAS|X|X|X|X|X</v>
      </c>
    </row>
    <row r="1035" spans="1:82" x14ac:dyDescent="0.25">
      <c r="A1035" t="s">
        <v>1169</v>
      </c>
      <c r="B1035" t="s">
        <v>3157</v>
      </c>
      <c r="C1035">
        <v>3</v>
      </c>
      <c r="D1035" t="s">
        <v>3183</v>
      </c>
      <c r="E1035" t="s">
        <v>3188</v>
      </c>
      <c r="F1035" t="s">
        <v>0</v>
      </c>
      <c r="G1035" t="s">
        <v>3726</v>
      </c>
      <c r="H1035" t="s">
        <v>4161</v>
      </c>
      <c r="I1035">
        <v>14800</v>
      </c>
      <c r="J1035">
        <v>0</v>
      </c>
      <c r="K1035">
        <v>100</v>
      </c>
      <c r="L1035">
        <v>50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 t="s">
        <v>4314</v>
      </c>
      <c r="AC1035" t="s">
        <v>4835</v>
      </c>
      <c r="AD1035" t="s">
        <v>4415</v>
      </c>
      <c r="AE1035" t="s">
        <v>4</v>
      </c>
      <c r="AF1035" t="s">
        <v>1</v>
      </c>
      <c r="AG1035" t="s">
        <v>1</v>
      </c>
      <c r="AH1035" t="s">
        <v>5198</v>
      </c>
      <c r="AI1035" t="s">
        <v>3726</v>
      </c>
      <c r="AJ1035" t="s">
        <v>1</v>
      </c>
      <c r="AK1035">
        <v>9141231780</v>
      </c>
      <c r="AL1035" t="s">
        <v>1</v>
      </c>
      <c r="AM1035" t="s">
        <v>1</v>
      </c>
      <c r="AN1035" t="s">
        <v>1</v>
      </c>
      <c r="AO1035" t="s">
        <v>5198</v>
      </c>
      <c r="AP1035" t="s">
        <v>1</v>
      </c>
      <c r="AQ1035" t="s">
        <v>2</v>
      </c>
      <c r="AR1035" t="s">
        <v>1</v>
      </c>
      <c r="AS1035" t="s">
        <v>1</v>
      </c>
      <c r="AT1035" t="s">
        <v>1</v>
      </c>
      <c r="AU1035" t="s">
        <v>1</v>
      </c>
      <c r="AV1035" t="s">
        <v>1</v>
      </c>
      <c r="AW1035" t="s">
        <v>11</v>
      </c>
      <c r="AX1035">
        <f>Tabla1[[#This Row],[precio del paquete]]-Tabla1[[#This Row],[Saldo_Deudor]]</f>
        <v>3000</v>
      </c>
      <c r="AY1035">
        <v>11800</v>
      </c>
      <c r="AZ1035">
        <v>0</v>
      </c>
      <c r="BA1035">
        <v>0</v>
      </c>
      <c r="BB1035" s="20">
        <v>0</v>
      </c>
      <c r="BC1035" t="s">
        <v>6017</v>
      </c>
      <c r="BD1035" t="s">
        <v>6111</v>
      </c>
      <c r="BE1035" t="s">
        <v>3</v>
      </c>
      <c r="BF1035" t="s">
        <v>3</v>
      </c>
      <c r="BG1035" t="s">
        <v>3</v>
      </c>
      <c r="BH1035" t="s">
        <v>3</v>
      </c>
      <c r="BI1035" t="s">
        <v>3</v>
      </c>
      <c r="BJ1035" s="19" t="s">
        <v>6157</v>
      </c>
      <c r="BK1035" t="s">
        <v>3</v>
      </c>
      <c r="BL1035" t="s">
        <v>132</v>
      </c>
      <c r="BM1035" t="s">
        <v>1</v>
      </c>
      <c r="BN1035">
        <f>Tabla1[[#This Row],[precio del paquete]]</f>
        <v>14800</v>
      </c>
      <c r="BO1035" t="s">
        <v>1</v>
      </c>
      <c r="BP1035" t="s">
        <v>1</v>
      </c>
      <c r="BQ1035" t="s">
        <v>1</v>
      </c>
      <c r="BR1035" t="s">
        <v>1</v>
      </c>
      <c r="BS1035" t="s">
        <v>1</v>
      </c>
      <c r="BT1035" t="s">
        <v>1</v>
      </c>
      <c r="BU1035" t="s">
        <v>1</v>
      </c>
      <c r="BV1035" t="s">
        <v>1</v>
      </c>
      <c r="BW1035" t="s">
        <v>0</v>
      </c>
      <c r="BX1035" t="s">
        <v>1</v>
      </c>
      <c r="BY1035" t="s">
        <v>1</v>
      </c>
      <c r="BZ1035" t="s">
        <v>1</v>
      </c>
      <c r="CA1035" t="s">
        <v>1</v>
      </c>
      <c r="CB1035" t="s">
        <v>1</v>
      </c>
      <c r="CD1035" t="str" cm="1">
        <f t="array" aca="1" ref="CD1035" ca="1">eConcatenar(A1035:CB1035,"|")</f>
        <v>Qjz4p1ysbtOtzqmX|CAR2021-3686|3|MEMORIAL|TABASCO|CARDENAS|RANCHERIA RIO SECO SEGUNDA SECCION C |2021-07-21|14800|0|100|50|0|0|0|0|0|0|0|0|0|0|0|0|0|0|0|CASTILLO|CORTAZAR|JOSE ALFREDO|SOLTERO|X|X|CARRETERA PRINCIPAL |RANCHERIA RIO SECO SEGUNDA SECCION C |X|9141231780|X|X|X|CARRETERA PRINCIPAL |X|LUNES|X|X|X|X|X|DOMICILIO |3000|11800|0|0|0|2022-09-02|2022-09-09|x|x|x|x|x|TQPNUNDB8OSMS5B|x|HOMBRE|X|14800|X|X|X|X|X|X|X|X|CARDENAS|X|X|X|X|X</v>
      </c>
    </row>
    <row r="1036" spans="1:82" x14ac:dyDescent="0.25">
      <c r="A1036" t="s">
        <v>1170</v>
      </c>
      <c r="B1036" t="s">
        <v>3158</v>
      </c>
      <c r="C1036">
        <v>3</v>
      </c>
      <c r="D1036" t="s">
        <v>3183</v>
      </c>
      <c r="E1036" t="s">
        <v>3188</v>
      </c>
      <c r="F1036" t="s">
        <v>0</v>
      </c>
      <c r="G1036" t="s">
        <v>3727</v>
      </c>
      <c r="H1036" t="s">
        <v>4099</v>
      </c>
      <c r="I1036">
        <v>14800</v>
      </c>
      <c r="J1036">
        <v>0</v>
      </c>
      <c r="K1036">
        <v>100</v>
      </c>
      <c r="L1036">
        <v>50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 t="s">
        <v>4201</v>
      </c>
      <c r="AC1036" t="s">
        <v>7</v>
      </c>
      <c r="AD1036" t="s">
        <v>4353</v>
      </c>
      <c r="AE1036" t="s">
        <v>4</v>
      </c>
      <c r="AF1036" t="s">
        <v>1</v>
      </c>
      <c r="AG1036" t="s">
        <v>1</v>
      </c>
      <c r="AH1036" t="s">
        <v>5938</v>
      </c>
      <c r="AI1036" t="s">
        <v>3727</v>
      </c>
      <c r="AJ1036" t="s">
        <v>1</v>
      </c>
      <c r="AK1036">
        <v>9141005580</v>
      </c>
      <c r="AL1036" t="s">
        <v>1</v>
      </c>
      <c r="AM1036" t="s">
        <v>1</v>
      </c>
      <c r="AN1036" t="s">
        <v>1</v>
      </c>
      <c r="AO1036" t="s">
        <v>5938</v>
      </c>
      <c r="AP1036" t="s">
        <v>1</v>
      </c>
      <c r="AQ1036" t="s">
        <v>2</v>
      </c>
      <c r="AR1036" t="s">
        <v>1</v>
      </c>
      <c r="AS1036" t="s">
        <v>1</v>
      </c>
      <c r="AT1036" t="s">
        <v>1</v>
      </c>
      <c r="AU1036" t="s">
        <v>1</v>
      </c>
      <c r="AV1036" t="s">
        <v>1</v>
      </c>
      <c r="AW1036" t="s">
        <v>11</v>
      </c>
      <c r="AX1036">
        <f>Tabla1[[#This Row],[precio del paquete]]-Tabla1[[#This Row],[Saldo_Deudor]]</f>
        <v>2900</v>
      </c>
      <c r="AY1036">
        <v>11900</v>
      </c>
      <c r="AZ1036">
        <v>0</v>
      </c>
      <c r="BA1036">
        <v>0</v>
      </c>
      <c r="BB1036" s="20">
        <v>0</v>
      </c>
      <c r="BC1036" t="s">
        <v>6017</v>
      </c>
      <c r="BD1036" t="s">
        <v>6111</v>
      </c>
      <c r="BE1036" t="s">
        <v>3</v>
      </c>
      <c r="BF1036" t="s">
        <v>3</v>
      </c>
      <c r="BG1036" t="s">
        <v>3</v>
      </c>
      <c r="BH1036" t="s">
        <v>3</v>
      </c>
      <c r="BI1036" t="s">
        <v>3</v>
      </c>
      <c r="BJ1036" s="18" t="s">
        <v>6157</v>
      </c>
      <c r="BK1036" t="s">
        <v>3</v>
      </c>
      <c r="BL1036" t="s">
        <v>132</v>
      </c>
      <c r="BM1036" t="s">
        <v>1</v>
      </c>
      <c r="BN1036">
        <f>Tabla1[[#This Row],[precio del paquete]]</f>
        <v>14800</v>
      </c>
      <c r="BO1036" t="s">
        <v>1</v>
      </c>
      <c r="BP1036" t="s">
        <v>1</v>
      </c>
      <c r="BQ1036" t="s">
        <v>1</v>
      </c>
      <c r="BR1036" t="s">
        <v>1</v>
      </c>
      <c r="BS1036" t="s">
        <v>1</v>
      </c>
      <c r="BT1036" t="s">
        <v>1</v>
      </c>
      <c r="BU1036" t="s">
        <v>1</v>
      </c>
      <c r="BV1036" t="s">
        <v>1</v>
      </c>
      <c r="BW1036" t="s">
        <v>0</v>
      </c>
      <c r="BX1036" t="s">
        <v>1</v>
      </c>
      <c r="BY1036" t="s">
        <v>1</v>
      </c>
      <c r="BZ1036" t="s">
        <v>1</v>
      </c>
      <c r="CA1036" t="s">
        <v>1</v>
      </c>
      <c r="CB1036" t="s">
        <v>1</v>
      </c>
      <c r="CD1036" t="str" cm="1">
        <f t="array" aca="1" ref="CD1036" ca="1">eConcatenar(A1036:CB1036,"|")</f>
        <v>BbHRdm0CdlouR7VD|CAR2021-3247|3|MEMORIAL|TABASCO|CARDENAS|RANCHERIA YOLOXOCHIYL SEGUNDA SECCION|2021-06-07|14800|0|100|50|0|0|0|0|0|0|0|0|0|0|0|0|0|0|0|HERNANDEZ|LOPEZ|BARTOLO|SOLTERO|X|X|CARRETERA A CALZADA|RANCHERIA YOLOXOCHIYL SEGUNDA SECCION|X|9141005580|X|X|X|CARRETERA A CALZADA|X|LUNES|X|X|X|X|X|DOMICILIO |2900|11900|0|0|0|2022-09-02|2022-09-09|x|x|x|x|x|TQPNUNDB8OSMS5B|x|HOMBRE|X|14800|X|X|X|X|X|X|X|X|CARDENAS|X|X|X|X|X</v>
      </c>
    </row>
    <row r="1037" spans="1:82" x14ac:dyDescent="0.25">
      <c r="A1037" t="s">
        <v>1171</v>
      </c>
      <c r="B1037" t="s">
        <v>3159</v>
      </c>
      <c r="C1037">
        <v>3</v>
      </c>
      <c r="D1037" t="s">
        <v>3183</v>
      </c>
      <c r="E1037" t="s">
        <v>3188</v>
      </c>
      <c r="F1037" t="s">
        <v>3189</v>
      </c>
      <c r="G1037" t="s">
        <v>3728</v>
      </c>
      <c r="H1037" t="s">
        <v>4042</v>
      </c>
      <c r="I1037">
        <v>14800</v>
      </c>
      <c r="J1037">
        <v>0</v>
      </c>
      <c r="K1037">
        <v>100</v>
      </c>
      <c r="L1037">
        <v>50</v>
      </c>
      <c r="M1037">
        <v>2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 t="s">
        <v>8</v>
      </c>
      <c r="AC1037" t="s">
        <v>4438</v>
      </c>
      <c r="AD1037" t="s">
        <v>5168</v>
      </c>
      <c r="AE1037" t="s">
        <v>4</v>
      </c>
      <c r="AF1037" t="s">
        <v>1</v>
      </c>
      <c r="AG1037" t="s">
        <v>1</v>
      </c>
      <c r="AH1037" t="s">
        <v>5939</v>
      </c>
      <c r="AI1037" t="s">
        <v>3728</v>
      </c>
      <c r="AJ1037" t="s">
        <v>1</v>
      </c>
      <c r="AK1037">
        <v>9331562667</v>
      </c>
      <c r="AL1037" t="s">
        <v>1</v>
      </c>
      <c r="AM1037" t="s">
        <v>1</v>
      </c>
      <c r="AN1037" t="s">
        <v>1</v>
      </c>
      <c r="AO1037" t="s">
        <v>5939</v>
      </c>
      <c r="AP1037" t="s">
        <v>1</v>
      </c>
      <c r="AQ1037" t="s">
        <v>2</v>
      </c>
      <c r="AR1037" t="s">
        <v>1</v>
      </c>
      <c r="AS1037" t="s">
        <v>1</v>
      </c>
      <c r="AT1037" t="s">
        <v>1</v>
      </c>
      <c r="AU1037" t="s">
        <v>1</v>
      </c>
      <c r="AV1037" t="s">
        <v>1</v>
      </c>
      <c r="AW1037" t="s">
        <v>11</v>
      </c>
      <c r="AX1037">
        <f>Tabla1[[#This Row],[precio del paquete]]-Tabla1[[#This Row],[Saldo_Deudor]]</f>
        <v>500</v>
      </c>
      <c r="AY1037">
        <v>14300</v>
      </c>
      <c r="AZ1037">
        <v>0</v>
      </c>
      <c r="BA1037">
        <v>0</v>
      </c>
      <c r="BB1037" s="20">
        <v>0</v>
      </c>
      <c r="BC1037" t="s">
        <v>6006</v>
      </c>
      <c r="BD1037" t="s">
        <v>6100</v>
      </c>
      <c r="BE1037" t="s">
        <v>3</v>
      </c>
      <c r="BF1037" t="s">
        <v>3</v>
      </c>
      <c r="BG1037" t="s">
        <v>3</v>
      </c>
      <c r="BH1037" t="s">
        <v>3</v>
      </c>
      <c r="BI1037" t="s">
        <v>3</v>
      </c>
      <c r="BJ1037" s="19" t="s">
        <v>6157</v>
      </c>
      <c r="BK1037" t="s">
        <v>3</v>
      </c>
      <c r="BL1037" t="s">
        <v>132</v>
      </c>
      <c r="BM1037" t="s">
        <v>1</v>
      </c>
      <c r="BN1037">
        <f>Tabla1[[#This Row],[precio del paquete]]</f>
        <v>14800</v>
      </c>
      <c r="BO1037" t="s">
        <v>1</v>
      </c>
      <c r="BP1037" t="s">
        <v>1</v>
      </c>
      <c r="BQ1037" t="s">
        <v>1</v>
      </c>
      <c r="BR1037" t="s">
        <v>1</v>
      </c>
      <c r="BS1037" t="s">
        <v>1</v>
      </c>
      <c r="BT1037" t="s">
        <v>1</v>
      </c>
      <c r="BU1037" t="s">
        <v>1</v>
      </c>
      <c r="BV1037" t="s">
        <v>1</v>
      </c>
      <c r="BW1037" t="s">
        <v>0</v>
      </c>
      <c r="BX1037" t="s">
        <v>1</v>
      </c>
      <c r="BY1037" t="s">
        <v>1</v>
      </c>
      <c r="BZ1037" t="s">
        <v>1</v>
      </c>
      <c r="CA1037" t="s">
        <v>1</v>
      </c>
      <c r="CB1037" t="s">
        <v>1</v>
      </c>
      <c r="CD1037" t="str" cm="1">
        <f t="array" aca="1" ref="CD1037" ca="1">eConcatenar(A1037:CB1037,"|")</f>
        <v>YIapUbkJLv9bgVdK|COM2022-0143|3|MEMORIAL|TABASCO|COMALCALCO|EJIDO ZAPOTAL PRIMERA SECCION SAN MIGUEL|2022-11-01|14800|0|100|50|2|0|0|0|0|0|0|0|0|0|0|0|0|0|0|GOMEZ|PALMA|BLANCA ESPERANZA|SOLTERO|X|X|CARRETERA A ZAPOTAL PRIMERA SECCION |EJIDO ZAPOTAL PRIMERA SECCION SAN MIGUEL|X|9331562667|X|X|X|CARRETERA A ZAPOTAL PRIMERA SECCION |X|LUNES|X|X|X|X|X|DOMICILIO |500|14300|0|0|0|2022-07-02|2022-07-09|x|x|x|x|x|TQPNUNDB8OSMS5B|x|HOMBRE|X|14800|X|X|X|X|X|X|X|X|CARDENAS|X|X|X|X|X</v>
      </c>
    </row>
    <row r="1038" spans="1:82" x14ac:dyDescent="0.25">
      <c r="A1038" t="s">
        <v>1172</v>
      </c>
      <c r="B1038" t="s">
        <v>2894</v>
      </c>
      <c r="C1038">
        <v>3</v>
      </c>
      <c r="D1038" t="s">
        <v>3183</v>
      </c>
      <c r="E1038" t="s">
        <v>3188</v>
      </c>
      <c r="F1038" t="s">
        <v>3192</v>
      </c>
      <c r="G1038" t="s">
        <v>3622</v>
      </c>
      <c r="H1038" t="s">
        <v>3966</v>
      </c>
      <c r="I1038">
        <v>14800</v>
      </c>
      <c r="J1038">
        <v>0</v>
      </c>
      <c r="K1038">
        <v>100</v>
      </c>
      <c r="L1038">
        <v>50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 t="s">
        <v>4976</v>
      </c>
      <c r="AC1038" t="s">
        <v>4224</v>
      </c>
      <c r="AD1038" t="s">
        <v>4338</v>
      </c>
      <c r="AE1038" t="s">
        <v>4</v>
      </c>
      <c r="AF1038" t="s">
        <v>1</v>
      </c>
      <c r="AG1038" t="s">
        <v>1</v>
      </c>
      <c r="AH1038" t="s">
        <v>5928</v>
      </c>
      <c r="AI1038" t="s">
        <v>3622</v>
      </c>
      <c r="AJ1038" t="s">
        <v>1</v>
      </c>
      <c r="AK1038">
        <v>9932279136</v>
      </c>
      <c r="AL1038" t="s">
        <v>1</v>
      </c>
      <c r="AM1038" t="s">
        <v>1</v>
      </c>
      <c r="AN1038" t="s">
        <v>1</v>
      </c>
      <c r="AO1038" t="s">
        <v>5928</v>
      </c>
      <c r="AP1038" t="s">
        <v>1</v>
      </c>
      <c r="AQ1038" t="s">
        <v>2</v>
      </c>
      <c r="AR1038" t="s">
        <v>1</v>
      </c>
      <c r="AS1038" t="s">
        <v>1</v>
      </c>
      <c r="AT1038" t="s">
        <v>1</v>
      </c>
      <c r="AU1038" t="s">
        <v>1</v>
      </c>
      <c r="AV1038" t="s">
        <v>1</v>
      </c>
      <c r="AW1038" t="s">
        <v>11</v>
      </c>
      <c r="AX1038">
        <f>Tabla1[[#This Row],[precio del paquete]]-Tabla1[[#This Row],[Saldo_Deudor]]</f>
        <v>500</v>
      </c>
      <c r="AY1038">
        <v>14300</v>
      </c>
      <c r="AZ1038">
        <v>0</v>
      </c>
      <c r="BA1038">
        <v>0</v>
      </c>
      <c r="BB1038" s="20">
        <v>0</v>
      </c>
      <c r="BC1038" t="s">
        <v>5967</v>
      </c>
      <c r="BD1038" t="s">
        <v>6053</v>
      </c>
      <c r="BE1038" t="s">
        <v>3</v>
      </c>
      <c r="BF1038" t="s">
        <v>3</v>
      </c>
      <c r="BG1038" t="s">
        <v>3</v>
      </c>
      <c r="BH1038" t="s">
        <v>3</v>
      </c>
      <c r="BI1038" t="s">
        <v>3</v>
      </c>
      <c r="BJ1038" s="18" t="s">
        <v>6143</v>
      </c>
      <c r="BK1038" t="s">
        <v>3</v>
      </c>
      <c r="BL1038" t="s">
        <v>132</v>
      </c>
      <c r="BM1038" t="s">
        <v>1</v>
      </c>
      <c r="BN1038">
        <f>Tabla1[[#This Row],[precio del paquete]]</f>
        <v>14800</v>
      </c>
      <c r="BO1038" t="s">
        <v>1</v>
      </c>
      <c r="BP1038" t="s">
        <v>1</v>
      </c>
      <c r="BQ1038" t="s">
        <v>1</v>
      </c>
      <c r="BR1038" t="s">
        <v>1</v>
      </c>
      <c r="BS1038" t="s">
        <v>1</v>
      </c>
      <c r="BT1038" t="s">
        <v>1</v>
      </c>
      <c r="BU1038" t="s">
        <v>1</v>
      </c>
      <c r="BV1038" t="s">
        <v>1</v>
      </c>
      <c r="BW1038" t="s">
        <v>0</v>
      </c>
      <c r="BX1038" t="s">
        <v>1</v>
      </c>
      <c r="BY1038" t="s">
        <v>1</v>
      </c>
      <c r="BZ1038" t="s">
        <v>1</v>
      </c>
      <c r="CA1038" t="s">
        <v>1</v>
      </c>
      <c r="CB1038" t="s">
        <v>1</v>
      </c>
      <c r="CD1038" t="str" cm="1">
        <f t="array" aca="1" ref="CD1038" ca="1">eConcatenar(A1038:CB1038,"|")</f>
        <v>wJHykeFGYRBmMJlJ|PAR2022-0115|3|MEMORIAL|TABASCO|PARAISO|VILLA PUERTO CEIBA|2022-04-01|14800|0|100|50|0|0|0|0|0|0|0|0|0|0|0|0|0|0|0|ESPINOZA|DOMINGUEZ|MARIA DEL CARMEN|SOLTERO|X|X|CALLE 8 DE OCTUBRE |VILLA PUERTO CEIBA|X|9932279136|X|X|X|CALLE 8 DE OCTUBRE |X|LUNES|X|X|X|X|X|DOMICILIO |500|14300|0|0|0|2022-05-02|2022-05-09|x|x|x|x|x|QWZHGIJM9KVTQO|x|HOMBRE|X|14800|X|X|X|X|X|X|X|X|CARDENAS|X|X|X|X|X</v>
      </c>
    </row>
    <row r="1039" spans="1:82" x14ac:dyDescent="0.25">
      <c r="A1039" t="s">
        <v>1173</v>
      </c>
      <c r="B1039" t="s">
        <v>3160</v>
      </c>
      <c r="C1039">
        <v>3</v>
      </c>
      <c r="D1039" t="s">
        <v>3183</v>
      </c>
      <c r="E1039" t="s">
        <v>3188</v>
      </c>
      <c r="F1039" t="s">
        <v>3192</v>
      </c>
      <c r="G1039" t="s">
        <v>3622</v>
      </c>
      <c r="H1039" t="s">
        <v>4166</v>
      </c>
      <c r="I1039">
        <v>14800</v>
      </c>
      <c r="J1039">
        <v>0</v>
      </c>
      <c r="K1039">
        <v>50</v>
      </c>
      <c r="L1039">
        <v>50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 t="s">
        <v>4466</v>
      </c>
      <c r="AC1039" t="s">
        <v>4183</v>
      </c>
      <c r="AD1039" t="s">
        <v>5169</v>
      </c>
      <c r="AE1039" t="s">
        <v>4</v>
      </c>
      <c r="AF1039" t="s">
        <v>1</v>
      </c>
      <c r="AG1039" t="s">
        <v>1</v>
      </c>
      <c r="AH1039" t="s">
        <v>5940</v>
      </c>
      <c r="AI1039" t="s">
        <v>3622</v>
      </c>
      <c r="AJ1039" t="s">
        <v>1</v>
      </c>
      <c r="AK1039">
        <v>9331367358</v>
      </c>
      <c r="AL1039" t="s">
        <v>1</v>
      </c>
      <c r="AM1039" t="s">
        <v>1</v>
      </c>
      <c r="AN1039" t="s">
        <v>1</v>
      </c>
      <c r="AO1039" t="s">
        <v>5940</v>
      </c>
      <c r="AP1039" t="s">
        <v>1</v>
      </c>
      <c r="AQ1039" t="s">
        <v>2</v>
      </c>
      <c r="AR1039" t="s">
        <v>1</v>
      </c>
      <c r="AS1039" t="s">
        <v>1</v>
      </c>
      <c r="AT1039" t="s">
        <v>1</v>
      </c>
      <c r="AU1039" t="s">
        <v>1</v>
      </c>
      <c r="AV1039" t="s">
        <v>1</v>
      </c>
      <c r="AW1039" t="s">
        <v>11</v>
      </c>
      <c r="AX1039">
        <f>Tabla1[[#This Row],[precio del paquete]]-Tabla1[[#This Row],[Saldo_Deudor]]</f>
        <v>250</v>
      </c>
      <c r="AY1039">
        <v>14550</v>
      </c>
      <c r="AZ1039">
        <v>0</v>
      </c>
      <c r="BA1039">
        <v>0</v>
      </c>
      <c r="BB1039" s="20">
        <v>0</v>
      </c>
      <c r="BC1039" t="s">
        <v>3958</v>
      </c>
      <c r="BD1039" t="s">
        <v>6121</v>
      </c>
      <c r="BE1039" t="s">
        <v>3</v>
      </c>
      <c r="BF1039" t="s">
        <v>3</v>
      </c>
      <c r="BG1039" t="s">
        <v>3</v>
      </c>
      <c r="BH1039" t="s">
        <v>3</v>
      </c>
      <c r="BI1039" t="s">
        <v>3</v>
      </c>
      <c r="BJ1039" s="19" t="s">
        <v>6139</v>
      </c>
      <c r="BK1039" t="s">
        <v>3</v>
      </c>
      <c r="BL1039" t="s">
        <v>132</v>
      </c>
      <c r="BM1039" t="s">
        <v>1</v>
      </c>
      <c r="BN1039">
        <f>Tabla1[[#This Row],[precio del paquete]]</f>
        <v>14800</v>
      </c>
      <c r="BO1039" t="s">
        <v>1</v>
      </c>
      <c r="BP1039" t="s">
        <v>1</v>
      </c>
      <c r="BQ1039" t="s">
        <v>1</v>
      </c>
      <c r="BR1039" t="s">
        <v>1</v>
      </c>
      <c r="BS1039" t="s">
        <v>1</v>
      </c>
      <c r="BT1039" t="s">
        <v>1</v>
      </c>
      <c r="BU1039" t="s">
        <v>1</v>
      </c>
      <c r="BV1039" t="s">
        <v>1</v>
      </c>
      <c r="BW1039" t="s">
        <v>0</v>
      </c>
      <c r="BX1039" t="s">
        <v>1</v>
      </c>
      <c r="BY1039" t="s">
        <v>1</v>
      </c>
      <c r="BZ1039" t="s">
        <v>1</v>
      </c>
      <c r="CA1039" t="s">
        <v>1</v>
      </c>
      <c r="CB1039" t="s">
        <v>1</v>
      </c>
      <c r="CD1039" t="str" cm="1">
        <f t="array" aca="1" ref="CD1039" ca="1">eConcatenar(A1039:CB1039,"|")</f>
        <v>xJJ1j87Pi3BGi6pi|PAR2022-0113|3|MEMORIAL|TABASCO|PARAISO|VILLA PUERTO CEIBA|2022-04-02|14800|0|50|50|0|0|0|0|0|0|0|0|0|0|0|0|0|0|0|MOLINA|DE LA CRUZ|CLARA ESTELA|SOLTERO|X|X|CALLE TOMAS GARRIDO CANABAL |VILLA PUERTO CEIBA|X|9331367358|X|X|X|CALLE TOMAS GARRIDO CANABAL |X|LUNES|X|X|X|X|X|DOMICILIO |250|14550|0|0|0|2021-05-02|2021-05-09|x|x|x|x|x|QWZGYT4O9KVTQO|x|HOMBRE|X|14800|X|X|X|X|X|X|X|X|CARDENAS|X|X|X|X|X</v>
      </c>
    </row>
    <row r="1040" spans="1:82" x14ac:dyDescent="0.25">
      <c r="A1040" t="s">
        <v>1174</v>
      </c>
      <c r="B1040" t="s">
        <v>3161</v>
      </c>
      <c r="C1040">
        <v>3</v>
      </c>
      <c r="D1040" t="s">
        <v>3183</v>
      </c>
      <c r="E1040" t="s">
        <v>3188</v>
      </c>
      <c r="F1040" t="s">
        <v>3192</v>
      </c>
      <c r="G1040" t="s">
        <v>3622</v>
      </c>
      <c r="H1040" t="s">
        <v>4167</v>
      </c>
      <c r="I1040">
        <v>12900</v>
      </c>
      <c r="J1040">
        <v>0</v>
      </c>
      <c r="K1040">
        <v>100</v>
      </c>
      <c r="L1040">
        <v>50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 t="s">
        <v>4217</v>
      </c>
      <c r="AC1040" t="s">
        <v>4217</v>
      </c>
      <c r="AD1040" t="s">
        <v>5170</v>
      </c>
      <c r="AE1040" t="s">
        <v>4</v>
      </c>
      <c r="AF1040" t="s">
        <v>1</v>
      </c>
      <c r="AG1040" t="s">
        <v>1</v>
      </c>
      <c r="AH1040" t="s">
        <v>5941</v>
      </c>
      <c r="AI1040" t="s">
        <v>3622</v>
      </c>
      <c r="AJ1040" t="s">
        <v>1</v>
      </c>
      <c r="AK1040" t="s">
        <v>1</v>
      </c>
      <c r="AL1040" t="s">
        <v>1</v>
      </c>
      <c r="AM1040" t="s">
        <v>1</v>
      </c>
      <c r="AN1040" t="s">
        <v>1</v>
      </c>
      <c r="AO1040" t="s">
        <v>5941</v>
      </c>
      <c r="AP1040" t="s">
        <v>1</v>
      </c>
      <c r="AQ1040" t="s">
        <v>2</v>
      </c>
      <c r="AR1040" t="s">
        <v>1</v>
      </c>
      <c r="AS1040" t="s">
        <v>1</v>
      </c>
      <c r="AT1040" t="s">
        <v>1</v>
      </c>
      <c r="AU1040" t="s">
        <v>1</v>
      </c>
      <c r="AV1040" t="s">
        <v>1</v>
      </c>
      <c r="AW1040" t="s">
        <v>11</v>
      </c>
      <c r="AX1040">
        <f>Tabla1[[#This Row],[precio del paquete]]-Tabla1[[#This Row],[Saldo_Deudor]]</f>
        <v>6600</v>
      </c>
      <c r="AY1040">
        <v>6300</v>
      </c>
      <c r="AZ1040">
        <v>0</v>
      </c>
      <c r="BA1040">
        <v>0</v>
      </c>
      <c r="BB1040" s="20">
        <v>0</v>
      </c>
      <c r="BC1040" t="s">
        <v>3958</v>
      </c>
      <c r="BD1040" t="s">
        <v>6121</v>
      </c>
      <c r="BE1040" t="s">
        <v>3</v>
      </c>
      <c r="BF1040" t="s">
        <v>3</v>
      </c>
      <c r="BG1040" t="s">
        <v>3</v>
      </c>
      <c r="BH1040" t="s">
        <v>3</v>
      </c>
      <c r="BI1040" t="s">
        <v>3</v>
      </c>
      <c r="BJ1040" s="18" t="s">
        <v>6139</v>
      </c>
      <c r="BK1040" t="s">
        <v>3</v>
      </c>
      <c r="BL1040" t="s">
        <v>132</v>
      </c>
      <c r="BM1040" t="s">
        <v>1</v>
      </c>
      <c r="BN1040">
        <f>Tabla1[[#This Row],[precio del paquete]]</f>
        <v>12900</v>
      </c>
      <c r="BO1040" t="s">
        <v>1</v>
      </c>
      <c r="BP1040" t="s">
        <v>1</v>
      </c>
      <c r="BQ1040" t="s">
        <v>1</v>
      </c>
      <c r="BR1040" t="s">
        <v>1</v>
      </c>
      <c r="BS1040" t="s">
        <v>1</v>
      </c>
      <c r="BT1040" t="s">
        <v>1</v>
      </c>
      <c r="BU1040" t="s">
        <v>1</v>
      </c>
      <c r="BV1040" t="s">
        <v>1</v>
      </c>
      <c r="BW1040" t="s">
        <v>0</v>
      </c>
      <c r="BX1040" t="s">
        <v>1</v>
      </c>
      <c r="BY1040" t="s">
        <v>1</v>
      </c>
      <c r="BZ1040" t="s">
        <v>1</v>
      </c>
      <c r="CA1040" t="s">
        <v>1</v>
      </c>
      <c r="CB1040" t="s">
        <v>1</v>
      </c>
      <c r="CD1040" t="str" cm="1">
        <f t="array" aca="1" ref="CD1040" ca="1">eConcatenar(A1040:CB1040,"|")</f>
        <v>kwPrTA5DKh5bAMQ8|PAR2019-2711|3|MEMORIAL|TABASCO|PARAISO|VILLA PUERTO CEIBA|2019-09-15|12900|0|100|50|0|0|0|0|0|0|0|0|0|0|0|0|0|0|0|RODRIGUEZ|RODRIGUEZ|MARIA CONCEPCION|SOLTERO|X|X|ESQUINA 8 DE OCTUBRE CALLE 1 DE MAYO|VILLA PUERTO CEIBA|X|X|X|X|X|ESQUINA 8 DE OCTUBRE CALLE 1 DE MAYO|X|LUNES|X|X|X|X|X|DOMICILIO |6600|6300|0|0|0|2021-05-02|2021-05-09|x|x|x|x|x|QWZGYT4O9KVTQO|x|HOMBRE|X|12900|X|X|X|X|X|X|X|X|CARDENAS|X|X|X|X|X</v>
      </c>
    </row>
    <row r="1041" spans="1:82" x14ac:dyDescent="0.25">
      <c r="A1041" t="s">
        <v>1175</v>
      </c>
      <c r="B1041" t="s">
        <v>3162</v>
      </c>
      <c r="C1041">
        <v>3</v>
      </c>
      <c r="D1041" t="s">
        <v>3183</v>
      </c>
      <c r="E1041" t="s">
        <v>3188</v>
      </c>
      <c r="F1041" t="s">
        <v>0</v>
      </c>
      <c r="G1041" t="s">
        <v>1</v>
      </c>
      <c r="H1041" t="s">
        <v>4154</v>
      </c>
      <c r="I1041">
        <v>14800</v>
      </c>
      <c r="J1041">
        <v>0</v>
      </c>
      <c r="K1041">
        <v>100</v>
      </c>
      <c r="L1041">
        <v>50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 t="s">
        <v>4760</v>
      </c>
      <c r="AC1041" t="s">
        <v>7</v>
      </c>
      <c r="AD1041" t="s">
        <v>5171</v>
      </c>
      <c r="AE1041" t="s">
        <v>4</v>
      </c>
      <c r="AF1041" t="s">
        <v>1</v>
      </c>
      <c r="AG1041" t="s">
        <v>1</v>
      </c>
      <c r="AH1041" t="s">
        <v>5942</v>
      </c>
      <c r="AI1041" t="s">
        <v>1</v>
      </c>
      <c r="AJ1041" t="s">
        <v>1</v>
      </c>
      <c r="AK1041">
        <v>9373781938</v>
      </c>
      <c r="AL1041" t="s">
        <v>1</v>
      </c>
      <c r="AM1041" t="s">
        <v>1</v>
      </c>
      <c r="AN1041" t="s">
        <v>1</v>
      </c>
      <c r="AO1041" t="s">
        <v>5942</v>
      </c>
      <c r="AP1041" t="s">
        <v>1</v>
      </c>
      <c r="AQ1041" t="s">
        <v>2</v>
      </c>
      <c r="AR1041" t="s">
        <v>1</v>
      </c>
      <c r="AS1041" t="s">
        <v>1</v>
      </c>
      <c r="AT1041" t="s">
        <v>1</v>
      </c>
      <c r="AU1041" t="s">
        <v>1</v>
      </c>
      <c r="AV1041" t="s">
        <v>1</v>
      </c>
      <c r="AW1041" t="s">
        <v>11</v>
      </c>
      <c r="AX1041">
        <f>Tabla1[[#This Row],[precio del paquete]]-Tabla1[[#This Row],[Saldo_Deudor]]</f>
        <v>1900</v>
      </c>
      <c r="AY1041">
        <v>12900</v>
      </c>
      <c r="AZ1041">
        <v>0</v>
      </c>
      <c r="BA1041">
        <v>0</v>
      </c>
      <c r="BB1041" s="20">
        <v>0</v>
      </c>
      <c r="BC1041" t="s">
        <v>6017</v>
      </c>
      <c r="BD1041" t="s">
        <v>6111</v>
      </c>
      <c r="BE1041" t="s">
        <v>3</v>
      </c>
      <c r="BF1041" t="s">
        <v>3</v>
      </c>
      <c r="BG1041" t="s">
        <v>3</v>
      </c>
      <c r="BH1041" t="s">
        <v>3</v>
      </c>
      <c r="BI1041" t="s">
        <v>3</v>
      </c>
      <c r="BJ1041" s="19" t="s">
        <v>6139</v>
      </c>
      <c r="BK1041" t="s">
        <v>3</v>
      </c>
      <c r="BL1041" t="s">
        <v>132</v>
      </c>
      <c r="BM1041" t="s">
        <v>1</v>
      </c>
      <c r="BN1041">
        <f>Tabla1[[#This Row],[precio del paquete]]</f>
        <v>14800</v>
      </c>
      <c r="BO1041" t="s">
        <v>1</v>
      </c>
      <c r="BP1041" t="s">
        <v>1</v>
      </c>
      <c r="BQ1041" t="s">
        <v>1</v>
      </c>
      <c r="BR1041" t="s">
        <v>1</v>
      </c>
      <c r="BS1041" t="s">
        <v>1</v>
      </c>
      <c r="BT1041" t="s">
        <v>1</v>
      </c>
      <c r="BU1041" t="s">
        <v>1</v>
      </c>
      <c r="BV1041" t="s">
        <v>1</v>
      </c>
      <c r="BW1041" t="s">
        <v>0</v>
      </c>
      <c r="BX1041" t="s">
        <v>1</v>
      </c>
      <c r="BY1041" t="s">
        <v>1</v>
      </c>
      <c r="BZ1041" t="s">
        <v>1</v>
      </c>
      <c r="CA1041" t="s">
        <v>1</v>
      </c>
      <c r="CB1041" t="s">
        <v>1</v>
      </c>
      <c r="CD1041" t="str" cm="1">
        <f t="array" aca="1" ref="CD1041" ca="1">eConcatenar(A1041:CB1041,"|")</f>
        <v>ntG8Yjj4AwlnV9AD|CAR2021-4425|3|MEMORIAL|TABASCO|CARDENAS|X|2021-06-08|14800|0|100|50|0|0|0|0|0|0|0|0|0|0|0|0|0|0|0|VAZQUEZ|LOPEZ|RUTH MINI|SOLTERO|X|X|CALLEJON EN LA DELEGACION |X|X|9373781938|X|X|X|CALLEJON EN LA DELEGACION |X|LUNES|X|X|X|X|X|DOMICILIO |1900|12900|0|0|0|2022-09-02|2022-09-09|x|x|x|x|x|QWZGYT4O9KVTQO|x|HOMBRE|X|14800|X|X|X|X|X|X|X|X|CARDENAS|X|X|X|X|X</v>
      </c>
    </row>
    <row r="1042" spans="1:82" x14ac:dyDescent="0.25">
      <c r="A1042" t="s">
        <v>1176</v>
      </c>
      <c r="B1042" t="s">
        <v>2690</v>
      </c>
      <c r="C1042">
        <v>3</v>
      </c>
      <c r="D1042" t="s">
        <v>3183</v>
      </c>
      <c r="E1042" t="s">
        <v>3188</v>
      </c>
      <c r="F1042" t="s">
        <v>3194</v>
      </c>
      <c r="G1042" t="s">
        <v>3518</v>
      </c>
      <c r="H1042" t="s">
        <v>3864</v>
      </c>
      <c r="I1042">
        <v>14800</v>
      </c>
      <c r="J1042">
        <v>0</v>
      </c>
      <c r="K1042">
        <v>200</v>
      </c>
      <c r="L1042">
        <v>50</v>
      </c>
      <c r="M1042">
        <v>1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 t="s">
        <v>4305</v>
      </c>
      <c r="AC1042" t="s">
        <v>7</v>
      </c>
      <c r="AD1042" t="s">
        <v>4826</v>
      </c>
      <c r="AE1042" t="s">
        <v>4</v>
      </c>
      <c r="AF1042" t="s">
        <v>1</v>
      </c>
      <c r="AG1042" t="s">
        <v>1</v>
      </c>
      <c r="AH1042" t="s">
        <v>5603</v>
      </c>
      <c r="AI1042" t="s">
        <v>3518</v>
      </c>
      <c r="AJ1042" t="s">
        <v>1</v>
      </c>
      <c r="AK1042">
        <v>9334051537</v>
      </c>
      <c r="AL1042" t="s">
        <v>1</v>
      </c>
      <c r="AM1042" t="s">
        <v>1</v>
      </c>
      <c r="AN1042" t="s">
        <v>1</v>
      </c>
      <c r="AO1042" t="s">
        <v>5603</v>
      </c>
      <c r="AP1042" t="s">
        <v>1</v>
      </c>
      <c r="AQ1042" t="s">
        <v>2</v>
      </c>
      <c r="AR1042" t="s">
        <v>1</v>
      </c>
      <c r="AS1042" t="s">
        <v>1</v>
      </c>
      <c r="AT1042" t="s">
        <v>1</v>
      </c>
      <c r="AU1042" t="s">
        <v>1</v>
      </c>
      <c r="AV1042" t="s">
        <v>1</v>
      </c>
      <c r="AW1042" t="s">
        <v>11</v>
      </c>
      <c r="AX1042">
        <f>Tabla1[[#This Row],[precio del paquete]]-Tabla1[[#This Row],[Saldo_Deudor]]</f>
        <v>1000</v>
      </c>
      <c r="AY1042">
        <v>13800</v>
      </c>
      <c r="AZ1042">
        <v>0</v>
      </c>
      <c r="BA1042">
        <v>0</v>
      </c>
      <c r="BB1042" s="20">
        <v>0</v>
      </c>
      <c r="BC1042" t="s">
        <v>3983</v>
      </c>
      <c r="BD1042" t="s">
        <v>6048</v>
      </c>
      <c r="BE1042" t="s">
        <v>3</v>
      </c>
      <c r="BF1042" t="s">
        <v>3</v>
      </c>
      <c r="BG1042" t="s">
        <v>3</v>
      </c>
      <c r="BH1042" t="s">
        <v>3</v>
      </c>
      <c r="BI1042" t="s">
        <v>3</v>
      </c>
      <c r="BJ1042" s="18" t="s">
        <v>6157</v>
      </c>
      <c r="BK1042" t="s">
        <v>3</v>
      </c>
      <c r="BL1042" t="s">
        <v>132</v>
      </c>
      <c r="BM1042" t="s">
        <v>1</v>
      </c>
      <c r="BN1042">
        <f>Tabla1[[#This Row],[precio del paquete]]</f>
        <v>14800</v>
      </c>
      <c r="BO1042" t="s">
        <v>1</v>
      </c>
      <c r="BP1042" t="s">
        <v>1</v>
      </c>
      <c r="BQ1042" t="s">
        <v>1</v>
      </c>
      <c r="BR1042" t="s">
        <v>1</v>
      </c>
      <c r="BS1042" t="s">
        <v>1</v>
      </c>
      <c r="BT1042" t="s">
        <v>1</v>
      </c>
      <c r="BU1042" t="s">
        <v>1</v>
      </c>
      <c r="BV1042" t="s">
        <v>1</v>
      </c>
      <c r="BW1042" t="s">
        <v>0</v>
      </c>
      <c r="BX1042" t="s">
        <v>1</v>
      </c>
      <c r="BY1042" t="s">
        <v>1</v>
      </c>
      <c r="BZ1042" t="s">
        <v>1</v>
      </c>
      <c r="CA1042" t="s">
        <v>1</v>
      </c>
      <c r="CB1042" t="s">
        <v>1</v>
      </c>
      <c r="CD1042" t="str" cm="1">
        <f t="array" aca="1" ref="CD1042" ca="1">eConcatenar(A1042:CB1042,"|")</f>
        <v>BXkhODggnlWepWrg|CAR2021-3374|3|MEMORIAL|TABASCO|CENTLA|RANCHERIA JALAPITA|2021-10-25|14800|0|200|50|1|0|0|0|0|0|0|0|0|0|0|0|0|0|0|SANCHEZ|LOPEZ|DARVYN|SOLTERO|X|X|CALLE EL MORRAL|RANCHERIA JALAPITA|X|9334051537|X|X|X|CALLE EL MORRAL|X|LUNES|X|X|X|X|X|DOMICILIO |1000|13800|0|0|0|2022-07-01|2022-07-08|x|x|x|x|x|TQPNUNDB8OSMS5B|x|HOMBRE|X|14800|X|X|X|X|X|X|X|X|CARDENAS|X|X|X|X|X</v>
      </c>
    </row>
    <row r="1043" spans="1:82" x14ac:dyDescent="0.25">
      <c r="A1043" t="s">
        <v>1177</v>
      </c>
      <c r="B1043" t="s">
        <v>2168</v>
      </c>
      <c r="C1043">
        <v>3</v>
      </c>
      <c r="D1043" t="s">
        <v>3183</v>
      </c>
      <c r="E1043" t="s">
        <v>3188</v>
      </c>
      <c r="F1043" t="s">
        <v>0</v>
      </c>
      <c r="G1043" t="s">
        <v>3222</v>
      </c>
      <c r="H1043" t="s">
        <v>3779</v>
      </c>
      <c r="I1043">
        <v>14800</v>
      </c>
      <c r="J1043">
        <v>0</v>
      </c>
      <c r="K1043">
        <v>50</v>
      </c>
      <c r="L1043">
        <v>50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 t="s">
        <v>4210</v>
      </c>
      <c r="AC1043" t="s">
        <v>4231</v>
      </c>
      <c r="AD1043" t="s">
        <v>4260</v>
      </c>
      <c r="AE1043" t="s">
        <v>4</v>
      </c>
      <c r="AF1043" t="s">
        <v>1</v>
      </c>
      <c r="AG1043" t="s">
        <v>1</v>
      </c>
      <c r="AH1043" t="s">
        <v>5212</v>
      </c>
      <c r="AI1043" t="s">
        <v>3222</v>
      </c>
      <c r="AJ1043" t="s">
        <v>1</v>
      </c>
      <c r="AK1043">
        <v>9371296793</v>
      </c>
      <c r="AL1043" t="s">
        <v>1</v>
      </c>
      <c r="AM1043" t="s">
        <v>1</v>
      </c>
      <c r="AN1043" t="s">
        <v>1</v>
      </c>
      <c r="AO1043" t="s">
        <v>5212</v>
      </c>
      <c r="AP1043" t="s">
        <v>1</v>
      </c>
      <c r="AQ1043" t="s">
        <v>2</v>
      </c>
      <c r="AR1043" t="s">
        <v>1</v>
      </c>
      <c r="AS1043" t="s">
        <v>1</v>
      </c>
      <c r="AT1043" t="s">
        <v>1</v>
      </c>
      <c r="AU1043" t="s">
        <v>1</v>
      </c>
      <c r="AV1043" t="s">
        <v>1</v>
      </c>
      <c r="AW1043" t="s">
        <v>11</v>
      </c>
      <c r="AX1043">
        <f>Tabla1[[#This Row],[precio del paquete]]-Tabla1[[#This Row],[Saldo_Deudor]]</f>
        <v>1400</v>
      </c>
      <c r="AY1043">
        <v>13400</v>
      </c>
      <c r="AZ1043">
        <v>0</v>
      </c>
      <c r="BA1043">
        <v>0</v>
      </c>
      <c r="BB1043" s="20">
        <v>0</v>
      </c>
      <c r="BC1043" t="s">
        <v>3924</v>
      </c>
      <c r="BD1043" t="s">
        <v>6041</v>
      </c>
      <c r="BE1043" t="s">
        <v>3</v>
      </c>
      <c r="BF1043" t="s">
        <v>3</v>
      </c>
      <c r="BG1043" t="s">
        <v>3</v>
      </c>
      <c r="BH1043" t="s">
        <v>3</v>
      </c>
      <c r="BI1043" t="s">
        <v>3</v>
      </c>
      <c r="BJ1043" s="19" t="s">
        <v>6139</v>
      </c>
      <c r="BK1043" t="s">
        <v>3</v>
      </c>
      <c r="BL1043" t="s">
        <v>132</v>
      </c>
      <c r="BM1043" t="s">
        <v>1</v>
      </c>
      <c r="BN1043">
        <f>Tabla1[[#This Row],[precio del paquete]]</f>
        <v>14800</v>
      </c>
      <c r="BO1043" t="s">
        <v>1</v>
      </c>
      <c r="BP1043" t="s">
        <v>1</v>
      </c>
      <c r="BQ1043" t="s">
        <v>1</v>
      </c>
      <c r="BR1043" t="s">
        <v>1</v>
      </c>
      <c r="BS1043" t="s">
        <v>1</v>
      </c>
      <c r="BT1043" t="s">
        <v>1</v>
      </c>
      <c r="BU1043" t="s">
        <v>1</v>
      </c>
      <c r="BV1043" t="s">
        <v>1</v>
      </c>
      <c r="BW1043" t="s">
        <v>0</v>
      </c>
      <c r="BX1043" t="s">
        <v>1</v>
      </c>
      <c r="BY1043" t="s">
        <v>1</v>
      </c>
      <c r="BZ1043" t="s">
        <v>1</v>
      </c>
      <c r="CA1043" t="s">
        <v>1</v>
      </c>
      <c r="CB1043" t="s">
        <v>1</v>
      </c>
      <c r="CD1043" t="str" cm="1">
        <f t="array" aca="1" ref="CD1043" ca="1">eConcatenar(A1043:CB1043,"|")</f>
        <v>GpMOEtAnmoYZBBuR|CAR2921-5618|3|MEMORIAL|TABASCO|CARDENAS|C-29 VICENTE GUERRERO|2021-09-24|14800|0|50|50|0|0|0|0|0|0|0|0|0|0|0|0|0|0|0|MIRANDA|MORALES|JOSE DE LOS SANTOS|SOLTERO|X|X|CALLE 2 ZONA VERDE |C-29 VICENTE GUERRERO|X|9371296793|X|X|X|CALLE 2 ZONA VERDE |X|LUNES|X|X|X|X|X|DOMICILIO |1400|13400|0|0|0|2022-08-01|2022-08-08|x|x|x|x|x|QWZGYT4O9KVTQO|x|HOMBRE|X|14800|X|X|X|X|X|X|X|X|CARDENAS|X|X|X|X|X</v>
      </c>
    </row>
    <row r="1044" spans="1:82" x14ac:dyDescent="0.25">
      <c r="A1044" t="s">
        <v>1178</v>
      </c>
      <c r="B1044" t="s">
        <v>2428</v>
      </c>
      <c r="C1044">
        <v>3</v>
      </c>
      <c r="D1044" t="s">
        <v>3187</v>
      </c>
      <c r="E1044" t="s">
        <v>3188</v>
      </c>
      <c r="F1044" t="s">
        <v>0</v>
      </c>
      <c r="G1044" t="s">
        <v>3729</v>
      </c>
      <c r="H1044" t="s">
        <v>3763</v>
      </c>
      <c r="I1044">
        <v>12900</v>
      </c>
      <c r="J1044">
        <v>0</v>
      </c>
      <c r="K1044">
        <v>100</v>
      </c>
      <c r="L1044">
        <v>50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 t="s">
        <v>4604</v>
      </c>
      <c r="AC1044" t="s">
        <v>4605</v>
      </c>
      <c r="AD1044" t="s">
        <v>4320</v>
      </c>
      <c r="AE1044" t="s">
        <v>4</v>
      </c>
      <c r="AF1044" t="s">
        <v>1</v>
      </c>
      <c r="AG1044" t="s">
        <v>1</v>
      </c>
      <c r="AH1044" t="s">
        <v>3729</v>
      </c>
      <c r="AI1044" t="s">
        <v>3729</v>
      </c>
      <c r="AJ1044" t="s">
        <v>1</v>
      </c>
      <c r="AK1044">
        <v>9371017340</v>
      </c>
      <c r="AL1044" t="s">
        <v>1</v>
      </c>
      <c r="AM1044" t="s">
        <v>1</v>
      </c>
      <c r="AN1044" t="s">
        <v>1</v>
      </c>
      <c r="AO1044" t="s">
        <v>3729</v>
      </c>
      <c r="AP1044" t="s">
        <v>1</v>
      </c>
      <c r="AQ1044" t="s">
        <v>2</v>
      </c>
      <c r="AR1044" t="s">
        <v>1</v>
      </c>
      <c r="AS1044" t="s">
        <v>1</v>
      </c>
      <c r="AT1044" t="s">
        <v>1</v>
      </c>
      <c r="AU1044" t="s">
        <v>1</v>
      </c>
      <c r="AV1044" t="s">
        <v>1</v>
      </c>
      <c r="AW1044" t="s">
        <v>11</v>
      </c>
      <c r="AX1044">
        <f>Tabla1[[#This Row],[precio del paquete]]-Tabla1[[#This Row],[Saldo_Deudor]]</f>
        <v>12500</v>
      </c>
      <c r="AY1044">
        <v>400</v>
      </c>
      <c r="AZ1044">
        <v>0</v>
      </c>
      <c r="BA1044">
        <v>0</v>
      </c>
      <c r="BB1044" s="20">
        <v>0</v>
      </c>
      <c r="BC1044" t="s">
        <v>3924</v>
      </c>
      <c r="BD1044" t="s">
        <v>6041</v>
      </c>
      <c r="BE1044" t="s">
        <v>3</v>
      </c>
      <c r="BF1044" t="s">
        <v>3</v>
      </c>
      <c r="BG1044" t="s">
        <v>3</v>
      </c>
      <c r="BH1044" t="s">
        <v>3</v>
      </c>
      <c r="BI1044" t="s">
        <v>3</v>
      </c>
      <c r="BJ1044" s="18" t="s">
        <v>6140</v>
      </c>
      <c r="BK1044" t="s">
        <v>3</v>
      </c>
      <c r="BL1044" t="s">
        <v>132</v>
      </c>
      <c r="BM1044" t="s">
        <v>1</v>
      </c>
      <c r="BN1044">
        <f>Tabla1[[#This Row],[precio del paquete]]</f>
        <v>12900</v>
      </c>
      <c r="BO1044" t="s">
        <v>1</v>
      </c>
      <c r="BP1044" t="s">
        <v>1</v>
      </c>
      <c r="BQ1044" t="s">
        <v>1</v>
      </c>
      <c r="BR1044" t="s">
        <v>1</v>
      </c>
      <c r="BS1044" t="s">
        <v>1</v>
      </c>
      <c r="BT1044" t="s">
        <v>1</v>
      </c>
      <c r="BU1044" t="s">
        <v>1</v>
      </c>
      <c r="BV1044" t="s">
        <v>1</v>
      </c>
      <c r="BW1044" t="s">
        <v>0</v>
      </c>
      <c r="BX1044" t="s">
        <v>1</v>
      </c>
      <c r="BY1044" t="s">
        <v>1</v>
      </c>
      <c r="BZ1044" t="s">
        <v>1</v>
      </c>
      <c r="CA1044" t="s">
        <v>1</v>
      </c>
      <c r="CB1044" t="s">
        <v>1</v>
      </c>
      <c r="CD1044" t="str" cm="1">
        <f t="array" aca="1" ref="CD1044" ca="1">eConcatenar(A1044:CB1044,"|")</f>
        <v>9h1gUX3tJZRoqodM|CAR2019-1146|3|ECONOLINE|TABASCO|CARDENAS|FRACCIONAMIENTO SAN PEDRO|2022-02-01|12900|0|100|50|0|0|0|0|0|0|0|0|0|0|0|0|0|0|0|ROBLERO|BRAVO|CARLOS|SOLTERO|X|X|FRACCIONAMIENTO SAN PEDRO|FRACCIONAMIENTO SAN PEDRO|X|9371017340|X|X|X|FRACCIONAMIENTO SAN PEDRO|X|LUNES|X|X|X|X|X|DOMICILIO |12500|400|0|0|0|2022-08-01|2022-08-08|x|x|x|x|x|QWZGYVYW9KVTQO|x|HOMBRE|X|12900|X|X|X|X|X|X|X|X|CARDENAS|X|X|X|X|X</v>
      </c>
    </row>
    <row r="1045" spans="1:82" x14ac:dyDescent="0.25">
      <c r="A1045" t="s">
        <v>1179</v>
      </c>
      <c r="B1045" t="s">
        <v>2417</v>
      </c>
      <c r="C1045">
        <v>3</v>
      </c>
      <c r="D1045" t="s">
        <v>3183</v>
      </c>
      <c r="E1045" t="s">
        <v>3188</v>
      </c>
      <c r="F1045" t="s">
        <v>0</v>
      </c>
      <c r="G1045" t="s">
        <v>3730</v>
      </c>
      <c r="H1045" t="s">
        <v>3771</v>
      </c>
      <c r="I1045">
        <v>14800</v>
      </c>
      <c r="J1045">
        <v>0</v>
      </c>
      <c r="K1045">
        <v>100</v>
      </c>
      <c r="L1045">
        <v>50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 t="s">
        <v>4247</v>
      </c>
      <c r="AC1045" t="s">
        <v>4296</v>
      </c>
      <c r="AD1045" t="s">
        <v>4593</v>
      </c>
      <c r="AE1045" t="s">
        <v>4</v>
      </c>
      <c r="AF1045" t="s">
        <v>1</v>
      </c>
      <c r="AG1045" t="s">
        <v>1</v>
      </c>
      <c r="AH1045" t="s">
        <v>5409</v>
      </c>
      <c r="AI1045" t="s">
        <v>3730</v>
      </c>
      <c r="AJ1045" t="s">
        <v>1</v>
      </c>
      <c r="AK1045">
        <v>9371037703</v>
      </c>
      <c r="AL1045" t="s">
        <v>1</v>
      </c>
      <c r="AM1045" t="s">
        <v>1</v>
      </c>
      <c r="AN1045" t="s">
        <v>1</v>
      </c>
      <c r="AO1045" t="s">
        <v>5409</v>
      </c>
      <c r="AP1045" t="s">
        <v>1</v>
      </c>
      <c r="AQ1045" t="s">
        <v>2</v>
      </c>
      <c r="AR1045" t="s">
        <v>1</v>
      </c>
      <c r="AS1045" t="s">
        <v>1</v>
      </c>
      <c r="AT1045" t="s">
        <v>1</v>
      </c>
      <c r="AU1045" t="s">
        <v>1</v>
      </c>
      <c r="AV1045" t="s">
        <v>1</v>
      </c>
      <c r="AW1045" t="s">
        <v>11</v>
      </c>
      <c r="AX1045">
        <f>Tabla1[[#This Row],[precio del paquete]]-Tabla1[[#This Row],[Saldo_Deudor]]</f>
        <v>700</v>
      </c>
      <c r="AY1045">
        <v>14100</v>
      </c>
      <c r="AZ1045">
        <v>0</v>
      </c>
      <c r="BA1045">
        <v>0</v>
      </c>
      <c r="BB1045" s="20">
        <v>0</v>
      </c>
      <c r="BC1045" t="s">
        <v>5960</v>
      </c>
      <c r="BD1045" t="s">
        <v>6033</v>
      </c>
      <c r="BE1045" t="s">
        <v>3</v>
      </c>
      <c r="BF1045" t="s">
        <v>3</v>
      </c>
      <c r="BG1045" t="s">
        <v>3</v>
      </c>
      <c r="BH1045" t="s">
        <v>3</v>
      </c>
      <c r="BI1045" t="s">
        <v>3</v>
      </c>
      <c r="BJ1045" s="19" t="s">
        <v>6140</v>
      </c>
      <c r="BK1045" t="s">
        <v>3</v>
      </c>
      <c r="BL1045" t="s">
        <v>132</v>
      </c>
      <c r="BM1045" t="s">
        <v>1</v>
      </c>
      <c r="BN1045">
        <f>Tabla1[[#This Row],[precio del paquete]]</f>
        <v>14800</v>
      </c>
      <c r="BO1045" t="s">
        <v>1</v>
      </c>
      <c r="BP1045" t="s">
        <v>1</v>
      </c>
      <c r="BQ1045" t="s">
        <v>1</v>
      </c>
      <c r="BR1045" t="s">
        <v>1</v>
      </c>
      <c r="BS1045" t="s">
        <v>1</v>
      </c>
      <c r="BT1045" t="s">
        <v>1</v>
      </c>
      <c r="BU1045" t="s">
        <v>1</v>
      </c>
      <c r="BV1045" t="s">
        <v>1</v>
      </c>
      <c r="BW1045" t="s">
        <v>0</v>
      </c>
      <c r="BX1045" t="s">
        <v>1</v>
      </c>
      <c r="BY1045" t="s">
        <v>1</v>
      </c>
      <c r="BZ1045" t="s">
        <v>1</v>
      </c>
      <c r="CA1045" t="s">
        <v>1</v>
      </c>
      <c r="CB1045" t="s">
        <v>1</v>
      </c>
      <c r="CD1045" t="str" cm="1">
        <f t="array" aca="1" ref="CD1045" ca="1">eConcatenar(A1045:CB1045,"|")</f>
        <v>FwQvXPD9URJfayOF|CAR2021-7445|3|MEMORIAL|TABASCO|CARDENAS|LA CEIBA|2021-06-12|14800|0|100|50|0|0|0|0|0|0|0|0|0|0|0|0|0|0|0|MENDEZ|MENESES|ROSANA|SOLTERO|X|X|CALLE SACUA MANZANA NUMERO 2|LA CEIBA|X|9371037703|X|X|X|CALLE SACUA MANZANA NUMERO 2|X|LUNES|X|X|X|X|X|DOMICILIO |700|14100|0|0|0|2022-01-31|2022-02-07|x|x|x|x|x|QWZGYVYW9KVTQO|x|HOMBRE|X|14800|X|X|X|X|X|X|X|X|CARDENAS|X|X|X|X|X</v>
      </c>
    </row>
    <row r="1046" spans="1:82" x14ac:dyDescent="0.25">
      <c r="A1046" t="s">
        <v>1180</v>
      </c>
      <c r="B1046" t="s">
        <v>2138</v>
      </c>
      <c r="C1046">
        <v>3</v>
      </c>
      <c r="D1046" t="s">
        <v>3183</v>
      </c>
      <c r="E1046" t="s">
        <v>3188</v>
      </c>
      <c r="F1046" t="s">
        <v>3190</v>
      </c>
      <c r="G1046" t="s">
        <v>3199</v>
      </c>
      <c r="H1046" t="s">
        <v>3756</v>
      </c>
      <c r="I1046">
        <v>14800</v>
      </c>
      <c r="J1046">
        <v>0</v>
      </c>
      <c r="K1046">
        <v>500</v>
      </c>
      <c r="L1046">
        <v>50</v>
      </c>
      <c r="M1046">
        <v>1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 t="s">
        <v>4190</v>
      </c>
      <c r="AC1046" t="s">
        <v>4191</v>
      </c>
      <c r="AD1046" t="s">
        <v>4192</v>
      </c>
      <c r="AE1046" t="s">
        <v>4</v>
      </c>
      <c r="AF1046" t="s">
        <v>1</v>
      </c>
      <c r="AG1046" t="s">
        <v>1</v>
      </c>
      <c r="AH1046" t="s">
        <v>5189</v>
      </c>
      <c r="AI1046" t="s">
        <v>3199</v>
      </c>
      <c r="AJ1046" t="s">
        <v>1</v>
      </c>
      <c r="AK1046">
        <v>9371896259</v>
      </c>
      <c r="AL1046" t="s">
        <v>1</v>
      </c>
      <c r="AM1046" t="s">
        <v>1</v>
      </c>
      <c r="AN1046" t="s">
        <v>1</v>
      </c>
      <c r="AO1046" t="s">
        <v>5189</v>
      </c>
      <c r="AP1046" t="s">
        <v>1</v>
      </c>
      <c r="AQ1046" t="s">
        <v>2</v>
      </c>
      <c r="AR1046" t="s">
        <v>1</v>
      </c>
      <c r="AS1046" t="s">
        <v>1</v>
      </c>
      <c r="AT1046" t="s">
        <v>1</v>
      </c>
      <c r="AU1046" t="s">
        <v>1</v>
      </c>
      <c r="AV1046" t="s">
        <v>1</v>
      </c>
      <c r="AW1046" t="s">
        <v>11</v>
      </c>
      <c r="AX1046">
        <f>Tabla1[[#This Row],[precio del paquete]]-Tabla1[[#This Row],[Saldo_Deudor]]</f>
        <v>1100</v>
      </c>
      <c r="AY1046">
        <v>13700</v>
      </c>
      <c r="AZ1046">
        <v>0</v>
      </c>
      <c r="BA1046">
        <v>0</v>
      </c>
      <c r="BB1046" s="20">
        <v>0</v>
      </c>
      <c r="BC1046" t="s">
        <v>5960</v>
      </c>
      <c r="BD1046" t="s">
        <v>6033</v>
      </c>
      <c r="BE1046" t="s">
        <v>3</v>
      </c>
      <c r="BF1046" t="s">
        <v>3</v>
      </c>
      <c r="BG1046" t="s">
        <v>3</v>
      </c>
      <c r="BH1046" t="s">
        <v>3</v>
      </c>
      <c r="BI1046" t="s">
        <v>3</v>
      </c>
      <c r="BJ1046" s="18" t="s">
        <v>6126</v>
      </c>
      <c r="BK1046" t="s">
        <v>3</v>
      </c>
      <c r="BL1046" t="s">
        <v>132</v>
      </c>
      <c r="BM1046" t="s">
        <v>1</v>
      </c>
      <c r="BN1046">
        <f>Tabla1[[#This Row],[precio del paquete]]</f>
        <v>14800</v>
      </c>
      <c r="BO1046" t="s">
        <v>1</v>
      </c>
      <c r="BP1046" t="s">
        <v>1</v>
      </c>
      <c r="BQ1046" t="s">
        <v>1</v>
      </c>
      <c r="BR1046" t="s">
        <v>1</v>
      </c>
      <c r="BS1046" t="s">
        <v>1</v>
      </c>
      <c r="BT1046" t="s">
        <v>1</v>
      </c>
      <c r="BU1046" t="s">
        <v>1</v>
      </c>
      <c r="BV1046" t="s">
        <v>1</v>
      </c>
      <c r="BW1046" t="s">
        <v>0</v>
      </c>
      <c r="BX1046" t="s">
        <v>1</v>
      </c>
      <c r="BY1046" t="s">
        <v>1</v>
      </c>
      <c r="BZ1046" t="s">
        <v>1</v>
      </c>
      <c r="CA1046" t="s">
        <v>1</v>
      </c>
      <c r="CB1046" t="s">
        <v>1</v>
      </c>
      <c r="CD1046" t="str" cm="1">
        <f t="array" aca="1" ref="CD1046" ca="1">eConcatenar(A1046:CB1046,"|")</f>
        <v>JlkEmmZUlgSOPlCi|CAR2021-7607|3|MEMORIAL|TABASCO|HUIMANGUILLO|ALFA Y OMEGA|2021-12-17|14800|0|500|50|1|0|0|0|0|0|0|0|0|0|0|0|0|0|0|OLIVA|FUENTES|RUBEN|SOLTERO|X|X|CALLE MACUILIS MANZANA NUMERO 7 |ALFA Y OMEGA|X|9371896259|X|X|X|CALLE MACUILIS MANZANA NUMERO 7 |X|LUNES|X|X|X|X|X|DOMICILIO |1100|13700|0|0|0|2022-01-31|2022-02-07|x|x|x|x|x|QWZBUBTG9KVTQO|x|HOMBRE|X|14800|X|X|X|X|X|X|X|X|CARDENAS|X|X|X|X|X</v>
      </c>
    </row>
    <row r="1047" spans="1:82" x14ac:dyDescent="0.25">
      <c r="A1047" t="s">
        <v>1181</v>
      </c>
      <c r="B1047" t="s">
        <v>2139</v>
      </c>
      <c r="C1047">
        <v>3</v>
      </c>
      <c r="D1047" t="s">
        <v>3183</v>
      </c>
      <c r="E1047" t="s">
        <v>3188</v>
      </c>
      <c r="F1047" t="s">
        <v>3190</v>
      </c>
      <c r="G1047" t="s">
        <v>3199</v>
      </c>
      <c r="H1047" t="s">
        <v>3756</v>
      </c>
      <c r="I1047">
        <v>14800</v>
      </c>
      <c r="J1047">
        <v>0</v>
      </c>
      <c r="K1047">
        <v>100</v>
      </c>
      <c r="L1047">
        <v>50</v>
      </c>
      <c r="M1047">
        <v>1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 t="s">
        <v>4193</v>
      </c>
      <c r="AC1047" t="s">
        <v>4194</v>
      </c>
      <c r="AD1047" t="s">
        <v>4195</v>
      </c>
      <c r="AE1047" t="s">
        <v>4</v>
      </c>
      <c r="AF1047" t="s">
        <v>1</v>
      </c>
      <c r="AG1047" t="s">
        <v>1</v>
      </c>
      <c r="AH1047" t="s">
        <v>5190</v>
      </c>
      <c r="AI1047" t="s">
        <v>3199</v>
      </c>
      <c r="AJ1047" t="s">
        <v>1</v>
      </c>
      <c r="AK1047">
        <v>9371901484</v>
      </c>
      <c r="AL1047" t="s">
        <v>1</v>
      </c>
      <c r="AM1047" t="s">
        <v>1</v>
      </c>
      <c r="AN1047" t="s">
        <v>1</v>
      </c>
      <c r="AO1047" t="s">
        <v>5190</v>
      </c>
      <c r="AP1047" t="s">
        <v>1</v>
      </c>
      <c r="AQ1047" t="s">
        <v>2</v>
      </c>
      <c r="AR1047" t="s">
        <v>1</v>
      </c>
      <c r="AS1047" t="s">
        <v>1</v>
      </c>
      <c r="AT1047" t="s">
        <v>1</v>
      </c>
      <c r="AU1047" t="s">
        <v>1</v>
      </c>
      <c r="AV1047" t="s">
        <v>1</v>
      </c>
      <c r="AW1047" t="s">
        <v>11</v>
      </c>
      <c r="AX1047">
        <f>Tabla1[[#This Row],[precio del paquete]]-Tabla1[[#This Row],[Saldo_Deudor]]</f>
        <v>500</v>
      </c>
      <c r="AY1047">
        <v>14300</v>
      </c>
      <c r="AZ1047">
        <v>0</v>
      </c>
      <c r="BA1047">
        <v>0</v>
      </c>
      <c r="BB1047" s="20">
        <v>0</v>
      </c>
      <c r="BC1047" t="s">
        <v>5960</v>
      </c>
      <c r="BD1047" t="s">
        <v>6033</v>
      </c>
      <c r="BE1047" t="s">
        <v>3</v>
      </c>
      <c r="BF1047" t="s">
        <v>3</v>
      </c>
      <c r="BG1047" t="s">
        <v>3</v>
      </c>
      <c r="BH1047" t="s">
        <v>3</v>
      </c>
      <c r="BI1047" t="s">
        <v>3</v>
      </c>
      <c r="BJ1047" s="19" t="s">
        <v>6126</v>
      </c>
      <c r="BK1047" t="s">
        <v>3</v>
      </c>
      <c r="BL1047" t="s">
        <v>132</v>
      </c>
      <c r="BM1047" t="s">
        <v>1</v>
      </c>
      <c r="BN1047">
        <f>Tabla1[[#This Row],[precio del paquete]]</f>
        <v>14800</v>
      </c>
      <c r="BO1047" t="s">
        <v>1</v>
      </c>
      <c r="BP1047" t="s">
        <v>1</v>
      </c>
      <c r="BQ1047" t="s">
        <v>1</v>
      </c>
      <c r="BR1047" t="s">
        <v>1</v>
      </c>
      <c r="BS1047" t="s">
        <v>1</v>
      </c>
      <c r="BT1047" t="s">
        <v>1</v>
      </c>
      <c r="BU1047" t="s">
        <v>1</v>
      </c>
      <c r="BV1047" t="s">
        <v>1</v>
      </c>
      <c r="BW1047" t="s">
        <v>0</v>
      </c>
      <c r="BX1047" t="s">
        <v>1</v>
      </c>
      <c r="BY1047" t="s">
        <v>1</v>
      </c>
      <c r="BZ1047" t="s">
        <v>1</v>
      </c>
      <c r="CA1047" t="s">
        <v>1</v>
      </c>
      <c r="CB1047" t="s">
        <v>1</v>
      </c>
      <c r="CD1047" t="str" cm="1">
        <f t="array" aca="1" ref="CD1047" ca="1">eConcatenar(A1047:CB1047,"|")</f>
        <v>fMK5z38TJ43OamRu|CAR2021-7602|3|MEMORIAL|TABASCO|HUIMANGUILLO|ALFA Y OMEGA|2021-12-17|14800|0|100|50|1|0|0|0|0|0|0|0|0|0|0|0|0|0|0|SOTO|VILLAR|GEORGINA|SOLTERO|X|X|CALLE TULIPANES|ALFA Y OMEGA|X|9371901484|X|X|X|CALLE TULIPANES|X|LUNES|X|X|X|X|X|DOMICILIO |500|14300|0|0|0|2022-01-31|2022-02-07|x|x|x|x|x|QWZBUBTG9KVTQO|x|HOMBRE|X|14800|X|X|X|X|X|X|X|X|CARDENAS|X|X|X|X|X</v>
      </c>
    </row>
    <row r="1048" spans="1:82" x14ac:dyDescent="0.25">
      <c r="A1048" t="s">
        <v>1182</v>
      </c>
      <c r="B1048" t="s">
        <v>2634</v>
      </c>
      <c r="C1048">
        <v>3</v>
      </c>
      <c r="D1048" t="s">
        <v>3183</v>
      </c>
      <c r="E1048" t="s">
        <v>3188</v>
      </c>
      <c r="F1048" t="s">
        <v>3190</v>
      </c>
      <c r="G1048" t="s">
        <v>3492</v>
      </c>
      <c r="H1048" t="s">
        <v>3836</v>
      </c>
      <c r="I1048">
        <v>14800</v>
      </c>
      <c r="J1048">
        <v>0</v>
      </c>
      <c r="K1048">
        <v>50</v>
      </c>
      <c r="L1048">
        <v>50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 t="s">
        <v>4184</v>
      </c>
      <c r="AC1048" t="s">
        <v>4201</v>
      </c>
      <c r="AD1048" t="s">
        <v>4338</v>
      </c>
      <c r="AE1048" t="s">
        <v>4</v>
      </c>
      <c r="AF1048" t="s">
        <v>1</v>
      </c>
      <c r="AG1048" t="s">
        <v>1</v>
      </c>
      <c r="AH1048" t="s">
        <v>3492</v>
      </c>
      <c r="AI1048" t="s">
        <v>3492</v>
      </c>
      <c r="AJ1048" t="s">
        <v>1</v>
      </c>
      <c r="AK1048">
        <v>9371269203</v>
      </c>
      <c r="AL1048" t="s">
        <v>1</v>
      </c>
      <c r="AM1048" t="s">
        <v>1</v>
      </c>
      <c r="AN1048" t="s">
        <v>1</v>
      </c>
      <c r="AO1048" t="s">
        <v>3492</v>
      </c>
      <c r="AP1048" t="s">
        <v>1</v>
      </c>
      <c r="AQ1048" t="s">
        <v>2</v>
      </c>
      <c r="AR1048" t="s">
        <v>1</v>
      </c>
      <c r="AS1048" t="s">
        <v>1</v>
      </c>
      <c r="AT1048" t="s">
        <v>1</v>
      </c>
      <c r="AU1048" t="s">
        <v>1</v>
      </c>
      <c r="AV1048" t="s">
        <v>1</v>
      </c>
      <c r="AW1048" t="s">
        <v>11</v>
      </c>
      <c r="AX1048">
        <f>Tabla1[[#This Row],[precio del paquete]]-Tabla1[[#This Row],[Saldo_Deudor]]</f>
        <v>900</v>
      </c>
      <c r="AY1048">
        <v>13900</v>
      </c>
      <c r="AZ1048">
        <v>0</v>
      </c>
      <c r="BA1048">
        <v>0</v>
      </c>
      <c r="BB1048" s="20">
        <v>0</v>
      </c>
      <c r="BC1048" t="s">
        <v>5960</v>
      </c>
      <c r="BD1048" t="s">
        <v>6033</v>
      </c>
      <c r="BE1048" t="s">
        <v>3</v>
      </c>
      <c r="BF1048" t="s">
        <v>3</v>
      </c>
      <c r="BG1048" t="s">
        <v>3</v>
      </c>
      <c r="BH1048" t="s">
        <v>3</v>
      </c>
      <c r="BI1048" t="s">
        <v>3</v>
      </c>
      <c r="BJ1048" s="18" t="s">
        <v>6126</v>
      </c>
      <c r="BK1048" t="s">
        <v>3</v>
      </c>
      <c r="BL1048" t="s">
        <v>132</v>
      </c>
      <c r="BM1048" t="s">
        <v>1</v>
      </c>
      <c r="BN1048">
        <f>Tabla1[[#This Row],[precio del paquete]]</f>
        <v>14800</v>
      </c>
      <c r="BO1048" t="s">
        <v>1</v>
      </c>
      <c r="BP1048" t="s">
        <v>1</v>
      </c>
      <c r="BQ1048" t="s">
        <v>1</v>
      </c>
      <c r="BR1048" t="s">
        <v>1</v>
      </c>
      <c r="BS1048" t="s">
        <v>1</v>
      </c>
      <c r="BT1048" t="s">
        <v>1</v>
      </c>
      <c r="BU1048" t="s">
        <v>1</v>
      </c>
      <c r="BV1048" t="s">
        <v>1</v>
      </c>
      <c r="BW1048" t="s">
        <v>0</v>
      </c>
      <c r="BX1048" t="s">
        <v>1</v>
      </c>
      <c r="BY1048" t="s">
        <v>1</v>
      </c>
      <c r="BZ1048" t="s">
        <v>1</v>
      </c>
      <c r="CA1048" t="s">
        <v>1</v>
      </c>
      <c r="CB1048" t="s">
        <v>1</v>
      </c>
      <c r="CD1048" t="str" cm="1">
        <f t="array" aca="1" ref="CD1048" ca="1">eConcatenar(A1048:CB1048,"|")</f>
        <v>I0RYpxxFWMsuaGvP|CAR2021-7248|3|MEMORIAL|TABASCO|HUIMANGUILLO|POMOCA BICENTENARIO|2021-11-27|14800|0|50|50|0|0|0|0|0|0|0|0|0|0|0|0|0|0|0|PEREZ|HERNANDEZ|MARIA DEL CARMEN|SOLTERO|X|X|POMOCA BICENTENARIO|POMOCA BICENTENARIO|X|9371269203|X|X|X|POMOCA BICENTENARIO|X|LUNES|X|X|X|X|X|DOMICILIO |900|13900|0|0|0|2022-01-31|2022-02-07|x|x|x|x|x|QWZBUBTG9KVTQO|x|HOMBRE|X|14800|X|X|X|X|X|X|X|X|CARDENAS|X|X|X|X|X</v>
      </c>
    </row>
    <row r="1049" spans="1:82" x14ac:dyDescent="0.25">
      <c r="A1049" t="s">
        <v>1183</v>
      </c>
      <c r="B1049" t="s">
        <v>2477</v>
      </c>
      <c r="C1049">
        <v>3</v>
      </c>
      <c r="D1049" t="s">
        <v>3183</v>
      </c>
      <c r="E1049" t="s">
        <v>3188</v>
      </c>
      <c r="F1049" t="s">
        <v>0</v>
      </c>
      <c r="G1049" t="s">
        <v>3397</v>
      </c>
      <c r="H1049" t="s">
        <v>3882</v>
      </c>
      <c r="I1049">
        <v>14800</v>
      </c>
      <c r="J1049">
        <v>0</v>
      </c>
      <c r="K1049">
        <v>100</v>
      </c>
      <c r="L1049">
        <v>50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 t="s">
        <v>4184</v>
      </c>
      <c r="AC1049" t="s">
        <v>4226</v>
      </c>
      <c r="AD1049" t="s">
        <v>4424</v>
      </c>
      <c r="AE1049" t="s">
        <v>4</v>
      </c>
      <c r="AF1049" t="s">
        <v>1</v>
      </c>
      <c r="AG1049" t="s">
        <v>1</v>
      </c>
      <c r="AH1049" t="s">
        <v>5452</v>
      </c>
      <c r="AI1049" t="s">
        <v>3397</v>
      </c>
      <c r="AJ1049" t="s">
        <v>1</v>
      </c>
      <c r="AK1049">
        <v>9371201829</v>
      </c>
      <c r="AL1049" t="s">
        <v>1</v>
      </c>
      <c r="AM1049" t="s">
        <v>1</v>
      </c>
      <c r="AN1049" t="s">
        <v>1</v>
      </c>
      <c r="AO1049" t="s">
        <v>5452</v>
      </c>
      <c r="AP1049" t="s">
        <v>1</v>
      </c>
      <c r="AQ1049" t="s">
        <v>2</v>
      </c>
      <c r="AR1049" t="s">
        <v>1</v>
      </c>
      <c r="AS1049" t="s">
        <v>1</v>
      </c>
      <c r="AT1049" t="s">
        <v>1</v>
      </c>
      <c r="AU1049" t="s">
        <v>1</v>
      </c>
      <c r="AV1049" t="s">
        <v>1</v>
      </c>
      <c r="AW1049" t="s">
        <v>11</v>
      </c>
      <c r="AX1049">
        <f>Tabla1[[#This Row],[precio del paquete]]-Tabla1[[#This Row],[Saldo_Deudor]]</f>
        <v>800</v>
      </c>
      <c r="AY1049">
        <v>14000</v>
      </c>
      <c r="AZ1049">
        <v>0</v>
      </c>
      <c r="BA1049">
        <v>0</v>
      </c>
      <c r="BB1049" s="20">
        <v>0</v>
      </c>
      <c r="BC1049" t="s">
        <v>5960</v>
      </c>
      <c r="BD1049" t="s">
        <v>6033</v>
      </c>
      <c r="BE1049" t="s">
        <v>3</v>
      </c>
      <c r="BF1049" t="s">
        <v>3</v>
      </c>
      <c r="BG1049" t="s">
        <v>3</v>
      </c>
      <c r="BH1049" t="s">
        <v>3</v>
      </c>
      <c r="BI1049" t="s">
        <v>3</v>
      </c>
      <c r="BJ1049" s="19" t="s">
        <v>6126</v>
      </c>
      <c r="BK1049" t="s">
        <v>3</v>
      </c>
      <c r="BL1049" t="s">
        <v>132</v>
      </c>
      <c r="BM1049" t="s">
        <v>1</v>
      </c>
      <c r="BN1049">
        <f>Tabla1[[#This Row],[precio del paquete]]</f>
        <v>14800</v>
      </c>
      <c r="BO1049" t="s">
        <v>1</v>
      </c>
      <c r="BP1049" t="s">
        <v>1</v>
      </c>
      <c r="BQ1049" t="s">
        <v>1</v>
      </c>
      <c r="BR1049" t="s">
        <v>1</v>
      </c>
      <c r="BS1049" t="s">
        <v>1</v>
      </c>
      <c r="BT1049" t="s">
        <v>1</v>
      </c>
      <c r="BU1049" t="s">
        <v>1</v>
      </c>
      <c r="BV1049" t="s">
        <v>1</v>
      </c>
      <c r="BW1049" t="s">
        <v>0</v>
      </c>
      <c r="BX1049" t="s">
        <v>1</v>
      </c>
      <c r="BY1049" t="s">
        <v>1</v>
      </c>
      <c r="BZ1049" t="s">
        <v>1</v>
      </c>
      <c r="CA1049" t="s">
        <v>1</v>
      </c>
      <c r="CB1049" t="s">
        <v>1</v>
      </c>
      <c r="CD1049" t="str" cm="1">
        <f t="array" aca="1" ref="CD1049" ca="1">eConcatenar(A1049:CB1049,"|")</f>
        <v>QbXBkgJKrxdlgr6B|CAR2021-7538|3|MEMORIAL|TABASCO|CARDENAS|JACINTO LOPEZ|2021-11-12|14800|0|100|50|0|0|0|0|0|0|0|0|0|0|0|0|0|0|0|PEREZ|CRUZ|OLGA LIDIA|SOLTERO|X|X|ENTRADA EL ARENAL|JACINTO LOPEZ|X|9371201829|X|X|X|ENTRADA EL ARENAL|X|LUNES|X|X|X|X|X|DOMICILIO |800|14000|0|0|0|2022-01-31|2022-02-07|x|x|x|x|x|QWZBUBTG9KVTQO|x|HOMBRE|X|14800|X|X|X|X|X|X|X|X|CARDENAS|X|X|X|X|X</v>
      </c>
    </row>
    <row r="1050" spans="1:82" x14ac:dyDescent="0.25">
      <c r="A1050" t="s">
        <v>1184</v>
      </c>
      <c r="B1050" t="s">
        <v>2478</v>
      </c>
      <c r="C1050">
        <v>3</v>
      </c>
      <c r="D1050" t="s">
        <v>3184</v>
      </c>
      <c r="E1050" t="s">
        <v>3188</v>
      </c>
      <c r="F1050" t="s">
        <v>0</v>
      </c>
      <c r="G1050" t="s">
        <v>3397</v>
      </c>
      <c r="H1050" t="s">
        <v>3771</v>
      </c>
      <c r="I1050">
        <v>24500</v>
      </c>
      <c r="J1050">
        <v>0</v>
      </c>
      <c r="K1050">
        <v>1500</v>
      </c>
      <c r="L1050">
        <v>50</v>
      </c>
      <c r="M1050">
        <v>1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 t="s">
        <v>4651</v>
      </c>
      <c r="AC1050" t="s">
        <v>4217</v>
      </c>
      <c r="AD1050" t="s">
        <v>4652</v>
      </c>
      <c r="AE1050" t="s">
        <v>4</v>
      </c>
      <c r="AF1050" t="s">
        <v>1</v>
      </c>
      <c r="AG1050" t="s">
        <v>1</v>
      </c>
      <c r="AH1050" t="s">
        <v>5453</v>
      </c>
      <c r="AI1050" t="s">
        <v>3397</v>
      </c>
      <c r="AJ1050" t="s">
        <v>1</v>
      </c>
      <c r="AK1050">
        <v>9371274820</v>
      </c>
      <c r="AL1050" t="s">
        <v>1</v>
      </c>
      <c r="AM1050" t="s">
        <v>1</v>
      </c>
      <c r="AN1050" t="s">
        <v>1</v>
      </c>
      <c r="AO1050" t="s">
        <v>5453</v>
      </c>
      <c r="AP1050" t="s">
        <v>1</v>
      </c>
      <c r="AQ1050" t="s">
        <v>2</v>
      </c>
      <c r="AR1050" t="s">
        <v>1</v>
      </c>
      <c r="AS1050" t="s">
        <v>1</v>
      </c>
      <c r="AT1050" t="s">
        <v>1</v>
      </c>
      <c r="AU1050" t="s">
        <v>1</v>
      </c>
      <c r="AV1050" t="s">
        <v>1</v>
      </c>
      <c r="AW1050" t="s">
        <v>11</v>
      </c>
      <c r="AX1050">
        <f>Tabla1[[#This Row],[precio del paquete]]-Tabla1[[#This Row],[Saldo_Deudor]]</f>
        <v>2100</v>
      </c>
      <c r="AY1050">
        <v>22400</v>
      </c>
      <c r="AZ1050">
        <v>0</v>
      </c>
      <c r="BA1050">
        <v>0</v>
      </c>
      <c r="BB1050" s="20">
        <v>0</v>
      </c>
      <c r="BC1050" t="s">
        <v>5960</v>
      </c>
      <c r="BD1050" t="s">
        <v>6033</v>
      </c>
      <c r="BE1050" t="s">
        <v>3</v>
      </c>
      <c r="BF1050" t="s">
        <v>3</v>
      </c>
      <c r="BG1050" t="s">
        <v>3</v>
      </c>
      <c r="BH1050" t="s">
        <v>3</v>
      </c>
      <c r="BI1050" t="s">
        <v>3</v>
      </c>
      <c r="BJ1050" s="18" t="s">
        <v>6126</v>
      </c>
      <c r="BK1050" t="s">
        <v>3</v>
      </c>
      <c r="BL1050" t="s">
        <v>132</v>
      </c>
      <c r="BM1050" t="s">
        <v>1</v>
      </c>
      <c r="BN1050">
        <f>Tabla1[[#This Row],[precio del paquete]]</f>
        <v>24500</v>
      </c>
      <c r="BO1050" t="s">
        <v>1</v>
      </c>
      <c r="BP1050" t="s">
        <v>1</v>
      </c>
      <c r="BQ1050" t="s">
        <v>1</v>
      </c>
      <c r="BR1050" t="s">
        <v>1</v>
      </c>
      <c r="BS1050" t="s">
        <v>1</v>
      </c>
      <c r="BT1050" t="s">
        <v>1</v>
      </c>
      <c r="BU1050" t="s">
        <v>1</v>
      </c>
      <c r="BV1050" t="s">
        <v>1</v>
      </c>
      <c r="BW1050" t="s">
        <v>0</v>
      </c>
      <c r="BX1050" t="s">
        <v>1</v>
      </c>
      <c r="BY1050" t="s">
        <v>1</v>
      </c>
      <c r="BZ1050" t="s">
        <v>1</v>
      </c>
      <c r="CA1050" t="s">
        <v>1</v>
      </c>
      <c r="CB1050" t="s">
        <v>1</v>
      </c>
      <c r="CD1050" t="str" cm="1">
        <f t="array" aca="1" ref="CD1050" ca="1">eConcatenar(A1050:CB1050,"|")</f>
        <v>q5zSxf4m4VPcU6By|CAR2021-7451|3|DIGNITY|TABASCO|CARDENAS|JACINTO LOPEZ|2021-06-12|24500|0|1500|50|1|0|0|0|0|0|0|0|0|0|0|0|0|0|0|BADAL|RODRIGUEZ|MARIA LILIA|SOLTERO|X|X|CALLE ROMANIA|JACINTO LOPEZ|X|9371274820|X|X|X|CALLE ROMANIA|X|LUNES|X|X|X|X|X|DOMICILIO |2100|22400|0|0|0|2022-01-31|2022-02-07|x|x|x|x|x|QWZBUBTG9KVTQO|x|HOMBRE|X|24500|X|X|X|X|X|X|X|X|CARDENAS|X|X|X|X|X</v>
      </c>
    </row>
    <row r="1051" spans="1:82" x14ac:dyDescent="0.25">
      <c r="A1051" t="s">
        <v>1185</v>
      </c>
      <c r="B1051" t="s">
        <v>2479</v>
      </c>
      <c r="C1051">
        <v>3</v>
      </c>
      <c r="D1051" t="s">
        <v>3183</v>
      </c>
      <c r="E1051" t="s">
        <v>3188</v>
      </c>
      <c r="F1051" t="s">
        <v>0</v>
      </c>
      <c r="G1051" t="s">
        <v>3397</v>
      </c>
      <c r="H1051" t="s">
        <v>3815</v>
      </c>
      <c r="I1051">
        <v>14800</v>
      </c>
      <c r="J1051">
        <v>0</v>
      </c>
      <c r="K1051">
        <v>100</v>
      </c>
      <c r="L1051">
        <v>50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 t="s">
        <v>7</v>
      </c>
      <c r="AC1051" t="s">
        <v>4277</v>
      </c>
      <c r="AD1051" t="s">
        <v>4653</v>
      </c>
      <c r="AE1051" t="s">
        <v>4</v>
      </c>
      <c r="AF1051" t="s">
        <v>1</v>
      </c>
      <c r="AG1051" t="s">
        <v>1</v>
      </c>
      <c r="AH1051" t="s">
        <v>3397</v>
      </c>
      <c r="AI1051" t="s">
        <v>3397</v>
      </c>
      <c r="AJ1051" t="s">
        <v>1</v>
      </c>
      <c r="AK1051">
        <v>9372037009</v>
      </c>
      <c r="AL1051" t="s">
        <v>1</v>
      </c>
      <c r="AM1051" t="s">
        <v>1</v>
      </c>
      <c r="AN1051" t="s">
        <v>1</v>
      </c>
      <c r="AO1051" t="s">
        <v>3397</v>
      </c>
      <c r="AP1051" t="s">
        <v>1</v>
      </c>
      <c r="AQ1051" t="s">
        <v>2</v>
      </c>
      <c r="AR1051" t="s">
        <v>1</v>
      </c>
      <c r="AS1051" t="s">
        <v>1</v>
      </c>
      <c r="AT1051" t="s">
        <v>1</v>
      </c>
      <c r="AU1051" t="s">
        <v>1</v>
      </c>
      <c r="AV1051" t="s">
        <v>1</v>
      </c>
      <c r="AW1051" t="s">
        <v>11</v>
      </c>
      <c r="AX1051">
        <f>Tabla1[[#This Row],[precio del paquete]]-Tabla1[[#This Row],[Saldo_Deudor]]</f>
        <v>8800</v>
      </c>
      <c r="AY1051">
        <v>6000</v>
      </c>
      <c r="AZ1051">
        <v>0</v>
      </c>
      <c r="BA1051">
        <v>0</v>
      </c>
      <c r="BB1051" s="20">
        <v>0</v>
      </c>
      <c r="BC1051" t="s">
        <v>5960</v>
      </c>
      <c r="BD1051" t="s">
        <v>6033</v>
      </c>
      <c r="BE1051" t="s">
        <v>3</v>
      </c>
      <c r="BF1051" t="s">
        <v>3</v>
      </c>
      <c r="BG1051" t="s">
        <v>3</v>
      </c>
      <c r="BH1051" t="s">
        <v>3</v>
      </c>
      <c r="BI1051" t="s">
        <v>3</v>
      </c>
      <c r="BJ1051" s="19" t="s">
        <v>6126</v>
      </c>
      <c r="BK1051" t="s">
        <v>3</v>
      </c>
      <c r="BL1051" t="s">
        <v>132</v>
      </c>
      <c r="BM1051" t="s">
        <v>1</v>
      </c>
      <c r="BN1051">
        <f>Tabla1[[#This Row],[precio del paquete]]</f>
        <v>14800</v>
      </c>
      <c r="BO1051" t="s">
        <v>1</v>
      </c>
      <c r="BP1051" t="s">
        <v>1</v>
      </c>
      <c r="BQ1051" t="s">
        <v>1</v>
      </c>
      <c r="BR1051" t="s">
        <v>1</v>
      </c>
      <c r="BS1051" t="s">
        <v>1</v>
      </c>
      <c r="BT1051" t="s">
        <v>1</v>
      </c>
      <c r="BU1051" t="s">
        <v>1</v>
      </c>
      <c r="BV1051" t="s">
        <v>1</v>
      </c>
      <c r="BW1051" t="s">
        <v>0</v>
      </c>
      <c r="BX1051" t="s">
        <v>1</v>
      </c>
      <c r="BY1051" t="s">
        <v>1</v>
      </c>
      <c r="BZ1051" t="s">
        <v>1</v>
      </c>
      <c r="CA1051" t="s">
        <v>1</v>
      </c>
      <c r="CB1051" t="s">
        <v>1</v>
      </c>
      <c r="CD1051" t="str" cm="1">
        <f t="array" aca="1" ref="CD1051" ca="1">eConcatenar(A1051:CB1051,"|")</f>
        <v>WwKqb8t4n4D2tplR|CAR2020-4262|3|MEMORIAL|TABASCO|CARDENAS|JACINTO LOPEZ|2020-10-23|14800|0|100|50|0|0|0|0|0|0|0|0|0|0|0|0|0|0|0|LOPEZ|VIDAL|MARIEL|SOLTERO|X|X|JACINTO LOPEZ|JACINTO LOPEZ|X|9372037009|X|X|X|JACINTO LOPEZ|X|LUNES|X|X|X|X|X|DOMICILIO |8800|6000|0|0|0|2022-01-31|2022-02-07|x|x|x|x|x|QWZBUBTG9KVTQO|x|HOMBRE|X|14800|X|X|X|X|X|X|X|X|CARDENAS|X|X|X|X|X</v>
      </c>
    </row>
    <row r="1052" spans="1:82" x14ac:dyDescent="0.25">
      <c r="A1052" t="s">
        <v>1186</v>
      </c>
      <c r="B1052" t="s">
        <v>2804</v>
      </c>
      <c r="C1052">
        <v>3</v>
      </c>
      <c r="D1052" t="s">
        <v>3183</v>
      </c>
      <c r="E1052" t="s">
        <v>3188</v>
      </c>
      <c r="F1052" t="s">
        <v>3190</v>
      </c>
      <c r="G1052" t="s">
        <v>3579</v>
      </c>
      <c r="H1052" t="s">
        <v>3785</v>
      </c>
      <c r="I1052">
        <v>14800</v>
      </c>
      <c r="J1052">
        <v>0</v>
      </c>
      <c r="K1052">
        <v>100</v>
      </c>
      <c r="L1052">
        <v>50</v>
      </c>
      <c r="M1052">
        <v>1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 t="s">
        <v>4892</v>
      </c>
      <c r="AC1052" t="s">
        <v>4892</v>
      </c>
      <c r="AD1052" t="s">
        <v>4762</v>
      </c>
      <c r="AE1052" t="s">
        <v>4</v>
      </c>
      <c r="AF1052" t="s">
        <v>1</v>
      </c>
      <c r="AG1052" t="s">
        <v>1</v>
      </c>
      <c r="AH1052" t="s">
        <v>5606</v>
      </c>
      <c r="AI1052" t="s">
        <v>3579</v>
      </c>
      <c r="AJ1052" t="s">
        <v>1</v>
      </c>
      <c r="AK1052">
        <v>937170203</v>
      </c>
      <c r="AL1052" t="s">
        <v>1</v>
      </c>
      <c r="AM1052" t="s">
        <v>1</v>
      </c>
      <c r="AN1052" t="s">
        <v>1</v>
      </c>
      <c r="AO1052" t="s">
        <v>5606</v>
      </c>
      <c r="AP1052" t="s">
        <v>1</v>
      </c>
      <c r="AQ1052" t="s">
        <v>2</v>
      </c>
      <c r="AR1052" t="s">
        <v>1</v>
      </c>
      <c r="AS1052" t="s">
        <v>1</v>
      </c>
      <c r="AT1052" t="s">
        <v>1</v>
      </c>
      <c r="AU1052" t="s">
        <v>1</v>
      </c>
      <c r="AV1052" t="s">
        <v>1</v>
      </c>
      <c r="AW1052" t="s">
        <v>11</v>
      </c>
      <c r="AX1052">
        <f>Tabla1[[#This Row],[precio del paquete]]-Tabla1[[#This Row],[Saldo_Deudor]]</f>
        <v>2500</v>
      </c>
      <c r="AY1052">
        <v>12300</v>
      </c>
      <c r="AZ1052">
        <v>0</v>
      </c>
      <c r="BA1052">
        <v>0</v>
      </c>
      <c r="BB1052" s="20">
        <v>0</v>
      </c>
      <c r="BC1052" t="s">
        <v>5960</v>
      </c>
      <c r="BD1052" t="s">
        <v>6033</v>
      </c>
      <c r="BE1052" t="s">
        <v>3</v>
      </c>
      <c r="BF1052" t="s">
        <v>3</v>
      </c>
      <c r="BG1052" t="s">
        <v>3</v>
      </c>
      <c r="BH1052" t="s">
        <v>3</v>
      </c>
      <c r="BI1052" t="s">
        <v>3</v>
      </c>
      <c r="BJ1052" s="18" t="s">
        <v>6126</v>
      </c>
      <c r="BK1052" t="s">
        <v>3</v>
      </c>
      <c r="BL1052" t="s">
        <v>132</v>
      </c>
      <c r="BM1052" t="s">
        <v>1</v>
      </c>
      <c r="BN1052">
        <f>Tabla1[[#This Row],[precio del paquete]]</f>
        <v>14800</v>
      </c>
      <c r="BO1052" t="s">
        <v>1</v>
      </c>
      <c r="BP1052" t="s">
        <v>1</v>
      </c>
      <c r="BQ1052" t="s">
        <v>1</v>
      </c>
      <c r="BR1052" t="s">
        <v>1</v>
      </c>
      <c r="BS1052" t="s">
        <v>1</v>
      </c>
      <c r="BT1052" t="s">
        <v>1</v>
      </c>
      <c r="BU1052" t="s">
        <v>1</v>
      </c>
      <c r="BV1052" t="s">
        <v>1</v>
      </c>
      <c r="BW1052" t="s">
        <v>0</v>
      </c>
      <c r="BX1052" t="s">
        <v>1</v>
      </c>
      <c r="BY1052" t="s">
        <v>1</v>
      </c>
      <c r="BZ1052" t="s">
        <v>1</v>
      </c>
      <c r="CA1052" t="s">
        <v>1</v>
      </c>
      <c r="CB1052" t="s">
        <v>1</v>
      </c>
      <c r="CD1052" t="str" cm="1">
        <f t="array" aca="1" ref="CD1052" ca="1">eConcatenar(A1052:CB1052,"|")</f>
        <v>LghwtIr2BEefa1AW|CAR2021-5214|3|MEMORIAL|TABASCO|HUIMANGUILLO|RIO SECO Y MONTAÃ‘A PRIMERA|2021-07-09|14800|0|100|50|1|0|0|0|0|0|0|0|0|0|0|0|0|0|0|LARA|LARA|GLORIA|SOLTERO|X|X|CALLE PRINCIPAL SIN NUMERO|RIO SECO Y MONTAÃ‘A PRIMERA|X|937170203|X|X|X|CALLE PRINCIPAL SIN NUMERO|X|LUNES|X|X|X|X|X|DOMICILIO |2500|12300|0|0|0|2022-01-31|2022-02-07|x|x|x|x|x|QWZBUBTG9KVTQO|x|HOMBRE|X|14800|X|X|X|X|X|X|X|X|CARDENAS|X|X|X|X|X</v>
      </c>
    </row>
    <row r="1053" spans="1:82" x14ac:dyDescent="0.25">
      <c r="A1053" t="s">
        <v>1187</v>
      </c>
      <c r="B1053" t="s">
        <v>2527</v>
      </c>
      <c r="C1053">
        <v>3</v>
      </c>
      <c r="D1053" t="s">
        <v>3183</v>
      </c>
      <c r="E1053" t="s">
        <v>3188</v>
      </c>
      <c r="F1053" t="s">
        <v>3190</v>
      </c>
      <c r="G1053" t="s">
        <v>3431</v>
      </c>
      <c r="H1053" t="s">
        <v>3899</v>
      </c>
      <c r="I1053">
        <v>14800</v>
      </c>
      <c r="J1053">
        <v>0</v>
      </c>
      <c r="K1053">
        <v>100</v>
      </c>
      <c r="L1053">
        <v>50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 t="s">
        <v>4305</v>
      </c>
      <c r="AC1053" t="s">
        <v>4697</v>
      </c>
      <c r="AD1053" t="s">
        <v>4698</v>
      </c>
      <c r="AE1053" t="s">
        <v>4</v>
      </c>
      <c r="AF1053" t="s">
        <v>1</v>
      </c>
      <c r="AG1053" t="s">
        <v>1</v>
      </c>
      <c r="AH1053" t="s">
        <v>5483</v>
      </c>
      <c r="AI1053" t="s">
        <v>3431</v>
      </c>
      <c r="AJ1053" t="s">
        <v>1</v>
      </c>
      <c r="AK1053">
        <v>9371246024</v>
      </c>
      <c r="AL1053" t="s">
        <v>1</v>
      </c>
      <c r="AM1053" t="s">
        <v>1</v>
      </c>
      <c r="AN1053" t="s">
        <v>1</v>
      </c>
      <c r="AO1053" t="s">
        <v>5483</v>
      </c>
      <c r="AP1053" t="s">
        <v>1</v>
      </c>
      <c r="AQ1053" t="s">
        <v>2</v>
      </c>
      <c r="AR1053" t="s">
        <v>1</v>
      </c>
      <c r="AS1053" t="s">
        <v>1</v>
      </c>
      <c r="AT1053" t="s">
        <v>1</v>
      </c>
      <c r="AU1053" t="s">
        <v>1</v>
      </c>
      <c r="AV1053" t="s">
        <v>1</v>
      </c>
      <c r="AW1053" t="s">
        <v>11</v>
      </c>
      <c r="AX1053">
        <f>Tabla1[[#This Row],[precio del paquete]]-Tabla1[[#This Row],[Saldo_Deudor]]</f>
        <v>1200</v>
      </c>
      <c r="AY1053">
        <v>13600</v>
      </c>
      <c r="AZ1053">
        <v>0</v>
      </c>
      <c r="BA1053">
        <v>0</v>
      </c>
      <c r="BB1053" s="20">
        <v>0</v>
      </c>
      <c r="BC1053" t="s">
        <v>5960</v>
      </c>
      <c r="BD1053" t="s">
        <v>6033</v>
      </c>
      <c r="BE1053" t="s">
        <v>3</v>
      </c>
      <c r="BF1053" t="s">
        <v>3</v>
      </c>
      <c r="BG1053" t="s">
        <v>3</v>
      </c>
      <c r="BH1053" t="s">
        <v>3</v>
      </c>
      <c r="BI1053" t="s">
        <v>3</v>
      </c>
      <c r="BJ1053" s="19" t="s">
        <v>6126</v>
      </c>
      <c r="BK1053" t="s">
        <v>3</v>
      </c>
      <c r="BL1053" t="s">
        <v>132</v>
      </c>
      <c r="BM1053" t="s">
        <v>1</v>
      </c>
      <c r="BN1053">
        <f>Tabla1[[#This Row],[precio del paquete]]</f>
        <v>14800</v>
      </c>
      <c r="BO1053" t="s">
        <v>1</v>
      </c>
      <c r="BP1053" t="s">
        <v>1</v>
      </c>
      <c r="BQ1053" t="s">
        <v>1</v>
      </c>
      <c r="BR1053" t="s">
        <v>1</v>
      </c>
      <c r="BS1053" t="s">
        <v>1</v>
      </c>
      <c r="BT1053" t="s">
        <v>1</v>
      </c>
      <c r="BU1053" t="s">
        <v>1</v>
      </c>
      <c r="BV1053" t="s">
        <v>1</v>
      </c>
      <c r="BW1053" t="s">
        <v>0</v>
      </c>
      <c r="BX1053" t="s">
        <v>1</v>
      </c>
      <c r="BY1053" t="s">
        <v>1</v>
      </c>
      <c r="BZ1053" t="s">
        <v>1</v>
      </c>
      <c r="CA1053" t="s">
        <v>1</v>
      </c>
      <c r="CB1053" t="s">
        <v>1</v>
      </c>
      <c r="CD1053" t="str" cm="1">
        <f t="array" aca="1" ref="CD1053" ca="1">eConcatenar(A1053:CB1053,"|")</f>
        <v>Y3DClAim2LMNcYbC|CAR2021-5088|3|MEMORIAL|TABASCO|HUIMANGUILLO|LOS NARANJOS|2021-04-09|14800|0|100|50|0|0|0|0|0|0|0|0|0|0|0|0|0|0|0|SANCHEZ|LEJANDRO|LUZ MARIA|SOLTERO|X|X|CALLEJON PRINCIPAL SIN NUMERO|LOS NARANJOS|X|9371246024|X|X|X|CALLEJON PRINCIPAL SIN NUMERO|X|LUNES|X|X|X|X|X|DOMICILIO |1200|13600|0|0|0|2022-01-31|2022-02-07|x|x|x|x|x|QWZBUBTG9KVTQO|x|HOMBRE|X|14800|X|X|X|X|X|X|X|X|CARDENAS|X|X|X|X|X</v>
      </c>
    </row>
    <row r="1054" spans="1:82" x14ac:dyDescent="0.25">
      <c r="A1054" t="s">
        <v>1188</v>
      </c>
      <c r="B1054" t="s">
        <v>2793</v>
      </c>
      <c r="C1054">
        <v>3</v>
      </c>
      <c r="D1054" t="s">
        <v>3183</v>
      </c>
      <c r="E1054" t="s">
        <v>3188</v>
      </c>
      <c r="F1054" t="s">
        <v>3189</v>
      </c>
      <c r="G1054" t="s">
        <v>3573</v>
      </c>
      <c r="H1054" t="s">
        <v>4045</v>
      </c>
      <c r="I1054">
        <v>14800</v>
      </c>
      <c r="J1054">
        <v>0</v>
      </c>
      <c r="K1054">
        <v>100</v>
      </c>
      <c r="L1054">
        <v>50</v>
      </c>
      <c r="M1054">
        <v>1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 t="s">
        <v>4196</v>
      </c>
      <c r="AC1054" t="s">
        <v>4290</v>
      </c>
      <c r="AD1054" t="s">
        <v>4316</v>
      </c>
      <c r="AE1054" t="s">
        <v>4</v>
      </c>
      <c r="AF1054" t="s">
        <v>1</v>
      </c>
      <c r="AG1054" t="s">
        <v>1</v>
      </c>
      <c r="AH1054" t="s">
        <v>5674</v>
      </c>
      <c r="AI1054" t="s">
        <v>3573</v>
      </c>
      <c r="AJ1054" t="s">
        <v>1</v>
      </c>
      <c r="AK1054">
        <v>9331469340</v>
      </c>
      <c r="AL1054" t="s">
        <v>1</v>
      </c>
      <c r="AM1054" t="s">
        <v>1</v>
      </c>
      <c r="AN1054" t="s">
        <v>1</v>
      </c>
      <c r="AO1054" t="s">
        <v>5674</v>
      </c>
      <c r="AP1054" t="s">
        <v>1</v>
      </c>
      <c r="AQ1054" t="s">
        <v>2</v>
      </c>
      <c r="AR1054" t="s">
        <v>1</v>
      </c>
      <c r="AS1054" t="s">
        <v>1</v>
      </c>
      <c r="AT1054" t="s">
        <v>1</v>
      </c>
      <c r="AU1054" t="s">
        <v>1</v>
      </c>
      <c r="AV1054" t="s">
        <v>1</v>
      </c>
      <c r="AW1054" t="s">
        <v>11</v>
      </c>
      <c r="AX1054">
        <f>Tabla1[[#This Row],[precio del paquete]]-Tabla1[[#This Row],[Saldo_Deudor]]</f>
        <v>7700</v>
      </c>
      <c r="AY1054">
        <v>7100</v>
      </c>
      <c r="AZ1054">
        <v>0</v>
      </c>
      <c r="BA1054">
        <v>0</v>
      </c>
      <c r="BB1054" s="20">
        <v>0</v>
      </c>
      <c r="BC1054" t="s">
        <v>4045</v>
      </c>
      <c r="BD1054" t="s">
        <v>6095</v>
      </c>
      <c r="BE1054" t="s">
        <v>3</v>
      </c>
      <c r="BF1054" t="s">
        <v>3</v>
      </c>
      <c r="BG1054" t="s">
        <v>3</v>
      </c>
      <c r="BH1054" t="s">
        <v>3</v>
      </c>
      <c r="BI1054" t="s">
        <v>3</v>
      </c>
      <c r="BJ1054" s="18" t="s">
        <v>6126</v>
      </c>
      <c r="BK1054" t="s">
        <v>3</v>
      </c>
      <c r="BL1054" t="s">
        <v>132</v>
      </c>
      <c r="BM1054" t="s">
        <v>1</v>
      </c>
      <c r="BN1054">
        <f>Tabla1[[#This Row],[precio del paquete]]</f>
        <v>14800</v>
      </c>
      <c r="BO1054" t="s">
        <v>1</v>
      </c>
      <c r="BP1054" t="s">
        <v>1</v>
      </c>
      <c r="BQ1054" t="s">
        <v>1</v>
      </c>
      <c r="BR1054" t="s">
        <v>1</v>
      </c>
      <c r="BS1054" t="s">
        <v>1</v>
      </c>
      <c r="BT1054" t="s">
        <v>1</v>
      </c>
      <c r="BU1054" t="s">
        <v>1</v>
      </c>
      <c r="BV1054" t="s">
        <v>1</v>
      </c>
      <c r="BW1054" t="s">
        <v>0</v>
      </c>
      <c r="BX1054" t="s">
        <v>1</v>
      </c>
      <c r="BY1054" t="s">
        <v>1</v>
      </c>
      <c r="BZ1054" t="s">
        <v>1</v>
      </c>
      <c r="CA1054" t="s">
        <v>1</v>
      </c>
      <c r="CB1054" t="s">
        <v>1</v>
      </c>
      <c r="CD1054" t="str" cm="1">
        <f t="array" aca="1" ref="CD1054" ca="1">eConcatenar(A1054:CB1054,"|")</f>
        <v>3o5CklXCEBQRHT6o|COM2020-3192|3|MEMORIAL|TABASCO|COMALCALCO|REYES HERNANDEZ PRIMERA|2020-07-12|14800|0|100|50|1|0|0|0|0|0|0|0|0|0|0|0|0|0|0|AGUILAR|BROCA|FERNANDO|SOLTERO|X|X|CAMINO VIEJO|REYES HERNANDEZ PRIMERA|X|9331469340|X|X|X|CAMINO VIEJO|X|LUNES|X|X|X|X|X|DOMICILIO |7700|7100|0|0|0|2020-07-12|2020-07-19|x|x|x|x|x|QWZBUBTG9KVTQO|x|HOMBRE|X|14800|X|X|X|X|X|X|X|X|CARDENAS|X|X|X|X|X</v>
      </c>
    </row>
    <row r="1055" spans="1:82" x14ac:dyDescent="0.25">
      <c r="A1055" t="s">
        <v>1189</v>
      </c>
      <c r="B1055" t="s">
        <v>2513</v>
      </c>
      <c r="C1055">
        <v>3</v>
      </c>
      <c r="D1055" t="s">
        <v>3183</v>
      </c>
      <c r="E1055" t="s">
        <v>3188</v>
      </c>
      <c r="F1055" t="s">
        <v>3189</v>
      </c>
      <c r="G1055" t="s">
        <v>3421</v>
      </c>
      <c r="H1055" t="s">
        <v>3945</v>
      </c>
      <c r="I1055">
        <v>14800</v>
      </c>
      <c r="J1055">
        <v>0</v>
      </c>
      <c r="K1055">
        <v>100</v>
      </c>
      <c r="L1055">
        <v>50</v>
      </c>
      <c r="M1055">
        <v>1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 t="s">
        <v>4201</v>
      </c>
      <c r="AC1055" t="s">
        <v>4204</v>
      </c>
      <c r="AD1055" t="s">
        <v>4347</v>
      </c>
      <c r="AE1055" t="s">
        <v>4</v>
      </c>
      <c r="AF1055" t="s">
        <v>1</v>
      </c>
      <c r="AG1055" t="s">
        <v>1</v>
      </c>
      <c r="AH1055" t="s">
        <v>5226</v>
      </c>
      <c r="AI1055" t="s">
        <v>3421</v>
      </c>
      <c r="AJ1055" t="s">
        <v>1</v>
      </c>
      <c r="AK1055">
        <v>9333257260</v>
      </c>
      <c r="AL1055" t="s">
        <v>1</v>
      </c>
      <c r="AM1055" t="s">
        <v>1</v>
      </c>
      <c r="AN1055" t="s">
        <v>1</v>
      </c>
      <c r="AO1055" t="s">
        <v>5226</v>
      </c>
      <c r="AP1055" t="s">
        <v>1</v>
      </c>
      <c r="AQ1055" t="s">
        <v>2</v>
      </c>
      <c r="AR1055" t="s">
        <v>1</v>
      </c>
      <c r="AS1055" t="s">
        <v>1</v>
      </c>
      <c r="AT1055" t="s">
        <v>1</v>
      </c>
      <c r="AU1055" t="s">
        <v>1</v>
      </c>
      <c r="AV1055" t="s">
        <v>1</v>
      </c>
      <c r="AW1055" t="s">
        <v>11</v>
      </c>
      <c r="AX1055">
        <f>Tabla1[[#This Row],[precio del paquete]]-Tabla1[[#This Row],[Saldo_Deudor]]</f>
        <v>6550</v>
      </c>
      <c r="AY1055">
        <v>8250</v>
      </c>
      <c r="AZ1055">
        <v>0</v>
      </c>
      <c r="BA1055">
        <v>0</v>
      </c>
      <c r="BB1055" s="20">
        <v>0</v>
      </c>
      <c r="BC1055" t="s">
        <v>5963</v>
      </c>
      <c r="BD1055" t="s">
        <v>6044</v>
      </c>
      <c r="BE1055" t="s">
        <v>3</v>
      </c>
      <c r="BF1055" t="s">
        <v>3</v>
      </c>
      <c r="BG1055" t="s">
        <v>3</v>
      </c>
      <c r="BH1055" t="s">
        <v>3</v>
      </c>
      <c r="BI1055" t="s">
        <v>3</v>
      </c>
      <c r="BJ1055" s="19" t="s">
        <v>6134</v>
      </c>
      <c r="BK1055" t="s">
        <v>3</v>
      </c>
      <c r="BL1055" t="s">
        <v>132</v>
      </c>
      <c r="BM1055" t="s">
        <v>1</v>
      </c>
      <c r="BN1055">
        <f>Tabla1[[#This Row],[precio del paquete]]</f>
        <v>14800</v>
      </c>
      <c r="BO1055" t="s">
        <v>1</v>
      </c>
      <c r="BP1055" t="s">
        <v>1</v>
      </c>
      <c r="BQ1055" t="s">
        <v>1</v>
      </c>
      <c r="BR1055" t="s">
        <v>1</v>
      </c>
      <c r="BS1055" t="s">
        <v>1</v>
      </c>
      <c r="BT1055" t="s">
        <v>1</v>
      </c>
      <c r="BU1055" t="s">
        <v>1</v>
      </c>
      <c r="BV1055" t="s">
        <v>1</v>
      </c>
      <c r="BW1055" t="s">
        <v>0</v>
      </c>
      <c r="BX1055" t="s">
        <v>1</v>
      </c>
      <c r="BY1055" t="s">
        <v>1</v>
      </c>
      <c r="BZ1055" t="s">
        <v>1</v>
      </c>
      <c r="CA1055" t="s">
        <v>1</v>
      </c>
      <c r="CB1055" t="s">
        <v>1</v>
      </c>
      <c r="CD1055" t="str" cm="1">
        <f t="array" aca="1" ref="CD1055" ca="1">eConcatenar(A1055:CB1055,"|")</f>
        <v>PCEPDes7reLPfv4j|COM2020-3164|3|MEMORIAL|TABASCO|COMALCALCO|LEON ZARATE|2020-02-12|14800|0|100|50|1|0|0|0|0|0|0|0|0|0|0|0|0|0|0|HERNANDEZ|AVALOS|ELIAS|SOLTERO|X|X|LEON ZARATE |LEON ZARATE|X|9333257260|X|X|X|LEON ZARATE |X|LUNES|X|X|X|X|X|DOMICILIO |6550|8250|0|0|0|2022-02-02|2022-02-09|x|x|x|x|x|QWZGYSX69KVTQO|x|HOMBRE|X|14800|X|X|X|X|X|X|X|X|CARDENAS|X|X|X|X|X</v>
      </c>
    </row>
    <row r="1056" spans="1:82" x14ac:dyDescent="0.25">
      <c r="A1056" t="s">
        <v>1190</v>
      </c>
      <c r="B1056" t="s">
        <v>2514</v>
      </c>
      <c r="C1056">
        <v>3</v>
      </c>
      <c r="D1056" t="s">
        <v>3187</v>
      </c>
      <c r="E1056" t="s">
        <v>3188</v>
      </c>
      <c r="F1056" t="s">
        <v>3189</v>
      </c>
      <c r="G1056" t="s">
        <v>3421</v>
      </c>
      <c r="H1056" t="s">
        <v>3946</v>
      </c>
      <c r="I1056">
        <v>12900</v>
      </c>
      <c r="J1056">
        <v>0</v>
      </c>
      <c r="K1056">
        <v>100</v>
      </c>
      <c r="L1056">
        <v>50</v>
      </c>
      <c r="M1056">
        <v>1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 t="s">
        <v>4184</v>
      </c>
      <c r="AC1056" t="s">
        <v>4262</v>
      </c>
      <c r="AD1056" t="s">
        <v>4686</v>
      </c>
      <c r="AE1056" t="s">
        <v>4</v>
      </c>
      <c r="AF1056" t="s">
        <v>1</v>
      </c>
      <c r="AG1056" t="s">
        <v>1</v>
      </c>
      <c r="AH1056" t="s">
        <v>5226</v>
      </c>
      <c r="AI1056" t="s">
        <v>3421</v>
      </c>
      <c r="AJ1056" t="s">
        <v>1</v>
      </c>
      <c r="AK1056" t="s">
        <v>1</v>
      </c>
      <c r="AL1056" t="s">
        <v>1</v>
      </c>
      <c r="AM1056" t="s">
        <v>1</v>
      </c>
      <c r="AN1056" t="s">
        <v>1</v>
      </c>
      <c r="AO1056" t="s">
        <v>5226</v>
      </c>
      <c r="AP1056" t="s">
        <v>1</v>
      </c>
      <c r="AQ1056" t="s">
        <v>2</v>
      </c>
      <c r="AR1056" t="s">
        <v>1</v>
      </c>
      <c r="AS1056" t="s">
        <v>1</v>
      </c>
      <c r="AT1056" t="s">
        <v>1</v>
      </c>
      <c r="AU1056" t="s">
        <v>1</v>
      </c>
      <c r="AV1056" t="s">
        <v>1</v>
      </c>
      <c r="AW1056" t="s">
        <v>11</v>
      </c>
      <c r="AX1056">
        <f>Tabla1[[#This Row],[precio del paquete]]-Tabla1[[#This Row],[Saldo_Deudor]]</f>
        <v>12900</v>
      </c>
      <c r="AY1056">
        <v>0</v>
      </c>
      <c r="AZ1056">
        <v>0</v>
      </c>
      <c r="BA1056">
        <v>0</v>
      </c>
      <c r="BB1056" s="20">
        <v>0</v>
      </c>
      <c r="BC1056" t="s">
        <v>5963</v>
      </c>
      <c r="BD1056" t="s">
        <v>6044</v>
      </c>
      <c r="BE1056" t="s">
        <v>3</v>
      </c>
      <c r="BF1056" t="s">
        <v>3</v>
      </c>
      <c r="BG1056" t="s">
        <v>3</v>
      </c>
      <c r="BH1056" t="s">
        <v>3</v>
      </c>
      <c r="BI1056" t="s">
        <v>3</v>
      </c>
      <c r="BJ1056" s="18" t="s">
        <v>6134</v>
      </c>
      <c r="BK1056" t="s">
        <v>3</v>
      </c>
      <c r="BL1056" t="s">
        <v>132</v>
      </c>
      <c r="BM1056" t="s">
        <v>1</v>
      </c>
      <c r="BN1056">
        <f>Tabla1[[#This Row],[precio del paquete]]</f>
        <v>12900</v>
      </c>
      <c r="BO1056" t="s">
        <v>1</v>
      </c>
      <c r="BP1056" t="s">
        <v>1</v>
      </c>
      <c r="BQ1056" t="s">
        <v>1</v>
      </c>
      <c r="BR1056" t="s">
        <v>1</v>
      </c>
      <c r="BS1056" t="s">
        <v>1</v>
      </c>
      <c r="BT1056" t="s">
        <v>1</v>
      </c>
      <c r="BU1056" t="s">
        <v>1</v>
      </c>
      <c r="BV1056" t="s">
        <v>1</v>
      </c>
      <c r="BW1056" t="s">
        <v>0</v>
      </c>
      <c r="BX1056" t="s">
        <v>1</v>
      </c>
      <c r="BY1056" t="s">
        <v>1</v>
      </c>
      <c r="BZ1056" t="s">
        <v>1</v>
      </c>
      <c r="CA1056" t="s">
        <v>1</v>
      </c>
      <c r="CB1056" t="s">
        <v>1</v>
      </c>
      <c r="CD1056" t="str" cm="1">
        <f t="array" aca="1" ref="CD1056" ca="1">eConcatenar(A1056:CB1056,"|")</f>
        <v>JNkwAcAKTYmjjLBb|COM2017-4214|3|ECONOLINE|TABASCO|COMALCALCO|LEON ZARATE|2017-11-17|12900|0|100|50|1|0|0|0|0|0|0|0|0|0|0|0|0|0|0|PEREZ|OLAN|MIRIAM|SOLTERO|X|X|LEON ZARATE |LEON ZARATE|X|X|X|X|X|LEON ZARATE |X|LUNES|X|X|X|X|X|DOMICILIO |12900|0|0|0|0|2022-02-02|2022-02-09|x|x|x|x|x|QWZGYSX69KVTQO|x|HOMBRE|X|12900|X|X|X|X|X|X|X|X|CARDENAS|X|X|X|X|X</v>
      </c>
    </row>
    <row r="1057" spans="1:82" x14ac:dyDescent="0.25">
      <c r="A1057" t="s">
        <v>1191</v>
      </c>
      <c r="B1057" t="s">
        <v>2515</v>
      </c>
      <c r="C1057">
        <v>3</v>
      </c>
      <c r="D1057" t="s">
        <v>3187</v>
      </c>
      <c r="E1057" t="s">
        <v>3188</v>
      </c>
      <c r="F1057" t="s">
        <v>3189</v>
      </c>
      <c r="G1057" t="s">
        <v>3421</v>
      </c>
      <c r="H1057" t="s">
        <v>3947</v>
      </c>
      <c r="I1057">
        <v>12900</v>
      </c>
      <c r="J1057">
        <v>0</v>
      </c>
      <c r="K1057">
        <v>100</v>
      </c>
      <c r="L1057">
        <v>50</v>
      </c>
      <c r="M1057">
        <v>1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 t="s">
        <v>4255</v>
      </c>
      <c r="AC1057" t="s">
        <v>4184</v>
      </c>
      <c r="AD1057" t="s">
        <v>4687</v>
      </c>
      <c r="AE1057" t="s">
        <v>4</v>
      </c>
      <c r="AF1057" t="s">
        <v>1</v>
      </c>
      <c r="AG1057" t="s">
        <v>1</v>
      </c>
      <c r="AH1057" t="s">
        <v>5226</v>
      </c>
      <c r="AI1057" t="s">
        <v>3421</v>
      </c>
      <c r="AJ1057" t="s">
        <v>1</v>
      </c>
      <c r="AK1057" t="s">
        <v>1</v>
      </c>
      <c r="AL1057" t="s">
        <v>1</v>
      </c>
      <c r="AM1057" t="s">
        <v>1</v>
      </c>
      <c r="AN1057" t="s">
        <v>1</v>
      </c>
      <c r="AO1057" t="s">
        <v>5226</v>
      </c>
      <c r="AP1057" t="s">
        <v>1</v>
      </c>
      <c r="AQ1057" t="s">
        <v>2</v>
      </c>
      <c r="AR1057" t="s">
        <v>1</v>
      </c>
      <c r="AS1057" t="s">
        <v>1</v>
      </c>
      <c r="AT1057" t="s">
        <v>1</v>
      </c>
      <c r="AU1057" t="s">
        <v>1</v>
      </c>
      <c r="AV1057" t="s">
        <v>1</v>
      </c>
      <c r="AW1057" t="s">
        <v>11</v>
      </c>
      <c r="AX1057">
        <f>Tabla1[[#This Row],[precio del paquete]]-Tabla1[[#This Row],[Saldo_Deudor]]</f>
        <v>12000</v>
      </c>
      <c r="AY1057">
        <v>900</v>
      </c>
      <c r="AZ1057">
        <v>0</v>
      </c>
      <c r="BA1057">
        <v>0</v>
      </c>
      <c r="BB1057" s="20">
        <v>0</v>
      </c>
      <c r="BC1057" t="s">
        <v>3789</v>
      </c>
      <c r="BD1057" t="s">
        <v>6042</v>
      </c>
      <c r="BE1057" t="s">
        <v>3</v>
      </c>
      <c r="BF1057" t="s">
        <v>3</v>
      </c>
      <c r="BG1057" t="s">
        <v>3</v>
      </c>
      <c r="BH1057" t="s">
        <v>3</v>
      </c>
      <c r="BI1057" t="s">
        <v>3</v>
      </c>
      <c r="BJ1057" s="19" t="s">
        <v>6134</v>
      </c>
      <c r="BK1057" t="s">
        <v>3</v>
      </c>
      <c r="BL1057" t="s">
        <v>132</v>
      </c>
      <c r="BM1057" t="s">
        <v>1</v>
      </c>
      <c r="BN1057">
        <f>Tabla1[[#This Row],[precio del paquete]]</f>
        <v>12900</v>
      </c>
      <c r="BO1057" t="s">
        <v>1</v>
      </c>
      <c r="BP1057" t="s">
        <v>1</v>
      </c>
      <c r="BQ1057" t="s">
        <v>1</v>
      </c>
      <c r="BR1057" t="s">
        <v>1</v>
      </c>
      <c r="BS1057" t="s">
        <v>1</v>
      </c>
      <c r="BT1057" t="s">
        <v>1</v>
      </c>
      <c r="BU1057" t="s">
        <v>1</v>
      </c>
      <c r="BV1057" t="s">
        <v>1</v>
      </c>
      <c r="BW1057" t="s">
        <v>0</v>
      </c>
      <c r="BX1057" t="s">
        <v>1</v>
      </c>
      <c r="BY1057" t="s">
        <v>1</v>
      </c>
      <c r="BZ1057" t="s">
        <v>1</v>
      </c>
      <c r="CA1057" t="s">
        <v>1</v>
      </c>
      <c r="CB1057" t="s">
        <v>1</v>
      </c>
      <c r="CD1057" t="str" cm="1">
        <f t="array" aca="1" ref="CD1057" ca="1">eConcatenar(A1057:CB1057,"|")</f>
        <v>JzwTQoTLLgr3yTQM|COM2017-4083|3|ECONOLINE|TABASCO|COMALCALCO|LEON ZARATE|2017-09-11|12900|0|100|50|1|0|0|0|0|0|0|0|0|0|0|0|0|0|0|ALVARADO|PEREZ|MA DEL CARMEN|SOLTERO|X|X|LEON ZARATE |LEON ZARATE|X|X|X|X|X|LEON ZARATE |X|LUNES|X|X|X|X|X|DOMICILIO |12000|900|0|0|0|2022-03-01|2022-03-08|x|x|x|x|x|QWZGYSX69KVTQO|x|HOMBRE|X|12900|X|X|X|X|X|X|X|X|CARDENAS|X|X|X|X|X</v>
      </c>
    </row>
    <row r="1058" spans="1:82" x14ac:dyDescent="0.25">
      <c r="A1058" t="s">
        <v>1192</v>
      </c>
      <c r="B1058" t="s">
        <v>2183</v>
      </c>
      <c r="C1058">
        <v>3</v>
      </c>
      <c r="D1058" t="s">
        <v>3183</v>
      </c>
      <c r="E1058" t="s">
        <v>3188</v>
      </c>
      <c r="F1058" t="s">
        <v>3189</v>
      </c>
      <c r="G1058" t="s">
        <v>3237</v>
      </c>
      <c r="H1058" t="s">
        <v>3755</v>
      </c>
      <c r="I1058">
        <v>14800</v>
      </c>
      <c r="J1058">
        <v>0</v>
      </c>
      <c r="K1058">
        <v>200</v>
      </c>
      <c r="L1058">
        <v>50</v>
      </c>
      <c r="M1058">
        <v>1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 t="s">
        <v>4282</v>
      </c>
      <c r="AC1058" t="s">
        <v>4283</v>
      </c>
      <c r="AD1058" t="s">
        <v>4284</v>
      </c>
      <c r="AE1058" t="s">
        <v>4</v>
      </c>
      <c r="AF1058" t="s">
        <v>1</v>
      </c>
      <c r="AG1058" t="s">
        <v>1</v>
      </c>
      <c r="AH1058" t="s">
        <v>5226</v>
      </c>
      <c r="AI1058" t="s">
        <v>3237</v>
      </c>
      <c r="AJ1058" t="s">
        <v>1</v>
      </c>
      <c r="AK1058">
        <v>9332048027</v>
      </c>
      <c r="AL1058" t="s">
        <v>1</v>
      </c>
      <c r="AM1058" t="s">
        <v>1</v>
      </c>
      <c r="AN1058" t="s">
        <v>1</v>
      </c>
      <c r="AO1058" t="s">
        <v>5226</v>
      </c>
      <c r="AP1058" t="s">
        <v>1</v>
      </c>
      <c r="AQ1058" t="s">
        <v>2</v>
      </c>
      <c r="AR1058" t="s">
        <v>1</v>
      </c>
      <c r="AS1058" t="s">
        <v>1</v>
      </c>
      <c r="AT1058" t="s">
        <v>1</v>
      </c>
      <c r="AU1058" t="s">
        <v>1</v>
      </c>
      <c r="AV1058" t="s">
        <v>1</v>
      </c>
      <c r="AW1058" t="s">
        <v>11</v>
      </c>
      <c r="AX1058">
        <f>Tabla1[[#This Row],[precio del paquete]]-Tabla1[[#This Row],[Saldo_Deudor]]</f>
        <v>1600</v>
      </c>
      <c r="AY1058">
        <v>13200</v>
      </c>
      <c r="AZ1058">
        <v>0</v>
      </c>
      <c r="BA1058">
        <v>0</v>
      </c>
      <c r="BB1058" s="20">
        <v>0</v>
      </c>
      <c r="BC1058" t="s">
        <v>5963</v>
      </c>
      <c r="BD1058" t="s">
        <v>6044</v>
      </c>
      <c r="BE1058" t="s">
        <v>3</v>
      </c>
      <c r="BF1058" t="s">
        <v>3</v>
      </c>
      <c r="BG1058" t="s">
        <v>3</v>
      </c>
      <c r="BH1058" t="s">
        <v>3</v>
      </c>
      <c r="BI1058" t="s">
        <v>3</v>
      </c>
      <c r="BJ1058" s="18" t="s">
        <v>6134</v>
      </c>
      <c r="BK1058" t="s">
        <v>3</v>
      </c>
      <c r="BL1058" t="s">
        <v>132</v>
      </c>
      <c r="BM1058" t="s">
        <v>1</v>
      </c>
      <c r="BN1058">
        <f>Tabla1[[#This Row],[precio del paquete]]</f>
        <v>14800</v>
      </c>
      <c r="BO1058" t="s">
        <v>1</v>
      </c>
      <c r="BP1058" t="s">
        <v>1</v>
      </c>
      <c r="BQ1058" t="s">
        <v>1</v>
      </c>
      <c r="BR1058" t="s">
        <v>1</v>
      </c>
      <c r="BS1058" t="s">
        <v>1</v>
      </c>
      <c r="BT1058" t="s">
        <v>1</v>
      </c>
      <c r="BU1058" t="s">
        <v>1</v>
      </c>
      <c r="BV1058" t="s">
        <v>1</v>
      </c>
      <c r="BW1058" t="s">
        <v>0</v>
      </c>
      <c r="BX1058" t="s">
        <v>1</v>
      </c>
      <c r="BY1058" t="s">
        <v>1</v>
      </c>
      <c r="BZ1058" t="s">
        <v>1</v>
      </c>
      <c r="CA1058" t="s">
        <v>1</v>
      </c>
      <c r="CB1058" t="s">
        <v>1</v>
      </c>
      <c r="CD1058" t="str" cm="1">
        <f t="array" aca="1" ref="CD1058" ca="1">eConcatenar(A1058:CB1058,"|")</f>
        <v>75AASLwISvHqCjVz|COM2021-3108|3|MEMORIAL|TABASCO|COMALCALCO|CARRETERA PRINCIPAL SIN NUMERO|2021-01-10|14800|0|200|50|1|0|0|0|0|0|0|0|0|0|0|0|0|0|0|CORDOA|CORDOVA|MADAY|SOLTERO|X|X|LEON ZARATE |CARRETERA PRINCIPAL SIN NUMERO|X|9332048027|X|X|X|LEON ZARATE |X|LUNES|X|X|X|X|X|DOMICILIO |1600|13200|0|0|0|2022-02-02|2022-02-09|x|x|x|x|x|QWZGYSX69KVTQO|x|HOMBRE|X|14800|X|X|X|X|X|X|X|X|CARDENAS|X|X|X|X|X</v>
      </c>
    </row>
    <row r="1059" spans="1:82" x14ac:dyDescent="0.25">
      <c r="A1059" t="s">
        <v>1193</v>
      </c>
      <c r="B1059" t="s">
        <v>2592</v>
      </c>
      <c r="C1059">
        <v>3</v>
      </c>
      <c r="D1059" t="s">
        <v>3183</v>
      </c>
      <c r="E1059" t="s">
        <v>3188</v>
      </c>
      <c r="F1059" t="s">
        <v>3189</v>
      </c>
      <c r="G1059" t="s">
        <v>3472</v>
      </c>
      <c r="H1059" t="s">
        <v>3861</v>
      </c>
      <c r="I1059">
        <v>14800</v>
      </c>
      <c r="J1059">
        <v>0</v>
      </c>
      <c r="K1059">
        <v>500</v>
      </c>
      <c r="L1059">
        <v>50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 t="s">
        <v>4226</v>
      </c>
      <c r="AC1059" t="s">
        <v>4385</v>
      </c>
      <c r="AD1059" t="s">
        <v>4763</v>
      </c>
      <c r="AE1059" t="s">
        <v>4</v>
      </c>
      <c r="AF1059" t="s">
        <v>1</v>
      </c>
      <c r="AG1059" t="s">
        <v>1</v>
      </c>
      <c r="AH1059" t="s">
        <v>5526</v>
      </c>
      <c r="AI1059" t="s">
        <v>3472</v>
      </c>
      <c r="AJ1059" t="s">
        <v>1</v>
      </c>
      <c r="AK1059">
        <v>9331546810</v>
      </c>
      <c r="AL1059" t="s">
        <v>1</v>
      </c>
      <c r="AM1059" t="s">
        <v>1</v>
      </c>
      <c r="AN1059" t="s">
        <v>1</v>
      </c>
      <c r="AO1059" t="s">
        <v>5526</v>
      </c>
      <c r="AP1059" t="s">
        <v>1</v>
      </c>
      <c r="AQ1059" t="s">
        <v>2</v>
      </c>
      <c r="AR1059" t="s">
        <v>1</v>
      </c>
      <c r="AS1059" t="s">
        <v>1</v>
      </c>
      <c r="AT1059" t="s">
        <v>1</v>
      </c>
      <c r="AU1059" t="s">
        <v>1</v>
      </c>
      <c r="AV1059" t="s">
        <v>1</v>
      </c>
      <c r="AW1059" t="s">
        <v>11</v>
      </c>
      <c r="AX1059">
        <f>Tabla1[[#This Row],[precio del paquete]]-Tabla1[[#This Row],[Saldo_Deudor]]</f>
        <v>1700</v>
      </c>
      <c r="AY1059">
        <v>13100</v>
      </c>
      <c r="AZ1059">
        <v>0</v>
      </c>
      <c r="BA1059">
        <v>0</v>
      </c>
      <c r="BB1059" s="20">
        <v>0</v>
      </c>
      <c r="BC1059" t="s">
        <v>5963</v>
      </c>
      <c r="BD1059" t="s">
        <v>6044</v>
      </c>
      <c r="BE1059" t="s">
        <v>3</v>
      </c>
      <c r="BF1059" t="s">
        <v>3</v>
      </c>
      <c r="BG1059" t="s">
        <v>3</v>
      </c>
      <c r="BH1059" t="s">
        <v>3</v>
      </c>
      <c r="BI1059" t="s">
        <v>3</v>
      </c>
      <c r="BJ1059" s="19" t="s">
        <v>6134</v>
      </c>
      <c r="BK1059" t="s">
        <v>3</v>
      </c>
      <c r="BL1059" t="s">
        <v>132</v>
      </c>
      <c r="BM1059" t="s">
        <v>1</v>
      </c>
      <c r="BN1059">
        <f>Tabla1[[#This Row],[precio del paquete]]</f>
        <v>14800</v>
      </c>
      <c r="BO1059" t="s">
        <v>1</v>
      </c>
      <c r="BP1059" t="s">
        <v>1</v>
      </c>
      <c r="BQ1059" t="s">
        <v>1</v>
      </c>
      <c r="BR1059" t="s">
        <v>1</v>
      </c>
      <c r="BS1059" t="s">
        <v>1</v>
      </c>
      <c r="BT1059" t="s">
        <v>1</v>
      </c>
      <c r="BU1059" t="s">
        <v>1</v>
      </c>
      <c r="BV1059" t="s">
        <v>1</v>
      </c>
      <c r="BW1059" t="s">
        <v>0</v>
      </c>
      <c r="BX1059" t="s">
        <v>1</v>
      </c>
      <c r="BY1059" t="s">
        <v>1</v>
      </c>
      <c r="BZ1059" t="s">
        <v>1</v>
      </c>
      <c r="CA1059" t="s">
        <v>1</v>
      </c>
      <c r="CB1059" t="s">
        <v>1</v>
      </c>
      <c r="CD1059" t="str" cm="1">
        <f t="array" aca="1" ref="CD1059" ca="1">eConcatenar(A1059:CB1059,"|")</f>
        <v>BAqVKugCQVuRKq1Y|COM2021-7298|3|MEMORIAL|TABASCO|COMALCALCO|PATASTAL SEGUNDA SECCION|2021-02-12|14800|0|500|50|0|0|0|0|0|0|0|0|0|0|0|0|0|0|0|CRUZ|SANTOS|ALVA|SOLTERO|X|X|CARRETERA A ZARAGOZA|PATASTAL SEGUNDA SECCION|X|9331546810|X|X|X|CARRETERA A ZARAGOZA|X|LUNES|X|X|X|X|X|DOMICILIO |1700|13100|0|0|0|2022-02-02|2022-02-09|x|x|x|x|x|QWZGYSX69KVTQO|x|HOMBRE|X|14800|X|X|X|X|X|X|X|X|CARDENAS|X|X|X|X|X</v>
      </c>
    </row>
    <row r="1060" spans="1:82" x14ac:dyDescent="0.25">
      <c r="A1060" t="s">
        <v>1194</v>
      </c>
      <c r="B1060" t="s">
        <v>2849</v>
      </c>
      <c r="C1060">
        <v>3</v>
      </c>
      <c r="D1060" t="s">
        <v>3185</v>
      </c>
      <c r="E1060" t="s">
        <v>3188</v>
      </c>
      <c r="F1060" t="s">
        <v>3189</v>
      </c>
      <c r="G1060" t="s">
        <v>3606</v>
      </c>
      <c r="H1060" t="s">
        <v>4064</v>
      </c>
      <c r="I1060">
        <v>12900</v>
      </c>
      <c r="J1060">
        <v>0</v>
      </c>
      <c r="K1060">
        <v>100</v>
      </c>
      <c r="L1060">
        <v>50</v>
      </c>
      <c r="M1060">
        <v>1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 t="s">
        <v>4423</v>
      </c>
      <c r="AC1060" t="s">
        <v>4305</v>
      </c>
      <c r="AD1060" t="s">
        <v>4666</v>
      </c>
      <c r="AE1060" t="s">
        <v>4</v>
      </c>
      <c r="AF1060" t="s">
        <v>1</v>
      </c>
      <c r="AG1060" t="s">
        <v>1</v>
      </c>
      <c r="AH1060" t="s">
        <v>3606</v>
      </c>
      <c r="AI1060" t="s">
        <v>3606</v>
      </c>
      <c r="AJ1060" t="s">
        <v>1</v>
      </c>
      <c r="AK1060">
        <v>9331181257</v>
      </c>
      <c r="AL1060" t="s">
        <v>1</v>
      </c>
      <c r="AM1060" t="s">
        <v>1</v>
      </c>
      <c r="AN1060" t="s">
        <v>1</v>
      </c>
      <c r="AO1060" t="s">
        <v>3606</v>
      </c>
      <c r="AP1060" t="s">
        <v>1</v>
      </c>
      <c r="AQ1060" t="s">
        <v>2</v>
      </c>
      <c r="AR1060" t="s">
        <v>1</v>
      </c>
      <c r="AS1060" t="s">
        <v>1</v>
      </c>
      <c r="AT1060" t="s">
        <v>1</v>
      </c>
      <c r="AU1060" t="s">
        <v>1</v>
      </c>
      <c r="AV1060" t="s">
        <v>1</v>
      </c>
      <c r="AW1060" t="s">
        <v>11</v>
      </c>
      <c r="AX1060">
        <f>Tabla1[[#This Row],[precio del paquete]]-Tabla1[[#This Row],[Saldo_Deudor]]</f>
        <v>3300</v>
      </c>
      <c r="AY1060">
        <v>9600</v>
      </c>
      <c r="AZ1060">
        <v>0</v>
      </c>
      <c r="BA1060">
        <v>0</v>
      </c>
      <c r="BB1060" s="20">
        <v>0</v>
      </c>
      <c r="BC1060" t="s">
        <v>5963</v>
      </c>
      <c r="BD1060" t="s">
        <v>6044</v>
      </c>
      <c r="BE1060" t="s">
        <v>3</v>
      </c>
      <c r="BF1060" t="s">
        <v>3</v>
      </c>
      <c r="BG1060" t="s">
        <v>3</v>
      </c>
      <c r="BH1060" t="s">
        <v>3</v>
      </c>
      <c r="BI1060" t="s">
        <v>3</v>
      </c>
      <c r="BJ1060" s="18" t="s">
        <v>6134</v>
      </c>
      <c r="BK1060" t="s">
        <v>3</v>
      </c>
      <c r="BL1060" t="s">
        <v>132</v>
      </c>
      <c r="BM1060" t="s">
        <v>1</v>
      </c>
      <c r="BN1060">
        <f>Tabla1[[#This Row],[precio del paquete]]</f>
        <v>12900</v>
      </c>
      <c r="BO1060" t="s">
        <v>1</v>
      </c>
      <c r="BP1060" t="s">
        <v>1</v>
      </c>
      <c r="BQ1060" t="s">
        <v>1</v>
      </c>
      <c r="BR1060" t="s">
        <v>1</v>
      </c>
      <c r="BS1060" t="s">
        <v>1</v>
      </c>
      <c r="BT1060" t="s">
        <v>1</v>
      </c>
      <c r="BU1060" t="s">
        <v>1</v>
      </c>
      <c r="BV1060" t="s">
        <v>1</v>
      </c>
      <c r="BW1060" t="s">
        <v>0</v>
      </c>
      <c r="BX1060" t="s">
        <v>1</v>
      </c>
      <c r="BY1060" t="s">
        <v>1</v>
      </c>
      <c r="BZ1060" t="s">
        <v>1</v>
      </c>
      <c r="CA1060" t="s">
        <v>1</v>
      </c>
      <c r="CB1060" t="s">
        <v>1</v>
      </c>
      <c r="CD1060" t="str" cm="1">
        <f t="array" aca="1" ref="CD1060" ca="1">eConcatenar(A1060:CB1060,"|")</f>
        <v>WC4AWISERX5yObg0|COM2020-2970|3|IMPERIAL DE LUJO|TABASCO|COMALCALCO|TECOLUTILLA|2020-11-17|12900|0|100|50|1|0|0|0|0|0|0|0|0|0|0|0|0|0|0|DE LA ROSA|SANCHEZ|VIRGINIA|SOLTERO|X|X|TECOLUTILLA|TECOLUTILLA|X|9331181257|X|X|X|TECOLUTILLA|X|LUNES|X|X|X|X|X|DOMICILIO |3300|9600|0|0|0|2022-02-02|2022-02-09|x|x|x|x|x|QWZGYSX69KVTQO|x|HOMBRE|X|12900|X|X|X|X|X|X|X|X|CARDENAS|X|X|X|X|X</v>
      </c>
    </row>
    <row r="1061" spans="1:82" x14ac:dyDescent="0.25">
      <c r="A1061" t="s">
        <v>1195</v>
      </c>
      <c r="B1061" t="s">
        <v>2899</v>
      </c>
      <c r="C1061">
        <v>3</v>
      </c>
      <c r="D1061" t="s">
        <v>3185</v>
      </c>
      <c r="E1061" t="s">
        <v>3188</v>
      </c>
      <c r="F1061" t="s">
        <v>3189</v>
      </c>
      <c r="G1061" t="s">
        <v>3624</v>
      </c>
      <c r="H1061" t="s">
        <v>3763</v>
      </c>
      <c r="I1061">
        <v>12900</v>
      </c>
      <c r="J1061">
        <v>0</v>
      </c>
      <c r="K1061">
        <v>100</v>
      </c>
      <c r="L1061">
        <v>50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 t="s">
        <v>4264</v>
      </c>
      <c r="AC1061" t="s">
        <v>4217</v>
      </c>
      <c r="AD1061" t="s">
        <v>4791</v>
      </c>
      <c r="AE1061" t="s">
        <v>4</v>
      </c>
      <c r="AF1061" t="s">
        <v>1</v>
      </c>
      <c r="AG1061" t="s">
        <v>1</v>
      </c>
      <c r="AH1061" t="s">
        <v>3624</v>
      </c>
      <c r="AI1061" t="s">
        <v>3624</v>
      </c>
      <c r="AJ1061" t="s">
        <v>1</v>
      </c>
      <c r="AK1061">
        <v>9331521439</v>
      </c>
      <c r="AL1061" t="s">
        <v>1</v>
      </c>
      <c r="AM1061" t="s">
        <v>1</v>
      </c>
      <c r="AN1061" t="s">
        <v>1</v>
      </c>
      <c r="AO1061" t="s">
        <v>3624</v>
      </c>
      <c r="AP1061" t="s">
        <v>1</v>
      </c>
      <c r="AQ1061" t="s">
        <v>2</v>
      </c>
      <c r="AR1061" t="s">
        <v>1</v>
      </c>
      <c r="AS1061" t="s">
        <v>1</v>
      </c>
      <c r="AT1061" t="s">
        <v>1</v>
      </c>
      <c r="AU1061" t="s">
        <v>1</v>
      </c>
      <c r="AV1061" t="s">
        <v>1</v>
      </c>
      <c r="AW1061" t="s">
        <v>11</v>
      </c>
      <c r="AX1061">
        <f>Tabla1[[#This Row],[precio del paquete]]-Tabla1[[#This Row],[Saldo_Deudor]]</f>
        <v>1150</v>
      </c>
      <c r="AY1061">
        <v>11750</v>
      </c>
      <c r="AZ1061">
        <v>0</v>
      </c>
      <c r="BA1061">
        <v>0</v>
      </c>
      <c r="BB1061" s="20">
        <v>0</v>
      </c>
      <c r="BC1061" t="s">
        <v>5963</v>
      </c>
      <c r="BD1061" t="s">
        <v>6044</v>
      </c>
      <c r="BE1061" t="s">
        <v>3</v>
      </c>
      <c r="BF1061" t="s">
        <v>3</v>
      </c>
      <c r="BG1061" t="s">
        <v>3</v>
      </c>
      <c r="BH1061" t="s">
        <v>3</v>
      </c>
      <c r="BI1061" t="s">
        <v>3</v>
      </c>
      <c r="BJ1061" s="19" t="s">
        <v>6134</v>
      </c>
      <c r="BK1061" t="s">
        <v>3</v>
      </c>
      <c r="BL1061" t="s">
        <v>132</v>
      </c>
      <c r="BM1061" t="s">
        <v>1</v>
      </c>
      <c r="BN1061">
        <f>Tabla1[[#This Row],[precio del paquete]]</f>
        <v>12900</v>
      </c>
      <c r="BO1061" t="s">
        <v>1</v>
      </c>
      <c r="BP1061" t="s">
        <v>1</v>
      </c>
      <c r="BQ1061" t="s">
        <v>1</v>
      </c>
      <c r="BR1061" t="s">
        <v>1</v>
      </c>
      <c r="BS1061" t="s">
        <v>1</v>
      </c>
      <c r="BT1061" t="s">
        <v>1</v>
      </c>
      <c r="BU1061" t="s">
        <v>1</v>
      </c>
      <c r="BV1061" t="s">
        <v>1</v>
      </c>
      <c r="BW1061" t="s">
        <v>0</v>
      </c>
      <c r="BX1061" t="s">
        <v>1</v>
      </c>
      <c r="BY1061" t="s">
        <v>1</v>
      </c>
      <c r="BZ1061" t="s">
        <v>1</v>
      </c>
      <c r="CA1061" t="s">
        <v>1</v>
      </c>
      <c r="CB1061" t="s">
        <v>1</v>
      </c>
      <c r="CD1061" t="str" cm="1">
        <f t="array" aca="1" ref="CD1061" ca="1">eConcatenar(A1061:CB1061,"|")</f>
        <v>x1tkQSkji5m69voD|COM2021-1316|3|IMPERIAL DE LUJO|TABASCO|COMALCALCO|VILLA TECOLUTILLA|2022-02-01|12900|0|100|50|0|0|0|0|0|0|0|0|0|0|0|0|0|0|0|AREVALO|RODRIGUEZ|BARTOLA|SOLTERO|X|X|VILLA TECOLUTILLA|VILLA TECOLUTILLA|X|9331521439|X|X|X|VILLA TECOLUTILLA|X|LUNES|X|X|X|X|X|DOMICILIO |1150|11750|0|0|0|2022-02-02|2022-02-09|x|x|x|x|x|QWZGYSX69KVTQO|x|HOMBRE|X|12900|X|X|X|X|X|X|X|X|CARDENAS|X|X|X|X|X</v>
      </c>
    </row>
    <row r="1062" spans="1:82" x14ac:dyDescent="0.25">
      <c r="A1062" t="s">
        <v>1196</v>
      </c>
      <c r="B1062" t="s">
        <v>2281</v>
      </c>
      <c r="C1062">
        <v>3</v>
      </c>
      <c r="D1062" t="s">
        <v>3183</v>
      </c>
      <c r="E1062" t="s">
        <v>3188</v>
      </c>
      <c r="F1062" t="s">
        <v>3189</v>
      </c>
      <c r="G1062" t="s">
        <v>3282</v>
      </c>
      <c r="H1062" t="s">
        <v>3826</v>
      </c>
      <c r="I1062">
        <v>14800</v>
      </c>
      <c r="J1062">
        <v>0</v>
      </c>
      <c r="K1062">
        <v>200</v>
      </c>
      <c r="L1062">
        <v>50</v>
      </c>
      <c r="M1062">
        <v>1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 t="s">
        <v>4360</v>
      </c>
      <c r="AC1062" t="s">
        <v>4184</v>
      </c>
      <c r="AD1062" t="s">
        <v>4442</v>
      </c>
      <c r="AE1062" t="s">
        <v>4</v>
      </c>
      <c r="AF1062" t="s">
        <v>1</v>
      </c>
      <c r="AG1062" t="s">
        <v>1</v>
      </c>
      <c r="AH1062" t="s">
        <v>3618</v>
      </c>
      <c r="AI1062" t="s">
        <v>3282</v>
      </c>
      <c r="AJ1062" t="s">
        <v>1</v>
      </c>
      <c r="AK1062">
        <v>9331240531</v>
      </c>
      <c r="AL1062" t="s">
        <v>1</v>
      </c>
      <c r="AM1062" t="s">
        <v>1</v>
      </c>
      <c r="AN1062" t="s">
        <v>1</v>
      </c>
      <c r="AO1062" t="s">
        <v>3618</v>
      </c>
      <c r="AP1062" t="s">
        <v>1</v>
      </c>
      <c r="AQ1062" t="s">
        <v>2</v>
      </c>
      <c r="AR1062" t="s">
        <v>1</v>
      </c>
      <c r="AS1062" t="s">
        <v>1</v>
      </c>
      <c r="AT1062" t="s">
        <v>1</v>
      </c>
      <c r="AU1062" t="s">
        <v>1</v>
      </c>
      <c r="AV1062" t="s">
        <v>1</v>
      </c>
      <c r="AW1062" t="s">
        <v>11</v>
      </c>
      <c r="AX1062">
        <f>Tabla1[[#This Row],[precio del paquete]]-Tabla1[[#This Row],[Saldo_Deudor]]</f>
        <v>200</v>
      </c>
      <c r="AY1062">
        <v>14600</v>
      </c>
      <c r="AZ1062">
        <v>0</v>
      </c>
      <c r="BA1062">
        <v>0</v>
      </c>
      <c r="BB1062" s="20">
        <v>0</v>
      </c>
      <c r="BC1062" t="s">
        <v>3866</v>
      </c>
      <c r="BD1062" t="s">
        <v>3761</v>
      </c>
      <c r="BE1062" t="s">
        <v>3</v>
      </c>
      <c r="BF1062" t="s">
        <v>3</v>
      </c>
      <c r="BG1062" t="s">
        <v>3</v>
      </c>
      <c r="BH1062" t="s">
        <v>3</v>
      </c>
      <c r="BI1062" t="s">
        <v>3</v>
      </c>
      <c r="BJ1062" s="18" t="s">
        <v>6134</v>
      </c>
      <c r="BK1062" t="s">
        <v>3</v>
      </c>
      <c r="BL1062" t="s">
        <v>132</v>
      </c>
      <c r="BM1062" t="s">
        <v>1</v>
      </c>
      <c r="BN1062">
        <f>Tabla1[[#This Row],[precio del paquete]]</f>
        <v>14800</v>
      </c>
      <c r="BO1062" t="s">
        <v>1</v>
      </c>
      <c r="BP1062" t="s">
        <v>1</v>
      </c>
      <c r="BQ1062" t="s">
        <v>1</v>
      </c>
      <c r="BR1062" t="s">
        <v>1</v>
      </c>
      <c r="BS1062" t="s">
        <v>1</v>
      </c>
      <c r="BT1062" t="s">
        <v>1</v>
      </c>
      <c r="BU1062" t="s">
        <v>1</v>
      </c>
      <c r="BV1062" t="s">
        <v>1</v>
      </c>
      <c r="BW1062" t="s">
        <v>0</v>
      </c>
      <c r="BX1062" t="s">
        <v>1</v>
      </c>
      <c r="BY1062" t="s">
        <v>1</v>
      </c>
      <c r="BZ1062" t="s">
        <v>1</v>
      </c>
      <c r="CA1062" t="s">
        <v>1</v>
      </c>
      <c r="CB1062" t="s">
        <v>1</v>
      </c>
      <c r="CD1062" t="str" cm="1">
        <f t="array" aca="1" ref="CD1062" ca="1">eConcatenar(A1062:CB1062,"|")</f>
        <v>R1a1HWQBaVNEaVAC|COM2021-3799|3|MEMORIAL|TABASCO|COMALCALCO|COLONIA ORIENTE|2021-11-29|14800|0|200|50|1|0|0|0|0|0|0|0|0|0|0|0|0|0|0|TORRES|PEREZ|JOSE LUIS|SOLTERO|X|X|VILLA ALDAMA|COLONIA ORIENTE|X|9331240531|X|X|X|VILLA ALDAMA|X|LUNES|X|X|X|X|X|DOMICILIO |200|14600|0|0|0|2021-11-23|2021-11-30|x|x|x|x|x|QWZGYSX69KVTQO|x|HOMBRE|X|14800|X|X|X|X|X|X|X|X|CARDENAS|X|X|X|X|X</v>
      </c>
    </row>
    <row r="1063" spans="1:82" x14ac:dyDescent="0.25">
      <c r="A1063" t="s">
        <v>1197</v>
      </c>
      <c r="B1063" t="s">
        <v>2444</v>
      </c>
      <c r="C1063">
        <v>3</v>
      </c>
      <c r="D1063" t="s">
        <v>3183</v>
      </c>
      <c r="E1063" t="s">
        <v>3188</v>
      </c>
      <c r="F1063" t="s">
        <v>3189</v>
      </c>
      <c r="G1063" t="s">
        <v>3376</v>
      </c>
      <c r="H1063" t="s">
        <v>3755</v>
      </c>
      <c r="I1063">
        <v>14800</v>
      </c>
      <c r="J1063">
        <v>0</v>
      </c>
      <c r="K1063">
        <v>200</v>
      </c>
      <c r="L1063">
        <v>50</v>
      </c>
      <c r="M1063">
        <v>1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 t="s">
        <v>7</v>
      </c>
      <c r="AC1063" t="s">
        <v>4314</v>
      </c>
      <c r="AD1063" t="s">
        <v>4618</v>
      </c>
      <c r="AE1063" t="s">
        <v>4</v>
      </c>
      <c r="AF1063" t="s">
        <v>1</v>
      </c>
      <c r="AG1063" t="s">
        <v>1</v>
      </c>
      <c r="AH1063" t="s">
        <v>5429</v>
      </c>
      <c r="AI1063" t="s">
        <v>3376</v>
      </c>
      <c r="AJ1063" t="s">
        <v>1</v>
      </c>
      <c r="AK1063">
        <v>9331595650</v>
      </c>
      <c r="AL1063" t="s">
        <v>1</v>
      </c>
      <c r="AM1063" t="s">
        <v>1</v>
      </c>
      <c r="AN1063" t="s">
        <v>1</v>
      </c>
      <c r="AO1063" t="s">
        <v>5429</v>
      </c>
      <c r="AP1063" t="s">
        <v>1</v>
      </c>
      <c r="AQ1063" t="s">
        <v>2</v>
      </c>
      <c r="AR1063" t="s">
        <v>1</v>
      </c>
      <c r="AS1063" t="s">
        <v>1</v>
      </c>
      <c r="AT1063" t="s">
        <v>1</v>
      </c>
      <c r="AU1063" t="s">
        <v>1</v>
      </c>
      <c r="AV1063" t="s">
        <v>1</v>
      </c>
      <c r="AW1063" t="s">
        <v>11</v>
      </c>
      <c r="AX1063">
        <f>Tabla1[[#This Row],[precio del paquete]]-Tabla1[[#This Row],[Saldo_Deudor]]</f>
        <v>2350</v>
      </c>
      <c r="AY1063">
        <v>12450</v>
      </c>
      <c r="AZ1063">
        <v>0</v>
      </c>
      <c r="BA1063">
        <v>0</v>
      </c>
      <c r="BB1063" s="20">
        <v>0</v>
      </c>
      <c r="BC1063" t="s">
        <v>3965</v>
      </c>
      <c r="BD1063" t="s">
        <v>4085</v>
      </c>
      <c r="BE1063" t="s">
        <v>3</v>
      </c>
      <c r="BF1063" t="s">
        <v>3</v>
      </c>
      <c r="BG1063" t="s">
        <v>3</v>
      </c>
      <c r="BH1063" t="s">
        <v>3</v>
      </c>
      <c r="BI1063" t="s">
        <v>3</v>
      </c>
      <c r="BJ1063" s="19" t="s">
        <v>6149</v>
      </c>
      <c r="BK1063" t="s">
        <v>3</v>
      </c>
      <c r="BL1063" t="s">
        <v>132</v>
      </c>
      <c r="BM1063" t="s">
        <v>1</v>
      </c>
      <c r="BN1063">
        <f>Tabla1[[#This Row],[precio del paquete]]</f>
        <v>14800</v>
      </c>
      <c r="BO1063" t="s">
        <v>1</v>
      </c>
      <c r="BP1063" t="s">
        <v>1</v>
      </c>
      <c r="BQ1063" t="s">
        <v>1</v>
      </c>
      <c r="BR1063" t="s">
        <v>1</v>
      </c>
      <c r="BS1063" t="s">
        <v>1</v>
      </c>
      <c r="BT1063" t="s">
        <v>1</v>
      </c>
      <c r="BU1063" t="s">
        <v>1</v>
      </c>
      <c r="BV1063" t="s">
        <v>1</v>
      </c>
      <c r="BW1063" t="s">
        <v>0</v>
      </c>
      <c r="BX1063" t="s">
        <v>1</v>
      </c>
      <c r="BY1063" t="s">
        <v>1</v>
      </c>
      <c r="BZ1063" t="s">
        <v>1</v>
      </c>
      <c r="CA1063" t="s">
        <v>1</v>
      </c>
      <c r="CB1063" t="s">
        <v>1</v>
      </c>
      <c r="CD1063" t="str" cm="1">
        <f t="array" aca="1" ref="CD1063" ca="1">eConcatenar(A1063:CB1063,"|")</f>
        <v>It6jRVpV0cEIzWMt|COM2021-3116|3|MEMORIAL|TABASCO|COMALCALCO|FRANCISCO I MADERO SEGUNDA SECCION|2021-01-10|14800|0|200|50|1|0|0|0|0|0|0|0|0|0|0|0|0|0|0|LOPEZ|CASTILLO|HIPOLITO|SOLTERO|X|X|ENTRADA AL ESTABLO SIN NUMERO|FRANCISCO I MADERO SEGUNDA SECCION|X|9331595650|X|X|X|ENTRADA AL ESTABLO SIN NUMERO|X|LUNES|X|X|X|X|X|DOMICILIO |2350|12450|0|0|0|2022-01-19|2022-01-26|x|x|x|x|x|QWZGYS8Q9KVTQO|x|HOMBRE|X|14800|X|X|X|X|X|X|X|X|CARDENAS|X|X|X|X|X</v>
      </c>
    </row>
    <row r="1064" spans="1:82" x14ac:dyDescent="0.25">
      <c r="A1064" t="s">
        <v>1198</v>
      </c>
      <c r="B1064" t="s">
        <v>2873</v>
      </c>
      <c r="C1064">
        <v>3</v>
      </c>
      <c r="D1064" t="s">
        <v>3187</v>
      </c>
      <c r="E1064" t="s">
        <v>3188</v>
      </c>
      <c r="F1064" t="s">
        <v>3189</v>
      </c>
      <c r="G1064" t="s">
        <v>3618</v>
      </c>
      <c r="H1064" t="s">
        <v>4072</v>
      </c>
      <c r="I1064">
        <v>11900</v>
      </c>
      <c r="J1064">
        <v>0</v>
      </c>
      <c r="K1064">
        <v>200</v>
      </c>
      <c r="L1064">
        <v>50</v>
      </c>
      <c r="M1064">
        <v>1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 t="s">
        <v>4283</v>
      </c>
      <c r="AC1064" t="s">
        <v>4183</v>
      </c>
      <c r="AD1064" t="s">
        <v>4959</v>
      </c>
      <c r="AE1064" t="s">
        <v>4</v>
      </c>
      <c r="AF1064" t="s">
        <v>1</v>
      </c>
      <c r="AG1064" t="s">
        <v>1</v>
      </c>
      <c r="AH1064" t="s">
        <v>3618</v>
      </c>
      <c r="AI1064" t="s">
        <v>3618</v>
      </c>
      <c r="AJ1064" t="s">
        <v>1</v>
      </c>
      <c r="AK1064">
        <v>9331514391</v>
      </c>
      <c r="AL1064" t="s">
        <v>1</v>
      </c>
      <c r="AM1064" t="s">
        <v>1</v>
      </c>
      <c r="AN1064" t="s">
        <v>1</v>
      </c>
      <c r="AO1064" t="s">
        <v>3618</v>
      </c>
      <c r="AP1064" t="s">
        <v>1</v>
      </c>
      <c r="AQ1064" t="s">
        <v>2</v>
      </c>
      <c r="AR1064" t="s">
        <v>1</v>
      </c>
      <c r="AS1064" t="s">
        <v>1</v>
      </c>
      <c r="AT1064" t="s">
        <v>1</v>
      </c>
      <c r="AU1064" t="s">
        <v>1</v>
      </c>
      <c r="AV1064" t="s">
        <v>1</v>
      </c>
      <c r="AW1064" t="s">
        <v>11</v>
      </c>
      <c r="AX1064">
        <f>Tabla1[[#This Row],[precio del paquete]]-Tabla1[[#This Row],[Saldo_Deudor]]</f>
        <v>11600</v>
      </c>
      <c r="AY1064">
        <v>300</v>
      </c>
      <c r="AZ1064">
        <v>0</v>
      </c>
      <c r="BA1064">
        <v>0</v>
      </c>
      <c r="BB1064" s="20">
        <v>0</v>
      </c>
      <c r="BC1064" t="s">
        <v>3982</v>
      </c>
      <c r="BD1064" t="s">
        <v>3771</v>
      </c>
      <c r="BE1064" t="s">
        <v>3</v>
      </c>
      <c r="BF1064" t="s">
        <v>3</v>
      </c>
      <c r="BG1064" t="s">
        <v>3</v>
      </c>
      <c r="BH1064" t="s">
        <v>3</v>
      </c>
      <c r="BI1064" t="s">
        <v>3</v>
      </c>
      <c r="BJ1064" s="18" t="s">
        <v>6134</v>
      </c>
      <c r="BK1064" t="s">
        <v>3</v>
      </c>
      <c r="BL1064" t="s">
        <v>132</v>
      </c>
      <c r="BM1064" t="s">
        <v>1</v>
      </c>
      <c r="BN1064">
        <f>Tabla1[[#This Row],[precio del paquete]]</f>
        <v>11900</v>
      </c>
      <c r="BO1064" t="s">
        <v>1</v>
      </c>
      <c r="BP1064" t="s">
        <v>1</v>
      </c>
      <c r="BQ1064" t="s">
        <v>1</v>
      </c>
      <c r="BR1064" t="s">
        <v>1</v>
      </c>
      <c r="BS1064" t="s">
        <v>1</v>
      </c>
      <c r="BT1064" t="s">
        <v>1</v>
      </c>
      <c r="BU1064" t="s">
        <v>1</v>
      </c>
      <c r="BV1064" t="s">
        <v>1</v>
      </c>
      <c r="BW1064" t="s">
        <v>0</v>
      </c>
      <c r="BX1064" t="s">
        <v>1</v>
      </c>
      <c r="BY1064" t="s">
        <v>1</v>
      </c>
      <c r="BZ1064" t="s">
        <v>1</v>
      </c>
      <c r="CA1064" t="s">
        <v>1</v>
      </c>
      <c r="CB1064" t="s">
        <v>1</v>
      </c>
      <c r="CD1064" t="str" cm="1">
        <f t="array" aca="1" ref="CD1064" ca="1">eConcatenar(A1064:CB1064,"|")</f>
        <v>FS7SkA8mzRvJ9Emd|COM2017-4230|3|ECONOLINE|TABASCO|COMALCALCO|VILLA ALDAMA|2017-11-23|11900|0|200|50|1|0|0|0|0|0|0|0|0|0|0|0|0|0|0|CORDOVA|DE LA CRUZ|SANDIVEL|SOLTERO|X|X|VILLA ALDAMA|VILLA ALDAMA|X|9331514391|X|X|X|VILLA ALDAMA|X|LUNES|X|X|X|X|X|DOMICILIO |11600|300|0|0|0|2021-06-05|2021-06-12|x|x|x|x|x|QWZGYSX69KVTQO|x|HOMBRE|X|11900|X|X|X|X|X|X|X|X|CARDENAS|X|X|X|X|X</v>
      </c>
    </row>
    <row r="1065" spans="1:82" x14ac:dyDescent="0.25">
      <c r="A1065" t="s">
        <v>1199</v>
      </c>
      <c r="B1065" t="s">
        <v>2703</v>
      </c>
      <c r="C1065">
        <v>3</v>
      </c>
      <c r="D1065" t="s">
        <v>3183</v>
      </c>
      <c r="E1065" t="s">
        <v>3188</v>
      </c>
      <c r="F1065" t="s">
        <v>3189</v>
      </c>
      <c r="G1065" t="s">
        <v>3525</v>
      </c>
      <c r="H1065" t="s">
        <v>3761</v>
      </c>
      <c r="I1065">
        <v>14800</v>
      </c>
      <c r="J1065">
        <v>0</v>
      </c>
      <c r="K1065">
        <v>100</v>
      </c>
      <c r="L1065">
        <v>50</v>
      </c>
      <c r="M1065">
        <v>1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 t="s">
        <v>4612</v>
      </c>
      <c r="AC1065" t="s">
        <v>4838</v>
      </c>
      <c r="AD1065" t="s">
        <v>4837</v>
      </c>
      <c r="AE1065" t="s">
        <v>4</v>
      </c>
      <c r="AF1065" t="s">
        <v>1</v>
      </c>
      <c r="AG1065" t="s">
        <v>1</v>
      </c>
      <c r="AH1065" t="s">
        <v>3525</v>
      </c>
      <c r="AI1065" t="s">
        <v>3525</v>
      </c>
      <c r="AJ1065" t="s">
        <v>1</v>
      </c>
      <c r="AK1065">
        <v>9331554265</v>
      </c>
      <c r="AL1065" t="s">
        <v>1</v>
      </c>
      <c r="AM1065" t="s">
        <v>1</v>
      </c>
      <c r="AN1065" t="s">
        <v>1</v>
      </c>
      <c r="AO1065" t="s">
        <v>3525</v>
      </c>
      <c r="AP1065" t="s">
        <v>1</v>
      </c>
      <c r="AQ1065" t="s">
        <v>2</v>
      </c>
      <c r="AR1065" t="s">
        <v>1</v>
      </c>
      <c r="AS1065" t="s">
        <v>1</v>
      </c>
      <c r="AT1065" t="s">
        <v>1</v>
      </c>
      <c r="AU1065" t="s">
        <v>1</v>
      </c>
      <c r="AV1065" t="s">
        <v>1</v>
      </c>
      <c r="AW1065" t="s">
        <v>11</v>
      </c>
      <c r="AX1065">
        <f>Tabla1[[#This Row],[precio del paquete]]-Tabla1[[#This Row],[Saldo_Deudor]]</f>
        <v>100</v>
      </c>
      <c r="AY1065">
        <v>14700</v>
      </c>
      <c r="AZ1065">
        <v>0</v>
      </c>
      <c r="BA1065">
        <v>0</v>
      </c>
      <c r="BB1065" s="20">
        <v>0</v>
      </c>
      <c r="BC1065" t="s">
        <v>3858</v>
      </c>
      <c r="BD1065" t="s">
        <v>3987</v>
      </c>
      <c r="BE1065" t="s">
        <v>3</v>
      </c>
      <c r="BF1065" t="s">
        <v>3</v>
      </c>
      <c r="BG1065" t="s">
        <v>3</v>
      </c>
      <c r="BH1065" t="s">
        <v>3</v>
      </c>
      <c r="BI1065" t="s">
        <v>3</v>
      </c>
      <c r="BJ1065" s="19" t="s">
        <v>6134</v>
      </c>
      <c r="BK1065" t="s">
        <v>3</v>
      </c>
      <c r="BL1065" t="s">
        <v>132</v>
      </c>
      <c r="BM1065" t="s">
        <v>1</v>
      </c>
      <c r="BN1065">
        <f>Tabla1[[#This Row],[precio del paquete]]</f>
        <v>14800</v>
      </c>
      <c r="BO1065" t="s">
        <v>1</v>
      </c>
      <c r="BP1065" t="s">
        <v>1</v>
      </c>
      <c r="BQ1065" t="s">
        <v>1</v>
      </c>
      <c r="BR1065" t="s">
        <v>1</v>
      </c>
      <c r="BS1065" t="s">
        <v>1</v>
      </c>
      <c r="BT1065" t="s">
        <v>1</v>
      </c>
      <c r="BU1065" t="s">
        <v>1</v>
      </c>
      <c r="BV1065" t="s">
        <v>1</v>
      </c>
      <c r="BW1065" t="s">
        <v>0</v>
      </c>
      <c r="BX1065" t="s">
        <v>1</v>
      </c>
      <c r="BY1065" t="s">
        <v>1</v>
      </c>
      <c r="BZ1065" t="s">
        <v>1</v>
      </c>
      <c r="CA1065" t="s">
        <v>1</v>
      </c>
      <c r="CB1065" t="s">
        <v>1</v>
      </c>
      <c r="CD1065" t="str" cm="1">
        <f t="array" aca="1" ref="CD1065" ca="1">eConcatenar(A1065:CB1065,"|")</f>
        <v>A2cAtR69vV5ZBQnq|COM2021-3906|3|MEMORIAL|TABASCO|COMALCALCO|RANCHERIA LAZARO CARDENAS|2021-11-30|14800|0|100|50|1|0|0|0|0|0|0|0|0|0|0|0|0|0|0|CANDELERO|MERTINEZ|ELIUD|SOLTERO|X|X|RANCHERIA LAZARO CARDENAS|RANCHERIA LAZARO CARDENAS|X|9331554265|X|X|X|RANCHERIA LAZARO CARDENAS|X|LUNES|X|X|X|X|X|DOMICILIO |100|14700|0|0|0|2021-11-19|2021-11-26|x|x|x|x|x|QWZGYSX69KVTQO|x|HOMBRE|X|14800|X|X|X|X|X|X|X|X|CARDENAS|X|X|X|X|X</v>
      </c>
    </row>
    <row r="1066" spans="1:82" x14ac:dyDescent="0.25">
      <c r="A1066" t="s">
        <v>1200</v>
      </c>
      <c r="B1066" t="s">
        <v>2673</v>
      </c>
      <c r="C1066">
        <v>3</v>
      </c>
      <c r="D1066" t="s">
        <v>3183</v>
      </c>
      <c r="E1066" t="s">
        <v>3188</v>
      </c>
      <c r="F1066" t="s">
        <v>3189</v>
      </c>
      <c r="G1066" t="s">
        <v>3504</v>
      </c>
      <c r="H1066" t="s">
        <v>3925</v>
      </c>
      <c r="I1066">
        <v>14800</v>
      </c>
      <c r="J1066">
        <v>0</v>
      </c>
      <c r="K1066">
        <v>50</v>
      </c>
      <c r="L1066">
        <v>50</v>
      </c>
      <c r="M1066">
        <v>1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 t="s">
        <v>4283</v>
      </c>
      <c r="AC1066" t="s">
        <v>4221</v>
      </c>
      <c r="AD1066" t="s">
        <v>4811</v>
      </c>
      <c r="AE1066" t="s">
        <v>4</v>
      </c>
      <c r="AF1066" t="s">
        <v>1</v>
      </c>
      <c r="AG1066" t="s">
        <v>1</v>
      </c>
      <c r="AH1066" t="s">
        <v>5587</v>
      </c>
      <c r="AI1066" t="s">
        <v>3504</v>
      </c>
      <c r="AJ1066" t="s">
        <v>1</v>
      </c>
      <c r="AK1066">
        <v>9331478823</v>
      </c>
      <c r="AL1066" t="s">
        <v>1</v>
      </c>
      <c r="AM1066" t="s">
        <v>1</v>
      </c>
      <c r="AN1066" t="s">
        <v>1</v>
      </c>
      <c r="AO1066" t="s">
        <v>5587</v>
      </c>
      <c r="AP1066" t="s">
        <v>1</v>
      </c>
      <c r="AQ1066" t="s">
        <v>2</v>
      </c>
      <c r="AR1066" t="s">
        <v>1</v>
      </c>
      <c r="AS1066" t="s">
        <v>1</v>
      </c>
      <c r="AT1066" t="s">
        <v>1</v>
      </c>
      <c r="AU1066" t="s">
        <v>1</v>
      </c>
      <c r="AV1066" t="s">
        <v>1</v>
      </c>
      <c r="AW1066" t="s">
        <v>11</v>
      </c>
      <c r="AX1066">
        <f>Tabla1[[#This Row],[precio del paquete]]-Tabla1[[#This Row],[Saldo_Deudor]]</f>
        <v>650</v>
      </c>
      <c r="AY1066">
        <v>14150</v>
      </c>
      <c r="AZ1066">
        <v>0</v>
      </c>
      <c r="BA1066">
        <v>0</v>
      </c>
      <c r="BB1066" s="20">
        <v>0</v>
      </c>
      <c r="BC1066" t="s">
        <v>5998</v>
      </c>
      <c r="BD1066" t="s">
        <v>6023</v>
      </c>
      <c r="BE1066" t="s">
        <v>3</v>
      </c>
      <c r="BF1066" t="s">
        <v>3</v>
      </c>
      <c r="BG1066" t="s">
        <v>3</v>
      </c>
      <c r="BH1066" t="s">
        <v>3</v>
      </c>
      <c r="BI1066" t="s">
        <v>3</v>
      </c>
      <c r="BJ1066" s="18" t="s">
        <v>6134</v>
      </c>
      <c r="BK1066" t="s">
        <v>3</v>
      </c>
      <c r="BL1066" t="s">
        <v>132</v>
      </c>
      <c r="BM1066" t="s">
        <v>1</v>
      </c>
      <c r="BN1066">
        <f>Tabla1[[#This Row],[precio del paquete]]</f>
        <v>14800</v>
      </c>
      <c r="BO1066" t="s">
        <v>1</v>
      </c>
      <c r="BP1066" t="s">
        <v>1</v>
      </c>
      <c r="BQ1066" t="s">
        <v>1</v>
      </c>
      <c r="BR1066" t="s">
        <v>1</v>
      </c>
      <c r="BS1066" t="s">
        <v>1</v>
      </c>
      <c r="BT1066" t="s">
        <v>1</v>
      </c>
      <c r="BU1066" t="s">
        <v>1</v>
      </c>
      <c r="BV1066" t="s">
        <v>1</v>
      </c>
      <c r="BW1066" t="s">
        <v>0</v>
      </c>
      <c r="BX1066" t="s">
        <v>1</v>
      </c>
      <c r="BY1066" t="s">
        <v>1</v>
      </c>
      <c r="BZ1066" t="s">
        <v>1</v>
      </c>
      <c r="CA1066" t="s">
        <v>1</v>
      </c>
      <c r="CB1066" t="s">
        <v>1</v>
      </c>
      <c r="CD1066" t="str" cm="1">
        <f t="array" aca="1" ref="CD1066" ca="1">eConcatenar(A1066:CB1066,"|")</f>
        <v>kfsGuodmfqKJwo4g|COM2021-2993|3|MEMORIAL|TABASCO|COMALCALCO|RANCHERIA ARROYO HONDO PRIMERA SECCION|2021-09-28|14800|0|50|50|1|0|0|0|0|0|0|0|0|0|0|0|0|0|0|CORDOVA|GONZALEZ|JOSE ARMANDO|SOLTERO|X|X|CARRETERA PRINCIPAL A CARLOS GREEN|RANCHERIA ARROYO HONDO PRIMERA SECCION|X|9331478823|X|X|X|CARRETERA PRINCIPAL A CARLOS GREEN|X|LUNES|X|X|X|X|X|DOMICILIO |650|14150|0|0|0|2022-02-12|2022-02-19|x|x|x|x|x|QWZGYSX69KVTQO|x|HOMBRE|X|14800|X|X|X|X|X|X|X|X|CARDENAS|X|X|X|X|X</v>
      </c>
    </row>
    <row r="1067" spans="1:82" x14ac:dyDescent="0.25">
      <c r="A1067" t="s">
        <v>1201</v>
      </c>
      <c r="B1067" t="s">
        <v>2891</v>
      </c>
      <c r="C1067">
        <v>3</v>
      </c>
      <c r="D1067" t="s">
        <v>3183</v>
      </c>
      <c r="E1067" t="s">
        <v>3188</v>
      </c>
      <c r="F1067" t="s">
        <v>0</v>
      </c>
      <c r="G1067" t="s">
        <v>3621</v>
      </c>
      <c r="H1067" t="s">
        <v>3792</v>
      </c>
      <c r="I1067">
        <v>14800</v>
      </c>
      <c r="J1067">
        <v>0</v>
      </c>
      <c r="K1067">
        <v>400</v>
      </c>
      <c r="L1067">
        <v>50</v>
      </c>
      <c r="M1067">
        <v>2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 t="s">
        <v>4301</v>
      </c>
      <c r="AC1067" t="s">
        <v>4247</v>
      </c>
      <c r="AD1067" t="s">
        <v>4599</v>
      </c>
      <c r="AE1067" t="s">
        <v>4</v>
      </c>
      <c r="AF1067" t="s">
        <v>1</v>
      </c>
      <c r="AG1067" t="s">
        <v>1</v>
      </c>
      <c r="AH1067" t="s">
        <v>5734</v>
      </c>
      <c r="AI1067" t="s">
        <v>3621</v>
      </c>
      <c r="AJ1067" t="s">
        <v>1</v>
      </c>
      <c r="AK1067">
        <v>9371622959</v>
      </c>
      <c r="AL1067" t="s">
        <v>1</v>
      </c>
      <c r="AM1067" t="s">
        <v>1</v>
      </c>
      <c r="AN1067" t="s">
        <v>1</v>
      </c>
      <c r="AO1067" t="s">
        <v>5734</v>
      </c>
      <c r="AP1067" t="s">
        <v>1</v>
      </c>
      <c r="AQ1067" t="s">
        <v>2</v>
      </c>
      <c r="AR1067" t="s">
        <v>1</v>
      </c>
      <c r="AS1067" t="s">
        <v>1</v>
      </c>
      <c r="AT1067" t="s">
        <v>1</v>
      </c>
      <c r="AU1067" t="s">
        <v>1</v>
      </c>
      <c r="AV1067" t="s">
        <v>1</v>
      </c>
      <c r="AW1067" t="s">
        <v>11</v>
      </c>
      <c r="AX1067">
        <f>Tabla1[[#This Row],[precio del paquete]]-Tabla1[[#This Row],[Saldo_Deudor]]</f>
        <v>1200</v>
      </c>
      <c r="AY1067">
        <v>13600</v>
      </c>
      <c r="AZ1067">
        <v>0</v>
      </c>
      <c r="BA1067">
        <v>0</v>
      </c>
      <c r="BB1067" s="20">
        <v>0</v>
      </c>
      <c r="BC1067" t="s">
        <v>3966</v>
      </c>
      <c r="BD1067" t="s">
        <v>6036</v>
      </c>
      <c r="BE1067" t="s">
        <v>3</v>
      </c>
      <c r="BF1067" t="s">
        <v>3</v>
      </c>
      <c r="BG1067" t="s">
        <v>3</v>
      </c>
      <c r="BH1067" t="s">
        <v>3</v>
      </c>
      <c r="BI1067" t="s">
        <v>3</v>
      </c>
      <c r="BJ1067" s="19" t="s">
        <v>6134</v>
      </c>
      <c r="BK1067" t="s">
        <v>3</v>
      </c>
      <c r="BL1067" t="s">
        <v>132</v>
      </c>
      <c r="BM1067" t="s">
        <v>1</v>
      </c>
      <c r="BN1067">
        <f>Tabla1[[#This Row],[precio del paquete]]</f>
        <v>14800</v>
      </c>
      <c r="BO1067" t="s">
        <v>1</v>
      </c>
      <c r="BP1067" t="s">
        <v>1</v>
      </c>
      <c r="BQ1067" t="s">
        <v>1</v>
      </c>
      <c r="BR1067" t="s">
        <v>1</v>
      </c>
      <c r="BS1067" t="s">
        <v>1</v>
      </c>
      <c r="BT1067" t="s">
        <v>1</v>
      </c>
      <c r="BU1067" t="s">
        <v>1</v>
      </c>
      <c r="BV1067" t="s">
        <v>1</v>
      </c>
      <c r="BW1067" t="s">
        <v>0</v>
      </c>
      <c r="BX1067" t="s">
        <v>1</v>
      </c>
      <c r="BY1067" t="s">
        <v>1</v>
      </c>
      <c r="BZ1067" t="s">
        <v>1</v>
      </c>
      <c r="CA1067" t="s">
        <v>1</v>
      </c>
      <c r="CB1067" t="s">
        <v>1</v>
      </c>
      <c r="CD1067" t="str" cm="1">
        <f t="array" aca="1" ref="CD1067" ca="1">eConcatenar(A1067:CB1067,"|")</f>
        <v>JWOGQjrwZarQNv6f|CAR2021-5842|3|MEMORIAL|TABASCO|CARDENAS|VILLA ESMERALDA|2021-05-10|14800|0|400|50|2|0|0|0|0|0|0|0|0|0|0|0|0|0|0|ORTIZ|MENDEZ|NATIVIDAD|SOLTERO|X|X|CALLE ZAFIRO LOTE 8|VILLA ESMERALDA|X|9371622959|X|X|X|CALLE ZAFIRO LOTE 8|X|LUNES|X|X|X|X|X|DOMICILIO |1200|13600|0|0|0|2022-04-01|2022-04-08|x|x|x|x|x|QWZGYSX69KVTQO|x|HOMBRE|X|14800|X|X|X|X|X|X|X|X|CARDENAS|X|X|X|X|X</v>
      </c>
    </row>
    <row r="1068" spans="1:82" x14ac:dyDescent="0.25">
      <c r="A1068" t="s">
        <v>1202</v>
      </c>
      <c r="B1068" t="s">
        <v>2830</v>
      </c>
      <c r="C1068">
        <v>3</v>
      </c>
      <c r="D1068" t="s">
        <v>3183</v>
      </c>
      <c r="E1068" t="s">
        <v>3188</v>
      </c>
      <c r="F1068" t="s">
        <v>0</v>
      </c>
      <c r="G1068" t="s">
        <v>3594</v>
      </c>
      <c r="H1068" t="s">
        <v>3834</v>
      </c>
      <c r="I1068">
        <v>14800</v>
      </c>
      <c r="J1068">
        <v>0</v>
      </c>
      <c r="K1068">
        <v>200</v>
      </c>
      <c r="L1068">
        <v>50</v>
      </c>
      <c r="M1068">
        <v>2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 t="s">
        <v>4224</v>
      </c>
      <c r="AC1068" t="s">
        <v>4246</v>
      </c>
      <c r="AD1068" t="s">
        <v>4932</v>
      </c>
      <c r="AE1068" t="s">
        <v>4</v>
      </c>
      <c r="AF1068" t="s">
        <v>1</v>
      </c>
      <c r="AG1068" t="s">
        <v>1</v>
      </c>
      <c r="AH1068" t="s">
        <v>5688</v>
      </c>
      <c r="AI1068" t="s">
        <v>3594</v>
      </c>
      <c r="AJ1068" t="s">
        <v>1</v>
      </c>
      <c r="AK1068">
        <v>9371675329</v>
      </c>
      <c r="AL1068" t="s">
        <v>1</v>
      </c>
      <c r="AM1068" t="s">
        <v>1</v>
      </c>
      <c r="AN1068" t="s">
        <v>1</v>
      </c>
      <c r="AO1068" t="s">
        <v>5688</v>
      </c>
      <c r="AP1068" t="s">
        <v>1</v>
      </c>
      <c r="AQ1068" t="s">
        <v>2</v>
      </c>
      <c r="AR1068" t="s">
        <v>1</v>
      </c>
      <c r="AS1068" t="s">
        <v>1</v>
      </c>
      <c r="AT1068" t="s">
        <v>1</v>
      </c>
      <c r="AU1068" t="s">
        <v>1</v>
      </c>
      <c r="AV1068" t="s">
        <v>1</v>
      </c>
      <c r="AW1068" t="s">
        <v>11</v>
      </c>
      <c r="AX1068">
        <f>Tabla1[[#This Row],[precio del paquete]]-Tabla1[[#This Row],[Saldo_Deudor]]</f>
        <v>1700</v>
      </c>
      <c r="AY1068">
        <v>13100</v>
      </c>
      <c r="AZ1068">
        <v>0</v>
      </c>
      <c r="BA1068">
        <v>0</v>
      </c>
      <c r="BB1068" s="20">
        <v>0</v>
      </c>
      <c r="BC1068" t="s">
        <v>3983</v>
      </c>
      <c r="BD1068" t="s">
        <v>6048</v>
      </c>
      <c r="BE1068" t="s">
        <v>3</v>
      </c>
      <c r="BF1068" t="s">
        <v>3</v>
      </c>
      <c r="BG1068" t="s">
        <v>3</v>
      </c>
      <c r="BH1068" t="s">
        <v>3</v>
      </c>
      <c r="BI1068" t="s">
        <v>3</v>
      </c>
      <c r="BJ1068" s="18" t="s">
        <v>6136</v>
      </c>
      <c r="BK1068" t="s">
        <v>3</v>
      </c>
      <c r="BL1068" t="s">
        <v>132</v>
      </c>
      <c r="BM1068" t="s">
        <v>1</v>
      </c>
      <c r="BN1068">
        <f>Tabla1[[#This Row],[precio del paquete]]</f>
        <v>14800</v>
      </c>
      <c r="BO1068" t="s">
        <v>1</v>
      </c>
      <c r="BP1068" t="s">
        <v>1</v>
      </c>
      <c r="BQ1068" t="s">
        <v>1</v>
      </c>
      <c r="BR1068" t="s">
        <v>1</v>
      </c>
      <c r="BS1068" t="s">
        <v>1</v>
      </c>
      <c r="BT1068" t="s">
        <v>1</v>
      </c>
      <c r="BU1068" t="s">
        <v>1</v>
      </c>
      <c r="BV1068" t="s">
        <v>1</v>
      </c>
      <c r="BW1068" t="s">
        <v>0</v>
      </c>
      <c r="BX1068" t="s">
        <v>1</v>
      </c>
      <c r="BY1068" t="s">
        <v>1</v>
      </c>
      <c r="BZ1068" t="s">
        <v>1</v>
      </c>
      <c r="CA1068" t="s">
        <v>1</v>
      </c>
      <c r="CB1068" t="s">
        <v>1</v>
      </c>
      <c r="CD1068" t="str" cm="1">
        <f t="array" aca="1" ref="CD1068" ca="1">eConcatenar(A1068:CB1068,"|")</f>
        <v>rKgoqBNQ2c3Ffba4|CAR2021-6001|3|MEMORIAL|TABASCO|CARDENAS|SANTANA SEGUNDA SECCION|2021-07-10|14800|0|200|50|2|0|0|0|0|0|0|0|0|0|0|0|0|0|0|DOMINGUEZ|JIMENEZ|JEREMIAS|SOLTERO|X|X|ENTRADA LA BANQUETA|SANTANA SEGUNDA SECCION|X|9371675329|X|X|X|ENTRADA LA BANQUETA|X|LUNES|X|X|X|X|X|DOMICILIO |1700|13100|0|0|0|2022-07-01|2022-07-08|x|x|x|x|x|QWZBUES49KVTQO|x|HOMBRE|X|14800|X|X|X|X|X|X|X|X|CARDENAS|X|X|X|X|X</v>
      </c>
    </row>
    <row r="1069" spans="1:82" x14ac:dyDescent="0.25">
      <c r="A1069" t="s">
        <v>1203</v>
      </c>
      <c r="B1069" t="s">
        <v>2831</v>
      </c>
      <c r="C1069">
        <v>3</v>
      </c>
      <c r="D1069" t="s">
        <v>3183</v>
      </c>
      <c r="E1069" t="s">
        <v>3188</v>
      </c>
      <c r="F1069" t="s">
        <v>0</v>
      </c>
      <c r="G1069" t="s">
        <v>3594</v>
      </c>
      <c r="H1069" t="s">
        <v>3834</v>
      </c>
      <c r="I1069">
        <v>14800</v>
      </c>
      <c r="J1069">
        <v>0</v>
      </c>
      <c r="K1069">
        <v>400</v>
      </c>
      <c r="L1069">
        <v>50</v>
      </c>
      <c r="M1069">
        <v>2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 t="s">
        <v>4246</v>
      </c>
      <c r="AC1069" t="s">
        <v>4423</v>
      </c>
      <c r="AD1069" t="s">
        <v>4933</v>
      </c>
      <c r="AE1069" t="s">
        <v>4</v>
      </c>
      <c r="AF1069" t="s">
        <v>1</v>
      </c>
      <c r="AG1069" t="s">
        <v>1</v>
      </c>
      <c r="AH1069" t="s">
        <v>5689</v>
      </c>
      <c r="AI1069" t="s">
        <v>3594</v>
      </c>
      <c r="AJ1069" t="s">
        <v>1</v>
      </c>
      <c r="AK1069">
        <v>9371675329</v>
      </c>
      <c r="AL1069" t="s">
        <v>1</v>
      </c>
      <c r="AM1069" t="s">
        <v>1</v>
      </c>
      <c r="AN1069" t="s">
        <v>1</v>
      </c>
      <c r="AO1069" t="s">
        <v>5689</v>
      </c>
      <c r="AP1069" t="s">
        <v>1</v>
      </c>
      <c r="AQ1069" t="s">
        <v>2</v>
      </c>
      <c r="AR1069" t="s">
        <v>1</v>
      </c>
      <c r="AS1069" t="s">
        <v>1</v>
      </c>
      <c r="AT1069" t="s">
        <v>1</v>
      </c>
      <c r="AU1069" t="s">
        <v>1</v>
      </c>
      <c r="AV1069" t="s">
        <v>1</v>
      </c>
      <c r="AW1069" t="s">
        <v>11</v>
      </c>
      <c r="AX1069">
        <f>Tabla1[[#This Row],[precio del paquete]]-Tabla1[[#This Row],[Saldo_Deudor]]</f>
        <v>1900</v>
      </c>
      <c r="AY1069">
        <v>12900</v>
      </c>
      <c r="AZ1069">
        <v>0</v>
      </c>
      <c r="BA1069">
        <v>0</v>
      </c>
      <c r="BB1069" s="20">
        <v>0</v>
      </c>
      <c r="BC1069" t="s">
        <v>3983</v>
      </c>
      <c r="BD1069" t="s">
        <v>6048</v>
      </c>
      <c r="BE1069" t="s">
        <v>3</v>
      </c>
      <c r="BF1069" t="s">
        <v>3</v>
      </c>
      <c r="BG1069" t="s">
        <v>3</v>
      </c>
      <c r="BH1069" t="s">
        <v>3</v>
      </c>
      <c r="BI1069" t="s">
        <v>3</v>
      </c>
      <c r="BJ1069" s="19" t="s">
        <v>6136</v>
      </c>
      <c r="BK1069" t="s">
        <v>3</v>
      </c>
      <c r="BL1069" t="s">
        <v>132</v>
      </c>
      <c r="BM1069" t="s">
        <v>1</v>
      </c>
      <c r="BN1069">
        <f>Tabla1[[#This Row],[precio del paquete]]</f>
        <v>14800</v>
      </c>
      <c r="BO1069" t="s">
        <v>1</v>
      </c>
      <c r="BP1069" t="s">
        <v>1</v>
      </c>
      <c r="BQ1069" t="s">
        <v>1</v>
      </c>
      <c r="BR1069" t="s">
        <v>1</v>
      </c>
      <c r="BS1069" t="s">
        <v>1</v>
      </c>
      <c r="BT1069" t="s">
        <v>1</v>
      </c>
      <c r="BU1069" t="s">
        <v>1</v>
      </c>
      <c r="BV1069" t="s">
        <v>1</v>
      </c>
      <c r="BW1069" t="s">
        <v>0</v>
      </c>
      <c r="BX1069" t="s">
        <v>1</v>
      </c>
      <c r="BY1069" t="s">
        <v>1</v>
      </c>
      <c r="BZ1069" t="s">
        <v>1</v>
      </c>
      <c r="CA1069" t="s">
        <v>1</v>
      </c>
      <c r="CB1069" t="s">
        <v>1</v>
      </c>
      <c r="CD1069" t="str" cm="1">
        <f t="array" aca="1" ref="CD1069" ca="1">eConcatenar(A1069:CB1069,"|")</f>
        <v>mQCUoVopu76vQA8e|CAR2021-5894|3|MEMORIAL|TABASCO|CARDENAS|SANTANA SEGUNDA SECCION|2021-07-10|14800|0|400|50|2|0|0|0|0|0|0|0|0|0|0|0|0|0|0|JIMENEZ|DE LA ROSA|MIREYA|SOLTERO|X|X|ENTRADA LA BANQUETA |SANTANA SEGUNDA SECCION|X|9371675329|X|X|X|ENTRADA LA BANQUETA |X|LUNES|X|X|X|X|X|DOMICILIO |1900|12900|0|0|0|2022-07-01|2022-07-08|x|x|x|x|x|QWZBUES49KVTQO|x|HOMBRE|X|14800|X|X|X|X|X|X|X|X|CARDENAS|X|X|X|X|X</v>
      </c>
    </row>
    <row r="1070" spans="1:82" x14ac:dyDescent="0.25">
      <c r="A1070" t="s">
        <v>1204</v>
      </c>
      <c r="B1070" t="s">
        <v>2832</v>
      </c>
      <c r="C1070">
        <v>3</v>
      </c>
      <c r="D1070" t="s">
        <v>3183</v>
      </c>
      <c r="E1070" t="s">
        <v>3188</v>
      </c>
      <c r="F1070" t="s">
        <v>0</v>
      </c>
      <c r="G1070" t="s">
        <v>3594</v>
      </c>
      <c r="H1070" t="s">
        <v>4059</v>
      </c>
      <c r="I1070">
        <v>14800</v>
      </c>
      <c r="J1070">
        <v>0</v>
      </c>
      <c r="K1070">
        <v>200</v>
      </c>
      <c r="L1070">
        <v>50</v>
      </c>
      <c r="M1070">
        <v>2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 t="s">
        <v>4183</v>
      </c>
      <c r="AC1070" t="s">
        <v>4305</v>
      </c>
      <c r="AD1070" t="s">
        <v>4422</v>
      </c>
      <c r="AE1070" t="s">
        <v>4</v>
      </c>
      <c r="AF1070" t="s">
        <v>1</v>
      </c>
      <c r="AG1070" t="s">
        <v>1</v>
      </c>
      <c r="AH1070" t="s">
        <v>5690</v>
      </c>
      <c r="AI1070" t="s">
        <v>3594</v>
      </c>
      <c r="AJ1070" t="s">
        <v>1</v>
      </c>
      <c r="AK1070">
        <v>9371096848</v>
      </c>
      <c r="AL1070" t="s">
        <v>1</v>
      </c>
      <c r="AM1070" t="s">
        <v>1</v>
      </c>
      <c r="AN1070" t="s">
        <v>1</v>
      </c>
      <c r="AO1070" t="s">
        <v>5690</v>
      </c>
      <c r="AP1070" t="s">
        <v>1</v>
      </c>
      <c r="AQ1070" t="s">
        <v>2</v>
      </c>
      <c r="AR1070" t="s">
        <v>1</v>
      </c>
      <c r="AS1070" t="s">
        <v>1</v>
      </c>
      <c r="AT1070" t="s">
        <v>1</v>
      </c>
      <c r="AU1070" t="s">
        <v>1</v>
      </c>
      <c r="AV1070" t="s">
        <v>1</v>
      </c>
      <c r="AW1070" t="s">
        <v>11</v>
      </c>
      <c r="AX1070">
        <f>Tabla1[[#This Row],[precio del paquete]]-Tabla1[[#This Row],[Saldo_Deudor]]</f>
        <v>1000</v>
      </c>
      <c r="AY1070">
        <v>13800</v>
      </c>
      <c r="AZ1070">
        <v>0</v>
      </c>
      <c r="BA1070">
        <v>0</v>
      </c>
      <c r="BB1070" s="20">
        <v>0</v>
      </c>
      <c r="BC1070" t="s">
        <v>3983</v>
      </c>
      <c r="BD1070" t="s">
        <v>6048</v>
      </c>
      <c r="BE1070" t="s">
        <v>3</v>
      </c>
      <c r="BF1070" t="s">
        <v>3</v>
      </c>
      <c r="BG1070" t="s">
        <v>3</v>
      </c>
      <c r="BH1070" t="s">
        <v>3</v>
      </c>
      <c r="BI1070" t="s">
        <v>3</v>
      </c>
      <c r="BJ1070" s="18" t="s">
        <v>6136</v>
      </c>
      <c r="BK1070" t="s">
        <v>3</v>
      </c>
      <c r="BL1070" t="s">
        <v>132</v>
      </c>
      <c r="BM1070" t="s">
        <v>1</v>
      </c>
      <c r="BN1070">
        <f>Tabla1[[#This Row],[precio del paquete]]</f>
        <v>14800</v>
      </c>
      <c r="BO1070" t="s">
        <v>1</v>
      </c>
      <c r="BP1070" t="s">
        <v>1</v>
      </c>
      <c r="BQ1070" t="s">
        <v>1</v>
      </c>
      <c r="BR1070" t="s">
        <v>1</v>
      </c>
      <c r="BS1070" t="s">
        <v>1</v>
      </c>
      <c r="BT1070" t="s">
        <v>1</v>
      </c>
      <c r="BU1070" t="s">
        <v>1</v>
      </c>
      <c r="BV1070" t="s">
        <v>1</v>
      </c>
      <c r="BW1070" t="s">
        <v>0</v>
      </c>
      <c r="BX1070" t="s">
        <v>1</v>
      </c>
      <c r="BY1070" t="s">
        <v>1</v>
      </c>
      <c r="BZ1070" t="s">
        <v>1</v>
      </c>
      <c r="CA1070" t="s">
        <v>1</v>
      </c>
      <c r="CB1070" t="s">
        <v>1</v>
      </c>
      <c r="CD1070" t="str" cm="1">
        <f t="array" aca="1" ref="CD1070" ca="1">eConcatenar(A1070:CB1070,"|")</f>
        <v>qYTYeLqNoPgsf0ie|CAR2021-7019|3|MEMORIAL|TABASCO|CARDENAS|SANTANA SEGUNDA SECCION|2021-01-18|14800|0|200|50|2|0|0|0|0|0|0|0|0|0|0|0|0|0|0|DE LA CRUZ|SANCHEZ|SORAYA|SOLTERO|X|X|MANZANA 16 |SANTANA SEGUNDA SECCION|X|9371096848|X|X|X|MANZANA 16 |X|LUNES|X|X|X|X|X|DOMICILIO |1000|13800|0|0|0|2022-07-01|2022-07-08|x|x|x|x|x|QWZBUES49KVTQO|x|HOMBRE|X|14800|X|X|X|X|X|X|X|X|CARDENAS|X|X|X|X|X</v>
      </c>
    </row>
    <row r="1071" spans="1:82" x14ac:dyDescent="0.25">
      <c r="A1071" t="s">
        <v>1205</v>
      </c>
      <c r="B1071" t="s">
        <v>2828</v>
      </c>
      <c r="C1071">
        <v>3</v>
      </c>
      <c r="D1071" t="s">
        <v>3183</v>
      </c>
      <c r="E1071" t="s">
        <v>3188</v>
      </c>
      <c r="F1071" t="s">
        <v>0</v>
      </c>
      <c r="G1071" t="s">
        <v>3593</v>
      </c>
      <c r="H1071" t="s">
        <v>3975</v>
      </c>
      <c r="I1071">
        <v>14800</v>
      </c>
      <c r="J1071">
        <v>0</v>
      </c>
      <c r="K1071">
        <v>100</v>
      </c>
      <c r="L1071">
        <v>50</v>
      </c>
      <c r="M1071">
        <v>2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 t="s">
        <v>4201</v>
      </c>
      <c r="AC1071" t="s">
        <v>4186</v>
      </c>
      <c r="AD1071" t="s">
        <v>4931</v>
      </c>
      <c r="AE1071" t="s">
        <v>4</v>
      </c>
      <c r="AF1071" t="s">
        <v>1</v>
      </c>
      <c r="AG1071" t="s">
        <v>1</v>
      </c>
      <c r="AH1071" t="s">
        <v>5687</v>
      </c>
      <c r="AI1071" t="s">
        <v>3593</v>
      </c>
      <c r="AJ1071" t="s">
        <v>1</v>
      </c>
      <c r="AK1071">
        <v>9372721382</v>
      </c>
      <c r="AL1071" t="s">
        <v>1</v>
      </c>
      <c r="AM1071" t="s">
        <v>1</v>
      </c>
      <c r="AN1071" t="s">
        <v>1</v>
      </c>
      <c r="AO1071" t="s">
        <v>5687</v>
      </c>
      <c r="AP1071" t="s">
        <v>1</v>
      </c>
      <c r="AQ1071" t="s">
        <v>2</v>
      </c>
      <c r="AR1071" t="s">
        <v>1</v>
      </c>
      <c r="AS1071" t="s">
        <v>1</v>
      </c>
      <c r="AT1071" t="s">
        <v>1</v>
      </c>
      <c r="AU1071" t="s">
        <v>1</v>
      </c>
      <c r="AV1071" t="s">
        <v>1</v>
      </c>
      <c r="AW1071" t="s">
        <v>11</v>
      </c>
      <c r="AX1071">
        <f>Tabla1[[#This Row],[precio del paquete]]-Tabla1[[#This Row],[Saldo_Deudor]]</f>
        <v>1000</v>
      </c>
      <c r="AY1071">
        <v>13800</v>
      </c>
      <c r="AZ1071">
        <v>0</v>
      </c>
      <c r="BA1071">
        <v>0</v>
      </c>
      <c r="BB1071" s="20">
        <v>0</v>
      </c>
      <c r="BC1071" t="s">
        <v>3983</v>
      </c>
      <c r="BD1071" t="s">
        <v>6048</v>
      </c>
      <c r="BE1071" t="s">
        <v>3</v>
      </c>
      <c r="BF1071" t="s">
        <v>3</v>
      </c>
      <c r="BG1071" t="s">
        <v>3</v>
      </c>
      <c r="BH1071" t="s">
        <v>3</v>
      </c>
      <c r="BI1071" t="s">
        <v>3</v>
      </c>
      <c r="BJ1071" s="19" t="s">
        <v>6136</v>
      </c>
      <c r="BK1071" t="s">
        <v>3</v>
      </c>
      <c r="BL1071" t="s">
        <v>132</v>
      </c>
      <c r="BM1071" t="s">
        <v>1</v>
      </c>
      <c r="BN1071">
        <f>Tabla1[[#This Row],[precio del paquete]]</f>
        <v>14800</v>
      </c>
      <c r="BO1071" t="s">
        <v>1</v>
      </c>
      <c r="BP1071" t="s">
        <v>1</v>
      </c>
      <c r="BQ1071" t="s">
        <v>1</v>
      </c>
      <c r="BR1071" t="s">
        <v>1</v>
      </c>
      <c r="BS1071" t="s">
        <v>1</v>
      </c>
      <c r="BT1071" t="s">
        <v>1</v>
      </c>
      <c r="BU1071" t="s">
        <v>1</v>
      </c>
      <c r="BV1071" t="s">
        <v>1</v>
      </c>
      <c r="BW1071" t="s">
        <v>0</v>
      </c>
      <c r="BX1071" t="s">
        <v>1</v>
      </c>
      <c r="BY1071" t="s">
        <v>1</v>
      </c>
      <c r="BZ1071" t="s">
        <v>1</v>
      </c>
      <c r="CA1071" t="s">
        <v>1</v>
      </c>
      <c r="CB1071" t="s">
        <v>1</v>
      </c>
      <c r="CD1071" t="str" cm="1">
        <f t="array" aca="1" ref="CD1071" ca="1">eConcatenar(A1071:CB1071,"|")</f>
        <v>awQMHHZqHh5O73lr|CAR2021-5811|3|MEMORIAL|TABASCO|CARDENAS|SANTANA PRIMERA SECCION|2021-04-10|14800|0|100|50|2|0|0|0|0|0|0|0|0|0|0|0|0|0|0|HERNANDEZ|GARCIA|HELA|SOLTERO|X|X|CALLE DE LA DELEGACION MUNICIPAL SIN NUMERO|SANTANA PRIMERA SECCION|X|9372721382|X|X|X|CALLE DE LA DELEGACION MUNICIPAL SIN NUMERO|X|LUNES|X|X|X|X|X|DOMICILIO |1000|13800|0|0|0|2022-07-01|2022-07-08|x|x|x|x|x|QWZBUES49KVTQO|x|HOMBRE|X|14800|X|X|X|X|X|X|X|X|CARDENAS|X|X|X|X|X</v>
      </c>
    </row>
    <row r="1072" spans="1:82" x14ac:dyDescent="0.25">
      <c r="A1072" t="s">
        <v>1206</v>
      </c>
      <c r="B1072" t="s">
        <v>2247</v>
      </c>
      <c r="C1072">
        <v>3</v>
      </c>
      <c r="D1072" t="s">
        <v>3183</v>
      </c>
      <c r="E1072" t="s">
        <v>3188</v>
      </c>
      <c r="F1072" t="s">
        <v>0</v>
      </c>
      <c r="G1072" t="s">
        <v>3262</v>
      </c>
      <c r="H1072" t="s">
        <v>3755</v>
      </c>
      <c r="I1072">
        <v>14800</v>
      </c>
      <c r="J1072">
        <v>0</v>
      </c>
      <c r="K1072">
        <v>200</v>
      </c>
      <c r="L1072">
        <v>50</v>
      </c>
      <c r="M1072">
        <v>2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 t="s">
        <v>4325</v>
      </c>
      <c r="AC1072" t="s">
        <v>4395</v>
      </c>
      <c r="AD1072" t="s">
        <v>4396</v>
      </c>
      <c r="AE1072" t="s">
        <v>4</v>
      </c>
      <c r="AF1072" t="s">
        <v>1</v>
      </c>
      <c r="AG1072" t="s">
        <v>1</v>
      </c>
      <c r="AH1072" t="s">
        <v>5276</v>
      </c>
      <c r="AI1072" t="s">
        <v>3262</v>
      </c>
      <c r="AJ1072" t="s">
        <v>1</v>
      </c>
      <c r="AK1072">
        <v>9371251765</v>
      </c>
      <c r="AL1072" t="s">
        <v>1</v>
      </c>
      <c r="AM1072" t="s">
        <v>1</v>
      </c>
      <c r="AN1072" t="s">
        <v>1</v>
      </c>
      <c r="AO1072" t="s">
        <v>5276</v>
      </c>
      <c r="AP1072" t="s">
        <v>1</v>
      </c>
      <c r="AQ1072" t="s">
        <v>2</v>
      </c>
      <c r="AR1072" t="s">
        <v>1</v>
      </c>
      <c r="AS1072" t="s">
        <v>1</v>
      </c>
      <c r="AT1072" t="s">
        <v>1</v>
      </c>
      <c r="AU1072" t="s">
        <v>1</v>
      </c>
      <c r="AV1072" t="s">
        <v>1</v>
      </c>
      <c r="AW1072" t="s">
        <v>11</v>
      </c>
      <c r="AX1072">
        <f>Tabla1[[#This Row],[precio del paquete]]-Tabla1[[#This Row],[Saldo_Deudor]]</f>
        <v>1400</v>
      </c>
      <c r="AY1072">
        <v>13400</v>
      </c>
      <c r="AZ1072">
        <v>0</v>
      </c>
      <c r="BA1072">
        <v>0</v>
      </c>
      <c r="BB1072" s="20">
        <v>0</v>
      </c>
      <c r="BC1072" t="s">
        <v>3983</v>
      </c>
      <c r="BD1072" t="s">
        <v>6048</v>
      </c>
      <c r="BE1072" t="s">
        <v>3</v>
      </c>
      <c r="BF1072" t="s">
        <v>3</v>
      </c>
      <c r="BG1072" t="s">
        <v>3</v>
      </c>
      <c r="BH1072" t="s">
        <v>3</v>
      </c>
      <c r="BI1072" t="s">
        <v>3</v>
      </c>
      <c r="BJ1072" s="18" t="s">
        <v>6136</v>
      </c>
      <c r="BK1072" t="s">
        <v>3</v>
      </c>
      <c r="BL1072" t="s">
        <v>132</v>
      </c>
      <c r="BM1072" t="s">
        <v>1</v>
      </c>
      <c r="BN1072">
        <f>Tabla1[[#This Row],[precio del paquete]]</f>
        <v>14800</v>
      </c>
      <c r="BO1072" t="s">
        <v>1</v>
      </c>
      <c r="BP1072" t="s">
        <v>1</v>
      </c>
      <c r="BQ1072" t="s">
        <v>1</v>
      </c>
      <c r="BR1072" t="s">
        <v>1</v>
      </c>
      <c r="BS1072" t="s">
        <v>1</v>
      </c>
      <c r="BT1072" t="s">
        <v>1</v>
      </c>
      <c r="BU1072" t="s">
        <v>1</v>
      </c>
      <c r="BV1072" t="s">
        <v>1</v>
      </c>
      <c r="BW1072" t="s">
        <v>0</v>
      </c>
      <c r="BX1072" t="s">
        <v>1</v>
      </c>
      <c r="BY1072" t="s">
        <v>1</v>
      </c>
      <c r="BZ1072" t="s">
        <v>1</v>
      </c>
      <c r="CA1072" t="s">
        <v>1</v>
      </c>
      <c r="CB1072" t="s">
        <v>1</v>
      </c>
      <c r="CD1072" t="str" cm="1">
        <f t="array" aca="1" ref="CD1072" ca="1">eConcatenar(A1072:CB1072,"|")</f>
        <v>qdujWJRRNUItVFVB|CAR2021-5807|3|MEMORIAL|TABASCO|CARDENAS|COLONIA EL GRINGO|2021-01-10|14800|0|200|50|2|0|0|0|0|0|0|0|0|0|0|0|0|0|0|SEGURA|IVARRA|GABRIELA|SOLTERO|X|X|CALLE JOSE MARIA PINO SUAREZ NUMERO 6|COLONIA EL GRINGO|X|9371251765|X|X|X|CALLE JOSE MARIA PINO SUAREZ NUMERO 6|X|LUNES|X|X|X|X|X|DOMICILIO |1400|13400|0|0|0|2022-07-01|2022-07-08|x|x|x|x|x|QWZBUES49KVTQO|x|HOMBRE|X|14800|X|X|X|X|X|X|X|X|CARDENAS|X|X|X|X|X</v>
      </c>
    </row>
    <row r="1073" spans="1:82" x14ac:dyDescent="0.25">
      <c r="A1073" t="s">
        <v>1207</v>
      </c>
      <c r="B1073" t="s">
        <v>2561</v>
      </c>
      <c r="C1073">
        <v>3</v>
      </c>
      <c r="D1073" t="s">
        <v>3183</v>
      </c>
      <c r="E1073" t="s">
        <v>3188</v>
      </c>
      <c r="F1073" t="s">
        <v>0</v>
      </c>
      <c r="G1073" t="s">
        <v>3456</v>
      </c>
      <c r="H1073" t="s">
        <v>3960</v>
      </c>
      <c r="I1073">
        <v>14800</v>
      </c>
      <c r="J1073">
        <v>0</v>
      </c>
      <c r="K1073">
        <v>150</v>
      </c>
      <c r="L1073">
        <v>50</v>
      </c>
      <c r="M1073">
        <v>2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 t="s">
        <v>7</v>
      </c>
      <c r="AC1073" t="s">
        <v>4732</v>
      </c>
      <c r="AD1073" t="s">
        <v>4733</v>
      </c>
      <c r="AE1073" t="s">
        <v>4</v>
      </c>
      <c r="AF1073" t="s">
        <v>1</v>
      </c>
      <c r="AG1073" t="s">
        <v>1</v>
      </c>
      <c r="AH1073" t="s">
        <v>5505</v>
      </c>
      <c r="AI1073" t="s">
        <v>3456</v>
      </c>
      <c r="AJ1073" t="s">
        <v>1</v>
      </c>
      <c r="AK1073">
        <v>9372718921</v>
      </c>
      <c r="AL1073" t="s">
        <v>1</v>
      </c>
      <c r="AM1073" t="s">
        <v>1</v>
      </c>
      <c r="AN1073" t="s">
        <v>1</v>
      </c>
      <c r="AO1073" t="s">
        <v>5505</v>
      </c>
      <c r="AP1073" t="s">
        <v>1</v>
      </c>
      <c r="AQ1073" t="s">
        <v>2</v>
      </c>
      <c r="AR1073" t="s">
        <v>1</v>
      </c>
      <c r="AS1073" t="s">
        <v>1</v>
      </c>
      <c r="AT1073" t="s">
        <v>1</v>
      </c>
      <c r="AU1073" t="s">
        <v>1</v>
      </c>
      <c r="AV1073" t="s">
        <v>1</v>
      </c>
      <c r="AW1073" t="s">
        <v>11</v>
      </c>
      <c r="AX1073">
        <f>Tabla1[[#This Row],[precio del paquete]]-Tabla1[[#This Row],[Saldo_Deudor]]</f>
        <v>6150</v>
      </c>
      <c r="AY1073">
        <v>8650</v>
      </c>
      <c r="AZ1073">
        <v>0</v>
      </c>
      <c r="BA1073">
        <v>0</v>
      </c>
      <c r="BB1073" s="20">
        <v>0</v>
      </c>
      <c r="BC1073" t="s">
        <v>3894</v>
      </c>
      <c r="BD1073" t="s">
        <v>3836</v>
      </c>
      <c r="BE1073" t="s">
        <v>3</v>
      </c>
      <c r="BF1073" t="s">
        <v>3</v>
      </c>
      <c r="BG1073" t="s">
        <v>3</v>
      </c>
      <c r="BH1073" t="s">
        <v>3</v>
      </c>
      <c r="BI1073" t="s">
        <v>3</v>
      </c>
      <c r="BJ1073" s="19" t="s">
        <v>6136</v>
      </c>
      <c r="BK1073" t="s">
        <v>3</v>
      </c>
      <c r="BL1073" t="s">
        <v>132</v>
      </c>
      <c r="BM1073" t="s">
        <v>1</v>
      </c>
      <c r="BN1073">
        <f>Tabla1[[#This Row],[precio del paquete]]</f>
        <v>14800</v>
      </c>
      <c r="BO1073" t="s">
        <v>1</v>
      </c>
      <c r="BP1073" t="s">
        <v>1</v>
      </c>
      <c r="BQ1073" t="s">
        <v>1</v>
      </c>
      <c r="BR1073" t="s">
        <v>1</v>
      </c>
      <c r="BS1073" t="s">
        <v>1</v>
      </c>
      <c r="BT1073" t="s">
        <v>1</v>
      </c>
      <c r="BU1073" t="s">
        <v>1</v>
      </c>
      <c r="BV1073" t="s">
        <v>1</v>
      </c>
      <c r="BW1073" t="s">
        <v>0</v>
      </c>
      <c r="BX1073" t="s">
        <v>1</v>
      </c>
      <c r="BY1073" t="s">
        <v>1</v>
      </c>
      <c r="BZ1073" t="s">
        <v>1</v>
      </c>
      <c r="CA1073" t="s">
        <v>1</v>
      </c>
      <c r="CB1073" t="s">
        <v>1</v>
      </c>
      <c r="CD1073" t="str" cm="1">
        <f t="array" aca="1" ref="CD1073" ca="1">eConcatenar(A1073:CB1073,"|")</f>
        <v>NFbZjlI6j8bngFXj|CAR2021-3891|3|MEMORIAL|TABASCO|CARDENAS|NUEVO PROGRESO|2021-07-26|14800|0|150|50|2|0|0|0|0|0|0|0|0|0|0|0|0|0|0|LOPEZ|VASCONCELO|MARILU|SOLTERO|X|X|CALLE GREGORIO MENDEZ NUMERO 144|NUEVO PROGRESO|X|9372718921|X|X|X|CALLE GREGORIO MENDEZ NUMERO 144|X|LUNES|X|X|X|X|X|DOMICILIO |6150|8650|0|0|0|2021-11-20|2021-11-27|x|x|x|x|x|QWZBUES49KVTQO|x|HOMBRE|X|14800|X|X|X|X|X|X|X|X|CARDENAS|X|X|X|X|X</v>
      </c>
    </row>
    <row r="1074" spans="1:82" x14ac:dyDescent="0.25">
      <c r="A1074" t="s">
        <v>1208</v>
      </c>
      <c r="B1074" t="s">
        <v>2833</v>
      </c>
      <c r="C1074">
        <v>3</v>
      </c>
      <c r="D1074" t="s">
        <v>3183</v>
      </c>
      <c r="E1074" t="s">
        <v>3188</v>
      </c>
      <c r="F1074" t="s">
        <v>0</v>
      </c>
      <c r="G1074" t="s">
        <v>3594</v>
      </c>
      <c r="H1074" t="s">
        <v>3834</v>
      </c>
      <c r="I1074">
        <v>14800</v>
      </c>
      <c r="J1074">
        <v>0</v>
      </c>
      <c r="K1074">
        <v>300</v>
      </c>
      <c r="L1074">
        <v>50</v>
      </c>
      <c r="M1074">
        <v>2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 t="s">
        <v>4922</v>
      </c>
      <c r="AC1074" t="s">
        <v>4703</v>
      </c>
      <c r="AD1074" t="s">
        <v>4934</v>
      </c>
      <c r="AE1074" t="s">
        <v>4</v>
      </c>
      <c r="AF1074" t="s">
        <v>1</v>
      </c>
      <c r="AG1074" t="s">
        <v>1</v>
      </c>
      <c r="AH1074" t="s">
        <v>5196</v>
      </c>
      <c r="AI1074" t="s">
        <v>3594</v>
      </c>
      <c r="AJ1074" t="s">
        <v>1</v>
      </c>
      <c r="AK1074">
        <v>9371285219</v>
      </c>
      <c r="AL1074" t="s">
        <v>1</v>
      </c>
      <c r="AM1074" t="s">
        <v>1</v>
      </c>
      <c r="AN1074" t="s">
        <v>1</v>
      </c>
      <c r="AO1074" t="s">
        <v>5196</v>
      </c>
      <c r="AP1074" t="s">
        <v>1</v>
      </c>
      <c r="AQ1074" t="s">
        <v>2</v>
      </c>
      <c r="AR1074" t="s">
        <v>1</v>
      </c>
      <c r="AS1074" t="s">
        <v>1</v>
      </c>
      <c r="AT1074" t="s">
        <v>1</v>
      </c>
      <c r="AU1074" t="s">
        <v>1</v>
      </c>
      <c r="AV1074" t="s">
        <v>1</v>
      </c>
      <c r="AW1074" t="s">
        <v>11</v>
      </c>
      <c r="AX1074">
        <f>Tabla1[[#This Row],[precio del paquete]]-Tabla1[[#This Row],[Saldo_Deudor]]</f>
        <v>1200</v>
      </c>
      <c r="AY1074">
        <v>13600</v>
      </c>
      <c r="AZ1074">
        <v>0</v>
      </c>
      <c r="BA1074">
        <v>0</v>
      </c>
      <c r="BB1074" s="20">
        <v>0</v>
      </c>
      <c r="BC1074" t="s">
        <v>3834</v>
      </c>
      <c r="BD1074" t="s">
        <v>4160</v>
      </c>
      <c r="BE1074" t="s">
        <v>3</v>
      </c>
      <c r="BF1074" t="s">
        <v>3</v>
      </c>
      <c r="BG1074" t="s">
        <v>3</v>
      </c>
      <c r="BH1074" t="s">
        <v>3</v>
      </c>
      <c r="BI1074" t="s">
        <v>3</v>
      </c>
      <c r="BJ1074" s="18" t="s">
        <v>6136</v>
      </c>
      <c r="BK1074" t="s">
        <v>3</v>
      </c>
      <c r="BL1074" t="s">
        <v>132</v>
      </c>
      <c r="BM1074" t="s">
        <v>1</v>
      </c>
      <c r="BN1074">
        <f>Tabla1[[#This Row],[precio del paquete]]</f>
        <v>14800</v>
      </c>
      <c r="BO1074" t="s">
        <v>1</v>
      </c>
      <c r="BP1074" t="s">
        <v>1</v>
      </c>
      <c r="BQ1074" t="s">
        <v>1</v>
      </c>
      <c r="BR1074" t="s">
        <v>1</v>
      </c>
      <c r="BS1074" t="s">
        <v>1</v>
      </c>
      <c r="BT1074" t="s">
        <v>1</v>
      </c>
      <c r="BU1074" t="s">
        <v>1</v>
      </c>
      <c r="BV1074" t="s">
        <v>1</v>
      </c>
      <c r="BW1074" t="s">
        <v>0</v>
      </c>
      <c r="BX1074" t="s">
        <v>1</v>
      </c>
      <c r="BY1074" t="s">
        <v>1</v>
      </c>
      <c r="BZ1074" t="s">
        <v>1</v>
      </c>
      <c r="CA1074" t="s">
        <v>1</v>
      </c>
      <c r="CB1074" t="s">
        <v>1</v>
      </c>
      <c r="CD1074" t="str" cm="1">
        <f t="array" aca="1" ref="CD1074" ca="1">eConcatenar(A1074:CB1074,"|")</f>
        <v>ekqQ7HrvgBbkbWCl|CAR2021-6003|3|MEMORIAL|TABASCO|CARDENAS|SANTANA SEGUNDA SECCION|2021-07-10|14800|0|300|50|2|0|0|0|0|0|0|0|0|0|0|0|0|0|0|CALIX|BAUTISTA|FILIBERTO|SOLTERO|X|X|CARRETERA PRINCIPAL|SANTANA SEGUNDA SECCION|X|9371285219|X|X|X|CARRETERA PRINCIPAL|X|LUNES|X|X|X|X|X|DOMICILIO |1200|13600|0|0|0|2021-07-10|2021-07-17|x|x|x|x|x|QWZBUES49KVTQO|x|HOMBRE|X|14800|X|X|X|X|X|X|X|X|CARDENAS|X|X|X|X|X</v>
      </c>
    </row>
    <row r="1075" spans="1:82" x14ac:dyDescent="0.25">
      <c r="A1075" t="s">
        <v>1209</v>
      </c>
      <c r="B1075" t="s">
        <v>2473</v>
      </c>
      <c r="C1075">
        <v>3</v>
      </c>
      <c r="D1075" t="s">
        <v>3185</v>
      </c>
      <c r="E1075" t="s">
        <v>3188</v>
      </c>
      <c r="F1075" t="s">
        <v>0</v>
      </c>
      <c r="G1075" t="s">
        <v>3394</v>
      </c>
      <c r="H1075" t="s">
        <v>3764</v>
      </c>
      <c r="I1075">
        <v>12900</v>
      </c>
      <c r="J1075">
        <v>0</v>
      </c>
      <c r="K1075">
        <v>400</v>
      </c>
      <c r="L1075">
        <v>50</v>
      </c>
      <c r="M1075">
        <v>2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 t="s">
        <v>4646</v>
      </c>
      <c r="AC1075" t="s">
        <v>4203</v>
      </c>
      <c r="AD1075" t="s">
        <v>4647</v>
      </c>
      <c r="AE1075" t="s">
        <v>4</v>
      </c>
      <c r="AF1075" t="s">
        <v>1</v>
      </c>
      <c r="AG1075" t="s">
        <v>1</v>
      </c>
      <c r="AH1075" t="s">
        <v>5450</v>
      </c>
      <c r="AI1075" t="s">
        <v>3394</v>
      </c>
      <c r="AJ1075" t="s">
        <v>1</v>
      </c>
      <c r="AK1075">
        <v>9371628428</v>
      </c>
      <c r="AL1075" t="s">
        <v>1</v>
      </c>
      <c r="AM1075" t="s">
        <v>1</v>
      </c>
      <c r="AN1075" t="s">
        <v>1</v>
      </c>
      <c r="AO1075" t="s">
        <v>5450</v>
      </c>
      <c r="AP1075" t="s">
        <v>1</v>
      </c>
      <c r="AQ1075" t="s">
        <v>2</v>
      </c>
      <c r="AR1075" t="s">
        <v>1</v>
      </c>
      <c r="AS1075" t="s">
        <v>1</v>
      </c>
      <c r="AT1075" t="s">
        <v>1</v>
      </c>
      <c r="AU1075" t="s">
        <v>1</v>
      </c>
      <c r="AV1075" t="s">
        <v>1</v>
      </c>
      <c r="AW1075" t="s">
        <v>11</v>
      </c>
      <c r="AX1075">
        <f>Tabla1[[#This Row],[precio del paquete]]-Tabla1[[#This Row],[Saldo_Deudor]]</f>
        <v>1000</v>
      </c>
      <c r="AY1075">
        <v>11900</v>
      </c>
      <c r="AZ1075">
        <v>0</v>
      </c>
      <c r="BA1075">
        <v>0</v>
      </c>
      <c r="BB1075" s="20">
        <v>0</v>
      </c>
      <c r="BC1075" t="s">
        <v>3914</v>
      </c>
      <c r="BD1075" t="s">
        <v>3801</v>
      </c>
      <c r="BE1075" t="s">
        <v>3</v>
      </c>
      <c r="BF1075" t="s">
        <v>3</v>
      </c>
      <c r="BG1075" t="s">
        <v>3</v>
      </c>
      <c r="BH1075" t="s">
        <v>3</v>
      </c>
      <c r="BI1075" t="s">
        <v>3</v>
      </c>
      <c r="BJ1075" s="19" t="s">
        <v>6136</v>
      </c>
      <c r="BK1075" t="s">
        <v>3</v>
      </c>
      <c r="BL1075" t="s">
        <v>132</v>
      </c>
      <c r="BM1075" t="s">
        <v>1</v>
      </c>
      <c r="BN1075">
        <f>Tabla1[[#This Row],[precio del paquete]]</f>
        <v>12900</v>
      </c>
      <c r="BO1075" t="s">
        <v>1</v>
      </c>
      <c r="BP1075" t="s">
        <v>1</v>
      </c>
      <c r="BQ1075" t="s">
        <v>1</v>
      </c>
      <c r="BR1075" t="s">
        <v>1</v>
      </c>
      <c r="BS1075" t="s">
        <v>1</v>
      </c>
      <c r="BT1075" t="s">
        <v>1</v>
      </c>
      <c r="BU1075" t="s">
        <v>1</v>
      </c>
      <c r="BV1075" t="s">
        <v>1</v>
      </c>
      <c r="BW1075" t="s">
        <v>0</v>
      </c>
      <c r="BX1075" t="s">
        <v>1</v>
      </c>
      <c r="BY1075" t="s">
        <v>1</v>
      </c>
      <c r="BZ1075" t="s">
        <v>1</v>
      </c>
      <c r="CA1075" t="s">
        <v>1</v>
      </c>
      <c r="CB1075" t="s">
        <v>1</v>
      </c>
      <c r="CD1075" t="str" cm="1">
        <f t="array" aca="1" ref="CD1075" ca="1">eConcatenar(A1075:CB1075,"|")</f>
        <v>TCZnsMO2AQomdSrq|CAR2021-0012|3|IMPERIAL DE LUJO|TABASCO|CARDENAS|INFONAVIT SANTA RITA|2021-05-01|12900|0|400|50|2|0|0|0|0|0|0|0|0|0|0|0|0|0|0|NAVARRE|SOBERANO|ORLANDO|SOLTERO|X|X|CALLE JIMENEZ ESQUINA TULIPANES|INFONAVIT SANTA RITA|X|9371628428|X|X|X|CALLE JIMENEZ ESQUINA TULIPANES|X|LUNES|X|X|X|X|X|DOMICILIO |1000|11900|0|0|0|2021-08-03|2021-08-10|x|x|x|x|x|QWZBUES49KVTQO|x|HOMBRE|X|12900|X|X|X|X|X|X|X|X|CARDENAS|X|X|X|X|X</v>
      </c>
    </row>
    <row r="1076" spans="1:82" x14ac:dyDescent="0.25">
      <c r="A1076" t="s">
        <v>1210</v>
      </c>
      <c r="B1076" t="s">
        <v>2530</v>
      </c>
      <c r="C1076">
        <v>3</v>
      </c>
      <c r="D1076" t="s">
        <v>3183</v>
      </c>
      <c r="E1076" t="s">
        <v>3188</v>
      </c>
      <c r="F1076" t="s">
        <v>0</v>
      </c>
      <c r="G1076" t="s">
        <v>3434</v>
      </c>
      <c r="H1076" t="s">
        <v>3953</v>
      </c>
      <c r="I1076">
        <v>14800</v>
      </c>
      <c r="J1076">
        <v>0</v>
      </c>
      <c r="K1076">
        <v>400</v>
      </c>
      <c r="L1076">
        <v>50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 t="s">
        <v>4183</v>
      </c>
      <c r="AC1076" t="s">
        <v>4183</v>
      </c>
      <c r="AD1076" t="s">
        <v>4700</v>
      </c>
      <c r="AE1076" t="s">
        <v>4</v>
      </c>
      <c r="AF1076" t="s">
        <v>1</v>
      </c>
      <c r="AG1076" t="s">
        <v>1</v>
      </c>
      <c r="AH1076" t="s">
        <v>5486</v>
      </c>
      <c r="AI1076" t="s">
        <v>3434</v>
      </c>
      <c r="AJ1076" t="s">
        <v>1</v>
      </c>
      <c r="AK1076">
        <v>9371343824</v>
      </c>
      <c r="AL1076" t="s">
        <v>1</v>
      </c>
      <c r="AM1076" t="s">
        <v>1</v>
      </c>
      <c r="AN1076" t="s">
        <v>1</v>
      </c>
      <c r="AO1076" t="s">
        <v>5486</v>
      </c>
      <c r="AP1076" t="s">
        <v>1</v>
      </c>
      <c r="AQ1076" t="s">
        <v>2</v>
      </c>
      <c r="AR1076" t="s">
        <v>1</v>
      </c>
      <c r="AS1076" t="s">
        <v>1</v>
      </c>
      <c r="AT1076" t="s">
        <v>1</v>
      </c>
      <c r="AU1076" t="s">
        <v>1</v>
      </c>
      <c r="AV1076" t="s">
        <v>1</v>
      </c>
      <c r="AW1076" t="s">
        <v>11</v>
      </c>
      <c r="AX1076">
        <f>Tabla1[[#This Row],[precio del paquete]]-Tabla1[[#This Row],[Saldo_Deudor]]</f>
        <v>450</v>
      </c>
      <c r="AY1076">
        <v>14350</v>
      </c>
      <c r="AZ1076">
        <v>0</v>
      </c>
      <c r="BA1076">
        <v>0</v>
      </c>
      <c r="BB1076" s="20">
        <v>0</v>
      </c>
      <c r="BC1076" t="s">
        <v>4136</v>
      </c>
      <c r="BD1076" t="s">
        <v>6082</v>
      </c>
      <c r="BE1076" t="s">
        <v>3</v>
      </c>
      <c r="BF1076" t="s">
        <v>3</v>
      </c>
      <c r="BG1076" t="s">
        <v>3</v>
      </c>
      <c r="BH1076" t="s">
        <v>3</v>
      </c>
      <c r="BI1076" t="s">
        <v>3</v>
      </c>
      <c r="BJ1076" s="18" t="s">
        <v>6136</v>
      </c>
      <c r="BK1076" t="s">
        <v>3</v>
      </c>
      <c r="BL1076" t="s">
        <v>132</v>
      </c>
      <c r="BM1076" t="s">
        <v>1</v>
      </c>
      <c r="BN1076">
        <f>Tabla1[[#This Row],[precio del paquete]]</f>
        <v>14800</v>
      </c>
      <c r="BO1076" t="s">
        <v>1</v>
      </c>
      <c r="BP1076" t="s">
        <v>1</v>
      </c>
      <c r="BQ1076" t="s">
        <v>1</v>
      </c>
      <c r="BR1076" t="s">
        <v>1</v>
      </c>
      <c r="BS1076" t="s">
        <v>1</v>
      </c>
      <c r="BT1076" t="s">
        <v>1</v>
      </c>
      <c r="BU1076" t="s">
        <v>1</v>
      </c>
      <c r="BV1076" t="s">
        <v>1</v>
      </c>
      <c r="BW1076" t="s">
        <v>0</v>
      </c>
      <c r="BX1076" t="s">
        <v>1</v>
      </c>
      <c r="BY1076" t="s">
        <v>1</v>
      </c>
      <c r="BZ1076" t="s">
        <v>1</v>
      </c>
      <c r="CA1076" t="s">
        <v>1</v>
      </c>
      <c r="CB1076" t="s">
        <v>1</v>
      </c>
      <c r="CD1076" t="str" cm="1">
        <f t="array" aca="1" ref="CD1076" ca="1">eConcatenar(A1076:CB1076,"|")</f>
        <v>UdDBjPBdlbhQ6SL4|CAR2021-1211|3|MEMORIAL|TABASCO|CARDENAS|MELCHOR OCAMPO|2021-02-04|14800|0|400|50|0|0|0|0|0|0|0|0|0|0|0|0|0|0|0|DE LA CRUZ|DE LA CRUZ|TERENCIO|SOLTERO|X|X|CARRETERA CARDENAS - COMALCALCO|MELCHOR OCAMPO|X|9371343824|X|X|X|CARRETERA CARDENAS - COMALCALCO|X|LUNES|X|X|X|X|X|DOMICILIO |450|14350|0|0|0|2021-08-14|2021-08-21|x|x|x|x|x|QWZBUES49KVTQO|x|HOMBRE|X|14800|X|X|X|X|X|X|X|X|CARDENAS|X|X|X|X|X</v>
      </c>
    </row>
    <row r="1077" spans="1:82" x14ac:dyDescent="0.25">
      <c r="A1077" t="s">
        <v>1211</v>
      </c>
      <c r="B1077" t="s">
        <v>2562</v>
      </c>
      <c r="C1077">
        <v>3</v>
      </c>
      <c r="D1077" t="s">
        <v>3184</v>
      </c>
      <c r="E1077" t="s">
        <v>3188</v>
      </c>
      <c r="F1077" t="s">
        <v>0</v>
      </c>
      <c r="G1077" t="s">
        <v>3456</v>
      </c>
      <c r="H1077" t="s">
        <v>3961</v>
      </c>
      <c r="I1077">
        <v>24500</v>
      </c>
      <c r="J1077">
        <v>0</v>
      </c>
      <c r="K1077">
        <v>200</v>
      </c>
      <c r="L1077">
        <v>50</v>
      </c>
      <c r="M1077">
        <v>2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 t="s">
        <v>4438</v>
      </c>
      <c r="AC1077" t="s">
        <v>4186</v>
      </c>
      <c r="AD1077" t="s">
        <v>4734</v>
      </c>
      <c r="AE1077" t="s">
        <v>4</v>
      </c>
      <c r="AF1077" t="s">
        <v>1</v>
      </c>
      <c r="AG1077" t="s">
        <v>1</v>
      </c>
      <c r="AH1077" t="s">
        <v>5506</v>
      </c>
      <c r="AI1077" t="s">
        <v>3456</v>
      </c>
      <c r="AJ1077" t="s">
        <v>1</v>
      </c>
      <c r="AK1077">
        <v>9371655859</v>
      </c>
      <c r="AL1077" t="s">
        <v>1</v>
      </c>
      <c r="AM1077" t="s">
        <v>1</v>
      </c>
      <c r="AN1077" t="s">
        <v>1</v>
      </c>
      <c r="AO1077" t="s">
        <v>5506</v>
      </c>
      <c r="AP1077" t="s">
        <v>1</v>
      </c>
      <c r="AQ1077" t="s">
        <v>2</v>
      </c>
      <c r="AR1077" t="s">
        <v>1</v>
      </c>
      <c r="AS1077" t="s">
        <v>1</v>
      </c>
      <c r="AT1077" t="s">
        <v>1</v>
      </c>
      <c r="AU1077" t="s">
        <v>1</v>
      </c>
      <c r="AV1077" t="s">
        <v>1</v>
      </c>
      <c r="AW1077" t="s">
        <v>11</v>
      </c>
      <c r="AX1077">
        <f>Tabla1[[#This Row],[precio del paquete]]-Tabla1[[#This Row],[Saldo_Deudor]]</f>
        <v>200</v>
      </c>
      <c r="AY1077">
        <v>24300</v>
      </c>
      <c r="AZ1077">
        <v>0</v>
      </c>
      <c r="BA1077">
        <v>0</v>
      </c>
      <c r="BB1077" s="20">
        <v>0</v>
      </c>
      <c r="BC1077" t="s">
        <v>3961</v>
      </c>
      <c r="BD1077" t="s">
        <v>3957</v>
      </c>
      <c r="BE1077" t="s">
        <v>3</v>
      </c>
      <c r="BF1077" t="s">
        <v>3</v>
      </c>
      <c r="BG1077" t="s">
        <v>3</v>
      </c>
      <c r="BH1077" t="s">
        <v>3</v>
      </c>
      <c r="BI1077" t="s">
        <v>3</v>
      </c>
      <c r="BJ1077" s="19" t="s">
        <v>6136</v>
      </c>
      <c r="BK1077" t="s">
        <v>3</v>
      </c>
      <c r="BL1077" t="s">
        <v>132</v>
      </c>
      <c r="BM1077" t="s">
        <v>1</v>
      </c>
      <c r="BN1077">
        <f>Tabla1[[#This Row],[precio del paquete]]</f>
        <v>24500</v>
      </c>
      <c r="BO1077" t="s">
        <v>1</v>
      </c>
      <c r="BP1077" t="s">
        <v>1</v>
      </c>
      <c r="BQ1077" t="s">
        <v>1</v>
      </c>
      <c r="BR1077" t="s">
        <v>1</v>
      </c>
      <c r="BS1077" t="s">
        <v>1</v>
      </c>
      <c r="BT1077" t="s">
        <v>1</v>
      </c>
      <c r="BU1077" t="s">
        <v>1</v>
      </c>
      <c r="BV1077" t="s">
        <v>1</v>
      </c>
      <c r="BW1077" t="s">
        <v>0</v>
      </c>
      <c r="BX1077" t="s">
        <v>1</v>
      </c>
      <c r="BY1077" t="s">
        <v>1</v>
      </c>
      <c r="BZ1077" t="s">
        <v>1</v>
      </c>
      <c r="CA1077" t="s">
        <v>1</v>
      </c>
      <c r="CB1077" t="s">
        <v>1</v>
      </c>
      <c r="CD1077" t="str" cm="1">
        <f t="array" aca="1" ref="CD1077" ca="1">eConcatenar(A1077:CB1077,"|")</f>
        <v>yRzUK3mnGRtObPjj|CAR2021-2851|3|DIGNITY|TABASCO|CARDENAS|NUEVO PROGRESO|2021-06-24|24500|0|200|50|2|0|0|0|0|0|0|0|0|0|0|0|0|0|0|PALMA|GARCIA|MISAEL|SOLTERO|X|X|CALLE FERNANDO MONTES DE OCA|NUEVO PROGRESO|X|9371655859|X|X|X|CALLE FERNANDO MONTES DE OCA|X|LUNES|X|X|X|X|X|DOMICILIO |200|24300|0|0|0|2021-06-24|2021-07-01|x|x|x|x|x|QWZBUES49KVTQO|x|HOMBRE|X|24500|X|X|X|X|X|X|X|X|CARDENAS|X|X|X|X|X</v>
      </c>
    </row>
    <row r="1078" spans="1:82" x14ac:dyDescent="0.25">
      <c r="A1078" t="s">
        <v>1212</v>
      </c>
      <c r="B1078" t="s">
        <v>2159</v>
      </c>
      <c r="C1078">
        <v>3</v>
      </c>
      <c r="D1078" t="s">
        <v>3185</v>
      </c>
      <c r="E1078" t="s">
        <v>3188</v>
      </c>
      <c r="F1078" t="s">
        <v>0</v>
      </c>
      <c r="G1078" t="s">
        <v>3214</v>
      </c>
      <c r="H1078" t="s">
        <v>3772</v>
      </c>
      <c r="I1078">
        <v>12900</v>
      </c>
      <c r="J1078">
        <v>0</v>
      </c>
      <c r="K1078">
        <v>200</v>
      </c>
      <c r="L1078">
        <v>50</v>
      </c>
      <c r="M1078">
        <v>2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 t="s">
        <v>4240</v>
      </c>
      <c r="AC1078" t="s">
        <v>4241</v>
      </c>
      <c r="AD1078" t="s">
        <v>4242</v>
      </c>
      <c r="AE1078" t="s">
        <v>4</v>
      </c>
      <c r="AF1078" t="s">
        <v>1</v>
      </c>
      <c r="AG1078" t="s">
        <v>1</v>
      </c>
      <c r="AH1078" t="s">
        <v>5204</v>
      </c>
      <c r="AI1078" t="s">
        <v>3214</v>
      </c>
      <c r="AJ1078" t="s">
        <v>1</v>
      </c>
      <c r="AK1078">
        <v>9373770627</v>
      </c>
      <c r="AL1078" t="s">
        <v>1</v>
      </c>
      <c r="AM1078" t="s">
        <v>1</v>
      </c>
      <c r="AN1078" t="s">
        <v>1</v>
      </c>
      <c r="AO1078" t="s">
        <v>5204</v>
      </c>
      <c r="AP1078" t="s">
        <v>1</v>
      </c>
      <c r="AQ1078" t="s">
        <v>2</v>
      </c>
      <c r="AR1078" t="s">
        <v>1</v>
      </c>
      <c r="AS1078" t="s">
        <v>1</v>
      </c>
      <c r="AT1078" t="s">
        <v>1</v>
      </c>
      <c r="AU1078" t="s">
        <v>1</v>
      </c>
      <c r="AV1078" t="s">
        <v>1</v>
      </c>
      <c r="AW1078" t="s">
        <v>11</v>
      </c>
      <c r="AX1078">
        <f>Tabla1[[#This Row],[precio del paquete]]-Tabla1[[#This Row],[Saldo_Deudor]]</f>
        <v>300</v>
      </c>
      <c r="AY1078">
        <v>12600</v>
      </c>
      <c r="AZ1078">
        <v>0</v>
      </c>
      <c r="BA1078">
        <v>0</v>
      </c>
      <c r="BB1078" s="20">
        <v>0</v>
      </c>
      <c r="BC1078" t="s">
        <v>3969</v>
      </c>
      <c r="BD1078" t="s">
        <v>3993</v>
      </c>
      <c r="BE1078" t="s">
        <v>3</v>
      </c>
      <c r="BF1078" t="s">
        <v>3</v>
      </c>
      <c r="BG1078" t="s">
        <v>3</v>
      </c>
      <c r="BH1078" t="s">
        <v>3</v>
      </c>
      <c r="BI1078" t="s">
        <v>3</v>
      </c>
      <c r="BJ1078" s="18" t="s">
        <v>6136</v>
      </c>
      <c r="BK1078" t="s">
        <v>3</v>
      </c>
      <c r="BL1078" t="s">
        <v>132</v>
      </c>
      <c r="BM1078" t="s">
        <v>1</v>
      </c>
      <c r="BN1078">
        <f>Tabla1[[#This Row],[precio del paquete]]</f>
        <v>12900</v>
      </c>
      <c r="BO1078" t="s">
        <v>1</v>
      </c>
      <c r="BP1078" t="s">
        <v>1</v>
      </c>
      <c r="BQ1078" t="s">
        <v>1</v>
      </c>
      <c r="BR1078" t="s">
        <v>1</v>
      </c>
      <c r="BS1078" t="s">
        <v>1</v>
      </c>
      <c r="BT1078" t="s">
        <v>1</v>
      </c>
      <c r="BU1078" t="s">
        <v>1</v>
      </c>
      <c r="BV1078" t="s">
        <v>1</v>
      </c>
      <c r="BW1078" t="s">
        <v>0</v>
      </c>
      <c r="BX1078" t="s">
        <v>1</v>
      </c>
      <c r="BY1078" t="s">
        <v>1</v>
      </c>
      <c r="BZ1078" t="s">
        <v>1</v>
      </c>
      <c r="CA1078" t="s">
        <v>1</v>
      </c>
      <c r="CB1078" t="s">
        <v>1</v>
      </c>
      <c r="CD1078" t="str" cm="1">
        <f t="array" aca="1" ref="CD1078" ca="1">eConcatenar(A1078:CB1078,"|")</f>
        <v>Yt4GJhvfjVOyLV1R|CAR2021-0805|3|IMPERIAL DE LUJO|TABASCO|CARDENAS|BAJIO PRIMERA SECCION|2021-05-03|12900|0|200|50|2|0|0|0|0|0|0|0|0|0|0|0|0|0|0|ALCAZAR|CANCINO|RODOLFO|SOLTERO|X|X|CALLE TARDES DE TABASCO LOTE NUMERO 8|BAJIO PRIMERA SECCION|X|9373770627|X|X|X|CALLE TARDES DE TABASCO LOTE NUMERO 8|X|LUNES|X|X|X|X|X|DOMICILIO |300|12600|0|0|0|2021-04-15|2021-04-22|x|x|x|x|x|QWZBUES49KVTQO|x|HOMBRE|X|12900|X|X|X|X|X|X|X|X|CARDENAS|X|X|X|X|X</v>
      </c>
    </row>
    <row r="1079" spans="1:82" x14ac:dyDescent="0.25">
      <c r="A1079" t="s">
        <v>1213</v>
      </c>
      <c r="B1079" t="s">
        <v>2221</v>
      </c>
      <c r="C1079">
        <v>3</v>
      </c>
      <c r="D1079" t="s">
        <v>3185</v>
      </c>
      <c r="E1079" t="s">
        <v>3188</v>
      </c>
      <c r="F1079" t="s">
        <v>0</v>
      </c>
      <c r="G1079" t="s">
        <v>3250</v>
      </c>
      <c r="H1079" t="s">
        <v>3815</v>
      </c>
      <c r="I1079">
        <v>12900</v>
      </c>
      <c r="J1079">
        <v>0</v>
      </c>
      <c r="K1079">
        <v>200</v>
      </c>
      <c r="L1079">
        <v>50</v>
      </c>
      <c r="M1079">
        <v>1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 t="s">
        <v>4348</v>
      </c>
      <c r="AC1079" t="s">
        <v>4186</v>
      </c>
      <c r="AD1079" t="s">
        <v>4349</v>
      </c>
      <c r="AE1079" t="s">
        <v>4</v>
      </c>
      <c r="AF1079" t="s">
        <v>1</v>
      </c>
      <c r="AG1079" t="s">
        <v>1</v>
      </c>
      <c r="AH1079" t="s">
        <v>5254</v>
      </c>
      <c r="AI1079" t="s">
        <v>3250</v>
      </c>
      <c r="AJ1079" t="s">
        <v>1</v>
      </c>
      <c r="AK1079">
        <v>9371707785</v>
      </c>
      <c r="AL1079" t="s">
        <v>1</v>
      </c>
      <c r="AM1079" t="s">
        <v>1</v>
      </c>
      <c r="AN1079" t="s">
        <v>1</v>
      </c>
      <c r="AO1079" t="s">
        <v>5254</v>
      </c>
      <c r="AP1079" t="s">
        <v>1</v>
      </c>
      <c r="AQ1079" t="s">
        <v>2</v>
      </c>
      <c r="AR1079" t="s">
        <v>1</v>
      </c>
      <c r="AS1079" t="s">
        <v>1</v>
      </c>
      <c r="AT1079" t="s">
        <v>1</v>
      </c>
      <c r="AU1079" t="s">
        <v>1</v>
      </c>
      <c r="AV1079" t="s">
        <v>1</v>
      </c>
      <c r="AW1079" t="s">
        <v>11</v>
      </c>
      <c r="AX1079">
        <f>Tabla1[[#This Row],[precio del paquete]]-Tabla1[[#This Row],[Saldo_Deudor]]</f>
        <v>3800</v>
      </c>
      <c r="AY1079">
        <v>9100</v>
      </c>
      <c r="AZ1079">
        <v>0</v>
      </c>
      <c r="BA1079">
        <v>0</v>
      </c>
      <c r="BB1079" s="20">
        <v>0</v>
      </c>
      <c r="BC1079" t="s">
        <v>3934</v>
      </c>
      <c r="BD1079" t="s">
        <v>6050</v>
      </c>
      <c r="BE1079" t="s">
        <v>3</v>
      </c>
      <c r="BF1079" t="s">
        <v>3</v>
      </c>
      <c r="BG1079" t="s">
        <v>3</v>
      </c>
      <c r="BH1079" t="s">
        <v>3</v>
      </c>
      <c r="BI1079" t="s">
        <v>3</v>
      </c>
      <c r="BJ1079" s="19" t="s">
        <v>6136</v>
      </c>
      <c r="BK1079" t="s">
        <v>3</v>
      </c>
      <c r="BL1079" t="s">
        <v>132</v>
      </c>
      <c r="BM1079" t="s">
        <v>1</v>
      </c>
      <c r="BN1079">
        <f>Tabla1[[#This Row],[precio del paquete]]</f>
        <v>12900</v>
      </c>
      <c r="BO1079" t="s">
        <v>1</v>
      </c>
      <c r="BP1079" t="s">
        <v>1</v>
      </c>
      <c r="BQ1079" t="s">
        <v>1</v>
      </c>
      <c r="BR1079" t="s">
        <v>1</v>
      </c>
      <c r="BS1079" t="s">
        <v>1</v>
      </c>
      <c r="BT1079" t="s">
        <v>1</v>
      </c>
      <c r="BU1079" t="s">
        <v>1</v>
      </c>
      <c r="BV1079" t="s">
        <v>1</v>
      </c>
      <c r="BW1079" t="s">
        <v>0</v>
      </c>
      <c r="BX1079" t="s">
        <v>1</v>
      </c>
      <c r="BY1079" t="s">
        <v>1</v>
      </c>
      <c r="BZ1079" t="s">
        <v>1</v>
      </c>
      <c r="CA1079" t="s">
        <v>1</v>
      </c>
      <c r="CB1079" t="s">
        <v>1</v>
      </c>
      <c r="CD1079" t="str" cm="1">
        <f t="array" aca="1" ref="CD1079" ca="1">eConcatenar(A1079:CB1079,"|")</f>
        <v>l8eacIHRLFEi256g|CAR2020-4252|3|IMPERIAL DE LUJO|TABASCO|CARDENAS|COLONIA ADA ISABEL|2020-10-23|12900|0|200|50|1|0|0|0|0|0|0|0|0|0|0|0|0|0|0|SALVADOR|GARCIA|ANDRES MANUEL|SOLTERO|X|X|CALLE GUAYACAN|COLONIA ADA ISABEL|X|9371707785|X|X|X|CALLE GUAYACAN|X|LUNES|X|X|X|X|X|DOMICILIO |3800|9100|0|0|0|2021-08-31|2021-09-07|x|x|x|x|x|QWZBUES49KVTQO|x|HOMBRE|X|12900|X|X|X|X|X|X|X|X|CARDENAS|X|X|X|X|X</v>
      </c>
    </row>
    <row r="1080" spans="1:82" x14ac:dyDescent="0.25">
      <c r="A1080" t="s">
        <v>1214</v>
      </c>
      <c r="B1080" t="s">
        <v>2231</v>
      </c>
      <c r="C1080">
        <v>3</v>
      </c>
      <c r="D1080" t="s">
        <v>3185</v>
      </c>
      <c r="E1080" t="s">
        <v>3188</v>
      </c>
      <c r="F1080" t="s">
        <v>3192</v>
      </c>
      <c r="G1080" t="s">
        <v>3259</v>
      </c>
      <c r="H1080" t="s">
        <v>3821</v>
      </c>
      <c r="I1080">
        <v>12900</v>
      </c>
      <c r="J1080">
        <v>0</v>
      </c>
      <c r="K1080">
        <v>100</v>
      </c>
      <c r="L1080">
        <v>50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 t="s">
        <v>4364</v>
      </c>
      <c r="AC1080" t="s">
        <v>4365</v>
      </c>
      <c r="AD1080" t="s">
        <v>4366</v>
      </c>
      <c r="AE1080" t="s">
        <v>4</v>
      </c>
      <c r="AF1080" t="s">
        <v>1</v>
      </c>
      <c r="AG1080" t="s">
        <v>1</v>
      </c>
      <c r="AH1080" t="s">
        <v>5260</v>
      </c>
      <c r="AI1080" t="s">
        <v>3259</v>
      </c>
      <c r="AJ1080" t="s">
        <v>1</v>
      </c>
      <c r="AK1080">
        <v>9331004489</v>
      </c>
      <c r="AL1080" t="s">
        <v>1</v>
      </c>
      <c r="AM1080" t="s">
        <v>1</v>
      </c>
      <c r="AN1080" t="s">
        <v>1</v>
      </c>
      <c r="AO1080" t="s">
        <v>5260</v>
      </c>
      <c r="AP1080" t="s">
        <v>1</v>
      </c>
      <c r="AQ1080" t="s">
        <v>2</v>
      </c>
      <c r="AR1080" t="s">
        <v>1</v>
      </c>
      <c r="AS1080" t="s">
        <v>1</v>
      </c>
      <c r="AT1080" t="s">
        <v>1</v>
      </c>
      <c r="AU1080" t="s">
        <v>1</v>
      </c>
      <c r="AV1080" t="s">
        <v>1</v>
      </c>
      <c r="AW1080" t="s">
        <v>11</v>
      </c>
      <c r="AX1080">
        <f>Tabla1[[#This Row],[precio del paquete]]-Tabla1[[#This Row],[Saldo_Deudor]]</f>
        <v>4350</v>
      </c>
      <c r="AY1080">
        <v>8550</v>
      </c>
      <c r="AZ1080">
        <v>0</v>
      </c>
      <c r="BA1080">
        <v>0</v>
      </c>
      <c r="BB1080" s="20">
        <v>0</v>
      </c>
      <c r="BC1080" t="s">
        <v>4077</v>
      </c>
      <c r="BD1080" t="s">
        <v>5965</v>
      </c>
      <c r="BE1080" t="s">
        <v>3</v>
      </c>
      <c r="BF1080" t="s">
        <v>3</v>
      </c>
      <c r="BG1080" t="s">
        <v>3</v>
      </c>
      <c r="BH1080" t="s">
        <v>3</v>
      </c>
      <c r="BI1080" t="s">
        <v>3</v>
      </c>
      <c r="BJ1080" s="18" t="s">
        <v>6126</v>
      </c>
      <c r="BK1080" t="s">
        <v>3</v>
      </c>
      <c r="BL1080" t="s">
        <v>132</v>
      </c>
      <c r="BM1080" t="s">
        <v>1</v>
      </c>
      <c r="BN1080">
        <f>Tabla1[[#This Row],[precio del paquete]]</f>
        <v>12900</v>
      </c>
      <c r="BO1080" t="s">
        <v>1</v>
      </c>
      <c r="BP1080" t="s">
        <v>1</v>
      </c>
      <c r="BQ1080" t="s">
        <v>1</v>
      </c>
      <c r="BR1080" t="s">
        <v>1</v>
      </c>
      <c r="BS1080" t="s">
        <v>1</v>
      </c>
      <c r="BT1080" t="s">
        <v>1</v>
      </c>
      <c r="BU1080" t="s">
        <v>1</v>
      </c>
      <c r="BV1080" t="s">
        <v>1</v>
      </c>
      <c r="BW1080" t="s">
        <v>0</v>
      </c>
      <c r="BX1080" t="s">
        <v>1</v>
      </c>
      <c r="BY1080" t="s">
        <v>1</v>
      </c>
      <c r="BZ1080" t="s">
        <v>1</v>
      </c>
      <c r="CA1080" t="s">
        <v>1</v>
      </c>
      <c r="CB1080" t="s">
        <v>1</v>
      </c>
      <c r="CD1080" t="str" cm="1">
        <f t="array" aca="1" ref="CD1080" ca="1">eConcatenar(A1080:CB1080,"|")</f>
        <v>qM6oxxvbO2p5VCNi|CAR2021-0547|3|IMPERIAL DE LUJO|TABASCO|PARAISO|COLONIA CENTRO|2021-02-13|12900|0|100|50|0|0|0|0|0|0|0|0|0|0|0|0|0|0|0|CALLADO|VALENZUELA|FREDI|SOLTERO|X|X|PROLONGACION 5 DE MAYO|COLONIA CENTRO|X|9331004489|X|X|X|PROLONGACION 5 DE MAYO|X|LUNES|X|X|X|X|X|DOMICILIO |4350|8550|0|0|0|2022-06-01|2022-06-08|x|x|x|x|x|QWZBUBTG9KVTQO|x|HOMBRE|X|12900|X|X|X|X|X|X|X|X|CARDENAS|X|X|X|X|X</v>
      </c>
    </row>
    <row r="1081" spans="1:82" x14ac:dyDescent="0.25">
      <c r="A1081" t="s">
        <v>1215</v>
      </c>
      <c r="B1081" t="s">
        <v>2413</v>
      </c>
      <c r="C1081">
        <v>3</v>
      </c>
      <c r="D1081" t="s">
        <v>4178</v>
      </c>
      <c r="E1081" t="s">
        <v>3188</v>
      </c>
      <c r="F1081" t="s">
        <v>0</v>
      </c>
      <c r="G1081" t="s">
        <v>3363</v>
      </c>
      <c r="H1081" t="s">
        <v>3918</v>
      </c>
      <c r="I1081">
        <v>12900</v>
      </c>
      <c r="J1081">
        <v>0</v>
      </c>
      <c r="K1081">
        <v>200</v>
      </c>
      <c r="L1081">
        <v>50</v>
      </c>
      <c r="M1081">
        <v>1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 t="s">
        <v>4186</v>
      </c>
      <c r="AC1081" t="s">
        <v>4587</v>
      </c>
      <c r="AD1081" t="s">
        <v>4588</v>
      </c>
      <c r="AE1081" t="s">
        <v>4</v>
      </c>
      <c r="AF1081" t="s">
        <v>1</v>
      </c>
      <c r="AG1081" t="s">
        <v>1</v>
      </c>
      <c r="AH1081" t="s">
        <v>5405</v>
      </c>
      <c r="AI1081" t="s">
        <v>3363</v>
      </c>
      <c r="AJ1081" t="s">
        <v>1</v>
      </c>
      <c r="AK1081">
        <v>9371204951</v>
      </c>
      <c r="AL1081" t="s">
        <v>1</v>
      </c>
      <c r="AM1081" t="s">
        <v>1</v>
      </c>
      <c r="AN1081" t="s">
        <v>1</v>
      </c>
      <c r="AO1081" t="s">
        <v>5405</v>
      </c>
      <c r="AP1081" t="s">
        <v>1</v>
      </c>
      <c r="AQ1081" t="s">
        <v>2</v>
      </c>
      <c r="AR1081" t="s">
        <v>1</v>
      </c>
      <c r="AS1081" t="s">
        <v>1</v>
      </c>
      <c r="AT1081" t="s">
        <v>1</v>
      </c>
      <c r="AU1081" t="s">
        <v>1</v>
      </c>
      <c r="AV1081" t="s">
        <v>1</v>
      </c>
      <c r="AW1081" t="s">
        <v>11</v>
      </c>
      <c r="AX1081">
        <f>Tabla1[[#This Row],[precio del paquete]]-Tabla1[[#This Row],[Saldo_Deudor]]</f>
        <v>2800</v>
      </c>
      <c r="AY1081">
        <v>10100</v>
      </c>
      <c r="AZ1081">
        <v>0</v>
      </c>
      <c r="BA1081">
        <v>0</v>
      </c>
      <c r="BB1081" s="20">
        <v>0</v>
      </c>
      <c r="BC1081" t="s">
        <v>3792</v>
      </c>
      <c r="BD1081" t="s">
        <v>6071</v>
      </c>
      <c r="BE1081" t="s">
        <v>3</v>
      </c>
      <c r="BF1081" t="s">
        <v>3</v>
      </c>
      <c r="BG1081" t="s">
        <v>3</v>
      </c>
      <c r="BH1081" t="s">
        <v>3</v>
      </c>
      <c r="BI1081" t="s">
        <v>3</v>
      </c>
      <c r="BJ1081" s="19" t="s">
        <v>6131</v>
      </c>
      <c r="BK1081" t="s">
        <v>3</v>
      </c>
      <c r="BL1081" t="s">
        <v>132</v>
      </c>
      <c r="BM1081" t="s">
        <v>1</v>
      </c>
      <c r="BN1081">
        <f>Tabla1[[#This Row],[precio del paquete]]</f>
        <v>12900</v>
      </c>
      <c r="BO1081" t="s">
        <v>1</v>
      </c>
      <c r="BP1081" t="s">
        <v>1</v>
      </c>
      <c r="BQ1081" t="s">
        <v>1</v>
      </c>
      <c r="BR1081" t="s">
        <v>1</v>
      </c>
      <c r="BS1081" t="s">
        <v>1</v>
      </c>
      <c r="BT1081" t="s">
        <v>1</v>
      </c>
      <c r="BU1081" t="s">
        <v>1</v>
      </c>
      <c r="BV1081" t="s">
        <v>1</v>
      </c>
      <c r="BW1081" t="s">
        <v>0</v>
      </c>
      <c r="BX1081" t="s">
        <v>1</v>
      </c>
      <c r="BY1081" t="s">
        <v>1</v>
      </c>
      <c r="BZ1081" t="s">
        <v>1</v>
      </c>
      <c r="CA1081" t="s">
        <v>1</v>
      </c>
      <c r="CB1081" t="s">
        <v>1</v>
      </c>
      <c r="CD1081" t="str" cm="1">
        <f t="array" aca="1" ref="CD1081" ca="1">eConcatenar(A1081:CB1081,"|")</f>
        <v>AJwrNZPKTJhss0iC|CAR2020-1699|3|ECONO LINE|TABASCO|CARDENAS|FRACCIONAMIENTO EL ENCANTO|2020-07-21|12900|0|200|50|1|0|0|0|0|0|0|0|0|0|0|0|0|0|0|GARCIA|CANDIA|BERENICE|SOLTERO|X|X|CALLE ANDADOR CAOBA NUMERO 114|FRACCIONAMIENTO EL ENCANTO|X|9371204951|X|X|X|CALLE ANDADOR CAOBA NUMERO 114|X|LUNES|X|X|X|X|X|DOMICILIO |2800|10100|0|0|0|2021-05-10|2021-05-17|x|x|x|x|x|QWZBUE029KVTQO|x|HOMBRE|X|12900|X|X|X|X|X|X|X|X|CARDENAS|X|X|X|X|X</v>
      </c>
    </row>
    <row r="1082" spans="1:82" x14ac:dyDescent="0.25">
      <c r="A1082" t="s">
        <v>1216</v>
      </c>
      <c r="B1082" t="s">
        <v>2267</v>
      </c>
      <c r="C1082">
        <v>3</v>
      </c>
      <c r="D1082" t="s">
        <v>3185</v>
      </c>
      <c r="E1082" t="s">
        <v>3188</v>
      </c>
      <c r="F1082" t="s">
        <v>0</v>
      </c>
      <c r="G1082" t="s">
        <v>3272</v>
      </c>
      <c r="H1082" t="s">
        <v>3841</v>
      </c>
      <c r="I1082">
        <v>12900</v>
      </c>
      <c r="J1082">
        <v>0</v>
      </c>
      <c r="K1082">
        <v>200</v>
      </c>
      <c r="L1082">
        <v>50</v>
      </c>
      <c r="M1082">
        <v>1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 t="s">
        <v>4183</v>
      </c>
      <c r="AC1082" t="s">
        <v>4305</v>
      </c>
      <c r="AD1082" t="s">
        <v>4422</v>
      </c>
      <c r="AE1082" t="s">
        <v>4</v>
      </c>
      <c r="AF1082" t="s">
        <v>1</v>
      </c>
      <c r="AG1082" t="s">
        <v>1</v>
      </c>
      <c r="AH1082" t="s">
        <v>5295</v>
      </c>
      <c r="AI1082" t="s">
        <v>3272</v>
      </c>
      <c r="AJ1082" t="s">
        <v>1</v>
      </c>
      <c r="AK1082">
        <v>9372837929</v>
      </c>
      <c r="AL1082" t="s">
        <v>1</v>
      </c>
      <c r="AM1082" t="s">
        <v>1</v>
      </c>
      <c r="AN1082" t="s">
        <v>1</v>
      </c>
      <c r="AO1082" t="s">
        <v>5295</v>
      </c>
      <c r="AP1082" t="s">
        <v>1</v>
      </c>
      <c r="AQ1082" t="s">
        <v>2</v>
      </c>
      <c r="AR1082" t="s">
        <v>1</v>
      </c>
      <c r="AS1082" t="s">
        <v>1</v>
      </c>
      <c r="AT1082" t="s">
        <v>1</v>
      </c>
      <c r="AU1082" t="s">
        <v>1</v>
      </c>
      <c r="AV1082" t="s">
        <v>1</v>
      </c>
      <c r="AW1082" t="s">
        <v>11</v>
      </c>
      <c r="AX1082">
        <f>Tabla1[[#This Row],[precio del paquete]]-Tabla1[[#This Row],[Saldo_Deudor]]</f>
        <v>1450</v>
      </c>
      <c r="AY1082">
        <v>11450</v>
      </c>
      <c r="AZ1082">
        <v>0</v>
      </c>
      <c r="BA1082">
        <v>0</v>
      </c>
      <c r="BB1082" s="20">
        <v>0</v>
      </c>
      <c r="BC1082" t="s">
        <v>5970</v>
      </c>
      <c r="BD1082" t="s">
        <v>3848</v>
      </c>
      <c r="BE1082" t="s">
        <v>3</v>
      </c>
      <c r="BF1082" t="s">
        <v>3</v>
      </c>
      <c r="BG1082" t="s">
        <v>3</v>
      </c>
      <c r="BH1082" t="s">
        <v>3</v>
      </c>
      <c r="BI1082" t="s">
        <v>3</v>
      </c>
      <c r="BJ1082" s="18" t="s">
        <v>6126</v>
      </c>
      <c r="BK1082" t="s">
        <v>3</v>
      </c>
      <c r="BL1082" t="s">
        <v>132</v>
      </c>
      <c r="BM1082" t="s">
        <v>1</v>
      </c>
      <c r="BN1082">
        <f>Tabla1[[#This Row],[precio del paquete]]</f>
        <v>12900</v>
      </c>
      <c r="BO1082" t="s">
        <v>1</v>
      </c>
      <c r="BP1082" t="s">
        <v>1</v>
      </c>
      <c r="BQ1082" t="s">
        <v>1</v>
      </c>
      <c r="BR1082" t="s">
        <v>1</v>
      </c>
      <c r="BS1082" t="s">
        <v>1</v>
      </c>
      <c r="BT1082" t="s">
        <v>1</v>
      </c>
      <c r="BU1082" t="s">
        <v>1</v>
      </c>
      <c r="BV1082" t="s">
        <v>1</v>
      </c>
      <c r="BW1082" t="s">
        <v>0</v>
      </c>
      <c r="BX1082" t="s">
        <v>1</v>
      </c>
      <c r="BY1082" t="s">
        <v>1</v>
      </c>
      <c r="BZ1082" t="s">
        <v>1</v>
      </c>
      <c r="CA1082" t="s">
        <v>1</v>
      </c>
      <c r="CB1082" t="s">
        <v>1</v>
      </c>
      <c r="CD1082" t="str" cm="1">
        <f t="array" aca="1" ref="CD1082" ca="1">eConcatenar(A1082:CB1082,"|")</f>
        <v>Ems0ztgaPDdd4Rr1|CAR2020-5452|3|IMPERIAL DE LUJO|TABASCO|CARDENAS|COLONIA LA CEIBA|2020-12-18|12900|0|200|50|1|0|0|0|0|0|0|0|0|0|0|0|0|0|0|DE LA CRUZ|SANCHEZ|SORAYA|SOLTERO|X|X|CALLE 16 DE NOVIEMBRE MANZANA 6 LOTE 5|COLONIA LA CEIBA|X|9372837929|X|X|X|CALLE 16 DE NOVIEMBRE MANZANA 6 LOTE 5|X|LUNES|X|X|X|X|X|DOMICILIO |1450|11450|0|0|0|2021-02-16|2021-02-23|x|x|x|x|x|QWZBUBTG9KVTQO|x|HOMBRE|X|12900|X|X|X|X|X|X|X|X|CARDENAS|X|X|X|X|X</v>
      </c>
    </row>
    <row r="1083" spans="1:82" x14ac:dyDescent="0.25">
      <c r="A1083" t="s">
        <v>1217</v>
      </c>
      <c r="B1083" t="s">
        <v>2714</v>
      </c>
      <c r="C1083">
        <v>3</v>
      </c>
      <c r="D1083" t="s">
        <v>3183</v>
      </c>
      <c r="E1083" t="s">
        <v>3188</v>
      </c>
      <c r="F1083" t="s">
        <v>3190</v>
      </c>
      <c r="G1083" t="s">
        <v>3531</v>
      </c>
      <c r="H1083" t="s">
        <v>3899</v>
      </c>
      <c r="I1083">
        <v>14800</v>
      </c>
      <c r="J1083">
        <v>0</v>
      </c>
      <c r="K1083">
        <v>50</v>
      </c>
      <c r="L1083">
        <v>50</v>
      </c>
      <c r="M1083">
        <v>1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 t="s">
        <v>8</v>
      </c>
      <c r="AC1083" t="s">
        <v>4361</v>
      </c>
      <c r="AD1083" t="s">
        <v>4279</v>
      </c>
      <c r="AE1083" t="s">
        <v>4</v>
      </c>
      <c r="AF1083" t="s">
        <v>1</v>
      </c>
      <c r="AG1083" t="s">
        <v>1</v>
      </c>
      <c r="AH1083" t="s">
        <v>5351</v>
      </c>
      <c r="AI1083" t="s">
        <v>3531</v>
      </c>
      <c r="AJ1083" t="s">
        <v>1</v>
      </c>
      <c r="AK1083">
        <v>9371278553</v>
      </c>
      <c r="AL1083" t="s">
        <v>1</v>
      </c>
      <c r="AM1083" t="s">
        <v>1</v>
      </c>
      <c r="AN1083" t="s">
        <v>1</v>
      </c>
      <c r="AO1083" t="s">
        <v>5351</v>
      </c>
      <c r="AP1083" t="s">
        <v>1</v>
      </c>
      <c r="AQ1083" t="s">
        <v>2</v>
      </c>
      <c r="AR1083" t="s">
        <v>1</v>
      </c>
      <c r="AS1083" t="s">
        <v>1</v>
      </c>
      <c r="AT1083" t="s">
        <v>1</v>
      </c>
      <c r="AU1083" t="s">
        <v>1</v>
      </c>
      <c r="AV1083" t="s">
        <v>1</v>
      </c>
      <c r="AW1083" t="s">
        <v>11</v>
      </c>
      <c r="AX1083">
        <f>Tabla1[[#This Row],[precio del paquete]]-Tabla1[[#This Row],[Saldo_Deudor]]</f>
        <v>50</v>
      </c>
      <c r="AY1083">
        <v>14750</v>
      </c>
      <c r="AZ1083">
        <v>0</v>
      </c>
      <c r="BA1083">
        <v>0</v>
      </c>
      <c r="BB1083" s="20">
        <v>0</v>
      </c>
      <c r="BC1083" t="s">
        <v>3899</v>
      </c>
      <c r="BD1083" t="s">
        <v>6093</v>
      </c>
      <c r="BE1083" t="s">
        <v>3</v>
      </c>
      <c r="BF1083" t="s">
        <v>3</v>
      </c>
      <c r="BG1083" t="s">
        <v>3</v>
      </c>
      <c r="BH1083" t="s">
        <v>3</v>
      </c>
      <c r="BI1083" t="s">
        <v>3</v>
      </c>
      <c r="BJ1083" s="19" t="s">
        <v>6126</v>
      </c>
      <c r="BK1083" t="s">
        <v>3</v>
      </c>
      <c r="BL1083" t="s">
        <v>132</v>
      </c>
      <c r="BM1083" t="s">
        <v>1</v>
      </c>
      <c r="BN1083">
        <f>Tabla1[[#This Row],[precio del paquete]]</f>
        <v>14800</v>
      </c>
      <c r="BO1083" t="s">
        <v>1</v>
      </c>
      <c r="BP1083" t="s">
        <v>1</v>
      </c>
      <c r="BQ1083" t="s">
        <v>1</v>
      </c>
      <c r="BR1083" t="s">
        <v>1</v>
      </c>
      <c r="BS1083" t="s">
        <v>1</v>
      </c>
      <c r="BT1083" t="s">
        <v>1</v>
      </c>
      <c r="BU1083" t="s">
        <v>1</v>
      </c>
      <c r="BV1083" t="s">
        <v>1</v>
      </c>
      <c r="BW1083" t="s">
        <v>0</v>
      </c>
      <c r="BX1083" t="s">
        <v>1</v>
      </c>
      <c r="BY1083" t="s">
        <v>1</v>
      </c>
      <c r="BZ1083" t="s">
        <v>1</v>
      </c>
      <c r="CA1083" t="s">
        <v>1</v>
      </c>
      <c r="CB1083" t="s">
        <v>1</v>
      </c>
      <c r="CD1083" t="str" cm="1">
        <f t="array" aca="1" ref="CD1083" ca="1">eConcatenar(A1083:CB1083,"|")</f>
        <v>xHcupseMBJDcYZBN|CAR2021-5082|3|MEMORIAL|TABASCO|HUIMANGUILLO|RANCHERIA LOS NARANJOS|2021-04-09|14800|0|50|50|1|0|0|0|0|0|0|0|0|0|0|0|0|0|0|GOMEZ|GONGORA|FAUSTINO|SOLTERO|X|X|CALLE PRINCIPAL |RANCHERIA LOS NARANJOS|X|9371278553|X|X|X|CALLE PRINCIPAL |X|LUNES|X|X|X|X|X|DOMICILIO |50|14750|0|0|0|2021-04-09|2021-04-16|x|x|x|x|x|QWZBUBTG9KVTQO|x|HOMBRE|X|14800|X|X|X|X|X|X|X|X|CARDENAS|X|X|X|X|X</v>
      </c>
    </row>
    <row r="1084" spans="1:82" x14ac:dyDescent="0.25">
      <c r="A1084" t="s">
        <v>1218</v>
      </c>
      <c r="B1084" t="s">
        <v>2340</v>
      </c>
      <c r="C1084">
        <v>3</v>
      </c>
      <c r="D1084" t="s">
        <v>3185</v>
      </c>
      <c r="E1084" t="s">
        <v>3188</v>
      </c>
      <c r="F1084" t="s">
        <v>3190</v>
      </c>
      <c r="G1084" t="s">
        <v>3318</v>
      </c>
      <c r="H1084" t="s">
        <v>3886</v>
      </c>
      <c r="I1084">
        <v>12900</v>
      </c>
      <c r="J1084">
        <v>0</v>
      </c>
      <c r="K1084">
        <v>200</v>
      </c>
      <c r="L1084">
        <v>50</v>
      </c>
      <c r="M1084">
        <v>1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 t="s">
        <v>4360</v>
      </c>
      <c r="AC1084" t="s">
        <v>7</v>
      </c>
      <c r="AD1084" t="s">
        <v>4518</v>
      </c>
      <c r="AE1084" t="s">
        <v>4</v>
      </c>
      <c r="AF1084" t="s">
        <v>1</v>
      </c>
      <c r="AG1084" t="s">
        <v>1</v>
      </c>
      <c r="AH1084" t="s">
        <v>5357</v>
      </c>
      <c r="AI1084" t="s">
        <v>3318</v>
      </c>
      <c r="AJ1084" t="s">
        <v>1</v>
      </c>
      <c r="AK1084">
        <v>9371055775</v>
      </c>
      <c r="AL1084" t="s">
        <v>1</v>
      </c>
      <c r="AM1084" t="s">
        <v>1</v>
      </c>
      <c r="AN1084" t="s">
        <v>1</v>
      </c>
      <c r="AO1084" t="s">
        <v>5357</v>
      </c>
      <c r="AP1084" t="s">
        <v>1</v>
      </c>
      <c r="AQ1084" t="s">
        <v>2</v>
      </c>
      <c r="AR1084" t="s">
        <v>1</v>
      </c>
      <c r="AS1084" t="s">
        <v>1</v>
      </c>
      <c r="AT1084" t="s">
        <v>1</v>
      </c>
      <c r="AU1084" t="s">
        <v>1</v>
      </c>
      <c r="AV1084" t="s">
        <v>1</v>
      </c>
      <c r="AW1084" t="s">
        <v>11</v>
      </c>
      <c r="AX1084">
        <f>Tabla1[[#This Row],[precio del paquete]]-Tabla1[[#This Row],[Saldo_Deudor]]</f>
        <v>600</v>
      </c>
      <c r="AY1084">
        <v>12300</v>
      </c>
      <c r="AZ1084">
        <v>0</v>
      </c>
      <c r="BA1084">
        <v>0</v>
      </c>
      <c r="BB1084" s="20">
        <v>0</v>
      </c>
      <c r="BC1084" t="s">
        <v>3790</v>
      </c>
      <c r="BD1084" t="s">
        <v>6066</v>
      </c>
      <c r="BE1084" t="s">
        <v>3</v>
      </c>
      <c r="BF1084" t="s">
        <v>3</v>
      </c>
      <c r="BG1084" t="s">
        <v>3</v>
      </c>
      <c r="BH1084" t="s">
        <v>3</v>
      </c>
      <c r="BI1084" t="s">
        <v>3</v>
      </c>
      <c r="BJ1084" s="18" t="s">
        <v>6126</v>
      </c>
      <c r="BK1084" t="s">
        <v>3</v>
      </c>
      <c r="BL1084" t="s">
        <v>132</v>
      </c>
      <c r="BM1084" t="s">
        <v>1</v>
      </c>
      <c r="BN1084">
        <f>Tabla1[[#This Row],[precio del paquete]]</f>
        <v>12900</v>
      </c>
      <c r="BO1084" t="s">
        <v>1</v>
      </c>
      <c r="BP1084" t="s">
        <v>1</v>
      </c>
      <c r="BQ1084" t="s">
        <v>1</v>
      </c>
      <c r="BR1084" t="s">
        <v>1</v>
      </c>
      <c r="BS1084" t="s">
        <v>1</v>
      </c>
      <c r="BT1084" t="s">
        <v>1</v>
      </c>
      <c r="BU1084" t="s">
        <v>1</v>
      </c>
      <c r="BV1084" t="s">
        <v>1</v>
      </c>
      <c r="BW1084" t="s">
        <v>0</v>
      </c>
      <c r="BX1084" t="s">
        <v>1</v>
      </c>
      <c r="BY1084" t="s">
        <v>1</v>
      </c>
      <c r="BZ1084" t="s">
        <v>1</v>
      </c>
      <c r="CA1084" t="s">
        <v>1</v>
      </c>
      <c r="CB1084" t="s">
        <v>1</v>
      </c>
      <c r="CD1084" t="str" cm="1">
        <f t="array" aca="1" ref="CD1084" ca="1">eConcatenar(A1084:CB1084,"|")</f>
        <v>id03iuS48NKwAPwJ|CAR2020-4654|3|IMPERIAL DE LUJO|TABASCO|HUIMANGUILLO|EJIDO GENARO VAZQUEZ|2020-11-16|12900|0|200|50|1|0|0|0|0|0|0|0|0|0|0|0|0|0|0|TORRES|LOPEZ|ALICIA|SOLTERO|X|X|CALLE VICENTE GUERRERO NUMERO 3|EJIDO GENARO VAZQUEZ|X|9371055775|X|X|X|CALLE VICENTE GUERRERO NUMERO 3|X|LUNES|X|X|X|X|X|DOMICILIO |600|12300|0|0|0|2020-12-22|2020-12-29|x|x|x|x|x|QWZBUBTG9KVTQO|x|HOMBRE|X|12900|X|X|X|X|X|X|X|X|CARDENAS|X|X|X|X|X</v>
      </c>
    </row>
    <row r="1085" spans="1:82" x14ac:dyDescent="0.25">
      <c r="A1085" t="s">
        <v>1219</v>
      </c>
      <c r="B1085" t="s">
        <v>2302</v>
      </c>
      <c r="C1085">
        <v>3</v>
      </c>
      <c r="D1085" t="s">
        <v>4178</v>
      </c>
      <c r="E1085" t="s">
        <v>3188</v>
      </c>
      <c r="F1085" t="s">
        <v>0</v>
      </c>
      <c r="G1085" t="s">
        <v>3297</v>
      </c>
      <c r="H1085" t="s">
        <v>3845</v>
      </c>
      <c r="I1085">
        <v>12900</v>
      </c>
      <c r="J1085">
        <v>0</v>
      </c>
      <c r="K1085">
        <v>200</v>
      </c>
      <c r="L1085">
        <v>50</v>
      </c>
      <c r="M1085">
        <v>1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 t="s">
        <v>4471</v>
      </c>
      <c r="AC1085" t="s">
        <v>4344</v>
      </c>
      <c r="AD1085" t="s">
        <v>4472</v>
      </c>
      <c r="AE1085" t="s">
        <v>4</v>
      </c>
      <c r="AF1085" t="s">
        <v>1</v>
      </c>
      <c r="AG1085" t="s">
        <v>1</v>
      </c>
      <c r="AH1085" t="s">
        <v>5328</v>
      </c>
      <c r="AI1085" t="s">
        <v>3297</v>
      </c>
      <c r="AJ1085" t="s">
        <v>1</v>
      </c>
      <c r="AK1085">
        <v>9371199718</v>
      </c>
      <c r="AL1085" t="s">
        <v>1</v>
      </c>
      <c r="AM1085" t="s">
        <v>1</v>
      </c>
      <c r="AN1085" t="s">
        <v>1</v>
      </c>
      <c r="AO1085" t="s">
        <v>5328</v>
      </c>
      <c r="AP1085" t="s">
        <v>1</v>
      </c>
      <c r="AQ1085" t="s">
        <v>2</v>
      </c>
      <c r="AR1085" t="s">
        <v>1</v>
      </c>
      <c r="AS1085" t="s">
        <v>1</v>
      </c>
      <c r="AT1085" t="s">
        <v>1</v>
      </c>
      <c r="AU1085" t="s">
        <v>1</v>
      </c>
      <c r="AV1085" t="s">
        <v>1</v>
      </c>
      <c r="AW1085" t="s">
        <v>11</v>
      </c>
      <c r="AX1085">
        <f>Tabla1[[#This Row],[precio del paquete]]-Tabla1[[#This Row],[Saldo_Deudor]]</f>
        <v>1550</v>
      </c>
      <c r="AY1085">
        <v>11350</v>
      </c>
      <c r="AZ1085">
        <v>0</v>
      </c>
      <c r="BA1085">
        <v>0</v>
      </c>
      <c r="BB1085" s="20">
        <v>0</v>
      </c>
      <c r="BC1085" t="s">
        <v>4153</v>
      </c>
      <c r="BD1085" t="s">
        <v>3913</v>
      </c>
      <c r="BE1085" t="s">
        <v>3</v>
      </c>
      <c r="BF1085" t="s">
        <v>3</v>
      </c>
      <c r="BG1085" t="s">
        <v>3</v>
      </c>
      <c r="BH1085" t="s">
        <v>3</v>
      </c>
      <c r="BI1085" t="s">
        <v>3</v>
      </c>
      <c r="BJ1085" s="19" t="s">
        <v>6126</v>
      </c>
      <c r="BK1085" t="s">
        <v>3</v>
      </c>
      <c r="BL1085" t="s">
        <v>132</v>
      </c>
      <c r="BM1085" t="s">
        <v>1</v>
      </c>
      <c r="BN1085">
        <f>Tabla1[[#This Row],[precio del paquete]]</f>
        <v>12900</v>
      </c>
      <c r="BO1085" t="s">
        <v>1</v>
      </c>
      <c r="BP1085" t="s">
        <v>1</v>
      </c>
      <c r="BQ1085" t="s">
        <v>1</v>
      </c>
      <c r="BR1085" t="s">
        <v>1</v>
      </c>
      <c r="BS1085" t="s">
        <v>1</v>
      </c>
      <c r="BT1085" t="s">
        <v>1</v>
      </c>
      <c r="BU1085" t="s">
        <v>1</v>
      </c>
      <c r="BV1085" t="s">
        <v>1</v>
      </c>
      <c r="BW1085" t="s">
        <v>0</v>
      </c>
      <c r="BX1085" t="s">
        <v>1</v>
      </c>
      <c r="BY1085" t="s">
        <v>1</v>
      </c>
      <c r="BZ1085" t="s">
        <v>1</v>
      </c>
      <c r="CA1085" t="s">
        <v>1</v>
      </c>
      <c r="CB1085" t="s">
        <v>1</v>
      </c>
      <c r="CD1085" t="str" cm="1">
        <f t="array" aca="1" ref="CD1085" ca="1">eConcatenar(A1085:CB1085,"|")</f>
        <v>3nDQ9VIdBlJRDlI2|CAR2020-3870|3|ECONO LINE|TABASCO|CARDENAS|COLONIA TOLOQUE|2020-12-10|12900|0|200|50|1|0|0|0|0|0|0|0|0|0|0|0|0|0|0|TORREZ||SALOMON|SOLTERO|X|X|CALLE TOMAS GARRIDO CANAVAL NUMERO 120|COLONIA TOLOQUE|X|9371199718|X|X|X|CALLE TOMAS GARRIDO CANAVAL NUMERO 120|X|LUNES|X|X|X|X|X|DOMICILIO |1550|11350|0|0|0|2021-03-08|2021-03-15|x|x|x|x|x|QWZBUBTG9KVTQO|x|HOMBRE|X|12900|X|X|X|X|X|X|X|X|CARDENAS|X|X|X|X|X</v>
      </c>
    </row>
    <row r="1086" spans="1:82" x14ac:dyDescent="0.25">
      <c r="A1086" t="s">
        <v>1220</v>
      </c>
      <c r="B1086" t="s">
        <v>2272</v>
      </c>
      <c r="C1086">
        <v>3</v>
      </c>
      <c r="D1086" t="s">
        <v>3185</v>
      </c>
      <c r="E1086" t="s">
        <v>3188</v>
      </c>
      <c r="F1086" t="s">
        <v>0</v>
      </c>
      <c r="G1086" t="s">
        <v>3275</v>
      </c>
      <c r="H1086" t="s">
        <v>3845</v>
      </c>
      <c r="I1086">
        <v>12900</v>
      </c>
      <c r="J1086">
        <v>0</v>
      </c>
      <c r="K1086">
        <v>200</v>
      </c>
      <c r="L1086">
        <v>50</v>
      </c>
      <c r="M1086">
        <v>1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 t="s">
        <v>4428</v>
      </c>
      <c r="AC1086" t="s">
        <v>4186</v>
      </c>
      <c r="AD1086" t="s">
        <v>4237</v>
      </c>
      <c r="AE1086" t="s">
        <v>4</v>
      </c>
      <c r="AF1086" t="s">
        <v>1</v>
      </c>
      <c r="AG1086" t="s">
        <v>1</v>
      </c>
      <c r="AH1086" t="s">
        <v>5300</v>
      </c>
      <c r="AI1086" t="s">
        <v>3275</v>
      </c>
      <c r="AJ1086" t="s">
        <v>1</v>
      </c>
      <c r="AK1086">
        <v>9371010916</v>
      </c>
      <c r="AL1086" t="s">
        <v>1</v>
      </c>
      <c r="AM1086" t="s">
        <v>1</v>
      </c>
      <c r="AN1086" t="s">
        <v>1</v>
      </c>
      <c r="AO1086" t="s">
        <v>5300</v>
      </c>
      <c r="AP1086" t="s">
        <v>1</v>
      </c>
      <c r="AQ1086" t="s">
        <v>2</v>
      </c>
      <c r="AR1086" t="s">
        <v>1</v>
      </c>
      <c r="AS1086" t="s">
        <v>1</v>
      </c>
      <c r="AT1086" t="s">
        <v>1</v>
      </c>
      <c r="AU1086" t="s">
        <v>1</v>
      </c>
      <c r="AV1086" t="s">
        <v>1</v>
      </c>
      <c r="AW1086" t="s">
        <v>11</v>
      </c>
      <c r="AX1086">
        <f>Tabla1[[#This Row],[precio del paquete]]-Tabla1[[#This Row],[Saldo_Deudor]]</f>
        <v>-6200</v>
      </c>
      <c r="AY1086">
        <v>19100</v>
      </c>
      <c r="AZ1086">
        <v>0</v>
      </c>
      <c r="BA1086">
        <v>0</v>
      </c>
      <c r="BB1086" s="20">
        <v>0</v>
      </c>
      <c r="BC1086" t="s">
        <v>5971</v>
      </c>
      <c r="BD1086" t="s">
        <v>4076</v>
      </c>
      <c r="BE1086" t="s">
        <v>3</v>
      </c>
      <c r="BF1086" t="s">
        <v>3</v>
      </c>
      <c r="BG1086" t="s">
        <v>3</v>
      </c>
      <c r="BH1086" t="s">
        <v>3</v>
      </c>
      <c r="BI1086" t="s">
        <v>3</v>
      </c>
      <c r="BJ1086" s="18" t="s">
        <v>6126</v>
      </c>
      <c r="BK1086" t="s">
        <v>3</v>
      </c>
      <c r="BL1086" t="s">
        <v>132</v>
      </c>
      <c r="BM1086" t="s">
        <v>1</v>
      </c>
      <c r="BN1086">
        <f>Tabla1[[#This Row],[precio del paquete]]</f>
        <v>12900</v>
      </c>
      <c r="BO1086" t="s">
        <v>1</v>
      </c>
      <c r="BP1086" t="s">
        <v>1</v>
      </c>
      <c r="BQ1086" t="s">
        <v>1</v>
      </c>
      <c r="BR1086" t="s">
        <v>1</v>
      </c>
      <c r="BS1086" t="s">
        <v>1</v>
      </c>
      <c r="BT1086" t="s">
        <v>1</v>
      </c>
      <c r="BU1086" t="s">
        <v>1</v>
      </c>
      <c r="BV1086" t="s">
        <v>1</v>
      </c>
      <c r="BW1086" t="s">
        <v>0</v>
      </c>
      <c r="BX1086" t="s">
        <v>1</v>
      </c>
      <c r="BY1086" t="s">
        <v>1</v>
      </c>
      <c r="BZ1086" t="s">
        <v>1</v>
      </c>
      <c r="CA1086" t="s">
        <v>1</v>
      </c>
      <c r="CB1086" t="s">
        <v>1</v>
      </c>
      <c r="CD1086" t="str" cm="1">
        <f t="array" aca="1" ref="CD1086" ca="1">eConcatenar(A1086:CB1086,"|")</f>
        <v>akL1xqerWftwCfEg|CAR2020-3867|3|IMPERIAL DE LUJO|TABASCO|CARDENAS|COLONIA LAZARO CARDENAS|2020-12-10|12900|0|200|50|1|0|0|0|0|0|0|0|0|0|0|0|0|0|0|IZQUIERDO|GARCIA|ALEJANDRO|SOLTERO|X|X|CALLE LAS PALMAS|COLONIA LAZARO CARDENAS|X|9371010916|X|X|X|CALLE LAS PALMAS|X|LUNES|X|X|X|X|X|DOMICILIO |-6200|19100|0|0|0|2021-05-18|2021-05-25|x|x|x|x|x|QWZBUBTG9KVTQO|x|HOMBRE|X|12900|X|X|X|X|X|X|X|X|CARDENAS|X|X|X|X|X</v>
      </c>
    </row>
    <row r="1087" spans="1:82" x14ac:dyDescent="0.25">
      <c r="A1087" t="s">
        <v>1221</v>
      </c>
      <c r="B1087" t="s">
        <v>2423</v>
      </c>
      <c r="C1087">
        <v>3</v>
      </c>
      <c r="D1087" t="s">
        <v>3185</v>
      </c>
      <c r="E1087" t="s">
        <v>3188</v>
      </c>
      <c r="F1087" t="s">
        <v>3190</v>
      </c>
      <c r="G1087" t="s">
        <v>3369</v>
      </c>
      <c r="H1087" t="s">
        <v>3921</v>
      </c>
      <c r="I1087">
        <v>12900</v>
      </c>
      <c r="J1087">
        <v>0</v>
      </c>
      <c r="K1087">
        <v>200</v>
      </c>
      <c r="L1087">
        <v>50</v>
      </c>
      <c r="M1087">
        <v>1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 t="s">
        <v>4549</v>
      </c>
      <c r="AC1087" t="s">
        <v>4471</v>
      </c>
      <c r="AD1087" t="s">
        <v>4599</v>
      </c>
      <c r="AE1087" t="s">
        <v>4</v>
      </c>
      <c r="AF1087" t="s">
        <v>1</v>
      </c>
      <c r="AG1087" t="s">
        <v>1</v>
      </c>
      <c r="AH1087" t="s">
        <v>5415</v>
      </c>
      <c r="AI1087" t="s">
        <v>3369</v>
      </c>
      <c r="AJ1087" t="s">
        <v>1</v>
      </c>
      <c r="AK1087">
        <v>9371419073</v>
      </c>
      <c r="AL1087" t="s">
        <v>1</v>
      </c>
      <c r="AM1087" t="s">
        <v>1</v>
      </c>
      <c r="AN1087" t="s">
        <v>1</v>
      </c>
      <c r="AO1087" t="s">
        <v>5415</v>
      </c>
      <c r="AP1087" t="s">
        <v>1</v>
      </c>
      <c r="AQ1087" t="s">
        <v>2</v>
      </c>
      <c r="AR1087" t="s">
        <v>1</v>
      </c>
      <c r="AS1087" t="s">
        <v>1</v>
      </c>
      <c r="AT1087" t="s">
        <v>1</v>
      </c>
      <c r="AU1087" t="s">
        <v>1</v>
      </c>
      <c r="AV1087" t="s">
        <v>1</v>
      </c>
      <c r="AW1087" t="s">
        <v>11</v>
      </c>
      <c r="AX1087">
        <f>Tabla1[[#This Row],[precio del paquete]]-Tabla1[[#This Row],[Saldo_Deudor]]</f>
        <v>1600</v>
      </c>
      <c r="AY1087">
        <v>11300</v>
      </c>
      <c r="AZ1087">
        <v>0</v>
      </c>
      <c r="BA1087">
        <v>0</v>
      </c>
      <c r="BB1087" s="20">
        <v>0</v>
      </c>
      <c r="BC1087" t="s">
        <v>5981</v>
      </c>
      <c r="BD1087" t="s">
        <v>3857</v>
      </c>
      <c r="BE1087" t="s">
        <v>3</v>
      </c>
      <c r="BF1087" t="s">
        <v>3</v>
      </c>
      <c r="BG1087" t="s">
        <v>3</v>
      </c>
      <c r="BH1087" t="s">
        <v>3</v>
      </c>
      <c r="BI1087" t="s">
        <v>3</v>
      </c>
      <c r="BJ1087" s="19" t="s">
        <v>6126</v>
      </c>
      <c r="BK1087" t="s">
        <v>3</v>
      </c>
      <c r="BL1087" t="s">
        <v>132</v>
      </c>
      <c r="BM1087" t="s">
        <v>1</v>
      </c>
      <c r="BN1087">
        <f>Tabla1[[#This Row],[precio del paquete]]</f>
        <v>12900</v>
      </c>
      <c r="BO1087" t="s">
        <v>1</v>
      </c>
      <c r="BP1087" t="s">
        <v>1</v>
      </c>
      <c r="BQ1087" t="s">
        <v>1</v>
      </c>
      <c r="BR1087" t="s">
        <v>1</v>
      </c>
      <c r="BS1087" t="s">
        <v>1</v>
      </c>
      <c r="BT1087" t="s">
        <v>1</v>
      </c>
      <c r="BU1087" t="s">
        <v>1</v>
      </c>
      <c r="BV1087" t="s">
        <v>1</v>
      </c>
      <c r="BW1087" t="s">
        <v>0</v>
      </c>
      <c r="BX1087" t="s">
        <v>1</v>
      </c>
      <c r="BY1087" t="s">
        <v>1</v>
      </c>
      <c r="BZ1087" t="s">
        <v>1</v>
      </c>
      <c r="CA1087" t="s">
        <v>1</v>
      </c>
      <c r="CB1087" t="s">
        <v>1</v>
      </c>
      <c r="CD1087" t="str" cm="1">
        <f t="array" aca="1" ref="CD1087" ca="1">eConcatenar(A1087:CB1087,"|")</f>
        <v>dX7t56NrDieFws0E|CAR2020-4840|3|IMPERIAL DE LUJO|TABASCO|HUIMANGUILLO|FRACCIONAMIENTO POMOCA|2020-11-25|12900|0|200|50|1|0|0|0|0|0|0|0|0|0|0|0|0|0|0|ULIN|TORREZ|NATIVIDAD|SOLTERO|X|X|CALLE 7 DEPARTAMENTO 5-3|FRACCIONAMIENTO POMOCA|X|9371419073|X|X|X|CALLE 7 DEPARTAMENTO 5-3|X|LUNES|X|X|X|X|X|DOMICILIO |1600|11300|0|0|0|2021-02-03|2021-02-10|x|x|x|x|x|QWZBUBTG9KVTQO|x|HOMBRE|X|12900|X|X|X|X|X|X|X|X|CARDENAS|X|X|X|X|X</v>
      </c>
    </row>
    <row r="1088" spans="1:82" x14ac:dyDescent="0.25">
      <c r="A1088" t="s">
        <v>1222</v>
      </c>
      <c r="B1088" t="s">
        <v>2252</v>
      </c>
      <c r="C1088">
        <v>3</v>
      </c>
      <c r="D1088" t="s">
        <v>3185</v>
      </c>
      <c r="E1088" t="s">
        <v>3188</v>
      </c>
      <c r="F1088" t="s">
        <v>0</v>
      </c>
      <c r="G1088" t="s">
        <v>3264</v>
      </c>
      <c r="H1088" t="s">
        <v>3831</v>
      </c>
      <c r="I1088">
        <v>12900</v>
      </c>
      <c r="J1088">
        <v>0</v>
      </c>
      <c r="K1088">
        <v>200</v>
      </c>
      <c r="L1088">
        <v>50</v>
      </c>
      <c r="M1088">
        <v>1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 t="s">
        <v>4400</v>
      </c>
      <c r="AC1088" t="s">
        <v>4372</v>
      </c>
      <c r="AD1088" t="s">
        <v>4326</v>
      </c>
      <c r="AE1088" t="s">
        <v>4</v>
      </c>
      <c r="AF1088" t="s">
        <v>1</v>
      </c>
      <c r="AG1088" t="s">
        <v>1</v>
      </c>
      <c r="AH1088" t="s">
        <v>5280</v>
      </c>
      <c r="AI1088" t="s">
        <v>3264</v>
      </c>
      <c r="AJ1088" t="s">
        <v>1</v>
      </c>
      <c r="AK1088">
        <v>9371262210</v>
      </c>
      <c r="AL1088" t="s">
        <v>1</v>
      </c>
      <c r="AM1088" t="s">
        <v>1</v>
      </c>
      <c r="AN1088" t="s">
        <v>1</v>
      </c>
      <c r="AO1088" t="s">
        <v>5280</v>
      </c>
      <c r="AP1088" t="s">
        <v>1</v>
      </c>
      <c r="AQ1088" t="s">
        <v>2</v>
      </c>
      <c r="AR1088" t="s">
        <v>1</v>
      </c>
      <c r="AS1088" t="s">
        <v>1</v>
      </c>
      <c r="AT1088" t="s">
        <v>1</v>
      </c>
      <c r="AU1088" t="s">
        <v>1</v>
      </c>
      <c r="AV1088" t="s">
        <v>1</v>
      </c>
      <c r="AW1088" t="s">
        <v>11</v>
      </c>
      <c r="AX1088">
        <f>Tabla1[[#This Row],[precio del paquete]]-Tabla1[[#This Row],[Saldo_Deudor]]</f>
        <v>200</v>
      </c>
      <c r="AY1088">
        <v>12700</v>
      </c>
      <c r="AZ1088">
        <v>0</v>
      </c>
      <c r="BA1088">
        <v>0</v>
      </c>
      <c r="BB1088" s="20">
        <v>0</v>
      </c>
      <c r="BC1088" t="s">
        <v>3831</v>
      </c>
      <c r="BD1088" t="s">
        <v>6057</v>
      </c>
      <c r="BE1088" t="s">
        <v>3</v>
      </c>
      <c r="BF1088" t="s">
        <v>3</v>
      </c>
      <c r="BG1088" t="s">
        <v>3</v>
      </c>
      <c r="BH1088" t="s">
        <v>3</v>
      </c>
      <c r="BI1088" t="s">
        <v>3</v>
      </c>
      <c r="BJ1088" s="18" t="s">
        <v>6126</v>
      </c>
      <c r="BK1088" t="s">
        <v>3</v>
      </c>
      <c r="BL1088" t="s">
        <v>132</v>
      </c>
      <c r="BM1088" t="s">
        <v>1</v>
      </c>
      <c r="BN1088">
        <f>Tabla1[[#This Row],[precio del paquete]]</f>
        <v>12900</v>
      </c>
      <c r="BO1088" t="s">
        <v>1</v>
      </c>
      <c r="BP1088" t="s">
        <v>1</v>
      </c>
      <c r="BQ1088" t="s">
        <v>1</v>
      </c>
      <c r="BR1088" t="s">
        <v>1</v>
      </c>
      <c r="BS1088" t="s">
        <v>1</v>
      </c>
      <c r="BT1088" t="s">
        <v>1</v>
      </c>
      <c r="BU1088" t="s">
        <v>1</v>
      </c>
      <c r="BV1088" t="s">
        <v>1</v>
      </c>
      <c r="BW1088" t="s">
        <v>0</v>
      </c>
      <c r="BX1088" t="s">
        <v>1</v>
      </c>
      <c r="BY1088" t="s">
        <v>1</v>
      </c>
      <c r="BZ1088" t="s">
        <v>1</v>
      </c>
      <c r="CA1088" t="s">
        <v>1</v>
      </c>
      <c r="CB1088" t="s">
        <v>1</v>
      </c>
      <c r="CD1088" t="str" cm="1">
        <f t="array" aca="1" ref="CD1088" ca="1">eConcatenar(A1088:CB1088,"|")</f>
        <v>fBOe0tgzndESHaq7|CAR2021-0467|3|IMPERIAL DE LUJO|TABASCO|CARDENAS|COLONIA EL TOLOQUE|2021-12-02|12900|0|200|50|1|0|0|0|0|0|0|0|0|0|0|0|0|0|0|BARRITAS|PERALTA|ANTONIO|SOLTERO|X|X|CALLE TOMAS GARRIDO CANABAL NUMERO 55|COLONIA EL TOLOQUE|X|9371262210|X|X|X|CALLE TOMAS GARRIDO CANABAL NUMERO 55|X|LUNES|X|X|X|X|X|DOMICILIO |200|12700|0|0|0|2021-12-02|2021-12-09|x|x|x|x|x|QWZBUBTG9KVTQO|x|HOMBRE|X|12900|X|X|X|X|X|X|X|X|CARDENAS|X|X|X|X|X</v>
      </c>
    </row>
    <row r="1089" spans="1:82" x14ac:dyDescent="0.25">
      <c r="A1089" t="s">
        <v>1223</v>
      </c>
      <c r="B1089" t="s">
        <v>2279</v>
      </c>
      <c r="C1089">
        <v>3</v>
      </c>
      <c r="D1089" t="s">
        <v>3186</v>
      </c>
      <c r="E1089" t="s">
        <v>3188</v>
      </c>
      <c r="F1089" t="s">
        <v>0</v>
      </c>
      <c r="G1089" t="s">
        <v>3280</v>
      </c>
      <c r="H1089" t="s">
        <v>3798</v>
      </c>
      <c r="I1089">
        <v>19800</v>
      </c>
      <c r="J1089">
        <v>0</v>
      </c>
      <c r="K1089">
        <v>200</v>
      </c>
      <c r="L1089">
        <v>50</v>
      </c>
      <c r="M1089">
        <v>1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 t="s">
        <v>4201</v>
      </c>
      <c r="AC1089" t="s">
        <v>7</v>
      </c>
      <c r="AD1089" t="s">
        <v>4441</v>
      </c>
      <c r="AE1089" t="s">
        <v>4</v>
      </c>
      <c r="AF1089" t="s">
        <v>1</v>
      </c>
      <c r="AG1089" t="s">
        <v>1</v>
      </c>
      <c r="AH1089" t="s">
        <v>5306</v>
      </c>
      <c r="AI1089" t="s">
        <v>3280</v>
      </c>
      <c r="AJ1089" t="s">
        <v>1</v>
      </c>
      <c r="AK1089">
        <v>9371095819</v>
      </c>
      <c r="AL1089" t="s">
        <v>1</v>
      </c>
      <c r="AM1089" t="s">
        <v>1</v>
      </c>
      <c r="AN1089" t="s">
        <v>1</v>
      </c>
      <c r="AO1089" t="s">
        <v>5306</v>
      </c>
      <c r="AP1089" t="s">
        <v>1</v>
      </c>
      <c r="AQ1089" t="s">
        <v>2</v>
      </c>
      <c r="AR1089" t="s">
        <v>1</v>
      </c>
      <c r="AS1089" t="s">
        <v>1</v>
      </c>
      <c r="AT1089" t="s">
        <v>1</v>
      </c>
      <c r="AU1089" t="s">
        <v>1</v>
      </c>
      <c r="AV1089" t="s">
        <v>1</v>
      </c>
      <c r="AW1089" t="s">
        <v>11</v>
      </c>
      <c r="AX1089">
        <f>Tabla1[[#This Row],[precio del paquete]]-Tabla1[[#This Row],[Saldo_Deudor]]</f>
        <v>600</v>
      </c>
      <c r="AY1089">
        <v>19200</v>
      </c>
      <c r="AZ1089">
        <v>0</v>
      </c>
      <c r="BA1089">
        <v>0</v>
      </c>
      <c r="BB1089" s="20">
        <v>0</v>
      </c>
      <c r="BC1089" t="s">
        <v>3820</v>
      </c>
      <c r="BD1089" t="s">
        <v>6061</v>
      </c>
      <c r="BE1089" t="s">
        <v>3</v>
      </c>
      <c r="BF1089" t="s">
        <v>3</v>
      </c>
      <c r="BG1089" t="s">
        <v>3</v>
      </c>
      <c r="BH1089" t="s">
        <v>3</v>
      </c>
      <c r="BI1089" t="s">
        <v>3</v>
      </c>
      <c r="BJ1089" s="19" t="s">
        <v>6126</v>
      </c>
      <c r="BK1089" t="s">
        <v>3</v>
      </c>
      <c r="BL1089" t="s">
        <v>132</v>
      </c>
      <c r="BM1089" t="s">
        <v>1</v>
      </c>
      <c r="BN1089">
        <f>Tabla1[[#This Row],[precio del paquete]]</f>
        <v>19800</v>
      </c>
      <c r="BO1089" t="s">
        <v>1</v>
      </c>
      <c r="BP1089" t="s">
        <v>1</v>
      </c>
      <c r="BQ1089" t="s">
        <v>1</v>
      </c>
      <c r="BR1089" t="s">
        <v>1</v>
      </c>
      <c r="BS1089" t="s">
        <v>1</v>
      </c>
      <c r="BT1089" t="s">
        <v>1</v>
      </c>
      <c r="BU1089" t="s">
        <v>1</v>
      </c>
      <c r="BV1089" t="s">
        <v>1</v>
      </c>
      <c r="BW1089" t="s">
        <v>0</v>
      </c>
      <c r="BX1089" t="s">
        <v>1</v>
      </c>
      <c r="BY1089" t="s">
        <v>1</v>
      </c>
      <c r="BZ1089" t="s">
        <v>1</v>
      </c>
      <c r="CA1089" t="s">
        <v>1</v>
      </c>
      <c r="CB1089" t="s">
        <v>1</v>
      </c>
      <c r="CD1089" t="str" cm="1">
        <f t="array" aca="1" ref="CD1089" ca="1">eConcatenar(A1089:CB1089,"|")</f>
        <v>9Jj2zf06jPeHItsF|CAR2021-0626|3|ZAFIRO|TABASCO|CARDENAS|COLONIA OBRERA|2021-02-22|19800|0|200|50|1|0|0|0|0|0|0|0|0|0|0|0|0|0|0|HERNANDEZ|LOPEZ|MARIA ANTONIA|SOLTERO|X|X|CARRETERA CARDENAS - HUIMANGUILLO|COLONIA OBRERA|X|9371095819|X|X|X|CARRETERA CARDENAS - HUIMANGUILLO|X|LUNES|X|X|X|X|X|DOMICILIO |600|19200|0|0|0|2021-10-02|2021-10-09|x|x|x|x|x|QWZBUBTG9KVTQO|x|HOMBRE|X|19800|X|X|X|X|X|X|X|X|CARDENAS|X|X|X|X|X</v>
      </c>
    </row>
    <row r="1090" spans="1:82" x14ac:dyDescent="0.25">
      <c r="A1090" t="s">
        <v>1224</v>
      </c>
      <c r="B1090" t="s">
        <v>2277</v>
      </c>
      <c r="C1090">
        <v>3</v>
      </c>
      <c r="D1090" t="s">
        <v>3185</v>
      </c>
      <c r="E1090" t="s">
        <v>3188</v>
      </c>
      <c r="F1090" t="s">
        <v>3190</v>
      </c>
      <c r="G1090" t="s">
        <v>3278</v>
      </c>
      <c r="H1090" t="s">
        <v>3850</v>
      </c>
      <c r="I1090">
        <v>12900</v>
      </c>
      <c r="J1090">
        <v>0</v>
      </c>
      <c r="K1090">
        <v>200</v>
      </c>
      <c r="L1090">
        <v>50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 t="s">
        <v>7</v>
      </c>
      <c r="AC1090" t="s">
        <v>4314</v>
      </c>
      <c r="AD1090" t="s">
        <v>4437</v>
      </c>
      <c r="AE1090" t="s">
        <v>4</v>
      </c>
      <c r="AF1090" t="s">
        <v>1</v>
      </c>
      <c r="AG1090" t="s">
        <v>1</v>
      </c>
      <c r="AH1090" t="s">
        <v>5304</v>
      </c>
      <c r="AI1090" t="s">
        <v>3278</v>
      </c>
      <c r="AJ1090" t="s">
        <v>1</v>
      </c>
      <c r="AK1090">
        <v>9372709789</v>
      </c>
      <c r="AL1090" t="s">
        <v>1</v>
      </c>
      <c r="AM1090" t="s">
        <v>1</v>
      </c>
      <c r="AN1090" t="s">
        <v>1</v>
      </c>
      <c r="AO1090" t="s">
        <v>5304</v>
      </c>
      <c r="AP1090" t="s">
        <v>1</v>
      </c>
      <c r="AQ1090" t="s">
        <v>2</v>
      </c>
      <c r="AR1090" t="s">
        <v>1</v>
      </c>
      <c r="AS1090" t="s">
        <v>1</v>
      </c>
      <c r="AT1090" t="s">
        <v>1</v>
      </c>
      <c r="AU1090" t="s">
        <v>1</v>
      </c>
      <c r="AV1090" t="s">
        <v>1</v>
      </c>
      <c r="AW1090" t="s">
        <v>11</v>
      </c>
      <c r="AX1090">
        <f>Tabla1[[#This Row],[precio del paquete]]-Tabla1[[#This Row],[Saldo_Deudor]]</f>
        <v>300</v>
      </c>
      <c r="AY1090">
        <v>12600</v>
      </c>
      <c r="AZ1090">
        <v>0</v>
      </c>
      <c r="BA1090">
        <v>0</v>
      </c>
      <c r="BB1090" s="20">
        <v>0</v>
      </c>
      <c r="BC1090" t="s">
        <v>3814</v>
      </c>
      <c r="BD1090" t="s">
        <v>4059</v>
      </c>
      <c r="BE1090" t="s">
        <v>3</v>
      </c>
      <c r="BF1090" t="s">
        <v>3</v>
      </c>
      <c r="BG1090" t="s">
        <v>3</v>
      </c>
      <c r="BH1090" t="s">
        <v>3</v>
      </c>
      <c r="BI1090" t="s">
        <v>3</v>
      </c>
      <c r="BJ1090" s="18" t="s">
        <v>6126</v>
      </c>
      <c r="BK1090" t="s">
        <v>3</v>
      </c>
      <c r="BL1090" t="s">
        <v>132</v>
      </c>
      <c r="BM1090" t="s">
        <v>1</v>
      </c>
      <c r="BN1090">
        <f>Tabla1[[#This Row],[precio del paquete]]</f>
        <v>12900</v>
      </c>
      <c r="BO1090" t="s">
        <v>1</v>
      </c>
      <c r="BP1090" t="s">
        <v>1</v>
      </c>
      <c r="BQ1090" t="s">
        <v>1</v>
      </c>
      <c r="BR1090" t="s">
        <v>1</v>
      </c>
      <c r="BS1090" t="s">
        <v>1</v>
      </c>
      <c r="BT1090" t="s">
        <v>1</v>
      </c>
      <c r="BU1090" t="s">
        <v>1</v>
      </c>
      <c r="BV1090" t="s">
        <v>1</v>
      </c>
      <c r="BW1090" t="s">
        <v>0</v>
      </c>
      <c r="BX1090" t="s">
        <v>1</v>
      </c>
      <c r="BY1090" t="s">
        <v>1</v>
      </c>
      <c r="BZ1090" t="s">
        <v>1</v>
      </c>
      <c r="CA1090" t="s">
        <v>1</v>
      </c>
      <c r="CB1090" t="s">
        <v>1</v>
      </c>
      <c r="CD1090" t="str" cm="1">
        <f t="array" aca="1" ref="CD1090" ca="1">eConcatenar(A1090:CB1090,"|")</f>
        <v>IeEhxlDD9AntuUh4|CAR2020-4421|3|IMPERIAL DE LUJO|TABASCO|HUIMANGUILLO|COLONIA MIGUEL CUITLAHUAC|2020-10-27|12900|0|200|50|0|0|0|0|0|0|0|0|0|0|0|0|0|0|0|LOPEZ|CASTILLO|ESMERALDA|SOLTERO|X|X|CALLE ALCATRACES|COLONIA MIGUEL CUITLAHUAC|X|9372709789|X|X|X|CALLE ALCATRACES|X|LUNES|X|X|X|X|X|DOMICILIO |300|12600|0|0|0|2021-01-11|2021-01-18|x|x|x|x|x|QWZBUBTG9KVTQO|x|HOMBRE|X|12900|X|X|X|X|X|X|X|X|CARDENAS|X|X|X|X|X</v>
      </c>
    </row>
    <row r="1091" spans="1:82" x14ac:dyDescent="0.25">
      <c r="A1091" t="s">
        <v>1225</v>
      </c>
      <c r="B1091" t="s">
        <v>2757</v>
      </c>
      <c r="C1091">
        <v>3</v>
      </c>
      <c r="D1091" t="s">
        <v>3185</v>
      </c>
      <c r="E1091" t="s">
        <v>3188</v>
      </c>
      <c r="F1091" t="s">
        <v>0</v>
      </c>
      <c r="G1091" t="s">
        <v>3553</v>
      </c>
      <c r="H1091" t="s">
        <v>3845</v>
      </c>
      <c r="I1091">
        <v>12900</v>
      </c>
      <c r="J1091">
        <v>0</v>
      </c>
      <c r="K1091">
        <v>200</v>
      </c>
      <c r="L1091">
        <v>50</v>
      </c>
      <c r="M1091">
        <v>1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 t="s">
        <v>4305</v>
      </c>
      <c r="AC1091" t="s">
        <v>4231</v>
      </c>
      <c r="AD1091" t="s">
        <v>4882</v>
      </c>
      <c r="AE1091" t="s">
        <v>4</v>
      </c>
      <c r="AF1091" t="s">
        <v>1</v>
      </c>
      <c r="AG1091" t="s">
        <v>1</v>
      </c>
      <c r="AH1091" t="s">
        <v>5652</v>
      </c>
      <c r="AI1091" t="s">
        <v>3553</v>
      </c>
      <c r="AJ1091" t="s">
        <v>1</v>
      </c>
      <c r="AK1091">
        <v>9371218340</v>
      </c>
      <c r="AL1091" t="s">
        <v>1</v>
      </c>
      <c r="AM1091" t="s">
        <v>1</v>
      </c>
      <c r="AN1091" t="s">
        <v>1</v>
      </c>
      <c r="AO1091" t="s">
        <v>5652</v>
      </c>
      <c r="AP1091" t="s">
        <v>1</v>
      </c>
      <c r="AQ1091" t="s">
        <v>2</v>
      </c>
      <c r="AR1091" t="s">
        <v>1</v>
      </c>
      <c r="AS1091" t="s">
        <v>1</v>
      </c>
      <c r="AT1091" t="s">
        <v>1</v>
      </c>
      <c r="AU1091" t="s">
        <v>1</v>
      </c>
      <c r="AV1091" t="s">
        <v>1</v>
      </c>
      <c r="AW1091" t="s">
        <v>11</v>
      </c>
      <c r="AX1091">
        <f>Tabla1[[#This Row],[precio del paquete]]-Tabla1[[#This Row],[Saldo_Deudor]]</f>
        <v>2450</v>
      </c>
      <c r="AY1091">
        <v>10450</v>
      </c>
      <c r="AZ1091">
        <v>0</v>
      </c>
      <c r="BA1091">
        <v>0</v>
      </c>
      <c r="BB1091" s="20">
        <v>0</v>
      </c>
      <c r="BC1091" t="s">
        <v>4059</v>
      </c>
      <c r="BD1091" t="s">
        <v>6094</v>
      </c>
      <c r="BE1091" t="s">
        <v>3</v>
      </c>
      <c r="BF1091" t="s">
        <v>3</v>
      </c>
      <c r="BG1091" t="s">
        <v>3</v>
      </c>
      <c r="BH1091" t="s">
        <v>3</v>
      </c>
      <c r="BI1091" t="s">
        <v>3</v>
      </c>
      <c r="BJ1091" s="19" t="s">
        <v>6126</v>
      </c>
      <c r="BK1091" t="s">
        <v>3</v>
      </c>
      <c r="BL1091" t="s">
        <v>132</v>
      </c>
      <c r="BM1091" t="s">
        <v>1</v>
      </c>
      <c r="BN1091">
        <f>Tabla1[[#This Row],[precio del paquete]]</f>
        <v>12900</v>
      </c>
      <c r="BO1091" t="s">
        <v>1</v>
      </c>
      <c r="BP1091" t="s">
        <v>1</v>
      </c>
      <c r="BQ1091" t="s">
        <v>1</v>
      </c>
      <c r="BR1091" t="s">
        <v>1</v>
      </c>
      <c r="BS1091" t="s">
        <v>1</v>
      </c>
      <c r="BT1091" t="s">
        <v>1</v>
      </c>
      <c r="BU1091" t="s">
        <v>1</v>
      </c>
      <c r="BV1091" t="s">
        <v>1</v>
      </c>
      <c r="BW1091" t="s">
        <v>0</v>
      </c>
      <c r="BX1091" t="s">
        <v>1</v>
      </c>
      <c r="BY1091" t="s">
        <v>1</v>
      </c>
      <c r="BZ1091" t="s">
        <v>1</v>
      </c>
      <c r="CA1091" t="s">
        <v>1</v>
      </c>
      <c r="CB1091" t="s">
        <v>1</v>
      </c>
      <c r="CD1091" t="str" cm="1">
        <f t="array" aca="1" ref="CD1091" ca="1">eConcatenar(A1091:CB1091,"|")</f>
        <v>aJJ9Ax8jqGxl0nDY|CAR2020-3866|3|IMPERIAL DE LUJO|TABASCO|CARDENAS|RANCHERIA PASO Y PLAYA|2020-12-10|12900|0|200|50|1|0|0|0|0|0|0|0|0|0|0|0|0|0|0|SANCHEZ|MORALES|MIRNA DEL SOCORRO|SOLTERO|X|X|ENTRADA DE LA VIA |RANCHERIA PASO Y PLAYA|X|9371218340|X|X|X|ENTRADA DE LA VIA |X|LUNES|X|X|X|X|X|DOMICILIO |2450|10450|0|0|0|2021-01-18|2021-01-25|x|x|x|x|x|QWZBUBTG9KVTQO|x|HOMBRE|X|12900|X|X|X|X|X|X|X|X|CARDENAS|X|X|X|X|X</v>
      </c>
    </row>
    <row r="1092" spans="1:82" x14ac:dyDescent="0.25">
      <c r="A1092" t="s">
        <v>1226</v>
      </c>
      <c r="B1092" t="s">
        <v>2715</v>
      </c>
      <c r="C1092">
        <v>3</v>
      </c>
      <c r="D1092" t="s">
        <v>3185</v>
      </c>
      <c r="E1092" t="s">
        <v>3188</v>
      </c>
      <c r="F1092" t="s">
        <v>3190</v>
      </c>
      <c r="G1092" t="s">
        <v>3531</v>
      </c>
      <c r="H1092" t="s">
        <v>4017</v>
      </c>
      <c r="I1092">
        <v>12900</v>
      </c>
      <c r="J1092">
        <v>0</v>
      </c>
      <c r="K1092">
        <v>200</v>
      </c>
      <c r="L1092">
        <v>50</v>
      </c>
      <c r="M1092">
        <v>1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 t="s">
        <v>4848</v>
      </c>
      <c r="AC1092" t="s">
        <v>4183</v>
      </c>
      <c r="AD1092" t="s">
        <v>4600</v>
      </c>
      <c r="AE1092" t="s">
        <v>4</v>
      </c>
      <c r="AF1092" t="s">
        <v>1</v>
      </c>
      <c r="AG1092" t="s">
        <v>1</v>
      </c>
      <c r="AH1092" t="s">
        <v>5620</v>
      </c>
      <c r="AI1092" t="s">
        <v>3531</v>
      </c>
      <c r="AJ1092" t="s">
        <v>1</v>
      </c>
      <c r="AK1092">
        <v>9372299349</v>
      </c>
      <c r="AL1092" t="s">
        <v>1</v>
      </c>
      <c r="AM1092" t="s">
        <v>1</v>
      </c>
      <c r="AN1092" t="s">
        <v>1</v>
      </c>
      <c r="AO1092" t="s">
        <v>5620</v>
      </c>
      <c r="AP1092" t="s">
        <v>1</v>
      </c>
      <c r="AQ1092" t="s">
        <v>2</v>
      </c>
      <c r="AR1092" t="s">
        <v>1</v>
      </c>
      <c r="AS1092" t="s">
        <v>1</v>
      </c>
      <c r="AT1092" t="s">
        <v>1</v>
      </c>
      <c r="AU1092" t="s">
        <v>1</v>
      </c>
      <c r="AV1092" t="s">
        <v>1</v>
      </c>
      <c r="AW1092" t="s">
        <v>11</v>
      </c>
      <c r="AX1092">
        <f>Tabla1[[#This Row],[precio del paquete]]-Tabla1[[#This Row],[Saldo_Deudor]]</f>
        <v>600</v>
      </c>
      <c r="AY1092">
        <v>12300</v>
      </c>
      <c r="AZ1092">
        <v>0</v>
      </c>
      <c r="BA1092">
        <v>0</v>
      </c>
      <c r="BB1092" s="20">
        <v>0</v>
      </c>
      <c r="BC1092" t="s">
        <v>3970</v>
      </c>
      <c r="BD1092" t="s">
        <v>3893</v>
      </c>
      <c r="BE1092" t="s">
        <v>3</v>
      </c>
      <c r="BF1092" t="s">
        <v>3</v>
      </c>
      <c r="BG1092" t="s">
        <v>3</v>
      </c>
      <c r="BH1092" t="s">
        <v>3</v>
      </c>
      <c r="BI1092" t="s">
        <v>3</v>
      </c>
      <c r="BJ1092" s="18" t="s">
        <v>6126</v>
      </c>
      <c r="BK1092" t="s">
        <v>3</v>
      </c>
      <c r="BL1092" t="s">
        <v>132</v>
      </c>
      <c r="BM1092" t="s">
        <v>1</v>
      </c>
      <c r="BN1092">
        <f>Tabla1[[#This Row],[precio del paquete]]</f>
        <v>12900</v>
      </c>
      <c r="BO1092" t="s">
        <v>1</v>
      </c>
      <c r="BP1092" t="s">
        <v>1</v>
      </c>
      <c r="BQ1092" t="s">
        <v>1</v>
      </c>
      <c r="BR1092" t="s">
        <v>1</v>
      </c>
      <c r="BS1092" t="s">
        <v>1</v>
      </c>
      <c r="BT1092" t="s">
        <v>1</v>
      </c>
      <c r="BU1092" t="s">
        <v>1</v>
      </c>
      <c r="BV1092" t="s">
        <v>1</v>
      </c>
      <c r="BW1092" t="s">
        <v>0</v>
      </c>
      <c r="BX1092" t="s">
        <v>1</v>
      </c>
      <c r="BY1092" t="s">
        <v>1</v>
      </c>
      <c r="BZ1092" t="s">
        <v>1</v>
      </c>
      <c r="CA1092" t="s">
        <v>1</v>
      </c>
      <c r="CB1092" t="s">
        <v>1</v>
      </c>
      <c r="CD1092" t="str" cm="1">
        <f t="array" aca="1" ref="CD1092" ca="1">eConcatenar(A1092:CB1092,"|")</f>
        <v>vWMCekd3gl473pA1|CAR2020-5665|3|IMPERIAL DE LUJO|TABASCO|HUIMANGUILLO|RANCHERIA LOS NARANJOS|2020-11-12|12900|0|200|50|1|0|0|0|0|0|0|0|0|0|0|0|0|0|0|DEL VALLE|DE LA CRUZ|JOAQUIN|SOLTERO|X|X|CARRETERA HUIMANGUILLO |RANCHERIA LOS NARANJOS|X|9372299349|X|X|X|CARRETERA HUIMANGUILLO |X|LUNES|X|X|X|X|X|DOMICILIO |600|12300|0|0|0|2021-01-19|2021-01-26|x|x|x|x|x|QWZBUBTG9KVTQO|x|HOMBRE|X|12900|X|X|X|X|X|X|X|X|CARDENAS|X|X|X|X|X</v>
      </c>
    </row>
    <row r="1093" spans="1:82" x14ac:dyDescent="0.25">
      <c r="A1093" t="s">
        <v>1227</v>
      </c>
      <c r="B1093" t="s">
        <v>2298</v>
      </c>
      <c r="C1093">
        <v>3</v>
      </c>
      <c r="D1093" t="s">
        <v>3183</v>
      </c>
      <c r="E1093" t="s">
        <v>3188</v>
      </c>
      <c r="F1093" t="s">
        <v>0</v>
      </c>
      <c r="G1093" t="s">
        <v>3293</v>
      </c>
      <c r="H1093" t="s">
        <v>3861</v>
      </c>
      <c r="I1093">
        <v>14800</v>
      </c>
      <c r="J1093">
        <v>0</v>
      </c>
      <c r="K1093">
        <v>200</v>
      </c>
      <c r="L1093">
        <v>50</v>
      </c>
      <c r="M1093">
        <v>1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 t="s">
        <v>4360</v>
      </c>
      <c r="AC1093" t="s">
        <v>4374</v>
      </c>
      <c r="AD1093" t="s">
        <v>4465</v>
      </c>
      <c r="AE1093" t="s">
        <v>4</v>
      </c>
      <c r="AF1093" t="s">
        <v>1</v>
      </c>
      <c r="AG1093" t="s">
        <v>1</v>
      </c>
      <c r="AH1093" t="s">
        <v>5324</v>
      </c>
      <c r="AI1093" t="s">
        <v>3293</v>
      </c>
      <c r="AJ1093" t="s">
        <v>1</v>
      </c>
      <c r="AK1093">
        <v>9373697470</v>
      </c>
      <c r="AL1093" t="s">
        <v>1</v>
      </c>
      <c r="AM1093" t="s">
        <v>1</v>
      </c>
      <c r="AN1093" t="s">
        <v>1</v>
      </c>
      <c r="AO1093" t="s">
        <v>5324</v>
      </c>
      <c r="AP1093" t="s">
        <v>1</v>
      </c>
      <c r="AQ1093" t="s">
        <v>2</v>
      </c>
      <c r="AR1093" t="s">
        <v>1</v>
      </c>
      <c r="AS1093" t="s">
        <v>1</v>
      </c>
      <c r="AT1093" t="s">
        <v>1</v>
      </c>
      <c r="AU1093" t="s">
        <v>1</v>
      </c>
      <c r="AV1093" t="s">
        <v>1</v>
      </c>
      <c r="AW1093" t="s">
        <v>11</v>
      </c>
      <c r="AX1093">
        <f>Tabla1[[#This Row],[precio del paquete]]-Tabla1[[#This Row],[Saldo_Deudor]]</f>
        <v>200</v>
      </c>
      <c r="AY1093">
        <v>14600</v>
      </c>
      <c r="AZ1093">
        <v>0</v>
      </c>
      <c r="BA1093">
        <v>0</v>
      </c>
      <c r="BB1093" s="20">
        <v>0</v>
      </c>
      <c r="BC1093" t="s">
        <v>3861</v>
      </c>
      <c r="BD1093" t="s">
        <v>3944</v>
      </c>
      <c r="BE1093" t="s">
        <v>3</v>
      </c>
      <c r="BF1093" t="s">
        <v>3</v>
      </c>
      <c r="BG1093" t="s">
        <v>3</v>
      </c>
      <c r="BH1093" t="s">
        <v>3</v>
      </c>
      <c r="BI1093" t="s">
        <v>3</v>
      </c>
      <c r="BJ1093" s="19" t="s">
        <v>6126</v>
      </c>
      <c r="BK1093" t="s">
        <v>3</v>
      </c>
      <c r="BL1093" t="s">
        <v>132</v>
      </c>
      <c r="BM1093" t="s">
        <v>1</v>
      </c>
      <c r="BN1093">
        <f>Tabla1[[#This Row],[precio del paquete]]</f>
        <v>14800</v>
      </c>
      <c r="BO1093" t="s">
        <v>1</v>
      </c>
      <c r="BP1093" t="s">
        <v>1</v>
      </c>
      <c r="BQ1093" t="s">
        <v>1</v>
      </c>
      <c r="BR1093" t="s">
        <v>1</v>
      </c>
      <c r="BS1093" t="s">
        <v>1</v>
      </c>
      <c r="BT1093" t="s">
        <v>1</v>
      </c>
      <c r="BU1093" t="s">
        <v>1</v>
      </c>
      <c r="BV1093" t="s">
        <v>1</v>
      </c>
      <c r="BW1093" t="s">
        <v>0</v>
      </c>
      <c r="BX1093" t="s">
        <v>1</v>
      </c>
      <c r="BY1093" t="s">
        <v>1</v>
      </c>
      <c r="BZ1093" t="s">
        <v>1</v>
      </c>
      <c r="CA1093" t="s">
        <v>1</v>
      </c>
      <c r="CB1093" t="s">
        <v>1</v>
      </c>
      <c r="CD1093" t="str" cm="1">
        <f t="array" aca="1" ref="CD1093" ca="1">eConcatenar(A1093:CB1093,"|")</f>
        <v>Etnghff3CEmEC2hl|CAR2021-7401|3|MEMORIAL|TABASCO|CARDENAS|COLONIA SECCION 10 DE AZUCAREROS|2021-02-12|14800|0|200|50|1|0|0|0|0|0|0|0|0|0|0|0|0|0|0|TORRES|MAGAÃ‘A|ALEXIS|SOLTERO|X|X|CALLE TULIPAN SIN NUMERO|COLONIA SECCION 10 DE AZUCAREROS|X|9373697470|X|X|X|CALLE TULIPAN SIN NUMERO|X|LUNES|X|X|X|X|X|DOMICILIO |200|14600|0|0|0|2021-02-12|2021-02-19|x|x|x|x|x|QWZBUBTG9KVTQO|x|HOMBRE|X|14800|X|X|X|X|X|X|X|X|CARDENAS|X|X|X|X|X</v>
      </c>
    </row>
    <row r="1094" spans="1:82" x14ac:dyDescent="0.25">
      <c r="A1094" t="s">
        <v>1228</v>
      </c>
      <c r="B1094" t="s">
        <v>2424</v>
      </c>
      <c r="C1094">
        <v>3</v>
      </c>
      <c r="D1094" t="s">
        <v>3184</v>
      </c>
      <c r="E1094" t="s">
        <v>3188</v>
      </c>
      <c r="F1094" t="s">
        <v>3190</v>
      </c>
      <c r="G1094" t="s">
        <v>3369</v>
      </c>
      <c r="H1094" t="s">
        <v>3785</v>
      </c>
      <c r="I1094">
        <v>24500</v>
      </c>
      <c r="J1094">
        <v>0</v>
      </c>
      <c r="K1094">
        <v>200</v>
      </c>
      <c r="L1094">
        <v>50</v>
      </c>
      <c r="M1094">
        <v>1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 t="s">
        <v>4184</v>
      </c>
      <c r="AC1094" t="s">
        <v>4310</v>
      </c>
      <c r="AD1094" t="s">
        <v>4600</v>
      </c>
      <c r="AE1094" t="s">
        <v>4</v>
      </c>
      <c r="AF1094" t="s">
        <v>1</v>
      </c>
      <c r="AG1094" t="s">
        <v>1</v>
      </c>
      <c r="AH1094" t="s">
        <v>5416</v>
      </c>
      <c r="AI1094" t="s">
        <v>3369</v>
      </c>
      <c r="AJ1094" t="s">
        <v>1</v>
      </c>
      <c r="AK1094">
        <v>9371176629</v>
      </c>
      <c r="AL1094" t="s">
        <v>1</v>
      </c>
      <c r="AM1094" t="s">
        <v>1</v>
      </c>
      <c r="AN1094" t="s">
        <v>1</v>
      </c>
      <c r="AO1094" t="s">
        <v>5416</v>
      </c>
      <c r="AP1094" t="s">
        <v>1</v>
      </c>
      <c r="AQ1094" t="s">
        <v>2</v>
      </c>
      <c r="AR1094" t="s">
        <v>1</v>
      </c>
      <c r="AS1094" t="s">
        <v>1</v>
      </c>
      <c r="AT1094" t="s">
        <v>1</v>
      </c>
      <c r="AU1094" t="s">
        <v>1</v>
      </c>
      <c r="AV1094" t="s">
        <v>1</v>
      </c>
      <c r="AW1094" t="s">
        <v>11</v>
      </c>
      <c r="AX1094">
        <f>Tabla1[[#This Row],[precio del paquete]]-Tabla1[[#This Row],[Saldo_Deudor]]</f>
        <v>200</v>
      </c>
      <c r="AY1094">
        <v>24300</v>
      </c>
      <c r="AZ1094">
        <v>0</v>
      </c>
      <c r="BA1094">
        <v>0</v>
      </c>
      <c r="BB1094" s="20">
        <v>0</v>
      </c>
      <c r="BC1094" t="s">
        <v>3785</v>
      </c>
      <c r="BD1094" t="s">
        <v>6072</v>
      </c>
      <c r="BE1094" t="s">
        <v>3</v>
      </c>
      <c r="BF1094" t="s">
        <v>3</v>
      </c>
      <c r="BG1094" t="s">
        <v>3</v>
      </c>
      <c r="BH1094" t="s">
        <v>3</v>
      </c>
      <c r="BI1094" t="s">
        <v>3</v>
      </c>
      <c r="BJ1094" s="18" t="s">
        <v>6126</v>
      </c>
      <c r="BK1094" t="s">
        <v>3</v>
      </c>
      <c r="BL1094" t="s">
        <v>132</v>
      </c>
      <c r="BM1094" t="s">
        <v>1</v>
      </c>
      <c r="BN1094">
        <f>Tabla1[[#This Row],[precio del paquete]]</f>
        <v>24500</v>
      </c>
      <c r="BO1094" t="s">
        <v>1</v>
      </c>
      <c r="BP1094" t="s">
        <v>1</v>
      </c>
      <c r="BQ1094" t="s">
        <v>1</v>
      </c>
      <c r="BR1094" t="s">
        <v>1</v>
      </c>
      <c r="BS1094" t="s">
        <v>1</v>
      </c>
      <c r="BT1094" t="s">
        <v>1</v>
      </c>
      <c r="BU1094" t="s">
        <v>1</v>
      </c>
      <c r="BV1094" t="s">
        <v>1</v>
      </c>
      <c r="BW1094" t="s">
        <v>0</v>
      </c>
      <c r="BX1094" t="s">
        <v>1</v>
      </c>
      <c r="BY1094" t="s">
        <v>1</v>
      </c>
      <c r="BZ1094" t="s">
        <v>1</v>
      </c>
      <c r="CA1094" t="s">
        <v>1</v>
      </c>
      <c r="CB1094" t="s">
        <v>1</v>
      </c>
      <c r="CD1094" t="str" cm="1">
        <f t="array" aca="1" ref="CD1094" ca="1">eConcatenar(A1094:CB1094,"|")</f>
        <v>RiTRbglslXUFH4sR|CAR2021-5206|3|DIGNITY|TABASCO|HUIMANGUILLO|FRACCIONAMIENTO POMOCA|2021-07-09|24500|0|200|50|1|0|0|0|0|0|0|0|0|0|0|0|0|0|0|PEREZ|ALVAREZ|JOAQUIN|SOLTERO|X|X|CALLE NUMERO 20 MANZAN 33 DEPARTAMENTO 3-4|FRACCIONAMIENTO POMOCA|X|9371176629|X|X|X|CALLE NUMERO 20 MANZAN 33 DEPARTAMENTO 3-4|X|LUNES|X|X|X|X|X|DOMICILIO |200|24300|0|0|0|2021-07-09|2021-07-16|x|x|x|x|x|QWZBUBTG9KVTQO|x|HOMBRE|X|24500|X|X|X|X|X|X|X|X|CARDENAS|X|X|X|X|X</v>
      </c>
    </row>
    <row r="1095" spans="1:82" x14ac:dyDescent="0.25">
      <c r="A1095" t="s">
        <v>1229</v>
      </c>
      <c r="B1095" t="s">
        <v>2258</v>
      </c>
      <c r="C1095">
        <v>3</v>
      </c>
      <c r="D1095" t="s">
        <v>3183</v>
      </c>
      <c r="E1095" t="s">
        <v>3188</v>
      </c>
      <c r="F1095" t="s">
        <v>3189</v>
      </c>
      <c r="G1095" t="s">
        <v>3731</v>
      </c>
      <c r="H1095" t="s">
        <v>3836</v>
      </c>
      <c r="I1095">
        <v>14800</v>
      </c>
      <c r="J1095">
        <v>0</v>
      </c>
      <c r="K1095">
        <v>200</v>
      </c>
      <c r="L1095">
        <v>50</v>
      </c>
      <c r="M1095">
        <v>1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 t="s">
        <v>4201</v>
      </c>
      <c r="AC1095" t="s">
        <v>4410</v>
      </c>
      <c r="AD1095" t="s">
        <v>4411</v>
      </c>
      <c r="AE1095" t="s">
        <v>4</v>
      </c>
      <c r="AF1095" t="s">
        <v>1</v>
      </c>
      <c r="AG1095" t="s">
        <v>1</v>
      </c>
      <c r="AH1095" t="s">
        <v>5286</v>
      </c>
      <c r="AI1095" t="s">
        <v>3731</v>
      </c>
      <c r="AJ1095" t="s">
        <v>1</v>
      </c>
      <c r="AK1095">
        <v>9932196058</v>
      </c>
      <c r="AL1095" t="s">
        <v>1</v>
      </c>
      <c r="AM1095" t="s">
        <v>1</v>
      </c>
      <c r="AN1095" t="s">
        <v>1</v>
      </c>
      <c r="AO1095" t="s">
        <v>5286</v>
      </c>
      <c r="AP1095" t="s">
        <v>1</v>
      </c>
      <c r="AQ1095" t="s">
        <v>2</v>
      </c>
      <c r="AR1095" t="s">
        <v>1</v>
      </c>
      <c r="AS1095" t="s">
        <v>1</v>
      </c>
      <c r="AT1095" t="s">
        <v>1</v>
      </c>
      <c r="AU1095" t="s">
        <v>1</v>
      </c>
      <c r="AV1095" t="s">
        <v>1</v>
      </c>
      <c r="AW1095" t="s">
        <v>11</v>
      </c>
      <c r="AX1095">
        <f>Tabla1[[#This Row],[precio del paquete]]-Tabla1[[#This Row],[Saldo_Deudor]]</f>
        <v>800</v>
      </c>
      <c r="AY1095">
        <v>14000</v>
      </c>
      <c r="AZ1095">
        <v>0</v>
      </c>
      <c r="BA1095">
        <v>0</v>
      </c>
      <c r="BB1095" s="20">
        <v>0</v>
      </c>
      <c r="BC1095" t="s">
        <v>4166</v>
      </c>
      <c r="BD1095" t="s">
        <v>6035</v>
      </c>
      <c r="BE1095" t="s">
        <v>3</v>
      </c>
      <c r="BF1095" t="s">
        <v>3</v>
      </c>
      <c r="BG1095" t="s">
        <v>3</v>
      </c>
      <c r="BH1095" t="s">
        <v>3</v>
      </c>
      <c r="BI1095" t="s">
        <v>3</v>
      </c>
      <c r="BJ1095" s="19" t="s">
        <v>6126</v>
      </c>
      <c r="BK1095" t="s">
        <v>3</v>
      </c>
      <c r="BL1095" t="s">
        <v>132</v>
      </c>
      <c r="BM1095" t="s">
        <v>1</v>
      </c>
      <c r="BN1095">
        <f>Tabla1[[#This Row],[precio del paquete]]</f>
        <v>14800</v>
      </c>
      <c r="BO1095" t="s">
        <v>1</v>
      </c>
      <c r="BP1095" t="s">
        <v>1</v>
      </c>
      <c r="BQ1095" t="s">
        <v>1</v>
      </c>
      <c r="BR1095" t="s">
        <v>1</v>
      </c>
      <c r="BS1095" t="s">
        <v>1</v>
      </c>
      <c r="BT1095" t="s">
        <v>1</v>
      </c>
      <c r="BU1095" t="s">
        <v>1</v>
      </c>
      <c r="BV1095" t="s">
        <v>1</v>
      </c>
      <c r="BW1095" t="s">
        <v>0</v>
      </c>
      <c r="BX1095" t="s">
        <v>1</v>
      </c>
      <c r="BY1095" t="s">
        <v>1</v>
      </c>
      <c r="BZ1095" t="s">
        <v>1</v>
      </c>
      <c r="CA1095" t="s">
        <v>1</v>
      </c>
      <c r="CB1095" t="s">
        <v>1</v>
      </c>
      <c r="CD1095" t="str" cm="1">
        <f t="array" aca="1" ref="CD1095" ca="1">eConcatenar(A1095:CB1095,"|")</f>
        <v>K5A2tFmgxeDxntzy|COM2021-3789|3|MEMORIAL|TABASCO|COMALCALCO|COLONIA GOBERNADORES|2021-11-27|14800|0|200|50|1|0|0|0|0|0|0|0|0|0|0|0|0|0|0|HERNANDEZ|DENIS|LILIANA|SOLTERO|X|X|CALLE MANUEL R MORA|COLONIA GOBERNADORES|X|9932196058|X|X|X|CALLE MANUEL R MORA|X|LUNES|X|X|X|X|X|DOMICILIO |800|14000|0|0|0|2022-04-02|2022-04-09|x|x|x|x|x|QWZBUBTG9KVTQO|x|HOMBRE|X|14800|X|X|X|X|X|X|X|X|CARDENAS|X|X|X|X|X</v>
      </c>
    </row>
    <row r="1096" spans="1:82" x14ac:dyDescent="0.25">
      <c r="A1096" t="s">
        <v>1230</v>
      </c>
      <c r="B1096" t="s">
        <v>2883</v>
      </c>
      <c r="C1096">
        <v>3</v>
      </c>
      <c r="D1096" t="s">
        <v>3183</v>
      </c>
      <c r="E1096" t="s">
        <v>3188</v>
      </c>
      <c r="F1096" t="s">
        <v>3189</v>
      </c>
      <c r="G1096" t="s">
        <v>3620</v>
      </c>
      <c r="H1096" t="s">
        <v>3861</v>
      </c>
      <c r="I1096">
        <v>14800</v>
      </c>
      <c r="J1096">
        <v>0</v>
      </c>
      <c r="K1096">
        <v>250</v>
      </c>
      <c r="L1096">
        <v>50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 t="s">
        <v>4350</v>
      </c>
      <c r="AC1096" t="s">
        <v>4315</v>
      </c>
      <c r="AD1096" t="s">
        <v>4968</v>
      </c>
      <c r="AE1096" t="s">
        <v>4</v>
      </c>
      <c r="AF1096" t="s">
        <v>1</v>
      </c>
      <c r="AG1096" t="s">
        <v>1</v>
      </c>
      <c r="AH1096" t="s">
        <v>5726</v>
      </c>
      <c r="AI1096" t="s">
        <v>3620</v>
      </c>
      <c r="AJ1096" t="s">
        <v>1</v>
      </c>
      <c r="AK1096">
        <v>9331112994</v>
      </c>
      <c r="AL1096" t="s">
        <v>1</v>
      </c>
      <c r="AM1096" t="s">
        <v>1</v>
      </c>
      <c r="AN1096" t="s">
        <v>1</v>
      </c>
      <c r="AO1096" t="s">
        <v>5726</v>
      </c>
      <c r="AP1096" t="s">
        <v>1</v>
      </c>
      <c r="AQ1096" t="s">
        <v>2</v>
      </c>
      <c r="AR1096" t="s">
        <v>1</v>
      </c>
      <c r="AS1096" t="s">
        <v>1</v>
      </c>
      <c r="AT1096" t="s">
        <v>1</v>
      </c>
      <c r="AU1096" t="s">
        <v>1</v>
      </c>
      <c r="AV1096" t="s">
        <v>1</v>
      </c>
      <c r="AW1096" t="s">
        <v>11</v>
      </c>
      <c r="AX1096">
        <f>Tabla1[[#This Row],[precio del paquete]]-Tabla1[[#This Row],[Saldo_Deudor]]</f>
        <v>550</v>
      </c>
      <c r="AY1096">
        <v>14250</v>
      </c>
      <c r="AZ1096">
        <v>0</v>
      </c>
      <c r="BA1096">
        <v>0</v>
      </c>
      <c r="BB1096" s="20">
        <v>0</v>
      </c>
      <c r="BC1096" t="s">
        <v>4166</v>
      </c>
      <c r="BD1096" t="s">
        <v>6035</v>
      </c>
      <c r="BE1096" t="s">
        <v>3</v>
      </c>
      <c r="BF1096" t="s">
        <v>3</v>
      </c>
      <c r="BG1096" t="s">
        <v>3</v>
      </c>
      <c r="BH1096" t="s">
        <v>3</v>
      </c>
      <c r="BI1096" t="s">
        <v>3</v>
      </c>
      <c r="BJ1096" s="18" t="s">
        <v>6148</v>
      </c>
      <c r="BK1096" t="s">
        <v>3</v>
      </c>
      <c r="BL1096" t="s">
        <v>132</v>
      </c>
      <c r="BM1096" t="s">
        <v>1</v>
      </c>
      <c r="BN1096">
        <f>Tabla1[[#This Row],[precio del paquete]]</f>
        <v>14800</v>
      </c>
      <c r="BO1096" t="s">
        <v>1</v>
      </c>
      <c r="BP1096" t="s">
        <v>1</v>
      </c>
      <c r="BQ1096" t="s">
        <v>1</v>
      </c>
      <c r="BR1096" t="s">
        <v>1</v>
      </c>
      <c r="BS1096" t="s">
        <v>1</v>
      </c>
      <c r="BT1096" t="s">
        <v>1</v>
      </c>
      <c r="BU1096" t="s">
        <v>1</v>
      </c>
      <c r="BV1096" t="s">
        <v>1</v>
      </c>
      <c r="BW1096" t="s">
        <v>0</v>
      </c>
      <c r="BX1096" t="s">
        <v>1</v>
      </c>
      <c r="BY1096" t="s">
        <v>1</v>
      </c>
      <c r="BZ1096" t="s">
        <v>1</v>
      </c>
      <c r="CA1096" t="s">
        <v>1</v>
      </c>
      <c r="CB1096" t="s">
        <v>1</v>
      </c>
      <c r="CD1096" t="str" cm="1">
        <f t="array" aca="1" ref="CD1096" ca="1">eConcatenar(A1096:CB1096,"|")</f>
        <v>zvq2jhyKqy9rOIM4|COM2021-3988|3|MEMORIAL|TABASCO|COMALCALCO|VILLA CHICHICAPA|2021-02-12|14800|0|250|50|0|0|0|0|0|0|0|0|0|0|0|0|0|0|0|LEON|GALLEGOS|JANETH|SOLTERO|X|X|CALLE GUADALUPE LAZARO SIN NUMERO|VILLA CHICHICAPA|X|9331112994|X|X|X|CALLE GUADALUPE LAZARO SIN NUMERO|X|LUNES|X|X|X|X|X|DOMICILIO |550|14250|0|0|0|2022-04-02|2022-04-09|x|x|x|x|x|PIZ5DTWQQTZRNTG|x|HOMBRE|X|14800|X|X|X|X|X|X|X|X|CARDENAS|X|X|X|X|X</v>
      </c>
    </row>
    <row r="1097" spans="1:82" x14ac:dyDescent="0.25">
      <c r="A1097" t="s">
        <v>1231</v>
      </c>
      <c r="B1097" t="s">
        <v>2884</v>
      </c>
      <c r="C1097">
        <v>3</v>
      </c>
      <c r="D1097" t="s">
        <v>3183</v>
      </c>
      <c r="E1097" t="s">
        <v>3188</v>
      </c>
      <c r="F1097" t="s">
        <v>3189</v>
      </c>
      <c r="G1097" t="s">
        <v>3620</v>
      </c>
      <c r="H1097" t="s">
        <v>4074</v>
      </c>
      <c r="I1097">
        <v>14800</v>
      </c>
      <c r="J1097">
        <v>0</v>
      </c>
      <c r="K1097">
        <v>500</v>
      </c>
      <c r="L1097">
        <v>50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 t="s">
        <v>4350</v>
      </c>
      <c r="AC1097" t="s">
        <v>4315</v>
      </c>
      <c r="AD1097" t="s">
        <v>4225</v>
      </c>
      <c r="AE1097" t="s">
        <v>4</v>
      </c>
      <c r="AF1097" t="s">
        <v>1</v>
      </c>
      <c r="AG1097" t="s">
        <v>1</v>
      </c>
      <c r="AH1097" t="s">
        <v>5727</v>
      </c>
      <c r="AI1097" t="s">
        <v>3620</v>
      </c>
      <c r="AJ1097" t="s">
        <v>1</v>
      </c>
      <c r="AK1097">
        <v>9331648894</v>
      </c>
      <c r="AL1097" t="s">
        <v>1</v>
      </c>
      <c r="AM1097" t="s">
        <v>1</v>
      </c>
      <c r="AN1097" t="s">
        <v>1</v>
      </c>
      <c r="AO1097" t="s">
        <v>5727</v>
      </c>
      <c r="AP1097" t="s">
        <v>1</v>
      </c>
      <c r="AQ1097" t="s">
        <v>2</v>
      </c>
      <c r="AR1097" t="s">
        <v>1</v>
      </c>
      <c r="AS1097" t="s">
        <v>1</v>
      </c>
      <c r="AT1097" t="s">
        <v>1</v>
      </c>
      <c r="AU1097" t="s">
        <v>1</v>
      </c>
      <c r="AV1097" t="s">
        <v>1</v>
      </c>
      <c r="AW1097" t="s">
        <v>11</v>
      </c>
      <c r="AX1097">
        <f>Tabla1[[#This Row],[precio del paquete]]-Tabla1[[#This Row],[Saldo_Deudor]]</f>
        <v>800</v>
      </c>
      <c r="AY1097">
        <v>14000</v>
      </c>
      <c r="AZ1097">
        <v>0</v>
      </c>
      <c r="BA1097">
        <v>0</v>
      </c>
      <c r="BB1097" s="20">
        <v>0</v>
      </c>
      <c r="BC1097" t="s">
        <v>4166</v>
      </c>
      <c r="BD1097" t="s">
        <v>6035</v>
      </c>
      <c r="BE1097" t="s">
        <v>3</v>
      </c>
      <c r="BF1097" t="s">
        <v>3</v>
      </c>
      <c r="BG1097" t="s">
        <v>3</v>
      </c>
      <c r="BH1097" t="s">
        <v>3</v>
      </c>
      <c r="BI1097" t="s">
        <v>3</v>
      </c>
      <c r="BJ1097" s="19" t="s">
        <v>6148</v>
      </c>
      <c r="BK1097" t="s">
        <v>3</v>
      </c>
      <c r="BL1097" t="s">
        <v>132</v>
      </c>
      <c r="BM1097" t="s">
        <v>1</v>
      </c>
      <c r="BN1097">
        <f>Tabla1[[#This Row],[precio del paquete]]</f>
        <v>14800</v>
      </c>
      <c r="BO1097" t="s">
        <v>1</v>
      </c>
      <c r="BP1097" t="s">
        <v>1</v>
      </c>
      <c r="BQ1097" t="s">
        <v>1</v>
      </c>
      <c r="BR1097" t="s">
        <v>1</v>
      </c>
      <c r="BS1097" t="s">
        <v>1</v>
      </c>
      <c r="BT1097" t="s">
        <v>1</v>
      </c>
      <c r="BU1097" t="s">
        <v>1</v>
      </c>
      <c r="BV1097" t="s">
        <v>1</v>
      </c>
      <c r="BW1097" t="s">
        <v>0</v>
      </c>
      <c r="BX1097" t="s">
        <v>1</v>
      </c>
      <c r="BY1097" t="s">
        <v>1</v>
      </c>
      <c r="BZ1097" t="s">
        <v>1</v>
      </c>
      <c r="CA1097" t="s">
        <v>1</v>
      </c>
      <c r="CB1097" t="s">
        <v>1</v>
      </c>
      <c r="CD1097" t="str" cm="1">
        <f t="array" aca="1" ref="CD1097" ca="1">eConcatenar(A1097:CB1097,"|")</f>
        <v>k3E8bxI5UQ5q6yG7|COM2021-3985|3|MEMORIAL|TABASCO|COMALCALCO|VILLA CHICHICAPA|2021-12-21|14800|0|500|50|0|0|0|0|0|0|0|0|0|0|0|0|0|0|0|LEON|GALLEGOS|JUANA|SOLTERO|X|X|CALLE GUADALUPE LAZARO|VILLA CHICHICAPA|X|9331648894|X|X|X|CALLE GUADALUPE LAZARO|X|LUNES|X|X|X|X|X|DOMICILIO |800|14000|0|0|0|2022-04-02|2022-04-09|x|x|x|x|x|PIZ5DTWQQTZRNTG|x|HOMBRE|X|14800|X|X|X|X|X|X|X|X|CARDENAS|X|X|X|X|X</v>
      </c>
    </row>
    <row r="1098" spans="1:82" x14ac:dyDescent="0.25">
      <c r="A1098" t="s">
        <v>1232</v>
      </c>
      <c r="B1098" t="s">
        <v>2885</v>
      </c>
      <c r="C1098">
        <v>3</v>
      </c>
      <c r="D1098" t="s">
        <v>3183</v>
      </c>
      <c r="E1098" t="s">
        <v>3188</v>
      </c>
      <c r="F1098" t="s">
        <v>3189</v>
      </c>
      <c r="G1098" t="s">
        <v>3620</v>
      </c>
      <c r="H1098" t="s">
        <v>4074</v>
      </c>
      <c r="I1098">
        <v>14800</v>
      </c>
      <c r="J1098">
        <v>0</v>
      </c>
      <c r="K1098">
        <v>500</v>
      </c>
      <c r="L1098">
        <v>50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 t="s">
        <v>4760</v>
      </c>
      <c r="AC1098" t="s">
        <v>4969</v>
      </c>
      <c r="AD1098" t="s">
        <v>4970</v>
      </c>
      <c r="AE1098" t="s">
        <v>4</v>
      </c>
      <c r="AF1098" t="s">
        <v>1</v>
      </c>
      <c r="AG1098" t="s">
        <v>1</v>
      </c>
      <c r="AH1098" t="s">
        <v>5728</v>
      </c>
      <c r="AI1098" t="s">
        <v>3620</v>
      </c>
      <c r="AJ1098" t="s">
        <v>1</v>
      </c>
      <c r="AK1098">
        <v>9331195223</v>
      </c>
      <c r="AL1098" t="s">
        <v>1</v>
      </c>
      <c r="AM1098" t="s">
        <v>1</v>
      </c>
      <c r="AN1098" t="s">
        <v>1</v>
      </c>
      <c r="AO1098" t="s">
        <v>5728</v>
      </c>
      <c r="AP1098" t="s">
        <v>1</v>
      </c>
      <c r="AQ1098" t="s">
        <v>2</v>
      </c>
      <c r="AR1098" t="s">
        <v>1</v>
      </c>
      <c r="AS1098" t="s">
        <v>1</v>
      </c>
      <c r="AT1098" t="s">
        <v>1</v>
      </c>
      <c r="AU1098" t="s">
        <v>1</v>
      </c>
      <c r="AV1098" t="s">
        <v>1</v>
      </c>
      <c r="AW1098" t="s">
        <v>11</v>
      </c>
      <c r="AX1098">
        <f>Tabla1[[#This Row],[precio del paquete]]-Tabla1[[#This Row],[Saldo_Deudor]]</f>
        <v>700</v>
      </c>
      <c r="AY1098">
        <v>14100</v>
      </c>
      <c r="AZ1098">
        <v>0</v>
      </c>
      <c r="BA1098">
        <v>0</v>
      </c>
      <c r="BB1098" s="20">
        <v>0</v>
      </c>
      <c r="BC1098" t="s">
        <v>4166</v>
      </c>
      <c r="BD1098" t="s">
        <v>6035</v>
      </c>
      <c r="BE1098" t="s">
        <v>3</v>
      </c>
      <c r="BF1098" t="s">
        <v>3</v>
      </c>
      <c r="BG1098" t="s">
        <v>3</v>
      </c>
      <c r="BH1098" t="s">
        <v>3</v>
      </c>
      <c r="BI1098" t="s">
        <v>3</v>
      </c>
      <c r="BJ1098" s="18" t="s">
        <v>6148</v>
      </c>
      <c r="BK1098" t="s">
        <v>3</v>
      </c>
      <c r="BL1098" t="s">
        <v>132</v>
      </c>
      <c r="BM1098" t="s">
        <v>1</v>
      </c>
      <c r="BN1098">
        <f>Tabla1[[#This Row],[precio del paquete]]</f>
        <v>14800</v>
      </c>
      <c r="BO1098" t="s">
        <v>1</v>
      </c>
      <c r="BP1098" t="s">
        <v>1</v>
      </c>
      <c r="BQ1098" t="s">
        <v>1</v>
      </c>
      <c r="BR1098" t="s">
        <v>1</v>
      </c>
      <c r="BS1098" t="s">
        <v>1</v>
      </c>
      <c r="BT1098" t="s">
        <v>1</v>
      </c>
      <c r="BU1098" t="s">
        <v>1</v>
      </c>
      <c r="BV1098" t="s">
        <v>1</v>
      </c>
      <c r="BW1098" t="s">
        <v>0</v>
      </c>
      <c r="BX1098" t="s">
        <v>1</v>
      </c>
      <c r="BY1098" t="s">
        <v>1</v>
      </c>
      <c r="BZ1098" t="s">
        <v>1</v>
      </c>
      <c r="CA1098" t="s">
        <v>1</v>
      </c>
      <c r="CB1098" t="s">
        <v>1</v>
      </c>
      <c r="CD1098" t="str" cm="1">
        <f t="array" aca="1" ref="CD1098" ca="1">eConcatenar(A1098:CB1098,"|")</f>
        <v>7cMEXQPh39Lu7Vam|COM2021-3986|3|MEMORIAL|TABASCO|COMALCALCO|VILLA CHICHICAPA|2021-12-21|14800|0|500|50|0|0|0|0|0|0|0|0|0|0|0|0|0|0|0|VAZQUEZ|HERMOSILLO|MARIA NATIVIDAD|SOLTERO|X|X|CALLE JOSE MARIA MORELOS SIN NUMERO|VILLA CHICHICAPA|X|9331195223|X|X|X|CALLE JOSE MARIA MORELOS SIN NUMERO|X|LUNES|X|X|X|X|X|DOMICILIO |700|14100|0|0|0|2022-04-02|2022-04-09|x|x|x|x|x|PIZ5DTWQQTZRNTG|x|HOMBRE|X|14800|X|X|X|X|X|X|X|X|CARDENAS|X|X|X|X|X</v>
      </c>
    </row>
    <row r="1099" spans="1:82" x14ac:dyDescent="0.25">
      <c r="A1099" t="s">
        <v>1233</v>
      </c>
      <c r="B1099" t="s">
        <v>2303</v>
      </c>
      <c r="C1099">
        <v>3</v>
      </c>
      <c r="D1099" t="s">
        <v>3183</v>
      </c>
      <c r="E1099" t="s">
        <v>3188</v>
      </c>
      <c r="F1099" t="s">
        <v>3189</v>
      </c>
      <c r="G1099" t="s">
        <v>3298</v>
      </c>
      <c r="H1099" t="s">
        <v>3842</v>
      </c>
      <c r="I1099">
        <v>14800</v>
      </c>
      <c r="J1099">
        <v>0</v>
      </c>
      <c r="K1099">
        <v>200</v>
      </c>
      <c r="L1099">
        <v>50</v>
      </c>
      <c r="M1099">
        <v>1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 t="s">
        <v>4329</v>
      </c>
      <c r="AC1099" t="s">
        <v>4196</v>
      </c>
      <c r="AD1099" t="s">
        <v>4473</v>
      </c>
      <c r="AE1099" t="s">
        <v>4</v>
      </c>
      <c r="AF1099" t="s">
        <v>1</v>
      </c>
      <c r="AG1099" t="s">
        <v>1</v>
      </c>
      <c r="AH1099" t="s">
        <v>5329</v>
      </c>
      <c r="AI1099" t="s">
        <v>3298</v>
      </c>
      <c r="AJ1099" t="s">
        <v>1</v>
      </c>
      <c r="AK1099" t="s">
        <v>1</v>
      </c>
      <c r="AL1099" t="s">
        <v>1</v>
      </c>
      <c r="AM1099" t="s">
        <v>1</v>
      </c>
      <c r="AN1099" t="s">
        <v>1</v>
      </c>
      <c r="AO1099" t="s">
        <v>5329</v>
      </c>
      <c r="AP1099" t="s">
        <v>1</v>
      </c>
      <c r="AQ1099" t="s">
        <v>2</v>
      </c>
      <c r="AR1099" t="s">
        <v>1</v>
      </c>
      <c r="AS1099" t="s">
        <v>1</v>
      </c>
      <c r="AT1099" t="s">
        <v>1</v>
      </c>
      <c r="AU1099" t="s">
        <v>1</v>
      </c>
      <c r="AV1099" t="s">
        <v>1</v>
      </c>
      <c r="AW1099" t="s">
        <v>11</v>
      </c>
      <c r="AX1099">
        <f>Tabla1[[#This Row],[precio del paquete]]-Tabla1[[#This Row],[Saldo_Deudor]]</f>
        <v>1600</v>
      </c>
      <c r="AY1099">
        <v>13200</v>
      </c>
      <c r="AZ1099">
        <v>0</v>
      </c>
      <c r="BA1099">
        <v>0</v>
      </c>
      <c r="BB1099" s="20">
        <v>0</v>
      </c>
      <c r="BC1099" t="s">
        <v>4166</v>
      </c>
      <c r="BD1099" t="s">
        <v>6035</v>
      </c>
      <c r="BE1099" t="s">
        <v>3</v>
      </c>
      <c r="BF1099" t="s">
        <v>3</v>
      </c>
      <c r="BG1099" t="s">
        <v>3</v>
      </c>
      <c r="BH1099" t="s">
        <v>3</v>
      </c>
      <c r="BI1099" t="s">
        <v>3</v>
      </c>
      <c r="BJ1099" s="19" t="s">
        <v>6148</v>
      </c>
      <c r="BK1099" t="s">
        <v>3</v>
      </c>
      <c r="BL1099" t="s">
        <v>132</v>
      </c>
      <c r="BM1099" t="s">
        <v>1</v>
      </c>
      <c r="BN1099">
        <f>Tabla1[[#This Row],[precio del paquete]]</f>
        <v>14800</v>
      </c>
      <c r="BO1099" t="s">
        <v>1</v>
      </c>
      <c r="BP1099" t="s">
        <v>1</v>
      </c>
      <c r="BQ1099" t="s">
        <v>1</v>
      </c>
      <c r="BR1099" t="s">
        <v>1</v>
      </c>
      <c r="BS1099" t="s">
        <v>1</v>
      </c>
      <c r="BT1099" t="s">
        <v>1</v>
      </c>
      <c r="BU1099" t="s">
        <v>1</v>
      </c>
      <c r="BV1099" t="s">
        <v>1</v>
      </c>
      <c r="BW1099" t="s">
        <v>0</v>
      </c>
      <c r="BX1099" t="s">
        <v>1</v>
      </c>
      <c r="BY1099" t="s">
        <v>1</v>
      </c>
      <c r="BZ1099" t="s">
        <v>1</v>
      </c>
      <c r="CA1099" t="s">
        <v>1</v>
      </c>
      <c r="CB1099" t="s">
        <v>1</v>
      </c>
      <c r="CD1099" t="str" cm="1">
        <f t="array" aca="1" ref="CD1099" ca="1">eConcatenar(A1099:CB1099,"|")</f>
        <v>osOfA0nkr4sjBKNz|COM2021-3197|3|MEMORIAL|TABASCO|COMALCALCO|COLONIA TOMAS GARRIDO|2021-10-14|14800|0|200|50|1|0|0|0|0|0|0|0|0|0|0|0|0|0|0|OVANDO|AGUILAR|MEDEL|SOLTERO|X|X|CALLE CORREGIDORA|COLONIA TOMAS GARRIDO|X|X|X|X|X|CALLE CORREGIDORA|X|LUNES|X|X|X|X|X|DOMICILIO |1600|13200|0|0|0|2022-04-02|2022-04-09|x|x|x|x|x|PIZ5DTWQQTZRNTG|x|HOMBRE|X|14800|X|X|X|X|X|X|X|X|CARDENAS|X|X|X|X|X</v>
      </c>
    </row>
    <row r="1100" spans="1:82" x14ac:dyDescent="0.25">
      <c r="A1100" t="s">
        <v>1234</v>
      </c>
      <c r="B1100" t="s">
        <v>2675</v>
      </c>
      <c r="C1100">
        <v>3</v>
      </c>
      <c r="D1100" t="s">
        <v>3185</v>
      </c>
      <c r="E1100" t="s">
        <v>3188</v>
      </c>
      <c r="F1100" t="s">
        <v>3189</v>
      </c>
      <c r="G1100" t="s">
        <v>3506</v>
      </c>
      <c r="H1100" t="s">
        <v>4004</v>
      </c>
      <c r="I1100">
        <v>12900</v>
      </c>
      <c r="J1100">
        <v>0</v>
      </c>
      <c r="K1100">
        <v>200</v>
      </c>
      <c r="L1100">
        <v>50</v>
      </c>
      <c r="M1100">
        <v>1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 t="s">
        <v>4246</v>
      </c>
      <c r="AC1100" t="s">
        <v>4450</v>
      </c>
      <c r="AD1100" t="s">
        <v>4814</v>
      </c>
      <c r="AE1100" t="s">
        <v>4</v>
      </c>
      <c r="AF1100" t="s">
        <v>1</v>
      </c>
      <c r="AG1100" t="s">
        <v>1</v>
      </c>
      <c r="AH1100" t="s">
        <v>5589</v>
      </c>
      <c r="AI1100" t="s">
        <v>3506</v>
      </c>
      <c r="AJ1100" t="s">
        <v>1</v>
      </c>
      <c r="AK1100">
        <v>9332087717</v>
      </c>
      <c r="AL1100" t="s">
        <v>1</v>
      </c>
      <c r="AM1100" t="s">
        <v>1</v>
      </c>
      <c r="AN1100" t="s">
        <v>1</v>
      </c>
      <c r="AO1100" t="s">
        <v>5589</v>
      </c>
      <c r="AP1100" t="s">
        <v>1</v>
      </c>
      <c r="AQ1100" t="s">
        <v>2</v>
      </c>
      <c r="AR1100" t="s">
        <v>1</v>
      </c>
      <c r="AS1100" t="s">
        <v>1</v>
      </c>
      <c r="AT1100" t="s">
        <v>1</v>
      </c>
      <c r="AU1100" t="s">
        <v>1</v>
      </c>
      <c r="AV1100" t="s">
        <v>1</v>
      </c>
      <c r="AW1100" t="s">
        <v>11</v>
      </c>
      <c r="AX1100">
        <f>Tabla1[[#This Row],[precio del paquete]]-Tabla1[[#This Row],[Saldo_Deudor]]</f>
        <v>4700</v>
      </c>
      <c r="AY1100">
        <v>8200</v>
      </c>
      <c r="AZ1100">
        <v>0</v>
      </c>
      <c r="BA1100">
        <v>0</v>
      </c>
      <c r="BB1100" s="20">
        <v>0</v>
      </c>
      <c r="BC1100" t="s">
        <v>4166</v>
      </c>
      <c r="BD1100" t="s">
        <v>6035</v>
      </c>
      <c r="BE1100" t="s">
        <v>3</v>
      </c>
      <c r="BF1100" t="s">
        <v>3</v>
      </c>
      <c r="BG1100" t="s">
        <v>3</v>
      </c>
      <c r="BH1100" t="s">
        <v>3</v>
      </c>
      <c r="BI1100" t="s">
        <v>3</v>
      </c>
      <c r="BJ1100" s="18" t="s">
        <v>6148</v>
      </c>
      <c r="BK1100" t="s">
        <v>3</v>
      </c>
      <c r="BL1100" t="s">
        <v>132</v>
      </c>
      <c r="BM1100" t="s">
        <v>1</v>
      </c>
      <c r="BN1100">
        <f>Tabla1[[#This Row],[precio del paquete]]</f>
        <v>12900</v>
      </c>
      <c r="BO1100" t="s">
        <v>1</v>
      </c>
      <c r="BP1100" t="s">
        <v>1</v>
      </c>
      <c r="BQ1100" t="s">
        <v>1</v>
      </c>
      <c r="BR1100" t="s">
        <v>1</v>
      </c>
      <c r="BS1100" t="s">
        <v>1</v>
      </c>
      <c r="BT1100" t="s">
        <v>1</v>
      </c>
      <c r="BU1100" t="s">
        <v>1</v>
      </c>
      <c r="BV1100" t="s">
        <v>1</v>
      </c>
      <c r="BW1100" t="s">
        <v>0</v>
      </c>
      <c r="BX1100" t="s">
        <v>1</v>
      </c>
      <c r="BY1100" t="s">
        <v>1</v>
      </c>
      <c r="BZ1100" t="s">
        <v>1</v>
      </c>
      <c r="CA1100" t="s">
        <v>1</v>
      </c>
      <c r="CB1100" t="s">
        <v>1</v>
      </c>
      <c r="CD1100" t="str" cm="1">
        <f t="array" aca="1" ref="CD1100" ca="1">eConcatenar(A1100:CB1100,"|")</f>
        <v>b24jWEiJoIRjm7Ls|COM2020-3558|3|IMPERIAL DE LUJO|TABASCO|COMALCALCO|RANCHERIA CUCUXAPA|2020-03-12|12900|0|200|50|1|0|0|0|0|0|0|0|0|0|0|0|0|0|0|JIMENEZ|RICARDEZ|LUCRA|SOLTERO|X|X|ENTRADA LOS RICARDEZ|RANCHERIA CUCUXAPA|X|9332087717|X|X|X|ENTRADA LOS RICARDEZ|X|LUNES|X|X|X|X|X|DOMICILIO |4700|8200|0|0|0|2022-04-02|2022-04-09|x|x|x|x|x|PIZ5DTWQQTZRNTG|x|HOMBRE|X|12900|X|X|X|X|X|X|X|X|CARDENAS|X|X|X|X|X</v>
      </c>
    </row>
    <row r="1101" spans="1:82" x14ac:dyDescent="0.25">
      <c r="A1101" t="s">
        <v>1235</v>
      </c>
      <c r="B1101" t="s">
        <v>2886</v>
      </c>
      <c r="C1101">
        <v>3</v>
      </c>
      <c r="D1101" t="s">
        <v>3183</v>
      </c>
      <c r="E1101" t="s">
        <v>3188</v>
      </c>
      <c r="F1101" t="s">
        <v>3189</v>
      </c>
      <c r="G1101" t="s">
        <v>3620</v>
      </c>
      <c r="H1101" t="s">
        <v>3784</v>
      </c>
      <c r="I1101">
        <v>14800</v>
      </c>
      <c r="J1101">
        <v>0</v>
      </c>
      <c r="K1101">
        <v>100</v>
      </c>
      <c r="L1101">
        <v>50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 t="s">
        <v>4368</v>
      </c>
      <c r="AC1101" t="s">
        <v>4184</v>
      </c>
      <c r="AD1101" t="s">
        <v>4971</v>
      </c>
      <c r="AE1101" t="s">
        <v>4</v>
      </c>
      <c r="AF1101" t="s">
        <v>1</v>
      </c>
      <c r="AG1101" t="s">
        <v>1</v>
      </c>
      <c r="AH1101" t="s">
        <v>5729</v>
      </c>
      <c r="AI1101" t="s">
        <v>3620</v>
      </c>
      <c r="AJ1101" t="s">
        <v>1</v>
      </c>
      <c r="AK1101">
        <v>9331193223</v>
      </c>
      <c r="AL1101" t="s">
        <v>1</v>
      </c>
      <c r="AM1101" t="s">
        <v>1</v>
      </c>
      <c r="AN1101" t="s">
        <v>1</v>
      </c>
      <c r="AO1101" t="s">
        <v>5729</v>
      </c>
      <c r="AP1101" t="s">
        <v>1</v>
      </c>
      <c r="AQ1101" t="s">
        <v>2</v>
      </c>
      <c r="AR1101" t="s">
        <v>1</v>
      </c>
      <c r="AS1101" t="s">
        <v>1</v>
      </c>
      <c r="AT1101" t="s">
        <v>1</v>
      </c>
      <c r="AU1101" t="s">
        <v>1</v>
      </c>
      <c r="AV1101" t="s">
        <v>1</v>
      </c>
      <c r="AW1101" t="s">
        <v>11</v>
      </c>
      <c r="AX1101">
        <f>Tabla1[[#This Row],[precio del paquete]]-Tabla1[[#This Row],[Saldo_Deudor]]</f>
        <v>1250</v>
      </c>
      <c r="AY1101">
        <v>13550</v>
      </c>
      <c r="AZ1101">
        <v>0</v>
      </c>
      <c r="BA1101">
        <v>0</v>
      </c>
      <c r="BB1101" s="20">
        <v>0</v>
      </c>
      <c r="BC1101" t="s">
        <v>4166</v>
      </c>
      <c r="BD1101" t="s">
        <v>6035</v>
      </c>
      <c r="BE1101" t="s">
        <v>3</v>
      </c>
      <c r="BF1101" t="s">
        <v>3</v>
      </c>
      <c r="BG1101" t="s">
        <v>3</v>
      </c>
      <c r="BH1101" t="s">
        <v>3</v>
      </c>
      <c r="BI1101" t="s">
        <v>3</v>
      </c>
      <c r="BJ1101" s="19" t="s">
        <v>6148</v>
      </c>
      <c r="BK1101" t="s">
        <v>3</v>
      </c>
      <c r="BL1101" t="s">
        <v>132</v>
      </c>
      <c r="BM1101" t="s">
        <v>1</v>
      </c>
      <c r="BN1101">
        <f>Tabla1[[#This Row],[precio del paquete]]</f>
        <v>14800</v>
      </c>
      <c r="BO1101" t="s">
        <v>1</v>
      </c>
      <c r="BP1101" t="s">
        <v>1</v>
      </c>
      <c r="BQ1101" t="s">
        <v>1</v>
      </c>
      <c r="BR1101" t="s">
        <v>1</v>
      </c>
      <c r="BS1101" t="s">
        <v>1</v>
      </c>
      <c r="BT1101" t="s">
        <v>1</v>
      </c>
      <c r="BU1101" t="s">
        <v>1</v>
      </c>
      <c r="BV1101" t="s">
        <v>1</v>
      </c>
      <c r="BW1101" t="s">
        <v>0</v>
      </c>
      <c r="BX1101" t="s">
        <v>1</v>
      </c>
      <c r="BY1101" t="s">
        <v>1</v>
      </c>
      <c r="BZ1101" t="s">
        <v>1</v>
      </c>
      <c r="CA1101" t="s">
        <v>1</v>
      </c>
      <c r="CB1101" t="s">
        <v>1</v>
      </c>
      <c r="CD1101" t="str" cm="1">
        <f t="array" aca="1" ref="CD1101" ca="1">eConcatenar(A1101:CB1101,"|")</f>
        <v>hNAZiovmQw6bkD4J|COM2021-3544|3|MEMORIAL|TABASCO|COMALCALCO|VILLA CHICHICAPA|2021-05-11|14800|0|100|50|0|0|0|0|0|0|0|0|0|0|0|0|0|0|0|CHAPUZ|PEREZ|ROSABELI|SOLTERO|X|X|CALLE ROCENDO TARACENA|VILLA CHICHICAPA|X|9331193223|X|X|X|CALLE ROCENDO TARACENA|X|LUNES|X|X|X|X|X|DOMICILIO |1250|13550|0|0|0|2022-04-02|2022-04-09|x|x|x|x|x|PIZ5DTWQQTZRNTG|x|HOMBRE|X|14800|X|X|X|X|X|X|X|X|CARDENAS|X|X|X|X|X</v>
      </c>
    </row>
    <row r="1102" spans="1:82" x14ac:dyDescent="0.25">
      <c r="A1102" t="s">
        <v>1236</v>
      </c>
      <c r="B1102" t="s">
        <v>2887</v>
      </c>
      <c r="C1102">
        <v>3</v>
      </c>
      <c r="D1102" t="s">
        <v>3183</v>
      </c>
      <c r="E1102" t="s">
        <v>3188</v>
      </c>
      <c r="F1102" t="s">
        <v>3189</v>
      </c>
      <c r="G1102" t="s">
        <v>3620</v>
      </c>
      <c r="H1102" t="s">
        <v>3786</v>
      </c>
      <c r="I1102">
        <v>14800</v>
      </c>
      <c r="J1102">
        <v>0</v>
      </c>
      <c r="K1102">
        <v>200</v>
      </c>
      <c r="L1102">
        <v>50</v>
      </c>
      <c r="M1102">
        <v>1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 t="s">
        <v>4543</v>
      </c>
      <c r="AC1102" t="s">
        <v>4224</v>
      </c>
      <c r="AD1102" t="s">
        <v>4972</v>
      </c>
      <c r="AE1102" t="s">
        <v>4</v>
      </c>
      <c r="AF1102" t="s">
        <v>1</v>
      </c>
      <c r="AG1102" t="s">
        <v>1</v>
      </c>
      <c r="AH1102" t="s">
        <v>5730</v>
      </c>
      <c r="AI1102" t="s">
        <v>3620</v>
      </c>
      <c r="AJ1102" t="s">
        <v>1</v>
      </c>
      <c r="AK1102">
        <v>9331573036</v>
      </c>
      <c r="AL1102" t="s">
        <v>1</v>
      </c>
      <c r="AM1102" t="s">
        <v>1</v>
      </c>
      <c r="AN1102" t="s">
        <v>1</v>
      </c>
      <c r="AO1102" t="s">
        <v>5730</v>
      </c>
      <c r="AP1102" t="s">
        <v>1</v>
      </c>
      <c r="AQ1102" t="s">
        <v>2</v>
      </c>
      <c r="AR1102" t="s">
        <v>1</v>
      </c>
      <c r="AS1102" t="s">
        <v>1</v>
      </c>
      <c r="AT1102" t="s">
        <v>1</v>
      </c>
      <c r="AU1102" t="s">
        <v>1</v>
      </c>
      <c r="AV1102" t="s">
        <v>1</v>
      </c>
      <c r="AW1102" t="s">
        <v>11</v>
      </c>
      <c r="AX1102">
        <f>Tabla1[[#This Row],[precio del paquete]]-Tabla1[[#This Row],[Saldo_Deudor]]</f>
        <v>1000</v>
      </c>
      <c r="AY1102">
        <v>13800</v>
      </c>
      <c r="AZ1102">
        <v>0</v>
      </c>
      <c r="BA1102">
        <v>0</v>
      </c>
      <c r="BB1102" s="20">
        <v>0</v>
      </c>
      <c r="BC1102" t="s">
        <v>4166</v>
      </c>
      <c r="BD1102" t="s">
        <v>6035</v>
      </c>
      <c r="BE1102" t="s">
        <v>3</v>
      </c>
      <c r="BF1102" t="s">
        <v>3</v>
      </c>
      <c r="BG1102" t="s">
        <v>3</v>
      </c>
      <c r="BH1102" t="s">
        <v>3</v>
      </c>
      <c r="BI1102" t="s">
        <v>3</v>
      </c>
      <c r="BJ1102" s="18" t="s">
        <v>6148</v>
      </c>
      <c r="BK1102" t="s">
        <v>3</v>
      </c>
      <c r="BL1102" t="s">
        <v>132</v>
      </c>
      <c r="BM1102" t="s">
        <v>1</v>
      </c>
      <c r="BN1102">
        <f>Tabla1[[#This Row],[precio del paquete]]</f>
        <v>14800</v>
      </c>
      <c r="BO1102" t="s">
        <v>1</v>
      </c>
      <c r="BP1102" t="s">
        <v>1</v>
      </c>
      <c r="BQ1102" t="s">
        <v>1</v>
      </c>
      <c r="BR1102" t="s">
        <v>1</v>
      </c>
      <c r="BS1102" t="s">
        <v>1</v>
      </c>
      <c r="BT1102" t="s">
        <v>1</v>
      </c>
      <c r="BU1102" t="s">
        <v>1</v>
      </c>
      <c r="BV1102" t="s">
        <v>1</v>
      </c>
      <c r="BW1102" t="s">
        <v>0</v>
      </c>
      <c r="BX1102" t="s">
        <v>1</v>
      </c>
      <c r="BY1102" t="s">
        <v>1</v>
      </c>
      <c r="BZ1102" t="s">
        <v>1</v>
      </c>
      <c r="CA1102" t="s">
        <v>1</v>
      </c>
      <c r="CB1102" t="s">
        <v>1</v>
      </c>
      <c r="CD1102" t="str" cm="1">
        <f t="array" aca="1" ref="CD1102" ca="1">eConcatenar(A1102:CB1102,"|")</f>
        <v>Pd1Pqs99bG3ZRFEo|COM2021-3932|3|MEMORIAL|TABASCO|COMALCALCO|VILLA CHICHICAPA|2021-04-12|14800|0|200|50|1|0|0|0|0|0|0|0|0|0|0|0|0|0|0|DE LOS SANTOS|DOMINGUEZ|MARIA LUZ|SOLTERO|X|X|PROLONGACION HEROES NUMERO 12|VILLA CHICHICAPA|X|9331573036|X|X|X|PROLONGACION HEROES NUMERO 12|X|LUNES|X|X|X|X|X|DOMICILIO |1000|13800|0|0|0|2022-04-02|2022-04-09|x|x|x|x|x|PIZ5DTWQQTZRNTG|x|HOMBRE|X|14800|X|X|X|X|X|X|X|X|CARDENAS|X|X|X|X|X</v>
      </c>
    </row>
    <row r="1103" spans="1:82" x14ac:dyDescent="0.25">
      <c r="A1103" t="s">
        <v>1237</v>
      </c>
      <c r="B1103" t="s">
        <v>2888</v>
      </c>
      <c r="C1103">
        <v>3</v>
      </c>
      <c r="D1103" t="s">
        <v>3187</v>
      </c>
      <c r="E1103" t="s">
        <v>3188</v>
      </c>
      <c r="F1103" t="s">
        <v>3189</v>
      </c>
      <c r="G1103" t="s">
        <v>3620</v>
      </c>
      <c r="H1103" t="s">
        <v>4075</v>
      </c>
      <c r="I1103">
        <v>12900</v>
      </c>
      <c r="J1103">
        <v>0</v>
      </c>
      <c r="K1103">
        <v>200</v>
      </c>
      <c r="L1103">
        <v>50</v>
      </c>
      <c r="M1103">
        <v>1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 t="s">
        <v>4283</v>
      </c>
      <c r="AC1103" t="s">
        <v>4221</v>
      </c>
      <c r="AD1103" t="s">
        <v>4638</v>
      </c>
      <c r="AE1103" t="s">
        <v>4</v>
      </c>
      <c r="AF1103" t="s">
        <v>1</v>
      </c>
      <c r="AG1103" t="s">
        <v>1</v>
      </c>
      <c r="AH1103" t="s">
        <v>5731</v>
      </c>
      <c r="AI1103" t="s">
        <v>3620</v>
      </c>
      <c r="AJ1103" t="s">
        <v>1</v>
      </c>
      <c r="AK1103">
        <v>9333273898</v>
      </c>
      <c r="AL1103" t="s">
        <v>1</v>
      </c>
      <c r="AM1103" t="s">
        <v>1</v>
      </c>
      <c r="AN1103" t="s">
        <v>1</v>
      </c>
      <c r="AO1103" t="s">
        <v>5731</v>
      </c>
      <c r="AP1103" t="s">
        <v>1</v>
      </c>
      <c r="AQ1103" t="s">
        <v>2</v>
      </c>
      <c r="AR1103" t="s">
        <v>1</v>
      </c>
      <c r="AS1103" t="s">
        <v>1</v>
      </c>
      <c r="AT1103" t="s">
        <v>1</v>
      </c>
      <c r="AU1103" t="s">
        <v>1</v>
      </c>
      <c r="AV1103" t="s">
        <v>1</v>
      </c>
      <c r="AW1103" t="s">
        <v>11</v>
      </c>
      <c r="AX1103">
        <f>Tabla1[[#This Row],[precio del paquete]]-Tabla1[[#This Row],[Saldo_Deudor]]</f>
        <v>11400</v>
      </c>
      <c r="AY1103">
        <v>1500</v>
      </c>
      <c r="AZ1103">
        <v>0</v>
      </c>
      <c r="BA1103">
        <v>0</v>
      </c>
      <c r="BB1103" s="20">
        <v>0</v>
      </c>
      <c r="BC1103" t="s">
        <v>4166</v>
      </c>
      <c r="BD1103" t="s">
        <v>6035</v>
      </c>
      <c r="BE1103" t="s">
        <v>3</v>
      </c>
      <c r="BF1103" t="s">
        <v>3</v>
      </c>
      <c r="BG1103" t="s">
        <v>3</v>
      </c>
      <c r="BH1103" t="s">
        <v>3</v>
      </c>
      <c r="BI1103" t="s">
        <v>3</v>
      </c>
      <c r="BJ1103" s="19" t="s">
        <v>6148</v>
      </c>
      <c r="BK1103" t="s">
        <v>3</v>
      </c>
      <c r="BL1103" t="s">
        <v>132</v>
      </c>
      <c r="BM1103" t="s">
        <v>1</v>
      </c>
      <c r="BN1103">
        <f>Tabla1[[#This Row],[precio del paquete]]</f>
        <v>12900</v>
      </c>
      <c r="BO1103" t="s">
        <v>1</v>
      </c>
      <c r="BP1103" t="s">
        <v>1</v>
      </c>
      <c r="BQ1103" t="s">
        <v>1</v>
      </c>
      <c r="BR1103" t="s">
        <v>1</v>
      </c>
      <c r="BS1103" t="s">
        <v>1</v>
      </c>
      <c r="BT1103" t="s">
        <v>1</v>
      </c>
      <c r="BU1103" t="s">
        <v>1</v>
      </c>
      <c r="BV1103" t="s">
        <v>1</v>
      </c>
      <c r="BW1103" t="s">
        <v>0</v>
      </c>
      <c r="BX1103" t="s">
        <v>1</v>
      </c>
      <c r="BY1103" t="s">
        <v>1</v>
      </c>
      <c r="BZ1103" t="s">
        <v>1</v>
      </c>
      <c r="CA1103" t="s">
        <v>1</v>
      </c>
      <c r="CB1103" t="s">
        <v>1</v>
      </c>
      <c r="CD1103" t="str" cm="1">
        <f t="array" aca="1" ref="CD1103" ca="1">eConcatenar(A1103:CB1103,"|")</f>
        <v>obE6lg4zPdo4TLKv|COM2018-2846|3|ECONOLINE|TABASCO|COMALCALCO|VILLA CHICHICAPA|2018-12-26|12900|0|200|50|1|0|0|0|0|0|0|0|0|0|0|0|0|0|0|CORDOVA|GONZALEZ|ROSA MARIA|SOLTERO|X|X|CALLE NIÃ‘OS HEROES SIN NUMERO|VILLA CHICHICAPA|X|9333273898|X|X|X|CALLE NIÃ‘OS HEROES SIN NUMERO|X|LUNES|X|X|X|X|X|DOMICILIO |11400|1500|0|0|0|2022-04-02|2022-04-09|x|x|x|x|x|PIZ5DTWQQTZRNTG|x|HOMBRE|X|12900|X|X|X|X|X|X|X|X|CARDENAS|X|X|X|X|X</v>
      </c>
    </row>
    <row r="1104" spans="1:82" x14ac:dyDescent="0.25">
      <c r="A1104" t="s">
        <v>1238</v>
      </c>
      <c r="B1104" t="s">
        <v>2688</v>
      </c>
      <c r="C1104">
        <v>3</v>
      </c>
      <c r="D1104" t="s">
        <v>3185</v>
      </c>
      <c r="E1104" t="s">
        <v>3188</v>
      </c>
      <c r="F1104" t="s">
        <v>3189</v>
      </c>
      <c r="G1104" t="s">
        <v>3517</v>
      </c>
      <c r="H1104" t="s">
        <v>3870</v>
      </c>
      <c r="I1104">
        <v>12900</v>
      </c>
      <c r="J1104">
        <v>0</v>
      </c>
      <c r="K1104">
        <v>200</v>
      </c>
      <c r="L1104">
        <v>50</v>
      </c>
      <c r="M1104">
        <v>1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 t="s">
        <v>4494</v>
      </c>
      <c r="AC1104" t="s">
        <v>4188</v>
      </c>
      <c r="AD1104" t="s">
        <v>4825</v>
      </c>
      <c r="AE1104" t="s">
        <v>4</v>
      </c>
      <c r="AF1104" t="s">
        <v>1</v>
      </c>
      <c r="AG1104" t="s">
        <v>1</v>
      </c>
      <c r="AH1104" t="s">
        <v>5601</v>
      </c>
      <c r="AI1104" t="s">
        <v>3517</v>
      </c>
      <c r="AJ1104" t="s">
        <v>1</v>
      </c>
      <c r="AK1104">
        <v>93320174995</v>
      </c>
      <c r="AL1104" t="s">
        <v>1</v>
      </c>
      <c r="AM1104" t="s">
        <v>1</v>
      </c>
      <c r="AN1104" t="s">
        <v>1</v>
      </c>
      <c r="AO1104" t="s">
        <v>5601</v>
      </c>
      <c r="AP1104" t="s">
        <v>1</v>
      </c>
      <c r="AQ1104" t="s">
        <v>2</v>
      </c>
      <c r="AR1104" t="s">
        <v>1</v>
      </c>
      <c r="AS1104" t="s">
        <v>1</v>
      </c>
      <c r="AT1104" t="s">
        <v>1</v>
      </c>
      <c r="AU1104" t="s">
        <v>1</v>
      </c>
      <c r="AV1104" t="s">
        <v>1</v>
      </c>
      <c r="AW1104" t="s">
        <v>11</v>
      </c>
      <c r="AX1104">
        <f>Tabla1[[#This Row],[precio del paquete]]-Tabla1[[#This Row],[Saldo_Deudor]]</f>
        <v>4600</v>
      </c>
      <c r="AY1104">
        <v>8300</v>
      </c>
      <c r="AZ1104">
        <v>0</v>
      </c>
      <c r="BA1104">
        <v>0</v>
      </c>
      <c r="BB1104" s="20">
        <v>0</v>
      </c>
      <c r="BC1104" t="s">
        <v>4166</v>
      </c>
      <c r="BD1104" t="s">
        <v>6035</v>
      </c>
      <c r="BE1104" t="s">
        <v>3</v>
      </c>
      <c r="BF1104" t="s">
        <v>3</v>
      </c>
      <c r="BG1104" t="s">
        <v>3</v>
      </c>
      <c r="BH1104" t="s">
        <v>3</v>
      </c>
      <c r="BI1104" t="s">
        <v>3</v>
      </c>
      <c r="BJ1104" s="18" t="s">
        <v>6148</v>
      </c>
      <c r="BK1104" t="s">
        <v>3</v>
      </c>
      <c r="BL1104" t="s">
        <v>132</v>
      </c>
      <c r="BM1104" t="s">
        <v>1</v>
      </c>
      <c r="BN1104">
        <f>Tabla1[[#This Row],[precio del paquete]]</f>
        <v>12900</v>
      </c>
      <c r="BO1104" t="s">
        <v>1</v>
      </c>
      <c r="BP1104" t="s">
        <v>1</v>
      </c>
      <c r="BQ1104" t="s">
        <v>1</v>
      </c>
      <c r="BR1104" t="s">
        <v>1</v>
      </c>
      <c r="BS1104" t="s">
        <v>1</v>
      </c>
      <c r="BT1104" t="s">
        <v>1</v>
      </c>
      <c r="BU1104" t="s">
        <v>1</v>
      </c>
      <c r="BV1104" t="s">
        <v>1</v>
      </c>
      <c r="BW1104" t="s">
        <v>0</v>
      </c>
      <c r="BX1104" t="s">
        <v>1</v>
      </c>
      <c r="BY1104" t="s">
        <v>1</v>
      </c>
      <c r="BZ1104" t="s">
        <v>1</v>
      </c>
      <c r="CA1104" t="s">
        <v>1</v>
      </c>
      <c r="CB1104" t="s">
        <v>1</v>
      </c>
      <c r="CD1104" t="str" cm="1">
        <f t="array" aca="1" ref="CD1104" ca="1">eConcatenar(A1104:CB1104,"|")</f>
        <v>PZZ1fgtnJ4fIn2zq|COM2021-0783|3|IMPERIAL DE LUJO|TABASCO|COMALCALCO|RANCHERIA INDEPENDENCIA SEGUNDA SECCION|2021-01-03|12900|0|200|50|1|0|0|0|0|0|0|0|0|0|0|0|0|0|0|DIAZ|ARIAS|DELFINO|SOLTERO|X|X|CARRETERA A NICOLAS BRAVO CHICHICAPA SIN NUMERO|RANCHERIA INDEPENDENCIA SEGUNDA SECCION|X|93320174995|X|X|X|CARRETERA A NICOLAS BRAVO CHICHICAPA SIN NUMERO|X|LUNES|X|X|X|X|X|DOMICILIO |4600|8300|0|0|0|2022-04-02|2022-04-09|x|x|x|x|x|PIZ5DTWQQTZRNTG|x|HOMBRE|X|12900|X|X|X|X|X|X|X|X|CARDENAS|X|X|X|X|X</v>
      </c>
    </row>
    <row r="1105" spans="1:82" x14ac:dyDescent="0.25">
      <c r="A1105" t="s">
        <v>1239</v>
      </c>
      <c r="B1105" t="s">
        <v>2689</v>
      </c>
      <c r="C1105">
        <v>3</v>
      </c>
      <c r="D1105" t="s">
        <v>3187</v>
      </c>
      <c r="E1105" t="s">
        <v>3188</v>
      </c>
      <c r="F1105" t="s">
        <v>3189</v>
      </c>
      <c r="G1105" t="s">
        <v>3517</v>
      </c>
      <c r="H1105" t="s">
        <v>3931</v>
      </c>
      <c r="I1105">
        <v>12900</v>
      </c>
      <c r="J1105">
        <v>0</v>
      </c>
      <c r="K1105">
        <v>200</v>
      </c>
      <c r="L1105">
        <v>50</v>
      </c>
      <c r="M1105">
        <v>1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 t="s">
        <v>4246</v>
      </c>
      <c r="AC1105" t="s">
        <v>4221</v>
      </c>
      <c r="AD1105" t="s">
        <v>4554</v>
      </c>
      <c r="AE1105" t="s">
        <v>4</v>
      </c>
      <c r="AF1105" t="s">
        <v>1</v>
      </c>
      <c r="AG1105" t="s">
        <v>1</v>
      </c>
      <c r="AH1105" t="s">
        <v>5602</v>
      </c>
      <c r="AI1105" t="s">
        <v>3517</v>
      </c>
      <c r="AJ1105" t="s">
        <v>1</v>
      </c>
      <c r="AK1105">
        <v>9331672043</v>
      </c>
      <c r="AL1105" t="s">
        <v>1</v>
      </c>
      <c r="AM1105" t="s">
        <v>1</v>
      </c>
      <c r="AN1105" t="s">
        <v>1</v>
      </c>
      <c r="AO1105" t="s">
        <v>5602</v>
      </c>
      <c r="AP1105" t="s">
        <v>1</v>
      </c>
      <c r="AQ1105" t="s">
        <v>2</v>
      </c>
      <c r="AR1105" t="s">
        <v>1</v>
      </c>
      <c r="AS1105" t="s">
        <v>1</v>
      </c>
      <c r="AT1105" t="s">
        <v>1</v>
      </c>
      <c r="AU1105" t="s">
        <v>1</v>
      </c>
      <c r="AV1105" t="s">
        <v>1</v>
      </c>
      <c r="AW1105" t="s">
        <v>11</v>
      </c>
      <c r="AX1105">
        <f>Tabla1[[#This Row],[precio del paquete]]-Tabla1[[#This Row],[Saldo_Deudor]]</f>
        <v>12100</v>
      </c>
      <c r="AY1105">
        <v>800</v>
      </c>
      <c r="AZ1105">
        <v>0</v>
      </c>
      <c r="BA1105">
        <v>0</v>
      </c>
      <c r="BB1105" s="20">
        <v>0</v>
      </c>
      <c r="BC1105" t="s">
        <v>4166</v>
      </c>
      <c r="BD1105" t="s">
        <v>6035</v>
      </c>
      <c r="BE1105" t="s">
        <v>3</v>
      </c>
      <c r="BF1105" t="s">
        <v>3</v>
      </c>
      <c r="BG1105" t="s">
        <v>3</v>
      </c>
      <c r="BH1105" t="s">
        <v>3</v>
      </c>
      <c r="BI1105" t="s">
        <v>3</v>
      </c>
      <c r="BJ1105" s="19" t="s">
        <v>6148</v>
      </c>
      <c r="BK1105" t="s">
        <v>3</v>
      </c>
      <c r="BL1105" t="s">
        <v>132</v>
      </c>
      <c r="BM1105" t="s">
        <v>1</v>
      </c>
      <c r="BN1105">
        <f>Tabla1[[#This Row],[precio del paquete]]</f>
        <v>12900</v>
      </c>
      <c r="BO1105" t="s">
        <v>1</v>
      </c>
      <c r="BP1105" t="s">
        <v>1</v>
      </c>
      <c r="BQ1105" t="s">
        <v>1</v>
      </c>
      <c r="BR1105" t="s">
        <v>1</v>
      </c>
      <c r="BS1105" t="s">
        <v>1</v>
      </c>
      <c r="BT1105" t="s">
        <v>1</v>
      </c>
      <c r="BU1105" t="s">
        <v>1</v>
      </c>
      <c r="BV1105" t="s">
        <v>1</v>
      </c>
      <c r="BW1105" t="s">
        <v>0</v>
      </c>
      <c r="BX1105" t="s">
        <v>1</v>
      </c>
      <c r="BY1105" t="s">
        <v>1</v>
      </c>
      <c r="BZ1105" t="s">
        <v>1</v>
      </c>
      <c r="CA1105" t="s">
        <v>1</v>
      </c>
      <c r="CB1105" t="s">
        <v>1</v>
      </c>
      <c r="CD1105" t="str" cm="1">
        <f t="array" aca="1" ref="CD1105" ca="1">eConcatenar(A1105:CB1105,"|")</f>
        <v>ELxMCo4BiFnNK9Qn|COM2018-2844|3|ECONOLINE|TABASCO|COMALCALCO|RANCHERIA INDEPENDENCIA SEGUNDA SECCION|2018-12-24|12900|0|200|50|1|0|0|0|0|0|0|0|0|0|0|0|0|0|0|JIMENEZ|GONZALEZ|MIGUEL|SOLTERO|X|X|ENTRADA ISLA ISABEL|RANCHERIA INDEPENDENCIA SEGUNDA SECCION|X|9331672043|X|X|X|ENTRADA ISLA ISABEL|X|LUNES|X|X|X|X|X|DOMICILIO |12100|800|0|0|0|2022-04-02|2022-04-09|x|x|x|x|x|PIZ5DTWQQTZRNTG|x|HOMBRE|X|12900|X|X|X|X|X|X|X|X|CARDENAS|X|X|X|X|X</v>
      </c>
    </row>
    <row r="1106" spans="1:82" x14ac:dyDescent="0.25">
      <c r="A1106" t="s">
        <v>1240</v>
      </c>
      <c r="B1106" t="s">
        <v>2728</v>
      </c>
      <c r="C1106">
        <v>3</v>
      </c>
      <c r="D1106" t="s">
        <v>3183</v>
      </c>
      <c r="E1106" t="s">
        <v>3188</v>
      </c>
      <c r="F1106" t="s">
        <v>3192</v>
      </c>
      <c r="G1106" t="s">
        <v>3540</v>
      </c>
      <c r="H1106" t="s">
        <v>3765</v>
      </c>
      <c r="I1106">
        <v>14800</v>
      </c>
      <c r="J1106">
        <v>0</v>
      </c>
      <c r="K1106">
        <v>100</v>
      </c>
      <c r="L1106">
        <v>50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 t="s">
        <v>7</v>
      </c>
      <c r="AC1106" t="s">
        <v>4246</v>
      </c>
      <c r="AD1106" t="s">
        <v>4259</v>
      </c>
      <c r="AE1106" t="s">
        <v>4</v>
      </c>
      <c r="AF1106" t="s">
        <v>1</v>
      </c>
      <c r="AG1106" t="s">
        <v>1</v>
      </c>
      <c r="AH1106" t="s">
        <v>5629</v>
      </c>
      <c r="AI1106" t="s">
        <v>3540</v>
      </c>
      <c r="AJ1106" t="s">
        <v>1</v>
      </c>
      <c r="AK1106">
        <v>9331541816</v>
      </c>
      <c r="AL1106" t="s">
        <v>1</v>
      </c>
      <c r="AM1106" t="s">
        <v>1</v>
      </c>
      <c r="AN1106" t="s">
        <v>1</v>
      </c>
      <c r="AO1106" t="s">
        <v>5629</v>
      </c>
      <c r="AP1106" t="s">
        <v>1</v>
      </c>
      <c r="AQ1106" t="s">
        <v>2</v>
      </c>
      <c r="AR1106" t="s">
        <v>1</v>
      </c>
      <c r="AS1106" t="s">
        <v>1</v>
      </c>
      <c r="AT1106" t="s">
        <v>1</v>
      </c>
      <c r="AU1106" t="s">
        <v>1</v>
      </c>
      <c r="AV1106" t="s">
        <v>1</v>
      </c>
      <c r="AW1106" t="s">
        <v>11</v>
      </c>
      <c r="AX1106">
        <f>Tabla1[[#This Row],[precio del paquete]]-Tabla1[[#This Row],[Saldo_Deudor]]</f>
        <v>1200</v>
      </c>
      <c r="AY1106">
        <v>13600</v>
      </c>
      <c r="AZ1106">
        <v>0</v>
      </c>
      <c r="BA1106">
        <v>0</v>
      </c>
      <c r="BB1106" s="20">
        <v>0</v>
      </c>
      <c r="BC1106" t="s">
        <v>4166</v>
      </c>
      <c r="BD1106" t="s">
        <v>6035</v>
      </c>
      <c r="BE1106" t="s">
        <v>3</v>
      </c>
      <c r="BF1106" t="s">
        <v>3</v>
      </c>
      <c r="BG1106" t="s">
        <v>3</v>
      </c>
      <c r="BH1106" t="s">
        <v>3</v>
      </c>
      <c r="BI1106" t="s">
        <v>3</v>
      </c>
      <c r="BJ1106" s="18" t="s">
        <v>6148</v>
      </c>
      <c r="BK1106" t="s">
        <v>3</v>
      </c>
      <c r="BL1106" t="s">
        <v>132</v>
      </c>
      <c r="BM1106" t="s">
        <v>1</v>
      </c>
      <c r="BN1106">
        <f>Tabla1[[#This Row],[precio del paquete]]</f>
        <v>14800</v>
      </c>
      <c r="BO1106" t="s">
        <v>1</v>
      </c>
      <c r="BP1106" t="s">
        <v>1</v>
      </c>
      <c r="BQ1106" t="s">
        <v>1</v>
      </c>
      <c r="BR1106" t="s">
        <v>1</v>
      </c>
      <c r="BS1106" t="s">
        <v>1</v>
      </c>
      <c r="BT1106" t="s">
        <v>1</v>
      </c>
      <c r="BU1106" t="s">
        <v>1</v>
      </c>
      <c r="BV1106" t="s">
        <v>1</v>
      </c>
      <c r="BW1106" t="s">
        <v>0</v>
      </c>
      <c r="BX1106" t="s">
        <v>1</v>
      </c>
      <c r="BY1106" t="s">
        <v>1</v>
      </c>
      <c r="BZ1106" t="s">
        <v>1</v>
      </c>
      <c r="CA1106" t="s">
        <v>1</v>
      </c>
      <c r="CB1106" t="s">
        <v>1</v>
      </c>
      <c r="CD1106" t="str" cm="1">
        <f t="array" aca="1" ref="CD1106" ca="1">eConcatenar(A1106:CB1106,"|")</f>
        <v>8CCTfCEOALQH09JM|PAR2021-3721|3|MEMORIAL|TABASCO|PARAISO|RANCHERIA NICOLAS BRAVO TERCERA SECCION|2021-11-16|14800|0|100|50|0|0|0|0|0|0|0|0|0|0|0|0|0|0|0|LOPEZ|JIMENEZ|JOSE|SOLTERO|X|X|ENTRADA DEL TACO SIN NUMERO|RANCHERIA NICOLAS BRAVO TERCERA SECCION|X|9331541816|X|X|X|ENTRADA DEL TACO SIN NUMERO|X|LUNES|X|X|X|X|X|DOMICILIO |1200|13600|0|0|0|2022-04-02|2022-04-09|x|x|x|x|x|PIZ5DTWQQTZRNTG|x|HOMBRE|X|14800|X|X|X|X|X|X|X|X|CARDENAS|X|X|X|X|X</v>
      </c>
    </row>
    <row r="1107" spans="1:82" x14ac:dyDescent="0.25">
      <c r="A1107" t="s">
        <v>1241</v>
      </c>
      <c r="B1107" t="s">
        <v>2722</v>
      </c>
      <c r="C1107">
        <v>3</v>
      </c>
      <c r="D1107" t="s">
        <v>3183</v>
      </c>
      <c r="E1107" t="s">
        <v>3188</v>
      </c>
      <c r="F1107" t="s">
        <v>3192</v>
      </c>
      <c r="G1107" t="s">
        <v>3537</v>
      </c>
      <c r="H1107" t="s">
        <v>3762</v>
      </c>
      <c r="I1107">
        <v>14800</v>
      </c>
      <c r="J1107">
        <v>0</v>
      </c>
      <c r="K1107">
        <v>200</v>
      </c>
      <c r="L1107">
        <v>50</v>
      </c>
      <c r="M1107">
        <v>1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 t="s">
        <v>8</v>
      </c>
      <c r="AC1107" t="s">
        <v>4450</v>
      </c>
      <c r="AD1107" t="s">
        <v>4306</v>
      </c>
      <c r="AE1107" t="s">
        <v>4</v>
      </c>
      <c r="AF1107" t="s">
        <v>1</v>
      </c>
      <c r="AG1107" t="s">
        <v>1</v>
      </c>
      <c r="AH1107" t="s">
        <v>5627</v>
      </c>
      <c r="AI1107" t="s">
        <v>3537</v>
      </c>
      <c r="AJ1107" t="s">
        <v>1</v>
      </c>
      <c r="AK1107">
        <v>9331123263</v>
      </c>
      <c r="AL1107" t="s">
        <v>1</v>
      </c>
      <c r="AM1107" t="s">
        <v>1</v>
      </c>
      <c r="AN1107" t="s">
        <v>1</v>
      </c>
      <c r="AO1107" t="s">
        <v>5627</v>
      </c>
      <c r="AP1107" t="s">
        <v>1</v>
      </c>
      <c r="AQ1107" t="s">
        <v>2</v>
      </c>
      <c r="AR1107" t="s">
        <v>1</v>
      </c>
      <c r="AS1107" t="s">
        <v>1</v>
      </c>
      <c r="AT1107" t="s">
        <v>1</v>
      </c>
      <c r="AU1107" t="s">
        <v>1</v>
      </c>
      <c r="AV1107" t="s">
        <v>1</v>
      </c>
      <c r="AW1107" t="s">
        <v>11</v>
      </c>
      <c r="AX1107">
        <f>Tabla1[[#This Row],[precio del paquete]]-Tabla1[[#This Row],[Saldo_Deudor]]</f>
        <v>1400</v>
      </c>
      <c r="AY1107">
        <v>13400</v>
      </c>
      <c r="AZ1107">
        <v>0</v>
      </c>
      <c r="BA1107">
        <v>0</v>
      </c>
      <c r="BB1107" s="20">
        <v>0</v>
      </c>
      <c r="BC1107" t="s">
        <v>4166</v>
      </c>
      <c r="BD1107" t="s">
        <v>6035</v>
      </c>
      <c r="BE1107" t="s">
        <v>3</v>
      </c>
      <c r="BF1107" t="s">
        <v>3</v>
      </c>
      <c r="BG1107" t="s">
        <v>3</v>
      </c>
      <c r="BH1107" t="s">
        <v>3</v>
      </c>
      <c r="BI1107" t="s">
        <v>3</v>
      </c>
      <c r="BJ1107" s="19" t="s">
        <v>6148</v>
      </c>
      <c r="BK1107" t="s">
        <v>3</v>
      </c>
      <c r="BL1107" t="s">
        <v>132</v>
      </c>
      <c r="BM1107" t="s">
        <v>1</v>
      </c>
      <c r="BN1107">
        <f>Tabla1[[#This Row],[precio del paquete]]</f>
        <v>14800</v>
      </c>
      <c r="BO1107" t="s">
        <v>1</v>
      </c>
      <c r="BP1107" t="s">
        <v>1</v>
      </c>
      <c r="BQ1107" t="s">
        <v>1</v>
      </c>
      <c r="BR1107" t="s">
        <v>1</v>
      </c>
      <c r="BS1107" t="s">
        <v>1</v>
      </c>
      <c r="BT1107" t="s">
        <v>1</v>
      </c>
      <c r="BU1107" t="s">
        <v>1</v>
      </c>
      <c r="BV1107" t="s">
        <v>1</v>
      </c>
      <c r="BW1107" t="s">
        <v>0</v>
      </c>
      <c r="BX1107" t="s">
        <v>1</v>
      </c>
      <c r="BY1107" t="s">
        <v>1</v>
      </c>
      <c r="BZ1107" t="s">
        <v>1</v>
      </c>
      <c r="CA1107" t="s">
        <v>1</v>
      </c>
      <c r="CB1107" t="s">
        <v>1</v>
      </c>
      <c r="CD1107" t="str" cm="1">
        <f t="array" aca="1" ref="CD1107" ca="1">eConcatenar(A1107:CB1107,"|")</f>
        <v>oI7wLhkzKavz0d6S|PAR2021-3727|3|MEMORIAL|TABASCO|PARAISO|RANCHERIA NICOLAS BRAVO PRIMERA SECCION|2021-11-18|14800|0|200|50|1|0|0|0|0|0|0|0|0|0|0|0|0|0|0|GOMEZ|RICARDEZ|GUADALUPE|SOLTERO|X|X|ENTRADA DE LA TUBERIA SIN NUMERO|RANCHERIA NICOLAS BRAVO PRIMERA SECCION|X|9331123263|X|X|X|ENTRADA DE LA TUBERIA SIN NUMERO|X|LUNES|X|X|X|X|X|DOMICILIO |1400|13400|0|0|0|2022-04-02|2022-04-09|x|x|x|x|x|PIZ5DTWQQTZRNTG|x|HOMBRE|X|14800|X|X|X|X|X|X|X|X|CARDENAS|X|X|X|X|X</v>
      </c>
    </row>
    <row r="1108" spans="1:82" x14ac:dyDescent="0.25">
      <c r="A1108" t="s">
        <v>1242</v>
      </c>
      <c r="B1108" t="s">
        <v>2624</v>
      </c>
      <c r="C1108">
        <v>3</v>
      </c>
      <c r="D1108" t="s">
        <v>3183</v>
      </c>
      <c r="E1108" t="s">
        <v>3188</v>
      </c>
      <c r="F1108" t="s">
        <v>3192</v>
      </c>
      <c r="G1108" t="s">
        <v>3488</v>
      </c>
      <c r="H1108" t="s">
        <v>3983</v>
      </c>
      <c r="I1108">
        <v>14800</v>
      </c>
      <c r="J1108">
        <v>0</v>
      </c>
      <c r="K1108">
        <v>500</v>
      </c>
      <c r="L1108">
        <v>50</v>
      </c>
      <c r="M1108">
        <v>1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 t="s">
        <v>4315</v>
      </c>
      <c r="AC1108" t="s">
        <v>4785</v>
      </c>
      <c r="AD1108" t="s">
        <v>4280</v>
      </c>
      <c r="AE1108" t="s">
        <v>4</v>
      </c>
      <c r="AF1108" t="s">
        <v>1</v>
      </c>
      <c r="AG1108" t="s">
        <v>1</v>
      </c>
      <c r="AH1108" t="s">
        <v>5549</v>
      </c>
      <c r="AI1108" t="s">
        <v>3488</v>
      </c>
      <c r="AJ1108" t="s">
        <v>1</v>
      </c>
      <c r="AK1108">
        <v>9331068407</v>
      </c>
      <c r="AL1108" t="s">
        <v>1</v>
      </c>
      <c r="AM1108" t="s">
        <v>1</v>
      </c>
      <c r="AN1108" t="s">
        <v>1</v>
      </c>
      <c r="AO1108" t="s">
        <v>5549</v>
      </c>
      <c r="AP1108" t="s">
        <v>1</v>
      </c>
      <c r="AQ1108" t="s">
        <v>2</v>
      </c>
      <c r="AR1108" t="s">
        <v>1</v>
      </c>
      <c r="AS1108" t="s">
        <v>1</v>
      </c>
      <c r="AT1108" t="s">
        <v>1</v>
      </c>
      <c r="AU1108" t="s">
        <v>1</v>
      </c>
      <c r="AV1108" t="s">
        <v>1</v>
      </c>
      <c r="AW1108" t="s">
        <v>11</v>
      </c>
      <c r="AX1108">
        <f>Tabla1[[#This Row],[precio del paquete]]-Tabla1[[#This Row],[Saldo_Deudor]]</f>
        <v>1100</v>
      </c>
      <c r="AY1108">
        <v>13700</v>
      </c>
      <c r="AZ1108">
        <v>0</v>
      </c>
      <c r="BA1108">
        <v>0</v>
      </c>
      <c r="BB1108" s="20">
        <v>0</v>
      </c>
      <c r="BC1108" t="s">
        <v>4166</v>
      </c>
      <c r="BD1108" t="s">
        <v>6035</v>
      </c>
      <c r="BE1108" t="s">
        <v>3</v>
      </c>
      <c r="BF1108" t="s">
        <v>3</v>
      </c>
      <c r="BG1108" t="s">
        <v>3</v>
      </c>
      <c r="BH1108" t="s">
        <v>3</v>
      </c>
      <c r="BI1108" t="s">
        <v>3</v>
      </c>
      <c r="BJ1108" s="18" t="s">
        <v>6148</v>
      </c>
      <c r="BK1108" t="s">
        <v>3</v>
      </c>
      <c r="BL1108" t="s">
        <v>132</v>
      </c>
      <c r="BM1108" t="s">
        <v>1</v>
      </c>
      <c r="BN1108">
        <f>Tabla1[[#This Row],[precio del paquete]]</f>
        <v>14800</v>
      </c>
      <c r="BO1108" t="s">
        <v>1</v>
      </c>
      <c r="BP1108" t="s">
        <v>1</v>
      </c>
      <c r="BQ1108" t="s">
        <v>1</v>
      </c>
      <c r="BR1108" t="s">
        <v>1</v>
      </c>
      <c r="BS1108" t="s">
        <v>1</v>
      </c>
      <c r="BT1108" t="s">
        <v>1</v>
      </c>
      <c r="BU1108" t="s">
        <v>1</v>
      </c>
      <c r="BV1108" t="s">
        <v>1</v>
      </c>
      <c r="BW1108" t="s">
        <v>0</v>
      </c>
      <c r="BX1108" t="s">
        <v>1</v>
      </c>
      <c r="BY1108" t="s">
        <v>1</v>
      </c>
      <c r="BZ1108" t="s">
        <v>1</v>
      </c>
      <c r="CA1108" t="s">
        <v>1</v>
      </c>
      <c r="CB1108" t="s">
        <v>1</v>
      </c>
      <c r="CD1108" t="str" cm="1">
        <f t="array" aca="1" ref="CD1108" ca="1">eConcatenar(A1108:CB1108,"|")</f>
        <v>IXa0FbOFL0tRTY9E|PAR2022-0122|3|MEMORIAL|TABASCO|PARAISO|POBLADO NICOLAS BRAVO|2022-07-01|14800|0|500|50|1|0|0|0|0|0|0|0|0|0|0|0|0|0|0|GALLEGOS|FRIAS|MARIA JESUS|SOLTERO|X|X|CALLE DON URIEL|POBLADO NICOLAS BRAVO|X|9331068407|X|X|X|CALLE DON URIEL|X|LUNES|X|X|X|X|X|DOMICILIO |1100|13700|0|0|0|2022-04-02|2022-04-09|x|x|x|x|x|PIZ5DTWQQTZRNTG|x|HOMBRE|X|14800|X|X|X|X|X|X|X|X|CARDENAS|X|X|X|X|X</v>
      </c>
    </row>
    <row r="1109" spans="1:82" x14ac:dyDescent="0.25">
      <c r="A1109" t="s">
        <v>1243</v>
      </c>
      <c r="B1109" t="s">
        <v>2625</v>
      </c>
      <c r="C1109">
        <v>3</v>
      </c>
      <c r="D1109" t="s">
        <v>3183</v>
      </c>
      <c r="E1109" t="s">
        <v>3188</v>
      </c>
      <c r="F1109" t="s">
        <v>3192</v>
      </c>
      <c r="G1109" t="s">
        <v>3488</v>
      </c>
      <c r="H1109" t="s">
        <v>3984</v>
      </c>
      <c r="I1109">
        <v>14800</v>
      </c>
      <c r="J1109">
        <v>0</v>
      </c>
      <c r="K1109">
        <v>200</v>
      </c>
      <c r="L1109">
        <v>50</v>
      </c>
      <c r="M1109">
        <v>1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 t="s">
        <v>4200</v>
      </c>
      <c r="AC1109" t="s">
        <v>4201</v>
      </c>
      <c r="AD1109" t="s">
        <v>4698</v>
      </c>
      <c r="AE1109" t="s">
        <v>4</v>
      </c>
      <c r="AF1109" t="s">
        <v>1</v>
      </c>
      <c r="AG1109" t="s">
        <v>1</v>
      </c>
      <c r="AH1109" t="s">
        <v>5550</v>
      </c>
      <c r="AI1109" t="s">
        <v>3488</v>
      </c>
      <c r="AJ1109" t="s">
        <v>1</v>
      </c>
      <c r="AK1109">
        <v>9331197478</v>
      </c>
      <c r="AL1109" t="s">
        <v>1</v>
      </c>
      <c r="AM1109" t="s">
        <v>1</v>
      </c>
      <c r="AN1109" t="s">
        <v>1</v>
      </c>
      <c r="AO1109" t="s">
        <v>5550</v>
      </c>
      <c r="AP1109" t="s">
        <v>1</v>
      </c>
      <c r="AQ1109" t="s">
        <v>2</v>
      </c>
      <c r="AR1109" t="s">
        <v>1</v>
      </c>
      <c r="AS1109" t="s">
        <v>1</v>
      </c>
      <c r="AT1109" t="s">
        <v>1</v>
      </c>
      <c r="AU1109" t="s">
        <v>1</v>
      </c>
      <c r="AV1109" t="s">
        <v>1</v>
      </c>
      <c r="AW1109" t="s">
        <v>11</v>
      </c>
      <c r="AX1109">
        <f>Tabla1[[#This Row],[precio del paquete]]-Tabla1[[#This Row],[Saldo_Deudor]]</f>
        <v>600</v>
      </c>
      <c r="AY1109">
        <v>14200</v>
      </c>
      <c r="AZ1109">
        <v>0</v>
      </c>
      <c r="BA1109">
        <v>0</v>
      </c>
      <c r="BB1109" s="20">
        <v>0</v>
      </c>
      <c r="BC1109" t="s">
        <v>4166</v>
      </c>
      <c r="BD1109" t="s">
        <v>6035</v>
      </c>
      <c r="BE1109" t="s">
        <v>3</v>
      </c>
      <c r="BF1109" t="s">
        <v>3</v>
      </c>
      <c r="BG1109" t="s">
        <v>3</v>
      </c>
      <c r="BH1109" t="s">
        <v>3</v>
      </c>
      <c r="BI1109" t="s">
        <v>3</v>
      </c>
      <c r="BJ1109" s="19" t="s">
        <v>6148</v>
      </c>
      <c r="BK1109" t="s">
        <v>3</v>
      </c>
      <c r="BL1109" t="s">
        <v>132</v>
      </c>
      <c r="BM1109" t="s">
        <v>1</v>
      </c>
      <c r="BN1109">
        <f>Tabla1[[#This Row],[precio del paquete]]</f>
        <v>14800</v>
      </c>
      <c r="BO1109" t="s">
        <v>1</v>
      </c>
      <c r="BP1109" t="s">
        <v>1</v>
      </c>
      <c r="BQ1109" t="s">
        <v>1</v>
      </c>
      <c r="BR1109" t="s">
        <v>1</v>
      </c>
      <c r="BS1109" t="s">
        <v>1</v>
      </c>
      <c r="BT1109" t="s">
        <v>1</v>
      </c>
      <c r="BU1109" t="s">
        <v>1</v>
      </c>
      <c r="BV1109" t="s">
        <v>1</v>
      </c>
      <c r="BW1109" t="s">
        <v>0</v>
      </c>
      <c r="BX1109" t="s">
        <v>1</v>
      </c>
      <c r="BY1109" t="s">
        <v>1</v>
      </c>
      <c r="BZ1109" t="s">
        <v>1</v>
      </c>
      <c r="CA1109" t="s">
        <v>1</v>
      </c>
      <c r="CB1109" t="s">
        <v>1</v>
      </c>
      <c r="CD1109" t="str" cm="1">
        <f t="array" aca="1" ref="CD1109" ca="1">eConcatenar(A1109:CB1109,"|")</f>
        <v>0T34JMhX839ujx1A|PAR2021-4110|3|MEMORIAL|TABASCO|PARAISO|POBLADO NICOLAS BRAVO|2021-12-29|14800|0|200|50|1|0|0|0|0|0|0|0|0|0|0|0|0|0|0|MARQUEZ|HERNANDEZ|LUZ MARIA|SOLTERO|X|X|ENTRADA AMADOR MORALES|POBLADO NICOLAS BRAVO|X|9331197478|X|X|X|ENTRADA AMADOR MORALES|X|LUNES|X|X|X|X|X|DOMICILIO |600|14200|0|0|0|2022-04-02|2022-04-09|x|x|x|x|x|PIZ5DTWQQTZRNTG|x|HOMBRE|X|14800|X|X|X|X|X|X|X|X|CARDENAS|X|X|X|X|X</v>
      </c>
    </row>
    <row r="1110" spans="1:82" x14ac:dyDescent="0.25">
      <c r="A1110" t="s">
        <v>1244</v>
      </c>
      <c r="B1110" t="s">
        <v>2723</v>
      </c>
      <c r="C1110">
        <v>3</v>
      </c>
      <c r="D1110" t="s">
        <v>3184</v>
      </c>
      <c r="E1110" t="s">
        <v>3188</v>
      </c>
      <c r="F1110" t="s">
        <v>3192</v>
      </c>
      <c r="G1110" t="s">
        <v>3538</v>
      </c>
      <c r="H1110" t="s">
        <v>3984</v>
      </c>
      <c r="I1110">
        <v>24500</v>
      </c>
      <c r="J1110">
        <v>0</v>
      </c>
      <c r="K1110">
        <v>500</v>
      </c>
      <c r="L1110">
        <v>50</v>
      </c>
      <c r="M1110">
        <v>1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 t="s">
        <v>4494</v>
      </c>
      <c r="AC1110" t="s">
        <v>7</v>
      </c>
      <c r="AD1110" t="s">
        <v>4326</v>
      </c>
      <c r="AE1110" t="s">
        <v>4</v>
      </c>
      <c r="AF1110" s="1" t="s">
        <v>1</v>
      </c>
      <c r="AG1110" t="s">
        <v>1</v>
      </c>
      <c r="AH1110" t="s">
        <v>5628</v>
      </c>
      <c r="AI1110" t="s">
        <v>3538</v>
      </c>
      <c r="AJ1110" t="s">
        <v>1</v>
      </c>
      <c r="AK1110">
        <v>9331169578</v>
      </c>
      <c r="AL1110" t="s">
        <v>1</v>
      </c>
      <c r="AM1110" t="s">
        <v>1</v>
      </c>
      <c r="AN1110" t="s">
        <v>1</v>
      </c>
      <c r="AO1110" t="s">
        <v>5628</v>
      </c>
      <c r="AP1110" t="s">
        <v>1</v>
      </c>
      <c r="AQ1110" t="s">
        <v>2</v>
      </c>
      <c r="AR1110" t="s">
        <v>1</v>
      </c>
      <c r="AS1110" t="s">
        <v>1</v>
      </c>
      <c r="AT1110" t="s">
        <v>1</v>
      </c>
      <c r="AU1110" t="s">
        <v>1</v>
      </c>
      <c r="AV1110" t="s">
        <v>1</v>
      </c>
      <c r="AW1110" t="s">
        <v>11</v>
      </c>
      <c r="AX1110">
        <f>Tabla1[[#This Row],[precio del paquete]]-Tabla1[[#This Row],[Saldo_Deudor]]</f>
        <v>1500</v>
      </c>
      <c r="AY1110">
        <v>23000</v>
      </c>
      <c r="AZ1110">
        <v>0</v>
      </c>
      <c r="BA1110">
        <v>0</v>
      </c>
      <c r="BB1110" s="20">
        <v>0</v>
      </c>
      <c r="BC1110" t="s">
        <v>4166</v>
      </c>
      <c r="BD1110" t="s">
        <v>6035</v>
      </c>
      <c r="BE1110" s="1" t="s">
        <v>3</v>
      </c>
      <c r="BF1110" t="s">
        <v>3</v>
      </c>
      <c r="BG1110" s="1" t="s">
        <v>3</v>
      </c>
      <c r="BH1110" t="s">
        <v>3</v>
      </c>
      <c r="BI1110" t="s">
        <v>3</v>
      </c>
      <c r="BJ1110" s="18" t="s">
        <v>6148</v>
      </c>
      <c r="BK1110" t="s">
        <v>3</v>
      </c>
      <c r="BL1110" t="s">
        <v>132</v>
      </c>
      <c r="BM1110" s="2" t="s">
        <v>1</v>
      </c>
      <c r="BN1110">
        <f>Tabla1[[#This Row],[precio del paquete]]</f>
        <v>24500</v>
      </c>
      <c r="BO1110" t="s">
        <v>1</v>
      </c>
      <c r="BP1110" t="s">
        <v>1</v>
      </c>
      <c r="BQ1110" t="s">
        <v>1</v>
      </c>
      <c r="BR1110" t="s">
        <v>1</v>
      </c>
      <c r="BS1110" t="s">
        <v>1</v>
      </c>
      <c r="BT1110" t="s">
        <v>1</v>
      </c>
      <c r="BU1110" t="s">
        <v>1</v>
      </c>
      <c r="BV1110" t="s">
        <v>1</v>
      </c>
      <c r="BW1110" t="s">
        <v>0</v>
      </c>
      <c r="BX1110" t="s">
        <v>1</v>
      </c>
      <c r="BY1110" t="s">
        <v>1</v>
      </c>
      <c r="BZ1110" t="s">
        <v>1</v>
      </c>
      <c r="CA1110" t="s">
        <v>1</v>
      </c>
      <c r="CB1110" t="s">
        <v>1</v>
      </c>
      <c r="CD1110" t="str" cm="1">
        <f t="array" aca="1" ref="CD1110" ca="1">eConcatenar(A1110:CB1110,"|")</f>
        <v>s4gS7uOBk1DgIzE8|PAR2021-4106|3|DIGNITY|TABASCO|PARAISO|RANCHERIA NICOLAS BRAVO QUINTA SECCION|2021-12-29|24500|0|500|50|1|0|0|0|0|0|0|0|0|0|0|0|0|0|0|DIAZ|LOPEZ|ANTONIO|SOLTERO|X|X|ENTRADA LA ISLA MALAPA SIN NUMERO|RANCHERIA NICOLAS BRAVO QUINTA SECCION|X|9331169578|X|X|X|ENTRADA LA ISLA MALAPA SIN NUMERO|X|LUNES|X|X|X|X|X|DOMICILIO |1500|23000|0|0|0|2022-04-02|2022-04-09|x|x|x|x|x|PIZ5DTWQQTZRNTG|x|HOMBRE|X|24500|X|X|X|X|X|X|X|X|CARDENAS|X|X|X|X|X</v>
      </c>
    </row>
    <row r="1111" spans="1:82" x14ac:dyDescent="0.25">
      <c r="A1111" t="s">
        <v>1245</v>
      </c>
      <c r="B1111" t="s">
        <v>2727</v>
      </c>
      <c r="C1111">
        <v>3</v>
      </c>
      <c r="D1111" t="s">
        <v>3183</v>
      </c>
      <c r="E1111" t="s">
        <v>3188</v>
      </c>
      <c r="F1111" t="s">
        <v>3192</v>
      </c>
      <c r="G1111" t="s">
        <v>3539</v>
      </c>
      <c r="H1111" t="s">
        <v>3907</v>
      </c>
      <c r="I1111">
        <v>14800</v>
      </c>
      <c r="J1111">
        <v>0</v>
      </c>
      <c r="K1111">
        <v>100</v>
      </c>
      <c r="L1111">
        <v>50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 t="s">
        <v>4188</v>
      </c>
      <c r="AC1111" t="s">
        <v>4450</v>
      </c>
      <c r="AD1111" t="s">
        <v>4855</v>
      </c>
      <c r="AE1111" t="s">
        <v>4</v>
      </c>
      <c r="AF1111" t="s">
        <v>1</v>
      </c>
      <c r="AG1111" t="s">
        <v>1</v>
      </c>
      <c r="AH1111" t="s">
        <v>5628</v>
      </c>
      <c r="AI1111" t="s">
        <v>3539</v>
      </c>
      <c r="AJ1111" t="s">
        <v>1</v>
      </c>
      <c r="AK1111">
        <v>9331675096</v>
      </c>
      <c r="AL1111" t="s">
        <v>1</v>
      </c>
      <c r="AM1111" t="s">
        <v>1</v>
      </c>
      <c r="AN1111" t="s">
        <v>1</v>
      </c>
      <c r="AO1111" t="s">
        <v>5628</v>
      </c>
      <c r="AP1111" t="s">
        <v>1</v>
      </c>
      <c r="AQ1111" t="s">
        <v>2</v>
      </c>
      <c r="AR1111" t="s">
        <v>1</v>
      </c>
      <c r="AS1111" t="s">
        <v>1</v>
      </c>
      <c r="AT1111" t="s">
        <v>1</v>
      </c>
      <c r="AU1111" t="s">
        <v>1</v>
      </c>
      <c r="AV1111" t="s">
        <v>1</v>
      </c>
      <c r="AW1111" t="s">
        <v>11</v>
      </c>
      <c r="AX1111">
        <f>Tabla1[[#This Row],[precio del paquete]]-Tabla1[[#This Row],[Saldo_Deudor]]</f>
        <v>300</v>
      </c>
      <c r="AY1111">
        <v>14500</v>
      </c>
      <c r="AZ1111">
        <v>0</v>
      </c>
      <c r="BA1111">
        <v>0</v>
      </c>
      <c r="BB1111" s="20">
        <v>0</v>
      </c>
      <c r="BC1111" t="s">
        <v>4166</v>
      </c>
      <c r="BD1111" t="s">
        <v>6035</v>
      </c>
      <c r="BE1111" s="1" t="s">
        <v>3</v>
      </c>
      <c r="BF1111" t="s">
        <v>3</v>
      </c>
      <c r="BG1111" t="s">
        <v>3</v>
      </c>
      <c r="BH1111" t="s">
        <v>3</v>
      </c>
      <c r="BI1111" t="s">
        <v>3</v>
      </c>
      <c r="BJ1111" s="19" t="s">
        <v>6148</v>
      </c>
      <c r="BK1111" t="s">
        <v>3</v>
      </c>
      <c r="BL1111" t="s">
        <v>132</v>
      </c>
      <c r="BM1111" t="s">
        <v>1</v>
      </c>
      <c r="BN1111">
        <f>Tabla1[[#This Row],[precio del paquete]]</f>
        <v>14800</v>
      </c>
      <c r="BO1111" t="s">
        <v>1</v>
      </c>
      <c r="BP1111" t="s">
        <v>1</v>
      </c>
      <c r="BQ1111" t="s">
        <v>1</v>
      </c>
      <c r="BR1111" t="s">
        <v>1</v>
      </c>
      <c r="BS1111" t="s">
        <v>1</v>
      </c>
      <c r="BT1111" t="s">
        <v>1</v>
      </c>
      <c r="BU1111" t="s">
        <v>1</v>
      </c>
      <c r="BV1111" t="s">
        <v>1</v>
      </c>
      <c r="BW1111" t="s">
        <v>0</v>
      </c>
      <c r="BX1111" t="s">
        <v>1</v>
      </c>
      <c r="BY1111" t="s">
        <v>1</v>
      </c>
      <c r="BZ1111" t="s">
        <v>1</v>
      </c>
      <c r="CA1111" t="s">
        <v>1</v>
      </c>
      <c r="CB1111" t="s">
        <v>1</v>
      </c>
      <c r="CD1111" t="str" cm="1">
        <f t="array" aca="1" ref="CD1111" ca="1">eConcatenar(A1111:CB1111,"|")</f>
        <v>40CaqoRKzio1734k|PAR2021-3990|3|MEMORIAL|TABASCO|PARAISO|RANCHERIA NICOLAS BRAVO SIN NUMERO|2021-12-23|14800|0|100|50|0|0|0|0|0|0|0|0|0|0|0|0|0|0|0|ARIAS|RICARDEZ|BLANCA ESTELA|SOLTERO|X|X|ENTRADA LA ISLA MALAPA SIN NUMERO|RANCHERIA NICOLAS BRAVO SIN NUMERO|X|9331675096|X|X|X|ENTRADA LA ISLA MALAPA SIN NUMERO|X|LUNES|X|X|X|X|X|DOMICILIO |300|14500|0|0|0|2022-04-02|2022-04-09|x|x|x|x|x|PIZ5DTWQQTZRNTG|x|HOMBRE|X|14800|X|X|X|X|X|X|X|X|CARDENAS|X|X|X|X|X</v>
      </c>
    </row>
    <row r="1112" spans="1:82" x14ac:dyDescent="0.25">
      <c r="A1112" t="s">
        <v>1246</v>
      </c>
      <c r="B1112" t="s">
        <v>2724</v>
      </c>
      <c r="C1112">
        <v>3</v>
      </c>
      <c r="D1112" t="s">
        <v>3183</v>
      </c>
      <c r="E1112" t="s">
        <v>3188</v>
      </c>
      <c r="F1112" t="s">
        <v>3192</v>
      </c>
      <c r="G1112" t="s">
        <v>3538</v>
      </c>
      <c r="H1112" t="s">
        <v>3930</v>
      </c>
      <c r="I1112">
        <v>14800</v>
      </c>
      <c r="J1112">
        <v>0</v>
      </c>
      <c r="K1112">
        <v>500</v>
      </c>
      <c r="L1112">
        <v>50</v>
      </c>
      <c r="M1112">
        <v>1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 t="s">
        <v>7</v>
      </c>
      <c r="AC1112" t="s">
        <v>4200</v>
      </c>
      <c r="AD1112" t="s">
        <v>4341</v>
      </c>
      <c r="AE1112" t="s">
        <v>4</v>
      </c>
      <c r="AF1112" t="s">
        <v>1</v>
      </c>
      <c r="AG1112" t="s">
        <v>1</v>
      </c>
      <c r="AH1112" t="s">
        <v>3538</v>
      </c>
      <c r="AI1112" t="s">
        <v>3538</v>
      </c>
      <c r="AJ1112" t="s">
        <v>1</v>
      </c>
      <c r="AK1112">
        <v>9331119870</v>
      </c>
      <c r="AL1112" t="s">
        <v>1</v>
      </c>
      <c r="AM1112" t="s">
        <v>1</v>
      </c>
      <c r="AN1112" t="s">
        <v>1</v>
      </c>
      <c r="AO1112" t="s">
        <v>3538</v>
      </c>
      <c r="AP1112" t="s">
        <v>1</v>
      </c>
      <c r="AQ1112" t="s">
        <v>2</v>
      </c>
      <c r="AR1112" t="s">
        <v>1</v>
      </c>
      <c r="AS1112" t="s">
        <v>1</v>
      </c>
      <c r="AT1112" t="s">
        <v>1</v>
      </c>
      <c r="AU1112" t="s">
        <v>1</v>
      </c>
      <c r="AV1112" t="s">
        <v>1</v>
      </c>
      <c r="AW1112" t="s">
        <v>11</v>
      </c>
      <c r="AX1112">
        <f>Tabla1[[#This Row],[precio del paquete]]-Tabla1[[#This Row],[Saldo_Deudor]]</f>
        <v>1400</v>
      </c>
      <c r="AY1112">
        <v>13400</v>
      </c>
      <c r="AZ1112">
        <v>0</v>
      </c>
      <c r="BA1112">
        <v>0</v>
      </c>
      <c r="BB1112" s="20">
        <v>0</v>
      </c>
      <c r="BC1112" t="s">
        <v>4166</v>
      </c>
      <c r="BD1112" t="s">
        <v>6035</v>
      </c>
      <c r="BE1112" s="1" t="s">
        <v>3</v>
      </c>
      <c r="BF1112" t="s">
        <v>3</v>
      </c>
      <c r="BG1112" t="s">
        <v>3</v>
      </c>
      <c r="BH1112" t="s">
        <v>3</v>
      </c>
      <c r="BI1112" t="s">
        <v>3</v>
      </c>
      <c r="BJ1112" s="18" t="s">
        <v>6148</v>
      </c>
      <c r="BK1112" t="s">
        <v>3</v>
      </c>
      <c r="BL1112" t="s">
        <v>132</v>
      </c>
      <c r="BM1112" t="s">
        <v>1</v>
      </c>
      <c r="BN1112">
        <f>Tabla1[[#This Row],[precio del paquete]]</f>
        <v>14800</v>
      </c>
      <c r="BO1112" t="s">
        <v>1</v>
      </c>
      <c r="BP1112" t="s">
        <v>1</v>
      </c>
      <c r="BQ1112" t="s">
        <v>1</v>
      </c>
      <c r="BR1112" t="s">
        <v>1</v>
      </c>
      <c r="BS1112" t="s">
        <v>1</v>
      </c>
      <c r="BT1112" t="s">
        <v>1</v>
      </c>
      <c r="BU1112" t="s">
        <v>1</v>
      </c>
      <c r="BV1112" t="s">
        <v>1</v>
      </c>
      <c r="BW1112" t="s">
        <v>0</v>
      </c>
      <c r="BX1112" t="s">
        <v>1</v>
      </c>
      <c r="BY1112" t="s">
        <v>1</v>
      </c>
      <c r="BZ1112" t="s">
        <v>1</v>
      </c>
      <c r="CA1112" t="s">
        <v>1</v>
      </c>
      <c r="CB1112" t="s">
        <v>1</v>
      </c>
      <c r="CD1112" t="str" cm="1">
        <f t="array" aca="1" ref="CD1112" ca="1">eConcatenar(A1112:CB1112,"|")</f>
        <v>gszYQUyqF6nqMlAk|PAR2021-4105|3|MEMORIAL|TABASCO|PARAISO|RANCHERIA NICOLAS BRAVO QUINTA SECCION|2021-12-28|14800|0|500|50|1|0|0|0|0|0|0|0|0|0|0|0|0|0|0|LOPEZ|MARQUEZ|ASUNCION|SOLTERO|X|X|RANCHERIA NICOLAS BRAVO QUINTA SECCION|RANCHERIA NICOLAS BRAVO QUINTA SECCION|X|9331119870|X|X|X|RANCHERIA NICOLAS BRAVO QUINTA SECCION|X|LUNES|X|X|X|X|X|DOMICILIO |1400|13400|0|0|0|2022-04-02|2022-04-09|x|x|x|x|x|PIZ5DTWQQTZRNTG|x|HOMBRE|X|14800|X|X|X|X|X|X|X|X|CARDENAS|X|X|X|X|X</v>
      </c>
    </row>
    <row r="1113" spans="1:82" x14ac:dyDescent="0.25">
      <c r="A1113" t="s">
        <v>1247</v>
      </c>
      <c r="B1113" t="s">
        <v>2725</v>
      </c>
      <c r="C1113">
        <v>3</v>
      </c>
      <c r="D1113" t="s">
        <v>3185</v>
      </c>
      <c r="E1113" t="s">
        <v>3188</v>
      </c>
      <c r="F1113" t="s">
        <v>3192</v>
      </c>
      <c r="G1113" t="s">
        <v>3538</v>
      </c>
      <c r="H1113" t="s">
        <v>3763</v>
      </c>
      <c r="I1113">
        <v>12900</v>
      </c>
      <c r="J1113">
        <v>0</v>
      </c>
      <c r="K1113">
        <v>200</v>
      </c>
      <c r="L1113">
        <v>50</v>
      </c>
      <c r="M1113">
        <v>1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 t="s">
        <v>4188</v>
      </c>
      <c r="AC1113" t="s">
        <v>4305</v>
      </c>
      <c r="AD1113" t="s">
        <v>4854</v>
      </c>
      <c r="AE1113" t="s">
        <v>4</v>
      </c>
      <c r="AF1113" t="s">
        <v>1</v>
      </c>
      <c r="AG1113" t="s">
        <v>1</v>
      </c>
      <c r="AH1113" t="s">
        <v>5625</v>
      </c>
      <c r="AI1113" t="s">
        <v>3538</v>
      </c>
      <c r="AJ1113" t="s">
        <v>1</v>
      </c>
      <c r="AK1113" t="s">
        <v>1</v>
      </c>
      <c r="AL1113" t="s">
        <v>1</v>
      </c>
      <c r="AM1113" t="s">
        <v>1</v>
      </c>
      <c r="AN1113" t="s">
        <v>1</v>
      </c>
      <c r="AO1113" t="s">
        <v>5625</v>
      </c>
      <c r="AP1113" t="s">
        <v>1</v>
      </c>
      <c r="AQ1113" t="s">
        <v>2</v>
      </c>
      <c r="AR1113" t="s">
        <v>1</v>
      </c>
      <c r="AS1113" t="s">
        <v>1</v>
      </c>
      <c r="AT1113" t="s">
        <v>1</v>
      </c>
      <c r="AU1113" t="s">
        <v>1</v>
      </c>
      <c r="AV1113" t="s">
        <v>1</v>
      </c>
      <c r="AW1113" t="s">
        <v>11</v>
      </c>
      <c r="AX1113">
        <f>Tabla1[[#This Row],[precio del paquete]]-Tabla1[[#This Row],[Saldo_Deudor]]</f>
        <v>3500</v>
      </c>
      <c r="AY1113">
        <v>9400</v>
      </c>
      <c r="AZ1113">
        <v>0</v>
      </c>
      <c r="BA1113">
        <v>0</v>
      </c>
      <c r="BB1113" s="20">
        <v>0</v>
      </c>
      <c r="BC1113" t="s">
        <v>4166</v>
      </c>
      <c r="BD1113" t="s">
        <v>6035</v>
      </c>
      <c r="BE1113" s="1" t="s">
        <v>3</v>
      </c>
      <c r="BF1113" t="s">
        <v>3</v>
      </c>
      <c r="BG1113" t="s">
        <v>3</v>
      </c>
      <c r="BH1113" t="s">
        <v>3</v>
      </c>
      <c r="BI1113" t="s">
        <v>3</v>
      </c>
      <c r="BJ1113" s="19" t="s">
        <v>6148</v>
      </c>
      <c r="BK1113" t="s">
        <v>3</v>
      </c>
      <c r="BL1113" t="s">
        <v>132</v>
      </c>
      <c r="BM1113" t="s">
        <v>1</v>
      </c>
      <c r="BN1113">
        <f>Tabla1[[#This Row],[precio del paquete]]</f>
        <v>12900</v>
      </c>
      <c r="BO1113" t="s">
        <v>1</v>
      </c>
      <c r="BP1113" t="s">
        <v>1</v>
      </c>
      <c r="BQ1113" t="s">
        <v>1</v>
      </c>
      <c r="BR1113" t="s">
        <v>1</v>
      </c>
      <c r="BS1113" t="s">
        <v>1</v>
      </c>
      <c r="BT1113" t="s">
        <v>1</v>
      </c>
      <c r="BU1113" t="s">
        <v>1</v>
      </c>
      <c r="BV1113" t="s">
        <v>1</v>
      </c>
      <c r="BW1113" t="s">
        <v>0</v>
      </c>
      <c r="BX1113" t="s">
        <v>1</v>
      </c>
      <c r="BY1113" t="s">
        <v>1</v>
      </c>
      <c r="BZ1113" t="s">
        <v>1</v>
      </c>
      <c r="CA1113" t="s">
        <v>1</v>
      </c>
      <c r="CB1113" t="s">
        <v>1</v>
      </c>
      <c r="CD1113" t="str" cm="1">
        <f t="array" aca="1" ref="CD1113" ca="1">eConcatenar(A1113:CB1113,"|")</f>
        <v>06rNKnHkepFt7kC3|PAR2021-0585|3|IMPERIAL DE LUJO|TABASCO|PARAISO|RANCHERIA NICOLAS BRAVO QUINTA SECCION|2022-02-01|12900|0|200|50|1|0|0|0|0|0|0|0|0|0|0|0|0|0|0|ARIAS|SANCHEZ|MARIA ESTRELLA|SOLTERO|X|X|CARRETERA A PUNTA BRAVA|RANCHERIA NICOLAS BRAVO QUINTA SECCION|X|X|X|X|X|CARRETERA A PUNTA BRAVA|X|LUNES|X|X|X|X|X|DOMICILIO |3500|9400|0|0|0|2022-04-02|2022-04-09|x|x|x|x|x|PIZ5DTWQQTZRNTG|x|HOMBRE|X|12900|X|X|X|X|X|X|X|X|CARDENAS|X|X|X|X|X</v>
      </c>
    </row>
    <row r="1114" spans="1:82" x14ac:dyDescent="0.25">
      <c r="A1114" t="s">
        <v>1248</v>
      </c>
      <c r="B1114" t="s">
        <v>2726</v>
      </c>
      <c r="C1114">
        <v>3</v>
      </c>
      <c r="D1114" t="s">
        <v>3183</v>
      </c>
      <c r="E1114" t="s">
        <v>3188</v>
      </c>
      <c r="F1114" t="s">
        <v>3192</v>
      </c>
      <c r="G1114" t="s">
        <v>3538</v>
      </c>
      <c r="H1114" t="s">
        <v>3972</v>
      </c>
      <c r="I1114">
        <v>14800</v>
      </c>
      <c r="J1114">
        <v>0</v>
      </c>
      <c r="K1114">
        <v>100</v>
      </c>
      <c r="L1114">
        <v>50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 t="s">
        <v>4312</v>
      </c>
      <c r="AC1114" t="s">
        <v>4247</v>
      </c>
      <c r="AD1114" t="s">
        <v>4202</v>
      </c>
      <c r="AE1114" t="s">
        <v>4</v>
      </c>
      <c r="AF1114" t="s">
        <v>1</v>
      </c>
      <c r="AG1114" t="s">
        <v>1</v>
      </c>
      <c r="AH1114" t="s">
        <v>5625</v>
      </c>
      <c r="AI1114" t="s">
        <v>3538</v>
      </c>
      <c r="AJ1114" t="s">
        <v>1</v>
      </c>
      <c r="AK1114">
        <v>9331122429</v>
      </c>
      <c r="AL1114" t="s">
        <v>1</v>
      </c>
      <c r="AM1114" t="s">
        <v>1</v>
      </c>
      <c r="AN1114" t="s">
        <v>1</v>
      </c>
      <c r="AO1114" t="s">
        <v>5625</v>
      </c>
      <c r="AP1114" t="s">
        <v>1</v>
      </c>
      <c r="AQ1114" t="s">
        <v>2</v>
      </c>
      <c r="AR1114" t="s">
        <v>1</v>
      </c>
      <c r="AS1114" t="s">
        <v>1</v>
      </c>
      <c r="AT1114" t="s">
        <v>1</v>
      </c>
      <c r="AU1114" t="s">
        <v>1</v>
      </c>
      <c r="AV1114" t="s">
        <v>1</v>
      </c>
      <c r="AW1114" t="s">
        <v>11</v>
      </c>
      <c r="AX1114">
        <f>Tabla1[[#This Row],[precio del paquete]]-Tabla1[[#This Row],[Saldo_Deudor]]</f>
        <v>700</v>
      </c>
      <c r="AY1114">
        <v>14100</v>
      </c>
      <c r="AZ1114">
        <v>0</v>
      </c>
      <c r="BA1114">
        <v>0</v>
      </c>
      <c r="BB1114" s="20">
        <v>0</v>
      </c>
      <c r="BC1114" t="s">
        <v>4166</v>
      </c>
      <c r="BD1114" t="s">
        <v>6035</v>
      </c>
      <c r="BE1114" s="1" t="s">
        <v>3</v>
      </c>
      <c r="BF1114" t="s">
        <v>3</v>
      </c>
      <c r="BG1114" t="s">
        <v>3</v>
      </c>
      <c r="BH1114" t="s">
        <v>3</v>
      </c>
      <c r="BI1114" t="s">
        <v>3</v>
      </c>
      <c r="BJ1114" s="18" t="s">
        <v>6148</v>
      </c>
      <c r="BK1114" t="s">
        <v>3</v>
      </c>
      <c r="BL1114" t="s">
        <v>132</v>
      </c>
      <c r="BM1114" t="s">
        <v>1</v>
      </c>
      <c r="BN1114">
        <f>Tabla1[[#This Row],[precio del paquete]]</f>
        <v>14800</v>
      </c>
      <c r="BO1114" t="s">
        <v>1</v>
      </c>
      <c r="BP1114" t="s">
        <v>1</v>
      </c>
      <c r="BQ1114" t="s">
        <v>1</v>
      </c>
      <c r="BR1114" t="s">
        <v>1</v>
      </c>
      <c r="BS1114" t="s">
        <v>1</v>
      </c>
      <c r="BT1114" t="s">
        <v>1</v>
      </c>
      <c r="BU1114" t="s">
        <v>1</v>
      </c>
      <c r="BV1114" t="s">
        <v>1</v>
      </c>
      <c r="BW1114" t="s">
        <v>0</v>
      </c>
      <c r="BX1114" t="s">
        <v>1</v>
      </c>
      <c r="BY1114" t="s">
        <v>1</v>
      </c>
      <c r="BZ1114" t="s">
        <v>1</v>
      </c>
      <c r="CA1114" t="s">
        <v>1</v>
      </c>
      <c r="CB1114" t="s">
        <v>1</v>
      </c>
      <c r="CD1114" t="str" cm="1">
        <f t="array" aca="1" ref="CD1114" ca="1">eConcatenar(A1114:CB1114,"|")</f>
        <v>vv7bzO758chHSTLa|PAR2021-3955|3|MEMORIAL|TABASCO|PARAISO|RANCHERIA NICOLAS BRAVO QUINTA SECCION|2021-09-12|14800|0|100|50|0|0|0|0|0|0|0|0|0|0|0|0|0|0|0|CASTELLANOS|MENDEZ|SANTIAGO|SOLTERO|X|X|CARRETERA A PUNTA BRAVA|RANCHERIA NICOLAS BRAVO QUINTA SECCION|X|9331122429|X|X|X|CARRETERA A PUNTA BRAVA|X|LUNES|X|X|X|X|X|DOMICILIO |700|14100|0|0|0|2022-04-02|2022-04-09|x|x|x|x|x|PIZ5DTWQQTZRNTG|x|HOMBRE|X|14800|X|X|X|X|X|X|X|X|CARDENAS|X|X|X|X|X</v>
      </c>
    </row>
    <row r="1115" spans="1:82" x14ac:dyDescent="0.25">
      <c r="A1115" t="s">
        <v>1249</v>
      </c>
      <c r="B1115" t="s">
        <v>2626</v>
      </c>
      <c r="C1115">
        <v>3</v>
      </c>
      <c r="D1115" t="s">
        <v>3184</v>
      </c>
      <c r="E1115" t="s">
        <v>3188</v>
      </c>
      <c r="F1115" t="s">
        <v>3192</v>
      </c>
      <c r="G1115" t="s">
        <v>3488</v>
      </c>
      <c r="H1115" t="s">
        <v>3984</v>
      </c>
      <c r="I1115">
        <v>24500</v>
      </c>
      <c r="J1115">
        <v>0</v>
      </c>
      <c r="K1115">
        <v>1000</v>
      </c>
      <c r="L1115">
        <v>50</v>
      </c>
      <c r="M1115">
        <v>1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 t="s">
        <v>4314</v>
      </c>
      <c r="AC1115" t="s">
        <v>4450</v>
      </c>
      <c r="AD1115" t="s">
        <v>4786</v>
      </c>
      <c r="AE1115" t="s">
        <v>4</v>
      </c>
      <c r="AF1115" t="s">
        <v>1</v>
      </c>
      <c r="AG1115" t="s">
        <v>1</v>
      </c>
      <c r="AH1115" t="s">
        <v>5551</v>
      </c>
      <c r="AI1115" t="s">
        <v>3488</v>
      </c>
      <c r="AJ1115" t="s">
        <v>1</v>
      </c>
      <c r="AK1115">
        <v>9331298800</v>
      </c>
      <c r="AL1115" t="s">
        <v>1</v>
      </c>
      <c r="AM1115" t="s">
        <v>1</v>
      </c>
      <c r="AN1115" t="s">
        <v>1</v>
      </c>
      <c r="AO1115" t="s">
        <v>5551</v>
      </c>
      <c r="AP1115" t="s">
        <v>1</v>
      </c>
      <c r="AQ1115" t="s">
        <v>2</v>
      </c>
      <c r="AR1115" t="s">
        <v>1</v>
      </c>
      <c r="AS1115" t="s">
        <v>1</v>
      </c>
      <c r="AT1115" t="s">
        <v>1</v>
      </c>
      <c r="AU1115" t="s">
        <v>1</v>
      </c>
      <c r="AV1115" t="s">
        <v>1</v>
      </c>
      <c r="AW1115" t="s">
        <v>11</v>
      </c>
      <c r="AX1115">
        <f>Tabla1[[#This Row],[precio del paquete]]-Tabla1[[#This Row],[Saldo_Deudor]]</f>
        <v>3000</v>
      </c>
      <c r="AY1115">
        <v>21500</v>
      </c>
      <c r="AZ1115">
        <v>0</v>
      </c>
      <c r="BA1115">
        <v>0</v>
      </c>
      <c r="BB1115" s="20">
        <v>0</v>
      </c>
      <c r="BC1115" t="s">
        <v>4166</v>
      </c>
      <c r="BD1115" t="s">
        <v>6035</v>
      </c>
      <c r="BE1115" s="1" t="s">
        <v>3</v>
      </c>
      <c r="BF1115" t="s">
        <v>3</v>
      </c>
      <c r="BG1115" t="s">
        <v>3</v>
      </c>
      <c r="BH1115" t="s">
        <v>3</v>
      </c>
      <c r="BI1115" t="s">
        <v>3</v>
      </c>
      <c r="BJ1115" s="19" t="s">
        <v>6148</v>
      </c>
      <c r="BK1115" t="s">
        <v>3</v>
      </c>
      <c r="BL1115" t="s">
        <v>132</v>
      </c>
      <c r="BM1115" t="s">
        <v>1</v>
      </c>
      <c r="BN1115">
        <f>Tabla1[[#This Row],[precio del paquete]]</f>
        <v>24500</v>
      </c>
      <c r="BO1115" t="s">
        <v>1</v>
      </c>
      <c r="BP1115" t="s">
        <v>1</v>
      </c>
      <c r="BQ1115" t="s">
        <v>1</v>
      </c>
      <c r="BR1115" t="s">
        <v>1</v>
      </c>
      <c r="BS1115" t="s">
        <v>1</v>
      </c>
      <c r="BT1115" t="s">
        <v>1</v>
      </c>
      <c r="BU1115" t="s">
        <v>1</v>
      </c>
      <c r="BV1115" t="s">
        <v>1</v>
      </c>
      <c r="BW1115" t="s">
        <v>0</v>
      </c>
      <c r="BX1115" t="s">
        <v>1</v>
      </c>
      <c r="BY1115" t="s">
        <v>1</v>
      </c>
      <c r="BZ1115" t="s">
        <v>1</v>
      </c>
      <c r="CA1115" t="s">
        <v>1</v>
      </c>
      <c r="CB1115" t="s">
        <v>1</v>
      </c>
      <c r="CD1115" t="str" cm="1">
        <f t="array" aca="1" ref="CD1115" ca="1">eConcatenar(A1115:CB1115,"|")</f>
        <v>1KmgQdn5sMHDzOaC|PAR2021-4107|3|DIGNITY|TABASCO|PARAISO|POBLADO NICOLAS BRAVO|2021-12-29|24500|0|1000|50|1|0|0|0|0|0|0|0|0|0|0|0|0|0|0|CASTILLO|RICARDEZ|EULALIA|SOLTERO|X|X|CARRETERA A PUNTA BRAVA SIN NUMERO|POBLADO NICOLAS BRAVO|X|9331298800|X|X|X|CARRETERA A PUNTA BRAVA SIN NUMERO|X|LUNES|X|X|X|X|X|DOMICILIO |3000|21500|0|0|0|2022-04-02|2022-04-09|x|x|x|x|x|PIZ5DTWQQTZRNTG|x|HOMBRE|X|24500|X|X|X|X|X|X|X|X|CARDENAS|X|X|X|X|X</v>
      </c>
    </row>
    <row r="1116" spans="1:82" x14ac:dyDescent="0.25">
      <c r="A1116" t="s">
        <v>1250</v>
      </c>
      <c r="B1116" t="s">
        <v>2627</v>
      </c>
      <c r="C1116">
        <v>3</v>
      </c>
      <c r="D1116" t="s">
        <v>3183</v>
      </c>
      <c r="E1116" t="s">
        <v>3188</v>
      </c>
      <c r="F1116" t="s">
        <v>3192</v>
      </c>
      <c r="G1116" t="s">
        <v>3488</v>
      </c>
      <c r="H1116" t="s">
        <v>3985</v>
      </c>
      <c r="I1116">
        <v>14800</v>
      </c>
      <c r="J1116">
        <v>0</v>
      </c>
      <c r="K1116">
        <v>200</v>
      </c>
      <c r="L1116">
        <v>50</v>
      </c>
      <c r="M1116">
        <v>1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 t="s">
        <v>4224</v>
      </c>
      <c r="AC1116" t="s">
        <v>4315</v>
      </c>
      <c r="AD1116" t="s">
        <v>4787</v>
      </c>
      <c r="AE1116" t="s">
        <v>4</v>
      </c>
      <c r="AF1116" t="s">
        <v>1</v>
      </c>
      <c r="AG1116" t="s">
        <v>1</v>
      </c>
      <c r="AH1116" t="s">
        <v>5552</v>
      </c>
      <c r="AI1116" t="s">
        <v>3488</v>
      </c>
      <c r="AJ1116" t="s">
        <v>1</v>
      </c>
      <c r="AK1116">
        <v>9332083337</v>
      </c>
      <c r="AL1116" t="s">
        <v>1</v>
      </c>
      <c r="AM1116" t="s">
        <v>1</v>
      </c>
      <c r="AN1116" t="s">
        <v>1</v>
      </c>
      <c r="AO1116" t="s">
        <v>5552</v>
      </c>
      <c r="AP1116" t="s">
        <v>1</v>
      </c>
      <c r="AQ1116" t="s">
        <v>2</v>
      </c>
      <c r="AR1116" t="s">
        <v>1</v>
      </c>
      <c r="AS1116" t="s">
        <v>1</v>
      </c>
      <c r="AT1116" t="s">
        <v>1</v>
      </c>
      <c r="AU1116" t="s">
        <v>1</v>
      </c>
      <c r="AV1116" t="s">
        <v>1</v>
      </c>
      <c r="AW1116" t="s">
        <v>11</v>
      </c>
      <c r="AX1116">
        <f>Tabla1[[#This Row],[precio del paquete]]-Tabla1[[#This Row],[Saldo_Deudor]]</f>
        <v>400</v>
      </c>
      <c r="AY1116">
        <v>14400</v>
      </c>
      <c r="AZ1116">
        <v>0</v>
      </c>
      <c r="BA1116">
        <v>0</v>
      </c>
      <c r="BB1116" s="20">
        <v>0</v>
      </c>
      <c r="BC1116" t="s">
        <v>4166</v>
      </c>
      <c r="BD1116" t="s">
        <v>6035</v>
      </c>
      <c r="BE1116" s="1" t="s">
        <v>3</v>
      </c>
      <c r="BF1116" t="s">
        <v>3</v>
      </c>
      <c r="BG1116" t="s">
        <v>3</v>
      </c>
      <c r="BH1116" t="s">
        <v>3</v>
      </c>
      <c r="BI1116" t="s">
        <v>3</v>
      </c>
      <c r="BJ1116" s="18" t="s">
        <v>6148</v>
      </c>
      <c r="BK1116" t="s">
        <v>3</v>
      </c>
      <c r="BL1116" t="s">
        <v>132</v>
      </c>
      <c r="BM1116" t="s">
        <v>1</v>
      </c>
      <c r="BN1116">
        <f>Tabla1[[#This Row],[precio del paquete]]</f>
        <v>14800</v>
      </c>
      <c r="BO1116" t="s">
        <v>1</v>
      </c>
      <c r="BP1116" t="s">
        <v>1</v>
      </c>
      <c r="BQ1116" t="s">
        <v>1</v>
      </c>
      <c r="BR1116" t="s">
        <v>1</v>
      </c>
      <c r="BS1116" t="s">
        <v>1</v>
      </c>
      <c r="BT1116" t="s">
        <v>1</v>
      </c>
      <c r="BU1116" t="s">
        <v>1</v>
      </c>
      <c r="BV1116" t="s">
        <v>1</v>
      </c>
      <c r="BW1116" t="s">
        <v>0</v>
      </c>
      <c r="BX1116" t="s">
        <v>1</v>
      </c>
      <c r="BY1116" t="s">
        <v>1</v>
      </c>
      <c r="BZ1116" t="s">
        <v>1</v>
      </c>
      <c r="CA1116" t="s">
        <v>1</v>
      </c>
      <c r="CB1116" t="s">
        <v>1</v>
      </c>
      <c r="CD1116" t="str" cm="1">
        <f t="array" aca="1" ref="CD1116" ca="1">eConcatenar(A1116:CB1116,"|")</f>
        <v>DHXam2lP97BzXMgL|PAR2022-0173|3|MEMORIAL|TABASCO|PARAISO|POBLADO NICOLAS BRAVO|2022-01-17|14800|0|200|50|1|0|0|0|0|0|0|0|0|0|0|0|0|0|0|DOMINGUEZ|GALLEGOS|MARTHA ELVIRA|SOLTERO|X|X|CARRETERA A MECOACAN|POBLADO NICOLAS BRAVO|X|9332083337|X|X|X|CARRETERA A MECOACAN|X|LUNES|X|X|X|X|X|DOMICILIO |400|14400|0|0|0|2022-04-02|2022-04-09|x|x|x|x|x|PIZ5DTWQQTZRNTG|x|HOMBRE|X|14800|X|X|X|X|X|X|X|X|CARDENAS|X|X|X|X|X</v>
      </c>
    </row>
    <row r="1117" spans="1:82" x14ac:dyDescent="0.25">
      <c r="A1117" t="s">
        <v>1251</v>
      </c>
      <c r="B1117" t="s">
        <v>2228</v>
      </c>
      <c r="C1117">
        <v>3</v>
      </c>
      <c r="D1117" t="s">
        <v>3187</v>
      </c>
      <c r="E1117" t="s">
        <v>3188</v>
      </c>
      <c r="F1117" t="s">
        <v>0</v>
      </c>
      <c r="G1117" t="s">
        <v>3257</v>
      </c>
      <c r="H1117" t="s">
        <v>3819</v>
      </c>
      <c r="I1117">
        <v>12900</v>
      </c>
      <c r="J1117">
        <v>0</v>
      </c>
      <c r="K1117">
        <v>100</v>
      </c>
      <c r="L1117">
        <v>50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 t="s">
        <v>4358</v>
      </c>
      <c r="AC1117" t="s">
        <v>4186</v>
      </c>
      <c r="AD1117" t="s">
        <v>4359</v>
      </c>
      <c r="AE1117" t="s">
        <v>4</v>
      </c>
      <c r="AF1117" t="s">
        <v>1</v>
      </c>
      <c r="AG1117" t="s">
        <v>1</v>
      </c>
      <c r="AH1117" t="s">
        <v>5259</v>
      </c>
      <c r="AI1117" t="s">
        <v>3257</v>
      </c>
      <c r="AJ1117" t="s">
        <v>1</v>
      </c>
      <c r="AK1117" t="s">
        <v>1</v>
      </c>
      <c r="AL1117" t="s">
        <v>1</v>
      </c>
      <c r="AM1117" t="s">
        <v>1</v>
      </c>
      <c r="AN1117" t="s">
        <v>1</v>
      </c>
      <c r="AO1117" t="s">
        <v>5259</v>
      </c>
      <c r="AP1117" t="s">
        <v>1</v>
      </c>
      <c r="AQ1117" t="s">
        <v>2</v>
      </c>
      <c r="AR1117" t="s">
        <v>1</v>
      </c>
      <c r="AS1117" t="s">
        <v>1</v>
      </c>
      <c r="AT1117" t="s">
        <v>1</v>
      </c>
      <c r="AU1117" t="s">
        <v>1</v>
      </c>
      <c r="AV1117" t="s">
        <v>1</v>
      </c>
      <c r="AW1117" t="s">
        <v>11</v>
      </c>
      <c r="AX1117">
        <f>Tabla1[[#This Row],[precio del paquete]]-Tabla1[[#This Row],[Saldo_Deudor]]</f>
        <v>10000</v>
      </c>
      <c r="AY1117">
        <v>2900</v>
      </c>
      <c r="AZ1117">
        <v>0</v>
      </c>
      <c r="BA1117">
        <v>0</v>
      </c>
      <c r="BB1117" s="20">
        <v>0</v>
      </c>
      <c r="BC1117" t="s">
        <v>4103</v>
      </c>
      <c r="BD1117" t="s">
        <v>6052</v>
      </c>
      <c r="BE1117" s="1" t="s">
        <v>3</v>
      </c>
      <c r="BF1117" t="s">
        <v>3</v>
      </c>
      <c r="BG1117" t="s">
        <v>3</v>
      </c>
      <c r="BH1117" t="s">
        <v>3</v>
      </c>
      <c r="BI1117" t="s">
        <v>3</v>
      </c>
      <c r="BJ1117" s="19" t="s">
        <v>6148</v>
      </c>
      <c r="BK1117" t="s">
        <v>3</v>
      </c>
      <c r="BL1117" t="s">
        <v>132</v>
      </c>
      <c r="BM1117" t="s">
        <v>1</v>
      </c>
      <c r="BN1117">
        <f>Tabla1[[#This Row],[precio del paquete]]</f>
        <v>12900</v>
      </c>
      <c r="BO1117" t="s">
        <v>1</v>
      </c>
      <c r="BP1117" t="s">
        <v>1</v>
      </c>
      <c r="BQ1117" t="s">
        <v>1</v>
      </c>
      <c r="BR1117" t="s">
        <v>1</v>
      </c>
      <c r="BS1117" t="s">
        <v>1</v>
      </c>
      <c r="BT1117" t="s">
        <v>1</v>
      </c>
      <c r="BU1117" t="s">
        <v>1</v>
      </c>
      <c r="BV1117" t="s">
        <v>1</v>
      </c>
      <c r="BW1117" t="s">
        <v>0</v>
      </c>
      <c r="BX1117" t="s">
        <v>1</v>
      </c>
      <c r="BY1117" t="s">
        <v>1</v>
      </c>
      <c r="BZ1117" t="s">
        <v>1</v>
      </c>
      <c r="CA1117" t="s">
        <v>1</v>
      </c>
      <c r="CB1117" t="s">
        <v>1</v>
      </c>
      <c r="CD1117" t="str" cm="1">
        <f t="array" aca="1" ref="CD1117" ca="1">eConcatenar(A1117:CB1117,"|")</f>
        <v>RbLos7cK82d0iuAZ|CAR2019-3748|3|ECONOLINE|TABASCO|CARDENAS|COLONIA CALZADA PRIMERA SECCION|2019-12-18|12900|0|100|50|0|0|0|0|0|0|0|0|0|0|0|0|0|0|0|MARIN|GARCIA|FLORICEL|SOLTERO|X|X|PERIFERICO|COLONIA CALZADA PRIMERA SECCION|X|X|X|X|X|PERIFERICO|X|LUNES|X|X|X|X|X|DOMICILIO |10000|2900|0|0|0|2022-01-28|2022-02-04|x|x|x|x|x|PIZ5DTWQQTZRNTG|x|HOMBRE|X|12900|X|X|X|X|X|X|X|X|CARDENAS|X|X|X|X|X</v>
      </c>
    </row>
    <row r="1118" spans="1:82" x14ac:dyDescent="0.25">
      <c r="A1118" t="s">
        <v>1252</v>
      </c>
      <c r="B1118" t="s">
        <v>2229</v>
      </c>
      <c r="C1118">
        <v>3</v>
      </c>
      <c r="D1118" t="s">
        <v>3187</v>
      </c>
      <c r="E1118" t="s">
        <v>3188</v>
      </c>
      <c r="F1118" t="s">
        <v>0</v>
      </c>
      <c r="G1118" t="s">
        <v>3257</v>
      </c>
      <c r="H1118" t="s">
        <v>3820</v>
      </c>
      <c r="I1118">
        <v>12900</v>
      </c>
      <c r="J1118">
        <v>0</v>
      </c>
      <c r="K1118">
        <v>100</v>
      </c>
      <c r="L1118">
        <v>50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 t="s">
        <v>4360</v>
      </c>
      <c r="AC1118" t="s">
        <v>4361</v>
      </c>
      <c r="AD1118" t="s">
        <v>4362</v>
      </c>
      <c r="AE1118" t="s">
        <v>4</v>
      </c>
      <c r="AF1118" t="s">
        <v>1</v>
      </c>
      <c r="AG1118" t="s">
        <v>1</v>
      </c>
      <c r="AH1118" t="s">
        <v>3237</v>
      </c>
      <c r="AI1118" t="s">
        <v>3257</v>
      </c>
      <c r="AJ1118" t="s">
        <v>1</v>
      </c>
      <c r="AK1118">
        <v>9371221509</v>
      </c>
      <c r="AL1118" t="s">
        <v>1</v>
      </c>
      <c r="AM1118" t="s">
        <v>1</v>
      </c>
      <c r="AN1118" t="s">
        <v>1</v>
      </c>
      <c r="AO1118" t="s">
        <v>3237</v>
      </c>
      <c r="AP1118" t="s">
        <v>1</v>
      </c>
      <c r="AQ1118" t="s">
        <v>2</v>
      </c>
      <c r="AR1118" t="s">
        <v>1</v>
      </c>
      <c r="AS1118" t="s">
        <v>1</v>
      </c>
      <c r="AT1118" t="s">
        <v>1</v>
      </c>
      <c r="AU1118" t="s">
        <v>1</v>
      </c>
      <c r="AV1118" t="s">
        <v>1</v>
      </c>
      <c r="AW1118" t="s">
        <v>11</v>
      </c>
      <c r="AX1118">
        <f>Tabla1[[#This Row],[precio del paquete]]-Tabla1[[#This Row],[Saldo_Deudor]]</f>
        <v>5200</v>
      </c>
      <c r="AY1118">
        <v>7700</v>
      </c>
      <c r="AZ1118">
        <v>0</v>
      </c>
      <c r="BA1118">
        <v>0</v>
      </c>
      <c r="BB1118" s="20">
        <v>0</v>
      </c>
      <c r="BC1118" t="s">
        <v>5967</v>
      </c>
      <c r="BD1118" t="s">
        <v>6053</v>
      </c>
      <c r="BE1118" s="1" t="s">
        <v>3</v>
      </c>
      <c r="BF1118" t="s">
        <v>3</v>
      </c>
      <c r="BG1118" t="s">
        <v>3</v>
      </c>
      <c r="BH1118" t="s">
        <v>3</v>
      </c>
      <c r="BI1118" t="s">
        <v>3</v>
      </c>
      <c r="BJ1118" s="18" t="s">
        <v>6138</v>
      </c>
      <c r="BK1118" t="s">
        <v>3</v>
      </c>
      <c r="BL1118" t="s">
        <v>132</v>
      </c>
      <c r="BM1118" t="s">
        <v>1</v>
      </c>
      <c r="BN1118">
        <f>Tabla1[[#This Row],[precio del paquete]]</f>
        <v>12900</v>
      </c>
      <c r="BO1118" t="s">
        <v>1</v>
      </c>
      <c r="BP1118" t="s">
        <v>1</v>
      </c>
      <c r="BQ1118" t="s">
        <v>1</v>
      </c>
      <c r="BR1118" t="s">
        <v>1</v>
      </c>
      <c r="BS1118" t="s">
        <v>1</v>
      </c>
      <c r="BT1118" t="s">
        <v>1</v>
      </c>
      <c r="BU1118" t="s">
        <v>1</v>
      </c>
      <c r="BV1118" t="s">
        <v>1</v>
      </c>
      <c r="BW1118" t="s">
        <v>0</v>
      </c>
      <c r="BX1118" t="s">
        <v>1</v>
      </c>
      <c r="BY1118" t="s">
        <v>1</v>
      </c>
      <c r="BZ1118" t="s">
        <v>1</v>
      </c>
      <c r="CA1118" t="s">
        <v>1</v>
      </c>
      <c r="CB1118" t="s">
        <v>1</v>
      </c>
      <c r="CD1118" t="str" cm="1">
        <f t="array" aca="1" ref="CD1118" ca="1">eConcatenar(A1118:CB1118,"|")</f>
        <v>3RGwt5u2bRHUoGsH|CAR2021-0445|3|ECONOLINE|TABASCO|CARDENAS|COLONIA CALZADA PRIMERA SECCION|2021-10-02|12900|0|100|50|0|0|0|0|0|0|0|0|0|0|0|0|0|0|0|TORRES|GONGORA|EZEQUIEL|SOLTERO|X|X|CARRETERA PRINCIPAL SIN NUMERO|COLONIA CALZADA PRIMERA SECCION|X|9371221509|X|X|X|CARRETERA PRINCIPAL SIN NUMERO|X|LUNES|X|X|X|X|X|DOMICILIO |5200|7700|0|0|0|2022-05-02|2022-05-09|x|x|x|x|x|W5OV8PESRAEJZYS|x|HOMBRE|X|12900|X|X|X|X|X|X|X|X|CARDENAS|X|X|X|X|X</v>
      </c>
    </row>
    <row r="1119" spans="1:82" x14ac:dyDescent="0.25">
      <c r="A1119" t="s">
        <v>1253</v>
      </c>
      <c r="B1119" t="s">
        <v>2699</v>
      </c>
      <c r="C1119">
        <v>3</v>
      </c>
      <c r="D1119" t="s">
        <v>3187</v>
      </c>
      <c r="E1119" t="s">
        <v>3188</v>
      </c>
      <c r="F1119" t="s">
        <v>3191</v>
      </c>
      <c r="G1119" t="s">
        <v>3522</v>
      </c>
      <c r="H1119" t="s">
        <v>4013</v>
      </c>
      <c r="I1119">
        <v>12900</v>
      </c>
      <c r="J1119">
        <v>0</v>
      </c>
      <c r="K1119">
        <v>100</v>
      </c>
      <c r="L1119">
        <v>50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 t="s">
        <v>4201</v>
      </c>
      <c r="AC1119" t="s">
        <v>4835</v>
      </c>
      <c r="AD1119" t="s">
        <v>4518</v>
      </c>
      <c r="AE1119" t="s">
        <v>4</v>
      </c>
      <c r="AF1119" t="s">
        <v>1</v>
      </c>
      <c r="AG1119" t="s">
        <v>1</v>
      </c>
      <c r="AH1119" t="s">
        <v>5196</v>
      </c>
      <c r="AI1119" t="s">
        <v>3522</v>
      </c>
      <c r="AJ1119" t="s">
        <v>1</v>
      </c>
      <c r="AK1119" t="s">
        <v>1</v>
      </c>
      <c r="AL1119" t="s">
        <v>1</v>
      </c>
      <c r="AM1119" t="s">
        <v>1</v>
      </c>
      <c r="AN1119" t="s">
        <v>1</v>
      </c>
      <c r="AO1119" t="s">
        <v>5196</v>
      </c>
      <c r="AP1119" t="s">
        <v>1</v>
      </c>
      <c r="AQ1119" t="s">
        <v>2</v>
      </c>
      <c r="AR1119" t="s">
        <v>1</v>
      </c>
      <c r="AS1119" t="s">
        <v>1</v>
      </c>
      <c r="AT1119" t="s">
        <v>1</v>
      </c>
      <c r="AU1119" t="s">
        <v>1</v>
      </c>
      <c r="AV1119" t="s">
        <v>1</v>
      </c>
      <c r="AW1119" t="s">
        <v>11</v>
      </c>
      <c r="AX1119">
        <f>Tabla1[[#This Row],[precio del paquete]]-Tabla1[[#This Row],[Saldo_Deudor]]</f>
        <v>7700</v>
      </c>
      <c r="AY1119">
        <v>5200</v>
      </c>
      <c r="AZ1119">
        <v>0</v>
      </c>
      <c r="BA1119">
        <v>0</v>
      </c>
      <c r="BB1119" s="20">
        <v>0</v>
      </c>
      <c r="BC1119" t="s">
        <v>5967</v>
      </c>
      <c r="BD1119" t="s">
        <v>6053</v>
      </c>
      <c r="BE1119" s="1" t="s">
        <v>3</v>
      </c>
      <c r="BF1119" t="s">
        <v>3</v>
      </c>
      <c r="BG1119" t="s">
        <v>3</v>
      </c>
      <c r="BH1119" t="s">
        <v>3</v>
      </c>
      <c r="BI1119" t="s">
        <v>3</v>
      </c>
      <c r="BJ1119" s="19" t="s">
        <v>6138</v>
      </c>
      <c r="BK1119" t="s">
        <v>3</v>
      </c>
      <c r="BL1119" t="s">
        <v>132</v>
      </c>
      <c r="BM1119" t="s">
        <v>1</v>
      </c>
      <c r="BN1119">
        <f>Tabla1[[#This Row],[precio del paquete]]</f>
        <v>12900</v>
      </c>
      <c r="BO1119" t="s">
        <v>1</v>
      </c>
      <c r="BP1119" t="s">
        <v>1</v>
      </c>
      <c r="BQ1119" t="s">
        <v>1</v>
      </c>
      <c r="BR1119" t="s">
        <v>1</v>
      </c>
      <c r="BS1119" t="s">
        <v>1</v>
      </c>
      <c r="BT1119" t="s">
        <v>1</v>
      </c>
      <c r="BU1119" t="s">
        <v>1</v>
      </c>
      <c r="BV1119" t="s">
        <v>1</v>
      </c>
      <c r="BW1119" t="s">
        <v>0</v>
      </c>
      <c r="BX1119" t="s">
        <v>1</v>
      </c>
      <c r="BY1119" t="s">
        <v>1</v>
      </c>
      <c r="BZ1119" t="s">
        <v>1</v>
      </c>
      <c r="CA1119" t="s">
        <v>1</v>
      </c>
      <c r="CB1119" t="s">
        <v>1</v>
      </c>
      <c r="CD1119" t="str" cm="1">
        <f t="array" aca="1" ref="CD1119" ca="1">eConcatenar(A1119:CB1119,"|")</f>
        <v>754GX4Cy1h8SqHJo|CAR2018-1680|3|ECONOLINE|TABASCO|CUNDUACAN|RANCHERIA LA PIEDRA CUARTA SECCION|2018-08-09|12900|0|100|50|0|0|0|0|0|0|0|0|0|0|0|0|0|0|0|HERNANDEZ|CORTAZAR|ALICIA|SOLTERO|X|X|CARRETERA PRINCIPAL|RANCHERIA LA PIEDRA CUARTA SECCION|X|X|X|X|X|CARRETERA PRINCIPAL|X|LUNES|X|X|X|X|X|DOMICILIO |7700|5200|0|0|0|2022-05-02|2022-05-09|x|x|x|x|x|W5OV8PESRAEJZYS|x|HOMBRE|X|12900|X|X|X|X|X|X|X|X|CARDENAS|X|X|X|X|X</v>
      </c>
    </row>
    <row r="1120" spans="1:82" x14ac:dyDescent="0.25">
      <c r="A1120" t="s">
        <v>1254</v>
      </c>
      <c r="B1120" t="s">
        <v>2716</v>
      </c>
      <c r="C1120">
        <v>3</v>
      </c>
      <c r="D1120" t="s">
        <v>3183</v>
      </c>
      <c r="E1120" t="s">
        <v>3188</v>
      </c>
      <c r="F1120" t="s">
        <v>3191</v>
      </c>
      <c r="G1120" t="s">
        <v>3532</v>
      </c>
      <c r="H1120" t="s">
        <v>3757</v>
      </c>
      <c r="I1120">
        <v>14800</v>
      </c>
      <c r="J1120">
        <v>0</v>
      </c>
      <c r="K1120">
        <v>100</v>
      </c>
      <c r="L1120">
        <v>50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 t="s">
        <v>4201</v>
      </c>
      <c r="AC1120" t="s">
        <v>4183</v>
      </c>
      <c r="AD1120" t="s">
        <v>4849</v>
      </c>
      <c r="AE1120" t="s">
        <v>4</v>
      </c>
      <c r="AF1120" t="s">
        <v>1</v>
      </c>
      <c r="AG1120" t="s">
        <v>1</v>
      </c>
      <c r="AH1120" t="s">
        <v>5621</v>
      </c>
      <c r="AI1120" t="s">
        <v>3532</v>
      </c>
      <c r="AJ1120" t="s">
        <v>1</v>
      </c>
      <c r="AK1120">
        <v>9141168404</v>
      </c>
      <c r="AL1120" t="s">
        <v>1</v>
      </c>
      <c r="AM1120" t="s">
        <v>1</v>
      </c>
      <c r="AN1120" t="s">
        <v>1</v>
      </c>
      <c r="AO1120" t="s">
        <v>5621</v>
      </c>
      <c r="AP1120" t="s">
        <v>1</v>
      </c>
      <c r="AQ1120" t="s">
        <v>2</v>
      </c>
      <c r="AR1120" t="s">
        <v>1</v>
      </c>
      <c r="AS1120" t="s">
        <v>1</v>
      </c>
      <c r="AT1120" t="s">
        <v>1</v>
      </c>
      <c r="AU1120" t="s">
        <v>1</v>
      </c>
      <c r="AV1120" t="s">
        <v>1</v>
      </c>
      <c r="AW1120" t="s">
        <v>11</v>
      </c>
      <c r="AX1120">
        <f>Tabla1[[#This Row],[precio del paquete]]-Tabla1[[#This Row],[Saldo_Deudor]]</f>
        <v>1200</v>
      </c>
      <c r="AY1120">
        <v>13600</v>
      </c>
      <c r="AZ1120">
        <v>0</v>
      </c>
      <c r="BA1120">
        <v>0</v>
      </c>
      <c r="BB1120" s="20">
        <v>0</v>
      </c>
      <c r="BC1120" t="s">
        <v>5967</v>
      </c>
      <c r="BD1120" t="s">
        <v>6053</v>
      </c>
      <c r="BE1120" s="1" t="s">
        <v>3</v>
      </c>
      <c r="BF1120" t="s">
        <v>3</v>
      </c>
      <c r="BG1120" t="s">
        <v>3</v>
      </c>
      <c r="BH1120" t="s">
        <v>3</v>
      </c>
      <c r="BI1120" t="s">
        <v>3</v>
      </c>
      <c r="BJ1120" s="18" t="s">
        <v>6138</v>
      </c>
      <c r="BK1120" t="s">
        <v>3</v>
      </c>
      <c r="BL1120" t="s">
        <v>132</v>
      </c>
      <c r="BM1120" t="s">
        <v>1</v>
      </c>
      <c r="BN1120">
        <f>Tabla1[[#This Row],[precio del paquete]]</f>
        <v>14800</v>
      </c>
      <c r="BO1120" t="s">
        <v>1</v>
      </c>
      <c r="BP1120" t="s">
        <v>1</v>
      </c>
      <c r="BQ1120" t="s">
        <v>1</v>
      </c>
      <c r="BR1120" t="s">
        <v>1</v>
      </c>
      <c r="BS1120" t="s">
        <v>1</v>
      </c>
      <c r="BT1120" t="s">
        <v>1</v>
      </c>
      <c r="BU1120" t="s">
        <v>1</v>
      </c>
      <c r="BV1120" t="s">
        <v>1</v>
      </c>
      <c r="BW1120" t="s">
        <v>0</v>
      </c>
      <c r="BX1120" t="s">
        <v>1</v>
      </c>
      <c r="BY1120" t="s">
        <v>1</v>
      </c>
      <c r="BZ1120" t="s">
        <v>1</v>
      </c>
      <c r="CA1120" t="s">
        <v>1</v>
      </c>
      <c r="CB1120" t="s">
        <v>1</v>
      </c>
      <c r="CD1120" t="str" cm="1">
        <f t="array" aca="1" ref="CD1120" ca="1">eConcatenar(A1120:CB1120,"|")</f>
        <v>gqK2SIaNmXdpoOXs|CAR2021-6288|3|MEMORIAL|TABASCO|CUNDUACAN|RANCHERIA MANTILLA|2021-10-22|14800|0|100|50|0|0|0|0|0|0|0|0|0|0|0|0|0|0|0|HERNANDEZ|DE LA CRUZ|JOSEFA|SOLTERO|X|X|CARRETERA A CALZADA SIN NUMERO|RANCHERIA MANTILLA|X|9141168404|X|X|X|CARRETERA A CALZADA SIN NUMERO|X|LUNES|X|X|X|X|X|DOMICILIO |1200|13600|0|0|0|2022-05-02|2022-05-09|x|x|x|x|x|W5OV8PESRAEJZYS|x|HOMBRE|X|14800|X|X|X|X|X|X|X|X|CARDENAS|X|X|X|X|X</v>
      </c>
    </row>
    <row r="1121" spans="1:82" x14ac:dyDescent="0.25">
      <c r="A1121" t="s">
        <v>1255</v>
      </c>
      <c r="B1121" t="s">
        <v>2359</v>
      </c>
      <c r="C1121">
        <v>3</v>
      </c>
      <c r="D1121" t="s">
        <v>3183</v>
      </c>
      <c r="E1121" t="s">
        <v>3188</v>
      </c>
      <c r="F1121" t="s">
        <v>3191</v>
      </c>
      <c r="G1121" t="s">
        <v>3332</v>
      </c>
      <c r="H1121" t="s">
        <v>3890</v>
      </c>
      <c r="I1121">
        <v>14800</v>
      </c>
      <c r="J1121">
        <v>0</v>
      </c>
      <c r="K1121">
        <v>50</v>
      </c>
      <c r="L1121">
        <v>50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 t="s">
        <v>4249</v>
      </c>
      <c r="AC1121" t="s">
        <v>4201</v>
      </c>
      <c r="AD1121" t="s">
        <v>4536</v>
      </c>
      <c r="AE1121" t="s">
        <v>4</v>
      </c>
      <c r="AF1121" t="s">
        <v>1</v>
      </c>
      <c r="AG1121" t="s">
        <v>1</v>
      </c>
      <c r="AH1121" t="s">
        <v>3237</v>
      </c>
      <c r="AI1121" t="s">
        <v>3332</v>
      </c>
      <c r="AJ1121" t="s">
        <v>1</v>
      </c>
      <c r="AK1121">
        <v>9371007615</v>
      </c>
      <c r="AL1121" t="s">
        <v>1</v>
      </c>
      <c r="AM1121" t="s">
        <v>1</v>
      </c>
      <c r="AN1121" t="s">
        <v>1</v>
      </c>
      <c r="AO1121" t="s">
        <v>3237</v>
      </c>
      <c r="AP1121" t="s">
        <v>1</v>
      </c>
      <c r="AQ1121" t="s">
        <v>2</v>
      </c>
      <c r="AR1121" t="s">
        <v>1</v>
      </c>
      <c r="AS1121" t="s">
        <v>1</v>
      </c>
      <c r="AT1121" t="s">
        <v>1</v>
      </c>
      <c r="AU1121" t="s">
        <v>1</v>
      </c>
      <c r="AV1121" t="s">
        <v>1</v>
      </c>
      <c r="AW1121" t="s">
        <v>11</v>
      </c>
      <c r="AX1121">
        <f>Tabla1[[#This Row],[precio del paquete]]-Tabla1[[#This Row],[Saldo_Deudor]]</f>
        <v>700</v>
      </c>
      <c r="AY1121">
        <v>14100</v>
      </c>
      <c r="AZ1121">
        <v>0</v>
      </c>
      <c r="BA1121">
        <v>0</v>
      </c>
      <c r="BB1121" s="20">
        <v>0</v>
      </c>
      <c r="BC1121" t="s">
        <v>5967</v>
      </c>
      <c r="BD1121" t="s">
        <v>6053</v>
      </c>
      <c r="BE1121" s="1" t="s">
        <v>3</v>
      </c>
      <c r="BF1121" t="s">
        <v>3</v>
      </c>
      <c r="BG1121" t="s">
        <v>3</v>
      </c>
      <c r="BH1121" t="s">
        <v>3</v>
      </c>
      <c r="BI1121" t="s">
        <v>3</v>
      </c>
      <c r="BJ1121" s="19" t="s">
        <v>6138</v>
      </c>
      <c r="BK1121" t="s">
        <v>3</v>
      </c>
      <c r="BL1121" t="s">
        <v>132</v>
      </c>
      <c r="BM1121" t="s">
        <v>1</v>
      </c>
      <c r="BN1121">
        <f>Tabla1[[#This Row],[precio del paquete]]</f>
        <v>14800</v>
      </c>
      <c r="BO1121" t="s">
        <v>1</v>
      </c>
      <c r="BP1121" t="s">
        <v>1</v>
      </c>
      <c r="BQ1121" t="s">
        <v>1</v>
      </c>
      <c r="BR1121" t="s">
        <v>1</v>
      </c>
      <c r="BS1121" t="s">
        <v>1</v>
      </c>
      <c r="BT1121" t="s">
        <v>1</v>
      </c>
      <c r="BU1121" t="s">
        <v>1</v>
      </c>
      <c r="BV1121" t="s">
        <v>1</v>
      </c>
      <c r="BW1121" t="s">
        <v>0</v>
      </c>
      <c r="BX1121" t="s">
        <v>1</v>
      </c>
      <c r="BY1121" t="s">
        <v>1</v>
      </c>
      <c r="BZ1121" t="s">
        <v>1</v>
      </c>
      <c r="CA1121" t="s">
        <v>1</v>
      </c>
      <c r="CB1121" t="s">
        <v>1</v>
      </c>
      <c r="CD1121" t="str" cm="1">
        <f t="array" aca="1" ref="CD1121" ca="1">eConcatenar(A1121:CB1121,"|")</f>
        <v>6VBqKPJptHCOf4NC|CAR2021-5645|3|MEMORIAL|TABASCO|CUNDUACAN|EJIDO ONCE DE FEBRERO CAMPO BELLOTA|2021-09-25|14800|0|50|50|0|0|0|0|0|0|0|0|0|0|0|0|0|0|0|NARANJO|HERNANDEZ|ROSARIO|SOLTERO|X|X|CARRETERA PRINCIPAL SIN NUMERO|EJIDO ONCE DE FEBRERO CAMPO BELLOTA|X|9371007615|X|X|X|CARRETERA PRINCIPAL SIN NUMERO|X|LUNES|X|X|X|X|X|DOMICILIO |700|14100|0|0|0|2022-05-02|2022-05-09|x|x|x|x|x|W5OV8PESRAEJZYS|x|HOMBRE|X|14800|X|X|X|X|X|X|X|X|CARDENAS|X|X|X|X|X</v>
      </c>
    </row>
    <row r="1122" spans="1:82" x14ac:dyDescent="0.25">
      <c r="A1122" t="s">
        <v>1256</v>
      </c>
      <c r="B1122" t="s">
        <v>2350</v>
      </c>
      <c r="C1122">
        <v>3</v>
      </c>
      <c r="D1122" t="s">
        <v>3183</v>
      </c>
      <c r="E1122" t="s">
        <v>3188</v>
      </c>
      <c r="F1122" t="s">
        <v>3191</v>
      </c>
      <c r="G1122" t="s">
        <v>3327</v>
      </c>
      <c r="H1122" t="s">
        <v>3890</v>
      </c>
      <c r="I1122">
        <v>14800</v>
      </c>
      <c r="J1122">
        <v>0</v>
      </c>
      <c r="K1122">
        <v>50</v>
      </c>
      <c r="L1122">
        <v>50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 t="s">
        <v>4413</v>
      </c>
      <c r="AC1122" t="s">
        <v>4183</v>
      </c>
      <c r="AD1122" t="s">
        <v>4528</v>
      </c>
      <c r="AE1122" t="s">
        <v>4</v>
      </c>
      <c r="AF1122" t="s">
        <v>1</v>
      </c>
      <c r="AG1122" t="s">
        <v>1</v>
      </c>
      <c r="AH1122" t="s">
        <v>5364</v>
      </c>
      <c r="AI1122" t="s">
        <v>3327</v>
      </c>
      <c r="AJ1122" t="s">
        <v>1</v>
      </c>
      <c r="AK1122">
        <v>9372706554</v>
      </c>
      <c r="AL1122" t="s">
        <v>1</v>
      </c>
      <c r="AM1122" t="s">
        <v>1</v>
      </c>
      <c r="AN1122" t="s">
        <v>1</v>
      </c>
      <c r="AO1122" t="s">
        <v>5364</v>
      </c>
      <c r="AP1122" t="s">
        <v>1</v>
      </c>
      <c r="AQ1122" t="s">
        <v>2</v>
      </c>
      <c r="AR1122" t="s">
        <v>1</v>
      </c>
      <c r="AS1122" t="s">
        <v>1</v>
      </c>
      <c r="AT1122" t="s">
        <v>1</v>
      </c>
      <c r="AU1122" t="s">
        <v>1</v>
      </c>
      <c r="AV1122" t="s">
        <v>1</v>
      </c>
      <c r="AW1122" t="s">
        <v>11</v>
      </c>
      <c r="AX1122">
        <f>Tabla1[[#This Row],[precio del paquete]]-Tabla1[[#This Row],[Saldo_Deudor]]</f>
        <v>900</v>
      </c>
      <c r="AY1122">
        <v>13900</v>
      </c>
      <c r="AZ1122">
        <v>0</v>
      </c>
      <c r="BA1122">
        <v>0</v>
      </c>
      <c r="BB1122" s="20">
        <v>0</v>
      </c>
      <c r="BC1122" t="s">
        <v>5967</v>
      </c>
      <c r="BD1122" t="s">
        <v>6053</v>
      </c>
      <c r="BE1122" s="1" t="s">
        <v>3</v>
      </c>
      <c r="BF1122" t="s">
        <v>3</v>
      </c>
      <c r="BG1122" t="s">
        <v>3</v>
      </c>
      <c r="BH1122" t="s">
        <v>3</v>
      </c>
      <c r="BI1122" t="s">
        <v>3</v>
      </c>
      <c r="BJ1122" s="18" t="s">
        <v>6138</v>
      </c>
      <c r="BK1122" t="s">
        <v>3</v>
      </c>
      <c r="BL1122" t="s">
        <v>132</v>
      </c>
      <c r="BM1122" t="s">
        <v>1</v>
      </c>
      <c r="BN1122">
        <f>Tabla1[[#This Row],[precio del paquete]]</f>
        <v>14800</v>
      </c>
      <c r="BO1122" t="s">
        <v>1</v>
      </c>
      <c r="BP1122" t="s">
        <v>1</v>
      </c>
      <c r="BQ1122" t="s">
        <v>1</v>
      </c>
      <c r="BR1122" t="s">
        <v>1</v>
      </c>
      <c r="BS1122" t="s">
        <v>1</v>
      </c>
      <c r="BT1122" t="s">
        <v>1</v>
      </c>
      <c r="BU1122" t="s">
        <v>1</v>
      </c>
      <c r="BV1122" t="s">
        <v>1</v>
      </c>
      <c r="BW1122" t="s">
        <v>0</v>
      </c>
      <c r="BX1122" t="s">
        <v>1</v>
      </c>
      <c r="BY1122" t="s">
        <v>1</v>
      </c>
      <c r="BZ1122" t="s">
        <v>1</v>
      </c>
      <c r="CA1122" t="s">
        <v>1</v>
      </c>
      <c r="CB1122" t="s">
        <v>1</v>
      </c>
      <c r="CD1122" t="str" cm="1">
        <f t="array" aca="1" ref="CD1122" ca="1">eConcatenar(A1122:CB1122,"|")</f>
        <v>RhoYlTym9H14ynDS|CAR2021-5647|3|MEMORIAL|TABASCO|CUNDUACAN|EJIDO MANTILLA|2021-09-25|14800|0|50|50|0|0|0|0|0|0|0|0|0|0|0|0|0|0|0|ACOPA|DE LA CRUZ|ELIZABETH|SOLTERO|X|X|CARRETERA A TULIPAN SIN NUMERO|EJIDO MANTILLA|X|9372706554|X|X|X|CARRETERA A TULIPAN SIN NUMERO|X|LUNES|X|X|X|X|X|DOMICILIO |900|13900|0|0|0|2022-05-02|2022-05-09|x|x|x|x|x|W5OV8PESRAEJZYS|x|HOMBRE|X|14800|X|X|X|X|X|X|X|X|CARDENAS|X|X|X|X|X</v>
      </c>
    </row>
    <row r="1123" spans="1:82" x14ac:dyDescent="0.25">
      <c r="A1123" t="s">
        <v>1257</v>
      </c>
      <c r="B1123" t="s">
        <v>2351</v>
      </c>
      <c r="C1123">
        <v>3</v>
      </c>
      <c r="D1123" t="s">
        <v>3187</v>
      </c>
      <c r="E1123" t="s">
        <v>3188</v>
      </c>
      <c r="F1123" t="s">
        <v>3191</v>
      </c>
      <c r="G1123" t="s">
        <v>3327</v>
      </c>
      <c r="H1123" t="s">
        <v>3891</v>
      </c>
      <c r="I1123">
        <v>12900</v>
      </c>
      <c r="J1123">
        <v>0</v>
      </c>
      <c r="K1123">
        <v>100</v>
      </c>
      <c r="L1123">
        <v>50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 t="s">
        <v>4413</v>
      </c>
      <c r="AC1123" t="s">
        <v>4183</v>
      </c>
      <c r="AD1123" t="s">
        <v>4529</v>
      </c>
      <c r="AE1123" t="s">
        <v>4</v>
      </c>
      <c r="AF1123" s="1" t="s">
        <v>1</v>
      </c>
      <c r="AG1123" t="s">
        <v>1</v>
      </c>
      <c r="AH1123" t="s">
        <v>5365</v>
      </c>
      <c r="AI1123" t="s">
        <v>3327</v>
      </c>
      <c r="AJ1123" t="s">
        <v>1</v>
      </c>
      <c r="AK1123" t="s">
        <v>1</v>
      </c>
      <c r="AL1123" t="s">
        <v>1</v>
      </c>
      <c r="AM1123" t="s">
        <v>1</v>
      </c>
      <c r="AN1123" t="s">
        <v>1</v>
      </c>
      <c r="AO1123" t="s">
        <v>5365</v>
      </c>
      <c r="AP1123" t="s">
        <v>1</v>
      </c>
      <c r="AQ1123" t="s">
        <v>2</v>
      </c>
      <c r="AR1123" t="s">
        <v>1</v>
      </c>
      <c r="AS1123" t="s">
        <v>1</v>
      </c>
      <c r="AT1123" t="s">
        <v>1</v>
      </c>
      <c r="AU1123" t="s">
        <v>1</v>
      </c>
      <c r="AV1123" t="s">
        <v>1</v>
      </c>
      <c r="AW1123" t="s">
        <v>11</v>
      </c>
      <c r="AX1123">
        <f>Tabla1[[#This Row],[precio del paquete]]-Tabla1[[#This Row],[Saldo_Deudor]]</f>
        <v>9050</v>
      </c>
      <c r="AY1123">
        <v>3850</v>
      </c>
      <c r="AZ1123">
        <v>0</v>
      </c>
      <c r="BA1123">
        <v>0</v>
      </c>
      <c r="BB1123" s="20">
        <v>0</v>
      </c>
      <c r="BC1123" t="s">
        <v>5967</v>
      </c>
      <c r="BD1123" t="s">
        <v>6053</v>
      </c>
      <c r="BE1123" s="1" t="s">
        <v>3</v>
      </c>
      <c r="BF1123" t="s">
        <v>3</v>
      </c>
      <c r="BG1123" t="s">
        <v>3</v>
      </c>
      <c r="BH1123" t="s">
        <v>3</v>
      </c>
      <c r="BI1123" t="s">
        <v>3</v>
      </c>
      <c r="BJ1123" s="19" t="s">
        <v>6138</v>
      </c>
      <c r="BK1123" t="s">
        <v>3</v>
      </c>
      <c r="BL1123" t="s">
        <v>132</v>
      </c>
      <c r="BM1123" t="s">
        <v>1</v>
      </c>
      <c r="BN1123">
        <f>Tabla1[[#This Row],[precio del paquete]]</f>
        <v>12900</v>
      </c>
      <c r="BO1123" t="s">
        <v>1</v>
      </c>
      <c r="BP1123" t="s">
        <v>1</v>
      </c>
      <c r="BQ1123" t="s">
        <v>1</v>
      </c>
      <c r="BR1123" t="s">
        <v>1</v>
      </c>
      <c r="BS1123" t="s">
        <v>1</v>
      </c>
      <c r="BT1123" t="s">
        <v>1</v>
      </c>
      <c r="BU1123" t="s">
        <v>1</v>
      </c>
      <c r="BV1123" t="s">
        <v>1</v>
      </c>
      <c r="BW1123" t="s">
        <v>0</v>
      </c>
      <c r="BX1123" t="s">
        <v>1</v>
      </c>
      <c r="BY1123" t="s">
        <v>1</v>
      </c>
      <c r="BZ1123" t="s">
        <v>1</v>
      </c>
      <c r="CA1123" t="s">
        <v>1</v>
      </c>
      <c r="CB1123" t="s">
        <v>1</v>
      </c>
      <c r="CD1123" t="str" cm="1">
        <f t="array" aca="1" ref="CD1123" ca="1">eConcatenar(A1123:CB1123,"|")</f>
        <v>diKoLnDZdZGKzSwg|CAR2019-1504|3|ECONOLINE|TABASCO|CUNDUACAN|EJIDO MANTILLA|2019-06-06|12900|0|100|50|0|0|0|0|0|0|0|0|0|0|0|0|0|0|0|ACOPA|DE LA CRUZ|BERTHA LILA|SOLTERO|X|X|LA MODITA|EJIDO MANTILLA|X|X|X|X|X|LA MODITA|X|LUNES|X|X|X|X|X|DOMICILIO |9050|3850|0|0|0|2022-05-02|2022-05-09|x|x|x|x|x|W5OV8PESRAEJZYS|x|HOMBRE|X|12900|X|X|X|X|X|X|X|X|CARDENAS|X|X|X|X|X</v>
      </c>
    </row>
    <row r="1124" spans="1:82" x14ac:dyDescent="0.25">
      <c r="A1124" t="s">
        <v>1258</v>
      </c>
      <c r="B1124" t="s">
        <v>2352</v>
      </c>
      <c r="C1124">
        <v>3</v>
      </c>
      <c r="D1124" t="s">
        <v>3183</v>
      </c>
      <c r="E1124" t="s">
        <v>3188</v>
      </c>
      <c r="F1124" t="s">
        <v>3191</v>
      </c>
      <c r="G1124" t="s">
        <v>3327</v>
      </c>
      <c r="H1124" t="s">
        <v>3778</v>
      </c>
      <c r="I1124">
        <v>14800</v>
      </c>
      <c r="J1124">
        <v>0</v>
      </c>
      <c r="K1124">
        <v>50</v>
      </c>
      <c r="L1124">
        <v>50</v>
      </c>
      <c r="M1124">
        <v>1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 t="s">
        <v>4413</v>
      </c>
      <c r="AC1124" t="s">
        <v>4183</v>
      </c>
      <c r="AD1124" t="s">
        <v>4530</v>
      </c>
      <c r="AE1124" t="s">
        <v>4</v>
      </c>
      <c r="AF1124" t="s">
        <v>1</v>
      </c>
      <c r="AG1124" t="s">
        <v>1</v>
      </c>
      <c r="AH1124" t="s">
        <v>3237</v>
      </c>
      <c r="AI1124" t="s">
        <v>3327</v>
      </c>
      <c r="AJ1124" t="s">
        <v>1</v>
      </c>
      <c r="AK1124">
        <v>9371273272</v>
      </c>
      <c r="AL1124" t="s">
        <v>1</v>
      </c>
      <c r="AM1124" t="s">
        <v>1</v>
      </c>
      <c r="AN1124" t="s">
        <v>1</v>
      </c>
      <c r="AO1124" t="s">
        <v>3237</v>
      </c>
      <c r="AP1124" t="s">
        <v>1</v>
      </c>
      <c r="AQ1124" t="s">
        <v>2</v>
      </c>
      <c r="AR1124" t="s">
        <v>1</v>
      </c>
      <c r="AS1124" t="s">
        <v>1</v>
      </c>
      <c r="AT1124" t="s">
        <v>1</v>
      </c>
      <c r="AU1124" t="s">
        <v>1</v>
      </c>
      <c r="AV1124" t="s">
        <v>1</v>
      </c>
      <c r="AW1124" t="s">
        <v>11</v>
      </c>
      <c r="AX1124">
        <f>Tabla1[[#This Row],[precio del paquete]]-Tabla1[[#This Row],[Saldo_Deudor]]</f>
        <v>550</v>
      </c>
      <c r="AY1124">
        <v>14250</v>
      </c>
      <c r="AZ1124">
        <v>0</v>
      </c>
      <c r="BA1124">
        <v>0</v>
      </c>
      <c r="BB1124" s="20">
        <v>0</v>
      </c>
      <c r="BC1124" t="s">
        <v>5967</v>
      </c>
      <c r="BD1124" t="s">
        <v>6053</v>
      </c>
      <c r="BE1124" s="1" t="s">
        <v>3</v>
      </c>
      <c r="BF1124" t="s">
        <v>3</v>
      </c>
      <c r="BG1124" t="s">
        <v>3</v>
      </c>
      <c r="BH1124" t="s">
        <v>3</v>
      </c>
      <c r="BI1124" t="s">
        <v>3</v>
      </c>
      <c r="BJ1124" s="18" t="s">
        <v>6138</v>
      </c>
      <c r="BK1124" t="s">
        <v>3</v>
      </c>
      <c r="BL1124" t="s">
        <v>132</v>
      </c>
      <c r="BM1124" t="s">
        <v>1</v>
      </c>
      <c r="BN1124">
        <f>Tabla1[[#This Row],[precio del paquete]]</f>
        <v>14800</v>
      </c>
      <c r="BO1124" t="s">
        <v>1</v>
      </c>
      <c r="BP1124" t="s">
        <v>1</v>
      </c>
      <c r="BQ1124" t="s">
        <v>1</v>
      </c>
      <c r="BR1124" t="s">
        <v>1</v>
      </c>
      <c r="BS1124" t="s">
        <v>1</v>
      </c>
      <c r="BT1124" t="s">
        <v>1</v>
      </c>
      <c r="BU1124" t="s">
        <v>1</v>
      </c>
      <c r="BV1124" t="s">
        <v>1</v>
      </c>
      <c r="BW1124" t="s">
        <v>0</v>
      </c>
      <c r="BX1124" t="s">
        <v>1</v>
      </c>
      <c r="BY1124" t="s">
        <v>1</v>
      </c>
      <c r="BZ1124" t="s">
        <v>1</v>
      </c>
      <c r="CA1124" t="s">
        <v>1</v>
      </c>
      <c r="CB1124" t="s">
        <v>1</v>
      </c>
      <c r="CD1124" t="str" cm="1">
        <f t="array" aca="1" ref="CD1124" ca="1">eConcatenar(A1124:CB1124,"|")</f>
        <v>S9LCVd75QyJ8PbUg|CAR2021-5657|3|MEMORIAL|TABASCO|CUNDUACAN|EJIDO MANTILLA|2021-09-27|14800|0|50|50|1|0|0|0|0|0|0|0|0|0|0|0|0|0|0|ACOPA|DE LA CRUZ|MARIA INES|SOLTERO|X|X|CARRETERA PRINCIPAL SIN NUMERO|EJIDO MANTILLA|X|9371273272|X|X|X|CARRETERA PRINCIPAL SIN NUMERO|X|LUNES|X|X|X|X|X|DOMICILIO |550|14250|0|0|0|2022-05-02|2022-05-09|x|x|x|x|x|W5OV8PESRAEJZYS|x|HOMBRE|X|14800|X|X|X|X|X|X|X|X|CARDENAS|X|X|X|X|X</v>
      </c>
    </row>
    <row r="1125" spans="1:82" x14ac:dyDescent="0.25">
      <c r="A1125" t="s">
        <v>1259</v>
      </c>
      <c r="B1125" t="s">
        <v>2607</v>
      </c>
      <c r="C1125">
        <v>3</v>
      </c>
      <c r="D1125" t="s">
        <v>3186</v>
      </c>
      <c r="E1125" t="s">
        <v>3188</v>
      </c>
      <c r="F1125" t="s">
        <v>0</v>
      </c>
      <c r="G1125" t="s">
        <v>3482</v>
      </c>
      <c r="H1125" t="s">
        <v>3977</v>
      </c>
      <c r="I1125">
        <v>19800</v>
      </c>
      <c r="J1125">
        <v>0</v>
      </c>
      <c r="K1125">
        <v>200</v>
      </c>
      <c r="L1125">
        <v>50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 t="s">
        <v>4358</v>
      </c>
      <c r="AC1125" t="s">
        <v>7</v>
      </c>
      <c r="AD1125" t="s">
        <v>4771</v>
      </c>
      <c r="AE1125" t="s">
        <v>4</v>
      </c>
      <c r="AF1125" t="s">
        <v>1</v>
      </c>
      <c r="AG1125" t="s">
        <v>1</v>
      </c>
      <c r="AH1125" t="s">
        <v>5534</v>
      </c>
      <c r="AI1125" t="s">
        <v>3482</v>
      </c>
      <c r="AJ1125" t="s">
        <v>1</v>
      </c>
      <c r="AK1125">
        <v>9372836122</v>
      </c>
      <c r="AL1125" t="s">
        <v>1</v>
      </c>
      <c r="AM1125" t="s">
        <v>1</v>
      </c>
      <c r="AN1125" t="s">
        <v>1</v>
      </c>
      <c r="AO1125" t="s">
        <v>5534</v>
      </c>
      <c r="AP1125" t="s">
        <v>1</v>
      </c>
      <c r="AQ1125" t="s">
        <v>2</v>
      </c>
      <c r="AR1125" t="s">
        <v>1</v>
      </c>
      <c r="AS1125" t="s">
        <v>1</v>
      </c>
      <c r="AT1125" t="s">
        <v>1</v>
      </c>
      <c r="AU1125" t="s">
        <v>1</v>
      </c>
      <c r="AV1125" t="s">
        <v>1</v>
      </c>
      <c r="AW1125" t="s">
        <v>11</v>
      </c>
      <c r="AX1125">
        <f>Tabla1[[#This Row],[precio del paquete]]-Tabla1[[#This Row],[Saldo_Deudor]]</f>
        <v>7500</v>
      </c>
      <c r="AY1125">
        <v>12300</v>
      </c>
      <c r="AZ1125">
        <v>0</v>
      </c>
      <c r="BA1125">
        <v>0</v>
      </c>
      <c r="BB1125" s="20">
        <v>0</v>
      </c>
      <c r="BC1125" t="s">
        <v>5967</v>
      </c>
      <c r="BD1125" t="s">
        <v>6053</v>
      </c>
      <c r="BE1125" s="1" t="s">
        <v>3</v>
      </c>
      <c r="BF1125" t="s">
        <v>3</v>
      </c>
      <c r="BG1125" t="s">
        <v>3</v>
      </c>
      <c r="BH1125" t="s">
        <v>3</v>
      </c>
      <c r="BI1125" t="s">
        <v>3</v>
      </c>
      <c r="BJ1125" s="19" t="s">
        <v>6138</v>
      </c>
      <c r="BK1125" t="s">
        <v>3</v>
      </c>
      <c r="BL1125" t="s">
        <v>132</v>
      </c>
      <c r="BM1125" t="s">
        <v>1</v>
      </c>
      <c r="BN1125">
        <f>Tabla1[[#This Row],[precio del paquete]]</f>
        <v>19800</v>
      </c>
      <c r="BO1125" t="s">
        <v>1</v>
      </c>
      <c r="BP1125" t="s">
        <v>1</v>
      </c>
      <c r="BQ1125" t="s">
        <v>1</v>
      </c>
      <c r="BR1125" t="s">
        <v>1</v>
      </c>
      <c r="BS1125" t="s">
        <v>1</v>
      </c>
      <c r="BT1125" t="s">
        <v>1</v>
      </c>
      <c r="BU1125" t="s">
        <v>1</v>
      </c>
      <c r="BV1125" t="s">
        <v>1</v>
      </c>
      <c r="BW1125" t="s">
        <v>0</v>
      </c>
      <c r="BX1125" t="s">
        <v>1</v>
      </c>
      <c r="BY1125" t="s">
        <v>1</v>
      </c>
      <c r="BZ1125" t="s">
        <v>1</v>
      </c>
      <c r="CA1125" t="s">
        <v>1</v>
      </c>
      <c r="CB1125" t="s">
        <v>1</v>
      </c>
      <c r="CD1125" t="str" cm="1">
        <f t="array" aca="1" ref="CD1125" ca="1">eConcatenar(A1125:CB1125,"|")</f>
        <v>Fj9tvk9b94drrBoF|CAR2020-1073|3|ZAFIRO|TABASCO|CARDENAS|POBLADO C-17 INDEPENDENCIA |2020-06-16|19800|0|200|50|0|0|0|0|0|0|0|0|0|0|0|0|0|0|0|MARIN|LOPEZ|BORTHA PATILLA|SOLTERO|X|X|CALLE 2 ZONA VERDE|POBLADO C-17 INDEPENDENCIA |X|9372836122|X|X|X|CALLE 2 ZONA VERDE|X|LUNES|X|X|X|X|X|DOMICILIO |7500|12300|0|0|0|2022-05-02|2022-05-09|x|x|x|x|x|W5OV8PESRAEJZYS|x|HOMBRE|X|19800|X|X|X|X|X|X|X|X|CARDENAS|X|X|X|X|X</v>
      </c>
    </row>
    <row r="1126" spans="1:82" x14ac:dyDescent="0.25">
      <c r="A1126" t="s">
        <v>1260</v>
      </c>
      <c r="B1126" t="s">
        <v>2605</v>
      </c>
      <c r="C1126">
        <v>3</v>
      </c>
      <c r="D1126" t="s">
        <v>3183</v>
      </c>
      <c r="E1126" t="s">
        <v>3188</v>
      </c>
      <c r="F1126" t="s">
        <v>0</v>
      </c>
      <c r="G1126" t="s">
        <v>3481</v>
      </c>
      <c r="H1126" t="s">
        <v>3976</v>
      </c>
      <c r="I1126">
        <v>14800</v>
      </c>
      <c r="J1126">
        <v>0</v>
      </c>
      <c r="K1126">
        <v>500</v>
      </c>
      <c r="L1126">
        <v>50</v>
      </c>
      <c r="M1126">
        <v>2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 t="s">
        <v>4217</v>
      </c>
      <c r="AC1126" t="s">
        <v>4184</v>
      </c>
      <c r="AD1126" t="s">
        <v>4769</v>
      </c>
      <c r="AE1126" t="s">
        <v>4</v>
      </c>
      <c r="AF1126" t="s">
        <v>1</v>
      </c>
      <c r="AG1126" t="s">
        <v>1</v>
      </c>
      <c r="AH1126" t="s">
        <v>5532</v>
      </c>
      <c r="AI1126" t="s">
        <v>3481</v>
      </c>
      <c r="AJ1126" t="s">
        <v>1</v>
      </c>
      <c r="AK1126">
        <v>9371142535</v>
      </c>
      <c r="AL1126" t="s">
        <v>1</v>
      </c>
      <c r="AM1126" t="s">
        <v>1</v>
      </c>
      <c r="AN1126" t="s">
        <v>1</v>
      </c>
      <c r="AO1126" t="s">
        <v>5532</v>
      </c>
      <c r="AP1126" t="s">
        <v>1</v>
      </c>
      <c r="AQ1126" t="s">
        <v>2</v>
      </c>
      <c r="AR1126" t="s">
        <v>1</v>
      </c>
      <c r="AS1126" t="s">
        <v>1</v>
      </c>
      <c r="AT1126" t="s">
        <v>1</v>
      </c>
      <c r="AU1126" t="s">
        <v>1</v>
      </c>
      <c r="AV1126" t="s">
        <v>1</v>
      </c>
      <c r="AW1126" t="s">
        <v>11</v>
      </c>
      <c r="AX1126">
        <f>Tabla1[[#This Row],[precio del paquete]]-Tabla1[[#This Row],[Saldo_Deudor]]</f>
        <v>500</v>
      </c>
      <c r="AY1126">
        <v>14300</v>
      </c>
      <c r="AZ1126">
        <v>0</v>
      </c>
      <c r="BA1126">
        <v>0</v>
      </c>
      <c r="BB1126" s="20">
        <v>0</v>
      </c>
      <c r="BC1126" t="s">
        <v>3966</v>
      </c>
      <c r="BD1126" t="s">
        <v>6036</v>
      </c>
      <c r="BE1126" s="1" t="s">
        <v>3</v>
      </c>
      <c r="BF1126" t="s">
        <v>3</v>
      </c>
      <c r="BG1126" t="s">
        <v>3</v>
      </c>
      <c r="BH1126" t="s">
        <v>3</v>
      </c>
      <c r="BI1126" t="s">
        <v>3</v>
      </c>
      <c r="BJ1126" s="18" t="s">
        <v>6128</v>
      </c>
      <c r="BK1126" t="s">
        <v>3</v>
      </c>
      <c r="BL1126" t="s">
        <v>132</v>
      </c>
      <c r="BM1126" t="s">
        <v>1</v>
      </c>
      <c r="BN1126">
        <f>Tabla1[[#This Row],[precio del paquete]]</f>
        <v>14800</v>
      </c>
      <c r="BO1126" t="s">
        <v>1</v>
      </c>
      <c r="BP1126" t="s">
        <v>1</v>
      </c>
      <c r="BQ1126" t="s">
        <v>1</v>
      </c>
      <c r="BR1126" t="s">
        <v>1</v>
      </c>
      <c r="BS1126" t="s">
        <v>1</v>
      </c>
      <c r="BT1126" t="s">
        <v>1</v>
      </c>
      <c r="BU1126" t="s">
        <v>1</v>
      </c>
      <c r="BV1126" t="s">
        <v>1</v>
      </c>
      <c r="BW1126" t="s">
        <v>0</v>
      </c>
      <c r="BX1126" t="s">
        <v>1</v>
      </c>
      <c r="BY1126" t="s">
        <v>1</v>
      </c>
      <c r="BZ1126" t="s">
        <v>1</v>
      </c>
      <c r="CA1126" t="s">
        <v>1</v>
      </c>
      <c r="CB1126" t="s">
        <v>1</v>
      </c>
      <c r="CD1126" t="str" cm="1">
        <f t="array" aca="1" ref="CD1126" ca="1">eConcatenar(A1126:CB1126,"|")</f>
        <v>Po190VA6czUtnDpu|CAR2022-0002|3|MEMORIAL|TABASCO|CARDENAS|POBLADO C-10 GENERAL LAZARO CARDENAS|2022-05-01|14800|0|500|50|2|0|0|0|0|0|0|0|0|0|0|0|0|0|0|RODRIGUEZ|PEREZ|ADELA|SOLTERO|X|X|CALLE 7 CASA NUMERO 17|POBLADO C-10 GENERAL LAZARO CARDENAS|X|9371142535|X|X|X|CALLE 7 CASA NUMERO 17|X|LUNES|X|X|X|X|X|DOMICILIO |500|14300|0|0|0|2022-04-01|2022-04-08|x|x|x|x|x|EJCRE545VMMBBOQ|x|HOMBRE|X|14800|X|X|X|X|X|X|X|X|CARDENAS|X|X|X|X|X</v>
      </c>
    </row>
    <row r="1127" spans="1:82" x14ac:dyDescent="0.25">
      <c r="A1127" t="s">
        <v>1261</v>
      </c>
      <c r="B1127" t="s">
        <v>2606</v>
      </c>
      <c r="C1127">
        <v>3</v>
      </c>
      <c r="D1127" t="s">
        <v>3183</v>
      </c>
      <c r="E1127" t="s">
        <v>3188</v>
      </c>
      <c r="F1127" t="s">
        <v>0</v>
      </c>
      <c r="G1127" t="s">
        <v>3481</v>
      </c>
      <c r="H1127" t="s">
        <v>3854</v>
      </c>
      <c r="I1127">
        <v>14800</v>
      </c>
      <c r="J1127">
        <v>0</v>
      </c>
      <c r="K1127">
        <v>50</v>
      </c>
      <c r="L1127">
        <v>50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 t="s">
        <v>4228</v>
      </c>
      <c r="AC1127" t="s">
        <v>4305</v>
      </c>
      <c r="AD1127" t="s">
        <v>4770</v>
      </c>
      <c r="AE1127" t="s">
        <v>4</v>
      </c>
      <c r="AF1127" t="s">
        <v>1</v>
      </c>
      <c r="AG1127" t="s">
        <v>1</v>
      </c>
      <c r="AH1127" t="s">
        <v>5533</v>
      </c>
      <c r="AI1127" t="s">
        <v>3481</v>
      </c>
      <c r="AJ1127" t="s">
        <v>1</v>
      </c>
      <c r="AK1127">
        <v>9371702826</v>
      </c>
      <c r="AL1127" t="s">
        <v>1</v>
      </c>
      <c r="AM1127" t="s">
        <v>1</v>
      </c>
      <c r="AN1127" t="s">
        <v>1</v>
      </c>
      <c r="AO1127" t="s">
        <v>5533</v>
      </c>
      <c r="AP1127" t="s">
        <v>1</v>
      </c>
      <c r="AQ1127" t="s">
        <v>2</v>
      </c>
      <c r="AR1127" t="s">
        <v>1</v>
      </c>
      <c r="AS1127" t="s">
        <v>1</v>
      </c>
      <c r="AT1127" t="s">
        <v>1</v>
      </c>
      <c r="AU1127" t="s">
        <v>1</v>
      </c>
      <c r="AV1127" t="s">
        <v>1</v>
      </c>
      <c r="AW1127" t="s">
        <v>11</v>
      </c>
      <c r="AX1127">
        <f>Tabla1[[#This Row],[precio del paquete]]-Tabla1[[#This Row],[Saldo_Deudor]]</f>
        <v>1800</v>
      </c>
      <c r="AY1127">
        <v>13000</v>
      </c>
      <c r="AZ1127">
        <v>0</v>
      </c>
      <c r="BA1127">
        <v>0</v>
      </c>
      <c r="BB1127" s="20">
        <v>0</v>
      </c>
      <c r="BC1127" t="s">
        <v>4166</v>
      </c>
      <c r="BD1127" t="s">
        <v>6035</v>
      </c>
      <c r="BE1127" s="1" t="s">
        <v>3</v>
      </c>
      <c r="BF1127" t="s">
        <v>3</v>
      </c>
      <c r="BG1127" t="s">
        <v>3</v>
      </c>
      <c r="BH1127" t="s">
        <v>3</v>
      </c>
      <c r="BI1127" t="s">
        <v>3</v>
      </c>
      <c r="BJ1127" s="19" t="s">
        <v>6128</v>
      </c>
      <c r="BK1127" t="s">
        <v>3</v>
      </c>
      <c r="BL1127" t="s">
        <v>132</v>
      </c>
      <c r="BM1127" t="s">
        <v>1</v>
      </c>
      <c r="BN1127">
        <f>Tabla1[[#This Row],[precio del paquete]]</f>
        <v>14800</v>
      </c>
      <c r="BO1127" t="s">
        <v>1</v>
      </c>
      <c r="BP1127" t="s">
        <v>1</v>
      </c>
      <c r="BQ1127" t="s">
        <v>1</v>
      </c>
      <c r="BR1127" t="s">
        <v>1</v>
      </c>
      <c r="BS1127" t="s">
        <v>1</v>
      </c>
      <c r="BT1127" t="s">
        <v>1</v>
      </c>
      <c r="BU1127" t="s">
        <v>1</v>
      </c>
      <c r="BV1127" t="s">
        <v>1</v>
      </c>
      <c r="BW1127" t="s">
        <v>0</v>
      </c>
      <c r="BX1127" t="s">
        <v>1</v>
      </c>
      <c r="BY1127" t="s">
        <v>1</v>
      </c>
      <c r="BZ1127" t="s">
        <v>1</v>
      </c>
      <c r="CA1127" t="s">
        <v>1</v>
      </c>
      <c r="CB1127" t="s">
        <v>1</v>
      </c>
      <c r="CD1127" t="str" cm="1">
        <f t="array" aca="1" ref="CD1127" ca="1">eConcatenar(A1127:CB1127,"|")</f>
        <v>RKUVIWVPppXEbLc0|CAR2021-5859|3|MEMORIAL|TABASCO|CARDENAS|POBLADO C-10 GENERAL LAZARO CARDENAS|2021-06-10|14800|0|50|50|0|0|0|0|0|0|0|0|0|0|0|0|0|0|0|VENTURA|SANCHEZ|ARTURO|SOLTERO|X|X|CARRETERA PRINCIPAL ZONA VERDE SIN NUMERO |POBLADO C-10 GENERAL LAZARO CARDENAS|X|9371702826|X|X|X|CARRETERA PRINCIPAL ZONA VERDE SIN NUMERO |X|LUNES|X|X|X|X|X|DOMICILIO |1800|13000|0|0|0|2022-04-02|2022-04-09|x|x|x|x|x|EJCRE545VMMBBOQ|x|HOMBRE|X|14800|X|X|X|X|X|X|X|X|CARDENAS|X|X|X|X|X</v>
      </c>
    </row>
    <row r="1128" spans="1:82" x14ac:dyDescent="0.25">
      <c r="A1128" t="s">
        <v>1262</v>
      </c>
      <c r="B1128" t="s">
        <v>2339</v>
      </c>
      <c r="C1128">
        <v>3</v>
      </c>
      <c r="D1128" t="s">
        <v>3183</v>
      </c>
      <c r="E1128" t="s">
        <v>3188</v>
      </c>
      <c r="F1128" t="s">
        <v>0</v>
      </c>
      <c r="G1128" t="s">
        <v>3317</v>
      </c>
      <c r="H1128" t="s">
        <v>3885</v>
      </c>
      <c r="I1128">
        <v>14800</v>
      </c>
      <c r="J1128">
        <v>0</v>
      </c>
      <c r="K1128">
        <v>200</v>
      </c>
      <c r="L1128">
        <v>50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 t="s">
        <v>4184</v>
      </c>
      <c r="AC1128" t="s">
        <v>4516</v>
      </c>
      <c r="AD1128" t="s">
        <v>4517</v>
      </c>
      <c r="AE1128" t="s">
        <v>4</v>
      </c>
      <c r="AF1128" t="s">
        <v>1</v>
      </c>
      <c r="AG1128" t="s">
        <v>1</v>
      </c>
      <c r="AH1128" t="s">
        <v>5356</v>
      </c>
      <c r="AI1128" t="s">
        <v>3317</v>
      </c>
      <c r="AJ1128" t="s">
        <v>1</v>
      </c>
      <c r="AK1128">
        <v>9371237557</v>
      </c>
      <c r="AL1128" t="s">
        <v>1</v>
      </c>
      <c r="AM1128" t="s">
        <v>1</v>
      </c>
      <c r="AN1128" t="s">
        <v>1</v>
      </c>
      <c r="AO1128" t="s">
        <v>5356</v>
      </c>
      <c r="AP1128" t="s">
        <v>1</v>
      </c>
      <c r="AQ1128" t="s">
        <v>2</v>
      </c>
      <c r="AR1128" t="s">
        <v>1</v>
      </c>
      <c r="AS1128" t="s">
        <v>1</v>
      </c>
      <c r="AT1128" t="s">
        <v>1</v>
      </c>
      <c r="AU1128" t="s">
        <v>1</v>
      </c>
      <c r="AV1128" t="s">
        <v>1</v>
      </c>
      <c r="AW1128" t="s">
        <v>11</v>
      </c>
      <c r="AX1128">
        <f>Tabla1[[#This Row],[precio del paquete]]-Tabla1[[#This Row],[Saldo_Deudor]]</f>
        <v>2100</v>
      </c>
      <c r="AY1128">
        <v>12700</v>
      </c>
      <c r="AZ1128">
        <v>0</v>
      </c>
      <c r="BA1128">
        <v>0</v>
      </c>
      <c r="BB1128" s="20">
        <v>0</v>
      </c>
      <c r="BC1128" t="s">
        <v>4166</v>
      </c>
      <c r="BD1128" t="s">
        <v>6035</v>
      </c>
      <c r="BE1128" s="1" t="s">
        <v>3</v>
      </c>
      <c r="BF1128" t="s">
        <v>3</v>
      </c>
      <c r="BG1128" t="s">
        <v>3</v>
      </c>
      <c r="BH1128" t="s">
        <v>3</v>
      </c>
      <c r="BI1128" t="s">
        <v>3</v>
      </c>
      <c r="BJ1128" s="18" t="s">
        <v>6128</v>
      </c>
      <c r="BK1128" t="s">
        <v>3</v>
      </c>
      <c r="BL1128" t="s">
        <v>132</v>
      </c>
      <c r="BM1128" t="s">
        <v>1</v>
      </c>
      <c r="BN1128">
        <f>Tabla1[[#This Row],[precio del paquete]]</f>
        <v>14800</v>
      </c>
      <c r="BO1128" t="s">
        <v>1</v>
      </c>
      <c r="BP1128" t="s">
        <v>1</v>
      </c>
      <c r="BQ1128" t="s">
        <v>1</v>
      </c>
      <c r="BR1128" t="s">
        <v>1</v>
      </c>
      <c r="BS1128" t="s">
        <v>1</v>
      </c>
      <c r="BT1128" t="s">
        <v>1</v>
      </c>
      <c r="BU1128" t="s">
        <v>1</v>
      </c>
      <c r="BV1128" t="s">
        <v>1</v>
      </c>
      <c r="BW1128" t="s">
        <v>0</v>
      </c>
      <c r="BX1128" t="s">
        <v>1</v>
      </c>
      <c r="BY1128" t="s">
        <v>1</v>
      </c>
      <c r="BZ1128" t="s">
        <v>1</v>
      </c>
      <c r="CA1128" t="s">
        <v>1</v>
      </c>
      <c r="CB1128" t="s">
        <v>1</v>
      </c>
      <c r="CD1128" t="str" cm="1">
        <f t="array" aca="1" ref="CD1128" ca="1">eConcatenar(A1128:CB1128,"|")</f>
        <v>G1fqTcUnyuisww0f|CAR2021-5299|3|MEMORIAL|TABASCO|CARDENAS|EJIDO ENCRUCIJADA CUARTA SECCION A |2021-09-14|14800|0|200|50|0|0|0|0|0|0|0|0|0|0|0|0|0|0|0|PEREZ|VILLEGA|LUCIA DEL ROSARIO|SOLTERO|X|X|CARRETERA RUMBO  A LAS CALZADAS ENCRUCIJADA CUARTA SECCION KILOMETRO 23|EJIDO ENCRUCIJADA CUARTA SECCION A |X|9371237557|X|X|X|CARRETERA RUMBO  A LAS CALZADAS ENCRUCIJADA CUARTA SECCION KILOMETRO 23|X|LUNES|X|X|X|X|X|DOMICILIO |2100|12700|0|0|0|2022-04-02|2022-04-09|x|x|x|x|x|EJCRE545VMMBBOQ|x|HOMBRE|X|14800|X|X|X|X|X|X|X|X|CARDENAS|X|X|X|X|X</v>
      </c>
    </row>
    <row r="1129" spans="1:82" x14ac:dyDescent="0.25">
      <c r="A1129" t="s">
        <v>1263</v>
      </c>
      <c r="B1129" t="s">
        <v>2781</v>
      </c>
      <c r="C1129">
        <v>3</v>
      </c>
      <c r="D1129" t="s">
        <v>3183</v>
      </c>
      <c r="E1129" t="s">
        <v>3188</v>
      </c>
      <c r="F1129" t="s">
        <v>0</v>
      </c>
      <c r="G1129" t="s">
        <v>3563</v>
      </c>
      <c r="H1129" t="s">
        <v>3817</v>
      </c>
      <c r="I1129">
        <v>14800</v>
      </c>
      <c r="J1129">
        <v>0</v>
      </c>
      <c r="K1129">
        <v>100</v>
      </c>
      <c r="L1129">
        <v>50</v>
      </c>
      <c r="M1129">
        <v>1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 t="s">
        <v>4247</v>
      </c>
      <c r="AC1129" t="s">
        <v>8</v>
      </c>
      <c r="AD1129" t="s">
        <v>4341</v>
      </c>
      <c r="AE1129" t="s">
        <v>4</v>
      </c>
      <c r="AF1129" t="s">
        <v>1</v>
      </c>
      <c r="AG1129" t="s">
        <v>1</v>
      </c>
      <c r="AH1129" t="s">
        <v>3237</v>
      </c>
      <c r="AI1129" t="s">
        <v>3563</v>
      </c>
      <c r="AJ1129" t="s">
        <v>1</v>
      </c>
      <c r="AK1129">
        <v>9371597795</v>
      </c>
      <c r="AL1129" t="s">
        <v>1</v>
      </c>
      <c r="AM1129" t="s">
        <v>1</v>
      </c>
      <c r="AN1129" t="s">
        <v>1</v>
      </c>
      <c r="AO1129" t="s">
        <v>3237</v>
      </c>
      <c r="AP1129" t="s">
        <v>1</v>
      </c>
      <c r="AQ1129" t="s">
        <v>2</v>
      </c>
      <c r="AR1129" t="s">
        <v>1</v>
      </c>
      <c r="AS1129" t="s">
        <v>1</v>
      </c>
      <c r="AT1129" t="s">
        <v>1</v>
      </c>
      <c r="AU1129" t="s">
        <v>1</v>
      </c>
      <c r="AV1129" t="s">
        <v>1</v>
      </c>
      <c r="AW1129" t="s">
        <v>11</v>
      </c>
      <c r="AX1129">
        <f>Tabla1[[#This Row],[precio del paquete]]-Tabla1[[#This Row],[Saldo_Deudor]]</f>
        <v>2000</v>
      </c>
      <c r="AY1129">
        <v>12800</v>
      </c>
      <c r="AZ1129">
        <v>0</v>
      </c>
      <c r="BA1129">
        <v>0</v>
      </c>
      <c r="BB1129" s="20">
        <v>0</v>
      </c>
      <c r="BC1129" t="s">
        <v>4166</v>
      </c>
      <c r="BD1129" t="s">
        <v>6035</v>
      </c>
      <c r="BE1129" s="1" t="s">
        <v>3</v>
      </c>
      <c r="BF1129" t="s">
        <v>3</v>
      </c>
      <c r="BG1129" t="s">
        <v>3</v>
      </c>
      <c r="BH1129" t="s">
        <v>3</v>
      </c>
      <c r="BI1129" t="s">
        <v>3</v>
      </c>
      <c r="BJ1129" s="19" t="s">
        <v>6128</v>
      </c>
      <c r="BK1129" t="s">
        <v>3</v>
      </c>
      <c r="BL1129" t="s">
        <v>132</v>
      </c>
      <c r="BM1129" t="s">
        <v>1</v>
      </c>
      <c r="BN1129">
        <f>Tabla1[[#This Row],[precio del paquete]]</f>
        <v>14800</v>
      </c>
      <c r="BO1129" t="s">
        <v>1</v>
      </c>
      <c r="BP1129" t="s">
        <v>1</v>
      </c>
      <c r="BQ1129" t="s">
        <v>1</v>
      </c>
      <c r="BR1129" t="s">
        <v>1</v>
      </c>
      <c r="BS1129" t="s">
        <v>1</v>
      </c>
      <c r="BT1129" t="s">
        <v>1</v>
      </c>
      <c r="BU1129" t="s">
        <v>1</v>
      </c>
      <c r="BV1129" t="s">
        <v>1</v>
      </c>
      <c r="BW1129" t="s">
        <v>0</v>
      </c>
      <c r="BX1129" t="s">
        <v>1</v>
      </c>
      <c r="BY1129" t="s">
        <v>1</v>
      </c>
      <c r="BZ1129" t="s">
        <v>1</v>
      </c>
      <c r="CA1129" t="s">
        <v>1</v>
      </c>
      <c r="CB1129" t="s">
        <v>1</v>
      </c>
      <c r="CD1129" t="str" cm="1">
        <f t="array" aca="1" ref="CD1129" ca="1">eConcatenar(A1129:CB1129,"|")</f>
        <v>54GwlZ4bTnIzAJrB|CAR2021-6204|3|MEMORIAL|TABASCO|CARDENAS|RANCHERIA SANTUARIO PRIMERA SECCION|2021-10-15|14800|0|100|50|1|0|0|0|0|0|0|0|0|0|0|0|0|0|0|MENDEZ|GOMEZ|ASUNCION|SOLTERO|X|X|CARRETERA PRINCIPAL SIN NUMERO|RANCHERIA SANTUARIO PRIMERA SECCION|X|9371597795|X|X|X|CARRETERA PRINCIPAL SIN NUMERO|X|LUNES|X|X|X|X|X|DOMICILIO |2000|12800|0|0|0|2022-04-02|2022-04-09|x|x|x|x|x|EJCRE545VMMBBOQ|x|HOMBRE|X|14800|X|X|X|X|X|X|X|X|CARDENAS|X|X|X|X|X</v>
      </c>
    </row>
    <row r="1130" spans="1:82" x14ac:dyDescent="0.25">
      <c r="A1130" t="s">
        <v>1264</v>
      </c>
      <c r="B1130" t="s">
        <v>2364</v>
      </c>
      <c r="C1130">
        <v>3</v>
      </c>
      <c r="D1130" t="s">
        <v>3183</v>
      </c>
      <c r="E1130" t="s">
        <v>3188</v>
      </c>
      <c r="F1130" t="s">
        <v>0</v>
      </c>
      <c r="G1130" t="s">
        <v>3337</v>
      </c>
      <c r="H1130" t="s">
        <v>3898</v>
      </c>
      <c r="I1130">
        <v>14800</v>
      </c>
      <c r="J1130">
        <v>0</v>
      </c>
      <c r="K1130">
        <v>50</v>
      </c>
      <c r="L1130">
        <v>50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 t="s">
        <v>4231</v>
      </c>
      <c r="AC1130" t="s">
        <v>4365</v>
      </c>
      <c r="AD1130" t="s">
        <v>4540</v>
      </c>
      <c r="AE1130" t="s">
        <v>4</v>
      </c>
      <c r="AF1130" t="s">
        <v>1</v>
      </c>
      <c r="AG1130" t="s">
        <v>1</v>
      </c>
      <c r="AH1130" t="s">
        <v>3237</v>
      </c>
      <c r="AI1130" t="s">
        <v>3337</v>
      </c>
      <c r="AJ1130" t="s">
        <v>1</v>
      </c>
      <c r="AK1130">
        <v>9331681093</v>
      </c>
      <c r="AL1130" t="s">
        <v>1</v>
      </c>
      <c r="AM1130" t="s">
        <v>1</v>
      </c>
      <c r="AN1130" t="s">
        <v>1</v>
      </c>
      <c r="AO1130" t="s">
        <v>3237</v>
      </c>
      <c r="AP1130" t="s">
        <v>1</v>
      </c>
      <c r="AQ1130" t="s">
        <v>2</v>
      </c>
      <c r="AR1130" t="s">
        <v>1</v>
      </c>
      <c r="AS1130" t="s">
        <v>1</v>
      </c>
      <c r="AT1130" t="s">
        <v>1</v>
      </c>
      <c r="AU1130" t="s">
        <v>1</v>
      </c>
      <c r="AV1130" t="s">
        <v>1</v>
      </c>
      <c r="AW1130" t="s">
        <v>11</v>
      </c>
      <c r="AX1130">
        <f>Tabla1[[#This Row],[precio del paquete]]-Tabla1[[#This Row],[Saldo_Deudor]]</f>
        <v>1235</v>
      </c>
      <c r="AY1130">
        <v>13565</v>
      </c>
      <c r="AZ1130">
        <v>0</v>
      </c>
      <c r="BA1130">
        <v>0</v>
      </c>
      <c r="BB1130" s="20">
        <v>0</v>
      </c>
      <c r="BC1130" t="s">
        <v>4166</v>
      </c>
      <c r="BD1130" t="s">
        <v>6035</v>
      </c>
      <c r="BE1130" s="1" t="s">
        <v>3</v>
      </c>
      <c r="BF1130" t="s">
        <v>3</v>
      </c>
      <c r="BG1130" t="s">
        <v>3</v>
      </c>
      <c r="BH1130" t="s">
        <v>3</v>
      </c>
      <c r="BI1130" t="s">
        <v>3</v>
      </c>
      <c r="BJ1130" s="18" t="s">
        <v>6128</v>
      </c>
      <c r="BK1130" t="s">
        <v>3</v>
      </c>
      <c r="BL1130" t="s">
        <v>132</v>
      </c>
      <c r="BM1130" t="s">
        <v>1</v>
      </c>
      <c r="BN1130">
        <f>Tabla1[[#This Row],[precio del paquete]]</f>
        <v>14800</v>
      </c>
      <c r="BO1130" t="s">
        <v>1</v>
      </c>
      <c r="BP1130" t="s">
        <v>1</v>
      </c>
      <c r="BQ1130" t="s">
        <v>1</v>
      </c>
      <c r="BR1130" t="s">
        <v>1</v>
      </c>
      <c r="BS1130" t="s">
        <v>1</v>
      </c>
      <c r="BT1130" t="s">
        <v>1</v>
      </c>
      <c r="BU1130" t="s">
        <v>1</v>
      </c>
      <c r="BV1130" t="s">
        <v>1</v>
      </c>
      <c r="BW1130" t="s">
        <v>0</v>
      </c>
      <c r="BX1130" t="s">
        <v>1</v>
      </c>
      <c r="BY1130" t="s">
        <v>1</v>
      </c>
      <c r="BZ1130" t="s">
        <v>1</v>
      </c>
      <c r="CA1130" t="s">
        <v>1</v>
      </c>
      <c r="CB1130" t="s">
        <v>1</v>
      </c>
      <c r="CD1130" t="str" cm="1">
        <f t="array" aca="1" ref="CD1130" ca="1">eConcatenar(A1130:CB1130,"|")</f>
        <v>L4MUaQACQDM1QOXh|CAR2021-6277|3|MEMORIAL|TABASCO|CARDENAS|EJIDO POZA REDONDA SEGUNDA SECCION|2021-10-21|14800|0|50|50|0|0|0|0|0|0|0|0|0|0|0|0|0|0|0|MORALES|VALENZUELA|MARSELO|SOLTERO|X|X|CARRETERA PRINCIPAL SIN NUMERO|EJIDO POZA REDONDA SEGUNDA SECCION|X|9331681093|X|X|X|CARRETERA PRINCIPAL SIN NUMERO|X|LUNES|X|X|X|X|X|DOMICILIO |1235|13565|0|0|0|2022-04-02|2022-04-09|x|x|x|x|x|EJCRE545VMMBBOQ|x|HOMBRE|X|14800|X|X|X|X|X|X|X|X|CARDENAS|X|X|X|X|X</v>
      </c>
    </row>
    <row r="1131" spans="1:82" x14ac:dyDescent="0.25">
      <c r="A1131" t="s">
        <v>1265</v>
      </c>
      <c r="B1131" t="s">
        <v>2608</v>
      </c>
      <c r="C1131">
        <v>3</v>
      </c>
      <c r="D1131" t="s">
        <v>3183</v>
      </c>
      <c r="E1131" t="s">
        <v>3188</v>
      </c>
      <c r="F1131" t="s">
        <v>0</v>
      </c>
      <c r="G1131" t="s">
        <v>3482</v>
      </c>
      <c r="H1131" t="s">
        <v>3870</v>
      </c>
      <c r="I1131">
        <v>14800</v>
      </c>
      <c r="J1131">
        <v>0</v>
      </c>
      <c r="K1131">
        <v>100</v>
      </c>
      <c r="L1131">
        <v>50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 t="s">
        <v>4201</v>
      </c>
      <c r="AC1131" t="s">
        <v>4772</v>
      </c>
      <c r="AD1131" t="s">
        <v>4773</v>
      </c>
      <c r="AE1131" t="s">
        <v>4</v>
      </c>
      <c r="AF1131" t="s">
        <v>1</v>
      </c>
      <c r="AG1131" t="s">
        <v>1</v>
      </c>
      <c r="AH1131" t="s">
        <v>5535</v>
      </c>
      <c r="AI1131" t="s">
        <v>3482</v>
      </c>
      <c r="AJ1131" t="s">
        <v>1</v>
      </c>
      <c r="AK1131">
        <v>9371180063</v>
      </c>
      <c r="AL1131" t="s">
        <v>1</v>
      </c>
      <c r="AM1131" t="s">
        <v>1</v>
      </c>
      <c r="AN1131" t="s">
        <v>1</v>
      </c>
      <c r="AO1131" t="s">
        <v>5535</v>
      </c>
      <c r="AP1131" t="s">
        <v>1</v>
      </c>
      <c r="AQ1131" t="s">
        <v>2</v>
      </c>
      <c r="AR1131" t="s">
        <v>1</v>
      </c>
      <c r="AS1131" t="s">
        <v>1</v>
      </c>
      <c r="AT1131" t="s">
        <v>1</v>
      </c>
      <c r="AU1131" t="s">
        <v>1</v>
      </c>
      <c r="AV1131" t="s">
        <v>1</v>
      </c>
      <c r="AW1131" t="s">
        <v>11</v>
      </c>
      <c r="AX1131">
        <f>Tabla1[[#This Row],[precio del paquete]]-Tabla1[[#This Row],[Saldo_Deudor]]</f>
        <v>4200</v>
      </c>
      <c r="AY1131">
        <v>10600</v>
      </c>
      <c r="AZ1131">
        <v>0</v>
      </c>
      <c r="BA1131">
        <v>0</v>
      </c>
      <c r="BB1131" s="20">
        <v>0</v>
      </c>
      <c r="BC1131" t="s">
        <v>4166</v>
      </c>
      <c r="BD1131" t="s">
        <v>6035</v>
      </c>
      <c r="BE1131" s="1" t="s">
        <v>3</v>
      </c>
      <c r="BF1131" t="s">
        <v>3</v>
      </c>
      <c r="BG1131" t="s">
        <v>3</v>
      </c>
      <c r="BH1131" t="s">
        <v>3</v>
      </c>
      <c r="BI1131" t="s">
        <v>3</v>
      </c>
      <c r="BJ1131" s="19" t="s">
        <v>6128</v>
      </c>
      <c r="BK1131" t="s">
        <v>3</v>
      </c>
      <c r="BL1131" t="s">
        <v>132</v>
      </c>
      <c r="BM1131" t="s">
        <v>1</v>
      </c>
      <c r="BN1131">
        <f>Tabla1[[#This Row],[precio del paquete]]</f>
        <v>14800</v>
      </c>
      <c r="BO1131" t="s">
        <v>1</v>
      </c>
      <c r="BP1131" t="s">
        <v>1</v>
      </c>
      <c r="BQ1131" t="s">
        <v>1</v>
      </c>
      <c r="BR1131" t="s">
        <v>1</v>
      </c>
      <c r="BS1131" t="s">
        <v>1</v>
      </c>
      <c r="BT1131" t="s">
        <v>1</v>
      </c>
      <c r="BU1131" t="s">
        <v>1</v>
      </c>
      <c r="BV1131" t="s">
        <v>1</v>
      </c>
      <c r="BW1131" t="s">
        <v>0</v>
      </c>
      <c r="BX1131" t="s">
        <v>1</v>
      </c>
      <c r="BY1131" t="s">
        <v>1</v>
      </c>
      <c r="BZ1131" t="s">
        <v>1</v>
      </c>
      <c r="CA1131" t="s">
        <v>1</v>
      </c>
      <c r="CB1131" t="s">
        <v>1</v>
      </c>
      <c r="CD1131" t="str" cm="1">
        <f t="array" aca="1" ref="CD1131" ca="1">eConcatenar(A1131:CB1131,"|")</f>
        <v>AQfMT9UP7ECRKQma|CAR2021-1685|3|MEMORIAL|TABASCO|CARDENAS|POBLADO C-17 INDEPENDENCIA |2021-01-03|14800|0|100|50|0|0|0|0|0|0|0|0|0|0|0|0|0|0|0|HERNANDEZ|NAVAREZ|GLENDYS|SOLTERO|X|X|CALLE UNO NUMERO 55|POBLADO C-17 INDEPENDENCIA |X|9371180063|X|X|X|CALLE UNO NUMERO 55|X|LUNES|X|X|X|X|X|DOMICILIO |4200|10600|0|0|0|2022-04-02|2022-04-09|x|x|x|x|x|EJCRE545VMMBBOQ|x|HOMBRE|X|14800|X|X|X|X|X|X|X|X|CARDENAS|X|X|X|X|X</v>
      </c>
    </row>
    <row r="1132" spans="1:82" x14ac:dyDescent="0.25">
      <c r="A1132" t="s">
        <v>1266</v>
      </c>
      <c r="B1132" t="s">
        <v>2609</v>
      </c>
      <c r="C1132">
        <v>3</v>
      </c>
      <c r="D1132" t="s">
        <v>3183</v>
      </c>
      <c r="E1132" t="s">
        <v>3188</v>
      </c>
      <c r="F1132" t="s">
        <v>0</v>
      </c>
      <c r="G1132" t="s">
        <v>3482</v>
      </c>
      <c r="H1132" t="s">
        <v>3978</v>
      </c>
      <c r="I1132">
        <v>14800</v>
      </c>
      <c r="J1132">
        <v>0</v>
      </c>
      <c r="K1132">
        <v>100</v>
      </c>
      <c r="L1132">
        <v>50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 t="s">
        <v>4186</v>
      </c>
      <c r="AC1132" t="s">
        <v>4183</v>
      </c>
      <c r="AD1132" t="s">
        <v>4774</v>
      </c>
      <c r="AE1132" t="s">
        <v>4</v>
      </c>
      <c r="AF1132" t="s">
        <v>1</v>
      </c>
      <c r="AG1132" t="s">
        <v>1</v>
      </c>
      <c r="AH1132" t="s">
        <v>5536</v>
      </c>
      <c r="AI1132" t="s">
        <v>3482</v>
      </c>
      <c r="AJ1132" t="s">
        <v>1</v>
      </c>
      <c r="AK1132">
        <v>9371220148</v>
      </c>
      <c r="AL1132" t="s">
        <v>1</v>
      </c>
      <c r="AM1132" t="s">
        <v>1</v>
      </c>
      <c r="AN1132" t="s">
        <v>1</v>
      </c>
      <c r="AO1132" t="s">
        <v>5536</v>
      </c>
      <c r="AP1132" t="s">
        <v>1</v>
      </c>
      <c r="AQ1132" t="s">
        <v>2</v>
      </c>
      <c r="AR1132" t="s">
        <v>1</v>
      </c>
      <c r="AS1132" t="s">
        <v>1</v>
      </c>
      <c r="AT1132" t="s">
        <v>1</v>
      </c>
      <c r="AU1132" t="s">
        <v>1</v>
      </c>
      <c r="AV1132" t="s">
        <v>1</v>
      </c>
      <c r="AW1132" t="s">
        <v>11</v>
      </c>
      <c r="AX1132">
        <f>Tabla1[[#This Row],[precio del paquete]]-Tabla1[[#This Row],[Saldo_Deudor]]</f>
        <v>3100</v>
      </c>
      <c r="AY1132">
        <v>11700</v>
      </c>
      <c r="AZ1132">
        <v>0</v>
      </c>
      <c r="BA1132">
        <v>0</v>
      </c>
      <c r="BB1132" s="20">
        <v>0</v>
      </c>
      <c r="BC1132" t="s">
        <v>4166</v>
      </c>
      <c r="BD1132" t="s">
        <v>6035</v>
      </c>
      <c r="BE1132" s="1" t="s">
        <v>3</v>
      </c>
      <c r="BF1132" t="s">
        <v>3</v>
      </c>
      <c r="BG1132" t="s">
        <v>3</v>
      </c>
      <c r="BH1132" t="s">
        <v>3</v>
      </c>
      <c r="BI1132" t="s">
        <v>3</v>
      </c>
      <c r="BJ1132" s="18" t="s">
        <v>6128</v>
      </c>
      <c r="BK1132" t="s">
        <v>3</v>
      </c>
      <c r="BL1132" t="s">
        <v>132</v>
      </c>
      <c r="BM1132" t="s">
        <v>1</v>
      </c>
      <c r="BN1132">
        <f>Tabla1[[#This Row],[precio del paquete]]</f>
        <v>14800</v>
      </c>
      <c r="BO1132" t="s">
        <v>1</v>
      </c>
      <c r="BP1132" t="s">
        <v>1</v>
      </c>
      <c r="BQ1132" t="s">
        <v>1</v>
      </c>
      <c r="BR1132" t="s">
        <v>1</v>
      </c>
      <c r="BS1132" t="s">
        <v>1</v>
      </c>
      <c r="BT1132" t="s">
        <v>1</v>
      </c>
      <c r="BU1132" t="s">
        <v>1</v>
      </c>
      <c r="BV1132" t="s">
        <v>1</v>
      </c>
      <c r="BW1132" t="s">
        <v>0</v>
      </c>
      <c r="BX1132" t="s">
        <v>1</v>
      </c>
      <c r="BY1132" t="s">
        <v>1</v>
      </c>
      <c r="BZ1132" t="s">
        <v>1</v>
      </c>
      <c r="CA1132" t="s">
        <v>1</v>
      </c>
      <c r="CB1132" t="s">
        <v>1</v>
      </c>
      <c r="CD1132" t="str" cm="1">
        <f t="array" aca="1" ref="CD1132" ca="1">eConcatenar(A1132:CB1132,"|")</f>
        <v>nGape56zaalMq1AU|CAR2021-1624|3|MEMORIAL|TABASCO|CARDENAS|POBLADO C-17 INDEPENDENCIA |2021-04-27|14800|0|100|50|0|0|0|0|0|0|0|0|0|0|0|0|0|0|0|GARCIA|DE LA CRUZ|ADELINA|SOLTERO|X|X|CALLE NUMERO 2 CASA NUMERO 98|POBLADO C-17 INDEPENDENCIA |X|9371220148|X|X|X|CALLE NUMERO 2 CASA NUMERO 98|X|LUNES|X|X|X|X|X|DOMICILIO |3100|11700|0|0|0|2022-04-02|2022-04-09|x|x|x|x|x|EJCRE545VMMBBOQ|x|HOMBRE|X|14800|X|X|X|X|X|X|X|X|CARDENAS|X|X|X|X|X</v>
      </c>
    </row>
    <row r="1133" spans="1:82" x14ac:dyDescent="0.25">
      <c r="A1133" t="s">
        <v>1267</v>
      </c>
      <c r="B1133" t="s">
        <v>2610</v>
      </c>
      <c r="C1133">
        <v>3</v>
      </c>
      <c r="D1133" t="s">
        <v>3183</v>
      </c>
      <c r="E1133" t="s">
        <v>3188</v>
      </c>
      <c r="F1133" t="s">
        <v>0</v>
      </c>
      <c r="G1133" t="s">
        <v>3482</v>
      </c>
      <c r="H1133" t="s">
        <v>3978</v>
      </c>
      <c r="I1133">
        <v>14800</v>
      </c>
      <c r="J1133">
        <v>0</v>
      </c>
      <c r="K1133">
        <v>100</v>
      </c>
      <c r="L1133">
        <v>50</v>
      </c>
      <c r="M1133">
        <v>1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 t="s">
        <v>4358</v>
      </c>
      <c r="AC1133" t="s">
        <v>4775</v>
      </c>
      <c r="AD1133" t="s">
        <v>4679</v>
      </c>
      <c r="AE1133" t="s">
        <v>4</v>
      </c>
      <c r="AF1133" t="s">
        <v>1</v>
      </c>
      <c r="AG1133" t="s">
        <v>1</v>
      </c>
      <c r="AH1133" t="s">
        <v>5537</v>
      </c>
      <c r="AI1133" t="s">
        <v>3482</v>
      </c>
      <c r="AJ1133" t="s">
        <v>1</v>
      </c>
      <c r="AK1133">
        <v>9171166177</v>
      </c>
      <c r="AL1133" t="s">
        <v>1</v>
      </c>
      <c r="AM1133" t="s">
        <v>1</v>
      </c>
      <c r="AN1133" t="s">
        <v>1</v>
      </c>
      <c r="AO1133" t="s">
        <v>5537</v>
      </c>
      <c r="AP1133" t="s">
        <v>1</v>
      </c>
      <c r="AQ1133" t="s">
        <v>2</v>
      </c>
      <c r="AR1133" t="s">
        <v>1</v>
      </c>
      <c r="AS1133" t="s">
        <v>1</v>
      </c>
      <c r="AT1133" t="s">
        <v>1</v>
      </c>
      <c r="AU1133" t="s">
        <v>1</v>
      </c>
      <c r="AV1133" t="s">
        <v>1</v>
      </c>
      <c r="AW1133" t="s">
        <v>11</v>
      </c>
      <c r="AX1133">
        <f>Tabla1[[#This Row],[precio del paquete]]-Tabla1[[#This Row],[Saldo_Deudor]]</f>
        <v>3700</v>
      </c>
      <c r="AY1133">
        <v>11100</v>
      </c>
      <c r="AZ1133">
        <v>0</v>
      </c>
      <c r="BA1133">
        <v>0</v>
      </c>
      <c r="BB1133" s="20">
        <v>0</v>
      </c>
      <c r="BC1133" t="s">
        <v>3988</v>
      </c>
      <c r="BD1133" t="s">
        <v>3768</v>
      </c>
      <c r="BE1133" s="1" t="s">
        <v>3</v>
      </c>
      <c r="BF1133" t="s">
        <v>3</v>
      </c>
      <c r="BG1133" t="s">
        <v>3</v>
      </c>
      <c r="BH1133" t="s">
        <v>3</v>
      </c>
      <c r="BI1133" t="s">
        <v>3</v>
      </c>
      <c r="BJ1133" s="19" t="s">
        <v>6128</v>
      </c>
      <c r="BK1133" t="s">
        <v>3</v>
      </c>
      <c r="BL1133" t="s">
        <v>132</v>
      </c>
      <c r="BM1133" t="s">
        <v>1</v>
      </c>
      <c r="BN1133">
        <f>Tabla1[[#This Row],[precio del paquete]]</f>
        <v>14800</v>
      </c>
      <c r="BO1133" t="s">
        <v>1</v>
      </c>
      <c r="BP1133" t="s">
        <v>1</v>
      </c>
      <c r="BQ1133" t="s">
        <v>1</v>
      </c>
      <c r="BR1133" t="s">
        <v>1</v>
      </c>
      <c r="BS1133" t="s">
        <v>1</v>
      </c>
      <c r="BT1133" t="s">
        <v>1</v>
      </c>
      <c r="BU1133" t="s">
        <v>1</v>
      </c>
      <c r="BV1133" t="s">
        <v>1</v>
      </c>
      <c r="BW1133" t="s">
        <v>0</v>
      </c>
      <c r="BX1133" t="s">
        <v>1</v>
      </c>
      <c r="BY1133" t="s">
        <v>1</v>
      </c>
      <c r="BZ1133" t="s">
        <v>1</v>
      </c>
      <c r="CA1133" t="s">
        <v>1</v>
      </c>
      <c r="CB1133" t="s">
        <v>1</v>
      </c>
      <c r="CD1133" t="str" cm="1">
        <f t="array" aca="1" ref="CD1133" ca="1">eConcatenar(A1133:CB1133,"|")</f>
        <v>MjoJEwy3uRxwgwBb|CAR2021-1637|3|MEMORIAL|TABASCO|CARDENAS|POBLADO C-17 INDEPENDENCIA |2021-04-27|14800|0|100|50|1|0|0|0|0|0|0|0|0|0|0|0|0|0|0|MARIN|LORETO|NERI|SOLTERO|X|X|CALLE SIETE CASA NUMERO 186|POBLADO C-17 INDEPENDENCIA |X|9171166177|X|X|X|CALLE SIETE CASA NUMERO 186|X|LUNES|X|X|X|X|X|DOMICILIO |3700|11100|0|0|0|2022-01-15|2022-01-22|x|x|x|x|x|EJCRE545VMMBBOQ|x|HOMBRE|X|14800|X|X|X|X|X|X|X|X|CARDENAS|X|X|X|X|X</v>
      </c>
    </row>
    <row r="1134" spans="1:82" x14ac:dyDescent="0.25">
      <c r="A1134" t="s">
        <v>1268</v>
      </c>
      <c r="B1134" t="s">
        <v>2611</v>
      </c>
      <c r="C1134">
        <v>3</v>
      </c>
      <c r="D1134" t="s">
        <v>3183</v>
      </c>
      <c r="E1134" t="s">
        <v>3188</v>
      </c>
      <c r="F1134" t="s">
        <v>0</v>
      </c>
      <c r="G1134" t="s">
        <v>3482</v>
      </c>
      <c r="H1134" t="s">
        <v>3922</v>
      </c>
      <c r="I1134">
        <v>14800</v>
      </c>
      <c r="J1134">
        <v>0</v>
      </c>
      <c r="K1134">
        <v>50</v>
      </c>
      <c r="L1134">
        <v>50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 t="s">
        <v>8</v>
      </c>
      <c r="AC1134" t="s">
        <v>4283</v>
      </c>
      <c r="AD1134" t="s">
        <v>4776</v>
      </c>
      <c r="AE1134" t="s">
        <v>4</v>
      </c>
      <c r="AF1134" t="s">
        <v>1</v>
      </c>
      <c r="AG1134" t="s">
        <v>1</v>
      </c>
      <c r="AH1134" t="s">
        <v>5538</v>
      </c>
      <c r="AI1134" t="s">
        <v>3482</v>
      </c>
      <c r="AJ1134" t="s">
        <v>1</v>
      </c>
      <c r="AK1134">
        <v>9371292420</v>
      </c>
      <c r="AL1134" t="s">
        <v>1</v>
      </c>
      <c r="AM1134" t="s">
        <v>1</v>
      </c>
      <c r="AN1134" t="s">
        <v>1</v>
      </c>
      <c r="AO1134" t="s">
        <v>5538</v>
      </c>
      <c r="AP1134" t="s">
        <v>1</v>
      </c>
      <c r="AQ1134" t="s">
        <v>2</v>
      </c>
      <c r="AR1134" t="s">
        <v>1</v>
      </c>
      <c r="AS1134" t="s">
        <v>1</v>
      </c>
      <c r="AT1134" t="s">
        <v>1</v>
      </c>
      <c r="AU1134" t="s">
        <v>1</v>
      </c>
      <c r="AV1134" t="s">
        <v>1</v>
      </c>
      <c r="AW1134" t="s">
        <v>11</v>
      </c>
      <c r="AX1134">
        <f>Tabla1[[#This Row],[precio del paquete]]-Tabla1[[#This Row],[Saldo_Deudor]]</f>
        <v>3350</v>
      </c>
      <c r="AY1134">
        <v>11450</v>
      </c>
      <c r="AZ1134">
        <v>0</v>
      </c>
      <c r="BA1134">
        <v>0</v>
      </c>
      <c r="BB1134" s="20">
        <v>0</v>
      </c>
      <c r="BC1134" t="s">
        <v>4166</v>
      </c>
      <c r="BD1134" t="s">
        <v>6035</v>
      </c>
      <c r="BE1134" s="1" t="s">
        <v>3</v>
      </c>
      <c r="BF1134" t="s">
        <v>3</v>
      </c>
      <c r="BG1134" t="s">
        <v>3</v>
      </c>
      <c r="BH1134" t="s">
        <v>3</v>
      </c>
      <c r="BI1134" t="s">
        <v>3</v>
      </c>
      <c r="BJ1134" s="18" t="s">
        <v>6128</v>
      </c>
      <c r="BK1134" t="s">
        <v>3</v>
      </c>
      <c r="BL1134" t="s">
        <v>132</v>
      </c>
      <c r="BM1134" t="s">
        <v>1</v>
      </c>
      <c r="BN1134">
        <f>Tabla1[[#This Row],[precio del paquete]]</f>
        <v>14800</v>
      </c>
      <c r="BO1134" t="s">
        <v>1</v>
      </c>
      <c r="BP1134" t="s">
        <v>1</v>
      </c>
      <c r="BQ1134" t="s">
        <v>1</v>
      </c>
      <c r="BR1134" t="s">
        <v>1</v>
      </c>
      <c r="BS1134" t="s">
        <v>1</v>
      </c>
      <c r="BT1134" t="s">
        <v>1</v>
      </c>
      <c r="BU1134" t="s">
        <v>1</v>
      </c>
      <c r="BV1134" t="s">
        <v>1</v>
      </c>
      <c r="BW1134" t="s">
        <v>0</v>
      </c>
      <c r="BX1134" t="s">
        <v>1</v>
      </c>
      <c r="BY1134" t="s">
        <v>1</v>
      </c>
      <c r="BZ1134" t="s">
        <v>1</v>
      </c>
      <c r="CA1134" t="s">
        <v>1</v>
      </c>
      <c r="CB1134" t="s">
        <v>1</v>
      </c>
      <c r="CD1134" t="str" cm="1">
        <f t="array" aca="1" ref="CD1134" ca="1">eConcatenar(A1134:CB1134,"|")</f>
        <v>jVjporBpP1FILL0G|CAR2021-2404|3|MEMORIAL|TABASCO|CARDENAS|POBLADO C-17 INDEPENDENCIA |2021-05-06|14800|0|50|50|0|0|0|0|0|0|0|0|0|0|0|0|0|0|0|GOMEZ|CORDOVA|MARIA MAGDALENA|SOLTERO|X|X|CALLE 7 ZONA VERDE |POBLADO C-17 INDEPENDENCIA |X|9371292420|X|X|X|CALLE 7 ZONA VERDE |X|LUNES|X|X|X|X|X|DOMICILIO |3350|11450|0|0|0|2022-04-02|2022-04-09|x|x|x|x|x|EJCRE545VMMBBOQ|x|HOMBRE|X|14800|X|X|X|X|X|X|X|X|CARDENAS|X|X|X|X|X</v>
      </c>
    </row>
    <row r="1135" spans="1:82" x14ac:dyDescent="0.25">
      <c r="A1135" t="s">
        <v>1269</v>
      </c>
      <c r="B1135" t="s">
        <v>2232</v>
      </c>
      <c r="C1135">
        <v>3</v>
      </c>
      <c r="D1135" t="s">
        <v>4177</v>
      </c>
      <c r="E1135" t="s">
        <v>3188</v>
      </c>
      <c r="F1135" t="s">
        <v>0</v>
      </c>
      <c r="G1135" t="s">
        <v>3259</v>
      </c>
      <c r="H1135" t="s">
        <v>3822</v>
      </c>
      <c r="I1135">
        <v>31800</v>
      </c>
      <c r="J1135">
        <v>0</v>
      </c>
      <c r="K1135">
        <v>200</v>
      </c>
      <c r="L1135">
        <v>50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 t="s">
        <v>4367</v>
      </c>
      <c r="AC1135" t="s">
        <v>4368</v>
      </c>
      <c r="AD1135" t="s">
        <v>4369</v>
      </c>
      <c r="AE1135" t="s">
        <v>4</v>
      </c>
      <c r="AF1135" t="s">
        <v>1</v>
      </c>
      <c r="AG1135" t="s">
        <v>1</v>
      </c>
      <c r="AH1135" t="s">
        <v>5261</v>
      </c>
      <c r="AI1135" t="s">
        <v>3259</v>
      </c>
      <c r="AJ1135" t="s">
        <v>1</v>
      </c>
      <c r="AK1135" t="s">
        <v>1</v>
      </c>
      <c r="AL1135" t="s">
        <v>1</v>
      </c>
      <c r="AM1135" t="s">
        <v>1</v>
      </c>
      <c r="AN1135" t="s">
        <v>1</v>
      </c>
      <c r="AO1135" t="s">
        <v>5261</v>
      </c>
      <c r="AP1135" t="s">
        <v>1</v>
      </c>
      <c r="AQ1135" t="s">
        <v>2</v>
      </c>
      <c r="AR1135" t="s">
        <v>1</v>
      </c>
      <c r="AS1135" t="s">
        <v>1</v>
      </c>
      <c r="AT1135" t="s">
        <v>1</v>
      </c>
      <c r="AU1135" t="s">
        <v>1</v>
      </c>
      <c r="AV1135" t="s">
        <v>1</v>
      </c>
      <c r="AW1135" t="s">
        <v>11</v>
      </c>
      <c r="AX1135">
        <f>Tabla1[[#This Row],[precio del paquete]]-Tabla1[[#This Row],[Saldo_Deudor]]</f>
        <v>11500</v>
      </c>
      <c r="AY1135">
        <v>20300</v>
      </c>
      <c r="AZ1135">
        <v>0</v>
      </c>
      <c r="BA1135">
        <v>0</v>
      </c>
      <c r="BB1135" s="20">
        <v>0</v>
      </c>
      <c r="BC1135" t="s">
        <v>4166</v>
      </c>
      <c r="BD1135" t="s">
        <v>6035</v>
      </c>
      <c r="BE1135" s="1" t="s">
        <v>3</v>
      </c>
      <c r="BF1135" t="s">
        <v>3</v>
      </c>
      <c r="BG1135" t="s">
        <v>3</v>
      </c>
      <c r="BH1135" t="s">
        <v>3</v>
      </c>
      <c r="BI1135" t="s">
        <v>3</v>
      </c>
      <c r="BJ1135" s="19" t="s">
        <v>6128</v>
      </c>
      <c r="BK1135" t="s">
        <v>3</v>
      </c>
      <c r="BL1135" t="s">
        <v>132</v>
      </c>
      <c r="BM1135" t="s">
        <v>1</v>
      </c>
      <c r="BN1135">
        <f>Tabla1[[#This Row],[precio del paquete]]</f>
        <v>31800</v>
      </c>
      <c r="BO1135" t="s">
        <v>1</v>
      </c>
      <c r="BP1135" t="s">
        <v>1</v>
      </c>
      <c r="BQ1135" t="s">
        <v>1</v>
      </c>
      <c r="BR1135" t="s">
        <v>1</v>
      </c>
      <c r="BS1135" t="s">
        <v>1</v>
      </c>
      <c r="BT1135" t="s">
        <v>1</v>
      </c>
      <c r="BU1135" t="s">
        <v>1</v>
      </c>
      <c r="BV1135" t="s">
        <v>1</v>
      </c>
      <c r="BW1135" t="s">
        <v>0</v>
      </c>
      <c r="BX1135" t="s">
        <v>1</v>
      </c>
      <c r="BY1135" t="s">
        <v>1</v>
      </c>
      <c r="BZ1135" t="s">
        <v>1</v>
      </c>
      <c r="CA1135" t="s">
        <v>1</v>
      </c>
      <c r="CB1135" t="s">
        <v>1</v>
      </c>
      <c r="CD1135" t="str" cm="1">
        <f t="array" aca="1" ref="CD1135" ca="1">eConcatenar(A1135:CB1135,"|")</f>
        <v>aIzP0wAR4DsVEQ02|CAR2020-4620|3|CREMACION|TABASCO|CARDENAS|COLONIA CENTRO|2020-11-11|31800|0|200|50|0|0|0|0|0|0|0|0|0|0|0|0|0|0|0|SALAZAR|CHAPUZ|FERNANDO EDAURDO|SOLTERO|X|X|CALLE NOE DE LA FLOR NUMERO 26|COLONIA CENTRO|X|X|X|X|X|CALLE NOE DE LA FLOR NUMERO 26|X|LUNES|X|X|X|X|X|DOMICILIO |11500|20300|0|0|0|2022-04-02|2022-04-09|x|x|x|x|x|EJCRE545VMMBBOQ|x|HOMBRE|X|31800|X|X|X|X|X|X|X|X|CARDENAS|X|X|X|X|X</v>
      </c>
    </row>
    <row r="1136" spans="1:82" x14ac:dyDescent="0.25">
      <c r="A1136" t="s">
        <v>1270</v>
      </c>
      <c r="B1136" t="s">
        <v>2144</v>
      </c>
      <c r="C1136">
        <v>3</v>
      </c>
      <c r="D1136" t="s">
        <v>3183</v>
      </c>
      <c r="E1136" t="s">
        <v>3188</v>
      </c>
      <c r="F1136" t="s">
        <v>0</v>
      </c>
      <c r="G1136" t="s">
        <v>3203</v>
      </c>
      <c r="H1136" t="s">
        <v>3761</v>
      </c>
      <c r="I1136">
        <v>14800</v>
      </c>
      <c r="J1136">
        <v>0</v>
      </c>
      <c r="K1136">
        <v>100</v>
      </c>
      <c r="L1136">
        <v>50</v>
      </c>
      <c r="M1136">
        <v>1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 t="s">
        <v>4206</v>
      </c>
      <c r="AC1136" t="s">
        <v>4207</v>
      </c>
      <c r="AD1136" t="s">
        <v>4208</v>
      </c>
      <c r="AE1136" t="s">
        <v>4</v>
      </c>
      <c r="AF1136" t="s">
        <v>1</v>
      </c>
      <c r="AG1136" t="s">
        <v>1</v>
      </c>
      <c r="AH1136" t="s">
        <v>5193</v>
      </c>
      <c r="AI1136" t="s">
        <v>3203</v>
      </c>
      <c r="AJ1136" t="s">
        <v>1</v>
      </c>
      <c r="AK1136">
        <v>9371291620</v>
      </c>
      <c r="AL1136" t="s">
        <v>1</v>
      </c>
      <c r="AM1136" t="s">
        <v>1</v>
      </c>
      <c r="AN1136" t="s">
        <v>1</v>
      </c>
      <c r="AO1136" t="s">
        <v>5193</v>
      </c>
      <c r="AP1136" t="s">
        <v>1</v>
      </c>
      <c r="AQ1136" t="s">
        <v>2</v>
      </c>
      <c r="AR1136" t="s">
        <v>1</v>
      </c>
      <c r="AS1136" t="s">
        <v>1</v>
      </c>
      <c r="AT1136" t="s">
        <v>1</v>
      </c>
      <c r="AU1136" t="s">
        <v>1</v>
      </c>
      <c r="AV1136" t="s">
        <v>1</v>
      </c>
      <c r="AW1136" t="s">
        <v>11</v>
      </c>
      <c r="AX1136">
        <f>Tabla1[[#This Row],[precio del paquete]]-Tabla1[[#This Row],[Saldo_Deudor]]</f>
        <v>1000</v>
      </c>
      <c r="AY1136">
        <v>13800</v>
      </c>
      <c r="AZ1136">
        <v>0</v>
      </c>
      <c r="BA1136">
        <v>0</v>
      </c>
      <c r="BB1136" s="20">
        <v>0</v>
      </c>
      <c r="BC1136" t="s">
        <v>4166</v>
      </c>
      <c r="BD1136" t="s">
        <v>6035</v>
      </c>
      <c r="BE1136" s="1" t="s">
        <v>3</v>
      </c>
      <c r="BF1136" t="s">
        <v>3</v>
      </c>
      <c r="BG1136" t="s">
        <v>3</v>
      </c>
      <c r="BH1136" t="s">
        <v>3</v>
      </c>
      <c r="BI1136" t="s">
        <v>3</v>
      </c>
      <c r="BJ1136" s="18" t="s">
        <v>6128</v>
      </c>
      <c r="BK1136" t="s">
        <v>3</v>
      </c>
      <c r="BL1136" t="s">
        <v>132</v>
      </c>
      <c r="BM1136" t="s">
        <v>1</v>
      </c>
      <c r="BN1136">
        <f>Tabla1[[#This Row],[precio del paquete]]</f>
        <v>14800</v>
      </c>
      <c r="BO1136" t="s">
        <v>1</v>
      </c>
      <c r="BP1136" t="s">
        <v>1</v>
      </c>
      <c r="BQ1136" t="s">
        <v>1</v>
      </c>
      <c r="BR1136" t="s">
        <v>1</v>
      </c>
      <c r="BS1136" t="s">
        <v>1</v>
      </c>
      <c r="BT1136" t="s">
        <v>1</v>
      </c>
      <c r="BU1136" t="s">
        <v>1</v>
      </c>
      <c r="BV1136" t="s">
        <v>1</v>
      </c>
      <c r="BW1136" t="s">
        <v>0</v>
      </c>
      <c r="BX1136" t="s">
        <v>1</v>
      </c>
      <c r="BY1136" t="s">
        <v>1</v>
      </c>
      <c r="BZ1136" t="s">
        <v>1</v>
      </c>
      <c r="CA1136" t="s">
        <v>1</v>
      </c>
      <c r="CB1136" t="s">
        <v>1</v>
      </c>
      <c r="CD1136" t="str" cm="1">
        <f t="array" aca="1" ref="CD1136" ca="1">eConcatenar(A1136:CB1136,"|")</f>
        <v>OBH2kRBH3a9Ogt25|CAR2021-7288|3|MEMORIAL|TABASCO|CARDENAS|AMPLIACION CAÃƒâ€˜ALES TERCERA ETAPA SUR |2021-11-30|14800|0|100|50|1|0|0|0|0|0|0|0|0|0|0|0|0|0|0|MARTINEZ|VICENTE|RENE HERIBERTO|SOLTERO|X|X|CALLE 9 CASA NUMERO 32|AMPLIACION CAÃƒâ€˜ALES TERCERA ETAPA SUR |X|9371291620|X|X|X|CALLE 9 CASA NUMERO 32|X|LUNES|X|X|X|X|X|DOMICILIO |1000|13800|0|0|0|2022-04-02|2022-04-09|x|x|x|x|x|EJCRE545VMMBBOQ|x|HOMBRE|X|14800|X|X|X|X|X|X|X|X|CARDENAS|X|X|X|X|X</v>
      </c>
    </row>
    <row r="1137" spans="1:82" x14ac:dyDescent="0.25">
      <c r="A1137" t="s">
        <v>1271</v>
      </c>
      <c r="B1137" t="s">
        <v>2283</v>
      </c>
      <c r="C1137">
        <v>3</v>
      </c>
      <c r="D1137" t="s">
        <v>3187</v>
      </c>
      <c r="E1137" t="s">
        <v>3188</v>
      </c>
      <c r="F1137" t="s">
        <v>0</v>
      </c>
      <c r="G1137" t="s">
        <v>3284</v>
      </c>
      <c r="H1137" t="s">
        <v>3763</v>
      </c>
      <c r="I1137">
        <v>12900</v>
      </c>
      <c r="J1137">
        <v>0</v>
      </c>
      <c r="K1137">
        <v>100</v>
      </c>
      <c r="L1137">
        <v>50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 t="s">
        <v>4206</v>
      </c>
      <c r="AC1137" t="s">
        <v>4206</v>
      </c>
      <c r="AD1137" t="s">
        <v>4443</v>
      </c>
      <c r="AE1137" t="s">
        <v>4</v>
      </c>
      <c r="AF1137" t="s">
        <v>1</v>
      </c>
      <c r="AG1137" t="s">
        <v>1</v>
      </c>
      <c r="AH1137" t="s">
        <v>5309</v>
      </c>
      <c r="AI1137" t="s">
        <v>3284</v>
      </c>
      <c r="AJ1137" t="s">
        <v>1</v>
      </c>
      <c r="AK1137">
        <v>9371094818</v>
      </c>
      <c r="AL1137" t="s">
        <v>1</v>
      </c>
      <c r="AM1137" t="s">
        <v>1</v>
      </c>
      <c r="AN1137" t="s">
        <v>1</v>
      </c>
      <c r="AO1137" t="s">
        <v>5309</v>
      </c>
      <c r="AP1137" t="s">
        <v>1</v>
      </c>
      <c r="AQ1137" t="s">
        <v>2</v>
      </c>
      <c r="AR1137" t="s">
        <v>1</v>
      </c>
      <c r="AS1137" t="s">
        <v>1</v>
      </c>
      <c r="AT1137" t="s">
        <v>1</v>
      </c>
      <c r="AU1137" t="s">
        <v>1</v>
      </c>
      <c r="AV1137" t="s">
        <v>1</v>
      </c>
      <c r="AW1137" t="s">
        <v>11</v>
      </c>
      <c r="AX1137">
        <f>Tabla1[[#This Row],[precio del paquete]]-Tabla1[[#This Row],[Saldo_Deudor]]</f>
        <v>9500</v>
      </c>
      <c r="AY1137">
        <v>3400</v>
      </c>
      <c r="AZ1137">
        <v>0</v>
      </c>
      <c r="BA1137">
        <v>0</v>
      </c>
      <c r="BB1137" s="20">
        <v>0</v>
      </c>
      <c r="BC1137" t="s">
        <v>4141</v>
      </c>
      <c r="BD1137" t="s">
        <v>5960</v>
      </c>
      <c r="BE1137" s="1" t="s">
        <v>3</v>
      </c>
      <c r="BF1137" t="s">
        <v>3</v>
      </c>
      <c r="BG1137" t="s">
        <v>3</v>
      </c>
      <c r="BH1137" t="s">
        <v>3</v>
      </c>
      <c r="BI1137" t="s">
        <v>3</v>
      </c>
      <c r="BJ1137" s="19" t="s">
        <v>6128</v>
      </c>
      <c r="BK1137" t="s">
        <v>3</v>
      </c>
      <c r="BL1137" t="s">
        <v>132</v>
      </c>
      <c r="BM1137" t="s">
        <v>1</v>
      </c>
      <c r="BN1137">
        <f>Tabla1[[#This Row],[precio del paquete]]</f>
        <v>12900</v>
      </c>
      <c r="BO1137" t="s">
        <v>1</v>
      </c>
      <c r="BP1137" t="s">
        <v>1</v>
      </c>
      <c r="BQ1137" t="s">
        <v>1</v>
      </c>
      <c r="BR1137" t="s">
        <v>1</v>
      </c>
      <c r="BS1137" t="s">
        <v>1</v>
      </c>
      <c r="BT1137" t="s">
        <v>1</v>
      </c>
      <c r="BU1137" t="s">
        <v>1</v>
      </c>
      <c r="BV1137" t="s">
        <v>1</v>
      </c>
      <c r="BW1137" t="s">
        <v>0</v>
      </c>
      <c r="BX1137" t="s">
        <v>1</v>
      </c>
      <c r="BY1137" t="s">
        <v>1</v>
      </c>
      <c r="BZ1137" t="s">
        <v>1</v>
      </c>
      <c r="CA1137" t="s">
        <v>1</v>
      </c>
      <c r="CB1137" t="s">
        <v>1</v>
      </c>
      <c r="CD1137" t="str" cm="1">
        <f t="array" aca="1" ref="CD1137" ca="1">eConcatenar(A1137:CB1137,"|")</f>
        <v>ZJJCczsFhG5cOTN3|CAR2019-1091|3|ECONOLINE|TABASCO|CARDENAS|COLONIA PETROLERA|2022-02-01|12900|0|100|50|0|0|0|0|0|0|0|0|0|0|0|0|0|0|0|MARTINEZ|MARTINEZ|JUAN CARLOS|SOLTERO|X|X|FRENTE AL DEPOSITO QUILILA|COLONIA PETROLERA|X|9371094818|X|X|X|FRENTE AL DEPOSITO QUILILA|X|LUNES|X|X|X|X|X|DOMICILIO |9500|3400|0|0|0|2022-01-24|2022-01-31|x|x|x|x|x|EJCRE545VMMBBOQ|x|HOMBRE|X|12900|X|X|X|X|X|X|X|X|CARDENAS|X|X|X|X|X</v>
      </c>
    </row>
    <row r="1138" spans="1:82" x14ac:dyDescent="0.25">
      <c r="A1138" t="s">
        <v>1272</v>
      </c>
      <c r="B1138" t="s">
        <v>2870</v>
      </c>
      <c r="C1138">
        <v>3</v>
      </c>
      <c r="D1138" t="s">
        <v>3183</v>
      </c>
      <c r="E1138" t="s">
        <v>3188</v>
      </c>
      <c r="F1138" t="s">
        <v>0</v>
      </c>
      <c r="G1138" t="s">
        <v>3615</v>
      </c>
      <c r="H1138" t="s">
        <v>3976</v>
      </c>
      <c r="I1138">
        <v>14800</v>
      </c>
      <c r="J1138">
        <v>0</v>
      </c>
      <c r="K1138">
        <v>100</v>
      </c>
      <c r="L1138">
        <v>50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 t="s">
        <v>7</v>
      </c>
      <c r="AC1138" t="s">
        <v>4954</v>
      </c>
      <c r="AD1138" t="s">
        <v>4955</v>
      </c>
      <c r="AE1138" t="s">
        <v>4</v>
      </c>
      <c r="AF1138" t="s">
        <v>1</v>
      </c>
      <c r="AG1138" t="s">
        <v>1</v>
      </c>
      <c r="AH1138" t="s">
        <v>5719</v>
      </c>
      <c r="AI1138" t="s">
        <v>3615</v>
      </c>
      <c r="AJ1138" t="s">
        <v>1</v>
      </c>
      <c r="AK1138">
        <v>9371838472</v>
      </c>
      <c r="AL1138" t="s">
        <v>1</v>
      </c>
      <c r="AM1138" t="s">
        <v>1</v>
      </c>
      <c r="AN1138" t="s">
        <v>1</v>
      </c>
      <c r="AO1138" t="s">
        <v>5719</v>
      </c>
      <c r="AP1138" t="s">
        <v>1</v>
      </c>
      <c r="AQ1138" t="s">
        <v>2</v>
      </c>
      <c r="AR1138" t="s">
        <v>1</v>
      </c>
      <c r="AS1138" t="s">
        <v>1</v>
      </c>
      <c r="AT1138" t="s">
        <v>1</v>
      </c>
      <c r="AU1138" t="s">
        <v>1</v>
      </c>
      <c r="AV1138" t="s">
        <v>1</v>
      </c>
      <c r="AW1138" t="s">
        <v>11</v>
      </c>
      <c r="AX1138">
        <f>Tabla1[[#This Row],[precio del paquete]]-Tabla1[[#This Row],[Saldo_Deudor]]</f>
        <v>400</v>
      </c>
      <c r="AY1138">
        <v>14400</v>
      </c>
      <c r="AZ1138">
        <v>0</v>
      </c>
      <c r="BA1138">
        <v>0</v>
      </c>
      <c r="BB1138" s="20">
        <v>0</v>
      </c>
      <c r="BC1138" t="s">
        <v>5974</v>
      </c>
      <c r="BD1138" t="s">
        <v>6064</v>
      </c>
      <c r="BE1138" s="1" t="s">
        <v>3</v>
      </c>
      <c r="BF1138" t="s">
        <v>3</v>
      </c>
      <c r="BG1138" t="s">
        <v>3</v>
      </c>
      <c r="BH1138" t="s">
        <v>3</v>
      </c>
      <c r="BI1138" t="s">
        <v>3</v>
      </c>
      <c r="BJ1138" s="18" t="s">
        <v>6128</v>
      </c>
      <c r="BK1138" t="s">
        <v>3</v>
      </c>
      <c r="BL1138" t="s">
        <v>132</v>
      </c>
      <c r="BM1138" t="s">
        <v>1</v>
      </c>
      <c r="BN1138">
        <f>Tabla1[[#This Row],[precio del paquete]]</f>
        <v>14800</v>
      </c>
      <c r="BO1138" t="s">
        <v>1</v>
      </c>
      <c r="BP1138" t="s">
        <v>1</v>
      </c>
      <c r="BQ1138" t="s">
        <v>1</v>
      </c>
      <c r="BR1138" t="s">
        <v>1</v>
      </c>
      <c r="BS1138" t="s">
        <v>1</v>
      </c>
      <c r="BT1138" t="s">
        <v>1</v>
      </c>
      <c r="BU1138" t="s">
        <v>1</v>
      </c>
      <c r="BV1138" t="s">
        <v>1</v>
      </c>
      <c r="BW1138" t="s">
        <v>0</v>
      </c>
      <c r="BX1138" t="s">
        <v>1</v>
      </c>
      <c r="BY1138" t="s">
        <v>1</v>
      </c>
      <c r="BZ1138" t="s">
        <v>1</v>
      </c>
      <c r="CA1138" t="s">
        <v>1</v>
      </c>
      <c r="CB1138" t="s">
        <v>1</v>
      </c>
      <c r="CD1138" t="str" cm="1">
        <f t="array" aca="1" ref="CD1138" ca="1">eConcatenar(A1138:CB1138,"|")</f>
        <v>wUMqniiFd8MeAl6Z|CAR2022-0006|3|MEMORIAL|TABASCO|CARDENAS|UNIDAD HABITACIONAL INFONAVIT DEPORTIVA|2022-05-01|14800|0|100|50|0|0|0|0|0|0|0|0|0|0|0|0|0|0|0|LOPEZ|COOL|KARLA ALEJANDRA|SOLTERO|X|X|ANDADOR DE LOS CONDORES ESQUINA AGUILAS SIN NUMERO|UNIDAD HABITACIONAL INFONAVIT DEPORTIVA|X|9371838472|X|X|X|ANDADOR DE LOS CONDORES ESQUINA AGUILAS SIN NUMERO|X|LUNES|X|X|X|X|X|DOMICILIO |400|14400|0|0|0|2022-03-02|2022-03-09|x|x|x|x|x|EJCRE545VMMBBOQ|x|HOMBRE|X|14800|X|X|X|X|X|X|X|X|CARDENAS|X|X|X|X|X</v>
      </c>
    </row>
    <row r="1139" spans="1:82" x14ac:dyDescent="0.25">
      <c r="A1139" t="s">
        <v>1273</v>
      </c>
      <c r="B1139" t="s">
        <v>2273</v>
      </c>
      <c r="C1139">
        <v>3</v>
      </c>
      <c r="D1139" t="s">
        <v>3183</v>
      </c>
      <c r="E1139" t="s">
        <v>3188</v>
      </c>
      <c r="F1139" t="s">
        <v>3190</v>
      </c>
      <c r="G1139" t="s">
        <v>3276</v>
      </c>
      <c r="H1139" t="s">
        <v>3846</v>
      </c>
      <c r="I1139">
        <v>14800</v>
      </c>
      <c r="J1139">
        <v>0</v>
      </c>
      <c r="K1139">
        <v>200</v>
      </c>
      <c r="L1139">
        <v>50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 t="s">
        <v>4253</v>
      </c>
      <c r="AC1139" t="s">
        <v>4246</v>
      </c>
      <c r="AD1139" t="s">
        <v>4429</v>
      </c>
      <c r="AE1139" t="s">
        <v>4</v>
      </c>
      <c r="AF1139" t="s">
        <v>1</v>
      </c>
      <c r="AG1139" t="s">
        <v>1</v>
      </c>
      <c r="AH1139" t="s">
        <v>5301</v>
      </c>
      <c r="AI1139" t="s">
        <v>3276</v>
      </c>
      <c r="AJ1139" t="s">
        <v>1</v>
      </c>
      <c r="AK1139">
        <v>9371193919</v>
      </c>
      <c r="AL1139" t="s">
        <v>1</v>
      </c>
      <c r="AM1139" t="s">
        <v>1</v>
      </c>
      <c r="AN1139" t="s">
        <v>1</v>
      </c>
      <c r="AO1139" t="s">
        <v>5301</v>
      </c>
      <c r="AP1139" t="s">
        <v>1</v>
      </c>
      <c r="AQ1139" t="s">
        <v>2</v>
      </c>
      <c r="AR1139" t="s">
        <v>1</v>
      </c>
      <c r="AS1139" t="s">
        <v>1</v>
      </c>
      <c r="AT1139" t="s">
        <v>1</v>
      </c>
      <c r="AU1139" t="s">
        <v>1</v>
      </c>
      <c r="AV1139" t="s">
        <v>1</v>
      </c>
      <c r="AW1139" t="s">
        <v>11</v>
      </c>
      <c r="AX1139">
        <f>Tabla1[[#This Row],[precio del paquete]]-Tabla1[[#This Row],[Saldo_Deudor]]</f>
        <v>2600</v>
      </c>
      <c r="AY1139">
        <v>12200</v>
      </c>
      <c r="AZ1139">
        <v>0</v>
      </c>
      <c r="BA1139">
        <v>0</v>
      </c>
      <c r="BB1139" s="20">
        <v>0</v>
      </c>
      <c r="BC1139" t="s">
        <v>3769</v>
      </c>
      <c r="BD1139" t="s">
        <v>6039</v>
      </c>
      <c r="BE1139" s="1" t="s">
        <v>3</v>
      </c>
      <c r="BF1139" t="s">
        <v>3</v>
      </c>
      <c r="BG1139" t="s">
        <v>3</v>
      </c>
      <c r="BH1139" t="s">
        <v>3</v>
      </c>
      <c r="BI1139" t="s">
        <v>3</v>
      </c>
      <c r="BJ1139" s="19" t="s">
        <v>6128</v>
      </c>
      <c r="BK1139" t="s">
        <v>3</v>
      </c>
      <c r="BL1139" t="s">
        <v>132</v>
      </c>
      <c r="BM1139" t="s">
        <v>1</v>
      </c>
      <c r="BN1139">
        <f>Tabla1[[#This Row],[precio del paquete]]</f>
        <v>14800</v>
      </c>
      <c r="BO1139" t="s">
        <v>1</v>
      </c>
      <c r="BP1139" t="s">
        <v>1</v>
      </c>
      <c r="BQ1139" t="s">
        <v>1</v>
      </c>
      <c r="BR1139" t="s">
        <v>1</v>
      </c>
      <c r="BS1139" t="s">
        <v>1</v>
      </c>
      <c r="BT1139" t="s">
        <v>1</v>
      </c>
      <c r="BU1139" t="s">
        <v>1</v>
      </c>
      <c r="BV1139" t="s">
        <v>1</v>
      </c>
      <c r="BW1139" t="s">
        <v>0</v>
      </c>
      <c r="BX1139" t="s">
        <v>1</v>
      </c>
      <c r="BY1139" t="s">
        <v>1</v>
      </c>
      <c r="BZ1139" t="s">
        <v>1</v>
      </c>
      <c r="CA1139" t="s">
        <v>1</v>
      </c>
      <c r="CB1139" t="s">
        <v>1</v>
      </c>
      <c r="CD1139" t="str" cm="1">
        <f t="array" aca="1" ref="CD1139" ca="1">eConcatenar(A1139:CB1139,"|")</f>
        <v>VLOramzBCk52gFwz|CAR2021-2673|3|MEMORIAL|TABASCO|HUIMANGUILLO|COLONIA LOS PINOS|2021-06-18|14800|0|200|50|0|0|0|0|0|0|0|0|0|0|0|0|0|0|0|GAMAS|JIMENEZ|ELADIO|SOLTERO|X|X|CALLE CARLOS A MADRAZO BECERRA|COLONIA LOS PINOS|X|9371193919|X|X|X|CALLE CARLOS A MADRAZO BECERRA|X|LUNES|X|X|X|X|X|DOMICILIO |2600|12200|0|0|0|2022-01-29|2022-02-05|x|x|x|x|x|EJCRE545VMMBBOQ|x|HOMBRE|X|14800|X|X|X|X|X|X|X|X|CARDENAS|X|X|X|X|X</v>
      </c>
    </row>
    <row r="1140" spans="1:82" x14ac:dyDescent="0.25">
      <c r="A1140" t="s">
        <v>1274</v>
      </c>
      <c r="B1140" t="s">
        <v>2300</v>
      </c>
      <c r="C1140">
        <v>3</v>
      </c>
      <c r="D1140" t="s">
        <v>4176</v>
      </c>
      <c r="E1140" t="s">
        <v>3188</v>
      </c>
      <c r="F1140" t="s">
        <v>0</v>
      </c>
      <c r="G1140" t="s">
        <v>3295</v>
      </c>
      <c r="H1140" t="s">
        <v>3859</v>
      </c>
      <c r="I1140">
        <v>35000</v>
      </c>
      <c r="J1140">
        <v>0</v>
      </c>
      <c r="K1140">
        <v>12850</v>
      </c>
      <c r="L1140">
        <v>50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 t="s">
        <v>4468</v>
      </c>
      <c r="AC1140" t="s">
        <v>4184</v>
      </c>
      <c r="AD1140" t="s">
        <v>4469</v>
      </c>
      <c r="AE1140" t="s">
        <v>4</v>
      </c>
      <c r="AF1140" t="s">
        <v>1</v>
      </c>
      <c r="AG1140" t="s">
        <v>1</v>
      </c>
      <c r="AH1140" t="s">
        <v>5326</v>
      </c>
      <c r="AI1140" t="s">
        <v>3295</v>
      </c>
      <c r="AJ1140" t="s">
        <v>1</v>
      </c>
      <c r="AK1140">
        <v>9371366022</v>
      </c>
      <c r="AL1140" t="s">
        <v>1</v>
      </c>
      <c r="AM1140" t="s">
        <v>1</v>
      </c>
      <c r="AN1140" t="s">
        <v>1</v>
      </c>
      <c r="AO1140" t="s">
        <v>5326</v>
      </c>
      <c r="AP1140" t="s">
        <v>1</v>
      </c>
      <c r="AQ1140" t="s">
        <v>2</v>
      </c>
      <c r="AR1140" t="s">
        <v>1</v>
      </c>
      <c r="AS1140" t="s">
        <v>1</v>
      </c>
      <c r="AT1140" t="s">
        <v>1</v>
      </c>
      <c r="AU1140" t="s">
        <v>1</v>
      </c>
      <c r="AV1140" t="s">
        <v>1</v>
      </c>
      <c r="AW1140" t="s">
        <v>11</v>
      </c>
      <c r="AX1140">
        <f>Tabla1[[#This Row],[precio del paquete]]-Tabla1[[#This Row],[Saldo_Deudor]]</f>
        <v>13850</v>
      </c>
      <c r="AY1140">
        <v>21150</v>
      </c>
      <c r="AZ1140">
        <v>0</v>
      </c>
      <c r="BA1140">
        <v>0</v>
      </c>
      <c r="BB1140" s="20">
        <v>0</v>
      </c>
      <c r="BC1140" t="s">
        <v>3769</v>
      </c>
      <c r="BD1140" t="s">
        <v>6039</v>
      </c>
      <c r="BE1140" s="1" t="s">
        <v>3</v>
      </c>
      <c r="BF1140" t="s">
        <v>3</v>
      </c>
      <c r="BG1140" t="s">
        <v>3</v>
      </c>
      <c r="BH1140" t="s">
        <v>3</v>
      </c>
      <c r="BI1140" t="s">
        <v>3</v>
      </c>
      <c r="BJ1140" s="18" t="s">
        <v>6128</v>
      </c>
      <c r="BK1140" t="s">
        <v>3</v>
      </c>
      <c r="BL1140" t="s">
        <v>132</v>
      </c>
      <c r="BM1140" t="s">
        <v>1</v>
      </c>
      <c r="BN1140">
        <f>Tabla1[[#This Row],[precio del paquete]]</f>
        <v>35000</v>
      </c>
      <c r="BO1140" t="s">
        <v>1</v>
      </c>
      <c r="BP1140" t="s">
        <v>1</v>
      </c>
      <c r="BQ1140" t="s">
        <v>1</v>
      </c>
      <c r="BR1140" t="s">
        <v>1</v>
      </c>
      <c r="BS1140" t="s">
        <v>1</v>
      </c>
      <c r="BT1140" t="s">
        <v>1</v>
      </c>
      <c r="BU1140" t="s">
        <v>1</v>
      </c>
      <c r="BV1140" t="s">
        <v>1</v>
      </c>
      <c r="BW1140" t="s">
        <v>0</v>
      </c>
      <c r="BX1140" t="s">
        <v>1</v>
      </c>
      <c r="BY1140" t="s">
        <v>1</v>
      </c>
      <c r="BZ1140" t="s">
        <v>1</v>
      </c>
      <c r="CA1140" t="s">
        <v>1</v>
      </c>
      <c r="CB1140" t="s">
        <v>1</v>
      </c>
      <c r="CD1140" t="str" cm="1">
        <f t="array" aca="1" ref="CD1140" ca="1">eConcatenar(A1140:CB1140,"|")</f>
        <v>XOsz1Kf5zGOvn7TD|CAR2018-2638|3|DELUX|TABASCO|CARDENAS|COLONIA TABSCOOB|2021-09-30|35000|0|12850|50|0|0|0|0|0|0|0|0|0|0|0|0|0|0|0|ARENAL|PEREZ|CATARINO|SOLTERO|X|X|CALLE RIO SAMARIA MANZANA 13 LOTE 9|COLONIA TABSCOOB|X|9371366022|X|X|X|CALLE RIO SAMARIA MANZANA 13 LOTE 9|X|LUNES|X|X|X|X|X|DOMICILIO |13850|21150|0|0|0|2022-01-29|2022-02-05|x|x|x|x|x|EJCRE545VMMBBOQ|x|HOMBRE|X|35000|X|X|X|X|X|X|X|X|CARDENAS|X|X|X|X|X</v>
      </c>
    </row>
    <row r="1141" spans="1:82" x14ac:dyDescent="0.25">
      <c r="A1141" t="s">
        <v>1275</v>
      </c>
      <c r="B1141" t="s">
        <v>2265</v>
      </c>
      <c r="C1141">
        <v>3</v>
      </c>
      <c r="D1141" t="s">
        <v>3187</v>
      </c>
      <c r="E1141" t="s">
        <v>3188</v>
      </c>
      <c r="F1141" t="s">
        <v>0</v>
      </c>
      <c r="G1141" t="s">
        <v>3270</v>
      </c>
      <c r="H1141" t="s">
        <v>3839</v>
      </c>
      <c r="I1141">
        <v>12900</v>
      </c>
      <c r="J1141">
        <v>0</v>
      </c>
      <c r="K1141">
        <v>200</v>
      </c>
      <c r="L1141">
        <v>50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 t="s">
        <v>4419</v>
      </c>
      <c r="AC1141" t="s">
        <v>4305</v>
      </c>
      <c r="AD1141" t="s">
        <v>4237</v>
      </c>
      <c r="AE1141" t="s">
        <v>4</v>
      </c>
      <c r="AF1141" t="s">
        <v>1</v>
      </c>
      <c r="AG1141" t="s">
        <v>1</v>
      </c>
      <c r="AH1141" t="s">
        <v>5293</v>
      </c>
      <c r="AI1141" t="s">
        <v>3270</v>
      </c>
      <c r="AJ1141" t="s">
        <v>1</v>
      </c>
      <c r="AK1141">
        <v>9371413570</v>
      </c>
      <c r="AL1141" t="s">
        <v>1</v>
      </c>
      <c r="AM1141" t="s">
        <v>1</v>
      </c>
      <c r="AN1141" t="s">
        <v>1</v>
      </c>
      <c r="AO1141" t="s">
        <v>5293</v>
      </c>
      <c r="AP1141" t="s">
        <v>1</v>
      </c>
      <c r="AQ1141" t="s">
        <v>2</v>
      </c>
      <c r="AR1141" t="s">
        <v>1</v>
      </c>
      <c r="AS1141" t="s">
        <v>1</v>
      </c>
      <c r="AT1141" t="s">
        <v>1</v>
      </c>
      <c r="AU1141" t="s">
        <v>1</v>
      </c>
      <c r="AV1141" t="s">
        <v>1</v>
      </c>
      <c r="AW1141" t="s">
        <v>11</v>
      </c>
      <c r="AX1141">
        <f>Tabla1[[#This Row],[precio del paquete]]-Tabla1[[#This Row],[Saldo_Deudor]]</f>
        <v>5900</v>
      </c>
      <c r="AY1141">
        <v>7000</v>
      </c>
      <c r="AZ1141">
        <v>0</v>
      </c>
      <c r="BA1141">
        <v>0</v>
      </c>
      <c r="BB1141" s="20">
        <v>0</v>
      </c>
      <c r="BC1141" t="s">
        <v>3769</v>
      </c>
      <c r="BD1141" t="s">
        <v>6039</v>
      </c>
      <c r="BE1141" s="1" t="s">
        <v>3</v>
      </c>
      <c r="BF1141" t="s">
        <v>3</v>
      </c>
      <c r="BG1141" t="s">
        <v>3</v>
      </c>
      <c r="BH1141" t="s">
        <v>3</v>
      </c>
      <c r="BI1141" t="s">
        <v>3</v>
      </c>
      <c r="BJ1141" s="19" t="s">
        <v>6128</v>
      </c>
      <c r="BK1141" t="s">
        <v>3</v>
      </c>
      <c r="BL1141" t="s">
        <v>132</v>
      </c>
      <c r="BM1141" t="s">
        <v>1</v>
      </c>
      <c r="BN1141">
        <f>Tabla1[[#This Row],[precio del paquete]]</f>
        <v>12900</v>
      </c>
      <c r="BO1141" t="s">
        <v>1</v>
      </c>
      <c r="BP1141" t="s">
        <v>1</v>
      </c>
      <c r="BQ1141" t="s">
        <v>1</v>
      </c>
      <c r="BR1141" t="s">
        <v>1</v>
      </c>
      <c r="BS1141" t="s">
        <v>1</v>
      </c>
      <c r="BT1141" t="s">
        <v>1</v>
      </c>
      <c r="BU1141" t="s">
        <v>1</v>
      </c>
      <c r="BV1141" t="s">
        <v>1</v>
      </c>
      <c r="BW1141" t="s">
        <v>0</v>
      </c>
      <c r="BX1141" t="s">
        <v>1</v>
      </c>
      <c r="BY1141" t="s">
        <v>1</v>
      </c>
      <c r="BZ1141" t="s">
        <v>1</v>
      </c>
      <c r="CA1141" t="s">
        <v>1</v>
      </c>
      <c r="CB1141" t="s">
        <v>1</v>
      </c>
      <c r="CD1141" t="str" cm="1">
        <f t="array" aca="1" ref="CD1141" ca="1">eConcatenar(A1141:CB1141,"|")</f>
        <v>K2uavBWhsxE8iLOR|CAR2020-1691|3|ECONOLINE|TABASCO|CARDENAS|COLONIA JACINTO LOPEZ|2020-07-20|12900|0|200|50|0|0|0|0|0|0|0|0|0|0|0|0|0|0|0|VALENCIA|SANCHEZ|ALEJANDRO|SOLTERO|X|X|CALLE ARABIA 1 MANZANA 1 LOTE 10|COLONIA JACINTO LOPEZ|X|9371413570|X|X|X|CALLE ARABIA 1 MANZANA 1 LOTE 10|X|LUNES|X|X|X|X|X|DOMICILIO |5900|7000|0|0|0|2022-01-29|2022-02-05|x|x|x|x|x|EJCRE545VMMBBOQ|x|HOMBRE|X|12900|X|X|X|X|X|X|X|X|CARDENAS|X|X|X|X|X</v>
      </c>
    </row>
    <row r="1142" spans="1:82" x14ac:dyDescent="0.25">
      <c r="A1142" t="s">
        <v>1276</v>
      </c>
      <c r="B1142" t="s">
        <v>2233</v>
      </c>
      <c r="C1142">
        <v>3</v>
      </c>
      <c r="D1142" t="s">
        <v>3187</v>
      </c>
      <c r="E1142" t="s">
        <v>3188</v>
      </c>
      <c r="F1142" t="s">
        <v>3193</v>
      </c>
      <c r="G1142" t="s">
        <v>3259</v>
      </c>
      <c r="H1142" t="s">
        <v>3774</v>
      </c>
      <c r="I1142">
        <v>12900</v>
      </c>
      <c r="J1142">
        <v>0</v>
      </c>
      <c r="K1142">
        <v>200</v>
      </c>
      <c r="L1142">
        <v>50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 t="s">
        <v>4246</v>
      </c>
      <c r="AC1142" t="s">
        <v>7</v>
      </c>
      <c r="AD1142" t="s">
        <v>4370</v>
      </c>
      <c r="AE1142" t="s">
        <v>4</v>
      </c>
      <c r="AF1142" t="s">
        <v>1</v>
      </c>
      <c r="AG1142" t="s">
        <v>1</v>
      </c>
      <c r="AH1142" t="s">
        <v>5262</v>
      </c>
      <c r="AI1142" t="s">
        <v>3259</v>
      </c>
      <c r="AJ1142" t="s">
        <v>1</v>
      </c>
      <c r="AK1142">
        <v>9934328191</v>
      </c>
      <c r="AL1142" t="s">
        <v>1</v>
      </c>
      <c r="AM1142" t="s">
        <v>1</v>
      </c>
      <c r="AN1142" t="s">
        <v>1</v>
      </c>
      <c r="AO1142" t="s">
        <v>5262</v>
      </c>
      <c r="AP1142" t="s">
        <v>1</v>
      </c>
      <c r="AQ1142" t="s">
        <v>2</v>
      </c>
      <c r="AR1142" t="s">
        <v>1</v>
      </c>
      <c r="AS1142" t="s">
        <v>1</v>
      </c>
      <c r="AT1142" t="s">
        <v>1</v>
      </c>
      <c r="AU1142" t="s">
        <v>1</v>
      </c>
      <c r="AV1142" t="s">
        <v>1</v>
      </c>
      <c r="AW1142" t="s">
        <v>11</v>
      </c>
      <c r="AX1142">
        <f>Tabla1[[#This Row],[precio del paquete]]-Tabla1[[#This Row],[Saldo_Deudor]]</f>
        <v>-1500</v>
      </c>
      <c r="AY1142">
        <v>14400</v>
      </c>
      <c r="AZ1142">
        <v>0</v>
      </c>
      <c r="BA1142">
        <v>0</v>
      </c>
      <c r="BB1142" s="20">
        <v>0</v>
      </c>
      <c r="BC1142" t="s">
        <v>4103</v>
      </c>
      <c r="BD1142" t="s">
        <v>6052</v>
      </c>
      <c r="BE1142" s="1" t="s">
        <v>3</v>
      </c>
      <c r="BF1142" t="s">
        <v>3</v>
      </c>
      <c r="BG1142" t="s">
        <v>3</v>
      </c>
      <c r="BH1142" t="s">
        <v>3</v>
      </c>
      <c r="BI1142" t="s">
        <v>3</v>
      </c>
      <c r="BJ1142" s="18" t="s">
        <v>6128</v>
      </c>
      <c r="BK1142" t="s">
        <v>3</v>
      </c>
      <c r="BL1142" t="s">
        <v>132</v>
      </c>
      <c r="BM1142" t="s">
        <v>1</v>
      </c>
      <c r="BN1142">
        <f>Tabla1[[#This Row],[precio del paquete]]</f>
        <v>12900</v>
      </c>
      <c r="BO1142" t="s">
        <v>1</v>
      </c>
      <c r="BP1142" t="s">
        <v>1</v>
      </c>
      <c r="BQ1142" t="s">
        <v>1</v>
      </c>
      <c r="BR1142" t="s">
        <v>1</v>
      </c>
      <c r="BS1142" t="s">
        <v>1</v>
      </c>
      <c r="BT1142" t="s">
        <v>1</v>
      </c>
      <c r="BU1142" t="s">
        <v>1</v>
      </c>
      <c r="BV1142" t="s">
        <v>1</v>
      </c>
      <c r="BW1142" t="s">
        <v>0</v>
      </c>
      <c r="BX1142" t="s">
        <v>1</v>
      </c>
      <c r="BY1142" t="s">
        <v>1</v>
      </c>
      <c r="BZ1142" t="s">
        <v>1</v>
      </c>
      <c r="CA1142" t="s">
        <v>1</v>
      </c>
      <c r="CB1142" t="s">
        <v>1</v>
      </c>
      <c r="CD1142" t="str" cm="1">
        <f t="array" aca="1" ref="CD1142" ca="1">eConcatenar(A1142:CB1142,"|")</f>
        <v>sP045sSSoe4zCotO|CAR2020-2017|3|ECONOLINE|TABASCO|VILLAHERMOSA|COLONIA CENTRO|2020-07-29|12900|0|200|50|0|0|0|0|0|0|0|0|0|0|0|0|0|0|0|JIMENEZ|LOPEZ|GUILLERMO|SOLTERO|X|X|ANDADOR GUARAGUAO NUMERO 19|COLONIA CENTRO|X|9934328191|X|X|X|ANDADOR GUARAGUAO NUMERO 19|X|LUNES|X|X|X|X|X|DOMICILIO |-1500|14400|0|0|0|2022-01-28|2022-02-04|x|x|x|x|x|EJCRE545VMMBBOQ|x|HOMBRE|X|12900|X|X|X|X|X|X|X|X|CARDENAS|X|X|X|X|X</v>
      </c>
    </row>
    <row r="1143" spans="1:82" x14ac:dyDescent="0.25">
      <c r="A1143" t="s">
        <v>1277</v>
      </c>
      <c r="B1143" t="s">
        <v>2612</v>
      </c>
      <c r="C1143">
        <v>3</v>
      </c>
      <c r="D1143" t="s">
        <v>3183</v>
      </c>
      <c r="E1143" t="s">
        <v>3188</v>
      </c>
      <c r="F1143" t="s">
        <v>0</v>
      </c>
      <c r="G1143" t="s">
        <v>3483</v>
      </c>
      <c r="H1143" t="s">
        <v>3979</v>
      </c>
      <c r="I1143">
        <v>14800</v>
      </c>
      <c r="J1143">
        <v>0</v>
      </c>
      <c r="K1143">
        <v>500</v>
      </c>
      <c r="L1143">
        <v>50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 t="s">
        <v>4246</v>
      </c>
      <c r="AC1143" t="s">
        <v>4305</v>
      </c>
      <c r="AD1143" t="s">
        <v>4239</v>
      </c>
      <c r="AE1143" t="s">
        <v>4</v>
      </c>
      <c r="AF1143" t="s">
        <v>1</v>
      </c>
      <c r="AG1143" t="s">
        <v>1</v>
      </c>
      <c r="AH1143" t="s">
        <v>5539</v>
      </c>
      <c r="AI1143" t="s">
        <v>3483</v>
      </c>
      <c r="AJ1143" t="s">
        <v>1</v>
      </c>
      <c r="AK1143">
        <v>9934001924</v>
      </c>
      <c r="AL1143" t="s">
        <v>1</v>
      </c>
      <c r="AM1143" t="s">
        <v>1</v>
      </c>
      <c r="AN1143" t="s">
        <v>1</v>
      </c>
      <c r="AO1143" t="s">
        <v>5539</v>
      </c>
      <c r="AP1143" t="s">
        <v>1</v>
      </c>
      <c r="AQ1143" t="s">
        <v>2</v>
      </c>
      <c r="AR1143" t="s">
        <v>1</v>
      </c>
      <c r="AS1143" t="s">
        <v>1</v>
      </c>
      <c r="AT1143" t="s">
        <v>1</v>
      </c>
      <c r="AU1143" t="s">
        <v>1</v>
      </c>
      <c r="AV1143" t="s">
        <v>1</v>
      </c>
      <c r="AW1143" t="s">
        <v>11</v>
      </c>
      <c r="AX1143">
        <f>Tabla1[[#This Row],[precio del paquete]]-Tabla1[[#This Row],[Saldo_Deudor]]</f>
        <v>3700</v>
      </c>
      <c r="AY1143">
        <v>11100</v>
      </c>
      <c r="AZ1143">
        <v>0</v>
      </c>
      <c r="BA1143">
        <v>0</v>
      </c>
      <c r="BB1143" s="20">
        <v>0</v>
      </c>
      <c r="BC1143" t="s">
        <v>3965</v>
      </c>
      <c r="BD1143" t="s">
        <v>4085</v>
      </c>
      <c r="BE1143" s="1" t="s">
        <v>3</v>
      </c>
      <c r="BF1143" t="s">
        <v>3</v>
      </c>
      <c r="BG1143" t="s">
        <v>3</v>
      </c>
      <c r="BH1143" t="s">
        <v>3</v>
      </c>
      <c r="BI1143" t="s">
        <v>3</v>
      </c>
      <c r="BJ1143" s="19" t="s">
        <v>6128</v>
      </c>
      <c r="BK1143" t="s">
        <v>3</v>
      </c>
      <c r="BL1143" t="s">
        <v>132</v>
      </c>
      <c r="BM1143" t="s">
        <v>1</v>
      </c>
      <c r="BN1143">
        <f>Tabla1[[#This Row],[precio del paquete]]</f>
        <v>14800</v>
      </c>
      <c r="BO1143" t="s">
        <v>1</v>
      </c>
      <c r="BP1143" t="s">
        <v>1</v>
      </c>
      <c r="BQ1143" t="s">
        <v>1</v>
      </c>
      <c r="BR1143" t="s">
        <v>1</v>
      </c>
      <c r="BS1143" t="s">
        <v>1</v>
      </c>
      <c r="BT1143" t="s">
        <v>1</v>
      </c>
      <c r="BU1143" t="s">
        <v>1</v>
      </c>
      <c r="BV1143" t="s">
        <v>1</v>
      </c>
      <c r="BW1143" t="s">
        <v>0</v>
      </c>
      <c r="BX1143" t="s">
        <v>1</v>
      </c>
      <c r="BY1143" t="s">
        <v>1</v>
      </c>
      <c r="BZ1143" t="s">
        <v>1</v>
      </c>
      <c r="CA1143" t="s">
        <v>1</v>
      </c>
      <c r="CB1143" t="s">
        <v>1</v>
      </c>
      <c r="CD1143" t="str" cm="1">
        <f t="array" aca="1" ref="CD1143" ca="1">eConcatenar(A1143:CB1143,"|")</f>
        <v>aPiYpPBbT3fOrJYt|CAR2021-5259|3|MEMORIAL|TABASCO|CARDENAS|POBLADO C-20 MIGUEL HIDALGO|2021-11-09|14800|0|500|50|0|0|0|0|0|0|0|0|0|0|0|0|0|0|0|JIMENEZ|SANCHEZ|ROCIO|SOLTERO|X|X|CALLE 4 ZONA AMPLIACION|POBLADO C-20 MIGUEL HIDALGO|X|9934001924|X|X|X|CALLE 4 ZONA AMPLIACION|X|LUNES|X|X|X|X|X|DOMICILIO |3700|11100|0|0|0|2022-01-19|2022-01-26|x|x|x|x|x|EJCRE545VMMBBOQ|x|HOMBRE|X|14800|X|X|X|X|X|X|X|X|CARDENAS|X|X|X|X|X</v>
      </c>
    </row>
    <row r="1144" spans="1:82" x14ac:dyDescent="0.25">
      <c r="A1144" t="s">
        <v>1278</v>
      </c>
      <c r="B1144" t="s">
        <v>2480</v>
      </c>
      <c r="C1144">
        <v>3</v>
      </c>
      <c r="D1144" t="s">
        <v>3183</v>
      </c>
      <c r="E1144" t="s">
        <v>3188</v>
      </c>
      <c r="F1144" t="s">
        <v>0</v>
      </c>
      <c r="G1144" t="s">
        <v>3397</v>
      </c>
      <c r="H1144" t="s">
        <v>3832</v>
      </c>
      <c r="I1144">
        <v>14800</v>
      </c>
      <c r="J1144">
        <v>0</v>
      </c>
      <c r="K1144">
        <v>100</v>
      </c>
      <c r="L1144">
        <v>50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 t="s">
        <v>4654</v>
      </c>
      <c r="AC1144" t="s">
        <v>4212</v>
      </c>
      <c r="AD1144" t="s">
        <v>4655</v>
      </c>
      <c r="AE1144" t="s">
        <v>4</v>
      </c>
      <c r="AF1144" t="s">
        <v>1</v>
      </c>
      <c r="AG1144" t="s">
        <v>1</v>
      </c>
      <c r="AH1144" t="s">
        <v>5454</v>
      </c>
      <c r="AI1144" t="s">
        <v>3397</v>
      </c>
      <c r="AJ1144" t="s">
        <v>1</v>
      </c>
      <c r="AK1144">
        <v>9372839944</v>
      </c>
      <c r="AL1144" t="s">
        <v>1</v>
      </c>
      <c r="AM1144" t="s">
        <v>1</v>
      </c>
      <c r="AN1144" t="s">
        <v>1</v>
      </c>
      <c r="AO1144" t="s">
        <v>5454</v>
      </c>
      <c r="AP1144" t="s">
        <v>1</v>
      </c>
      <c r="AQ1144" t="s">
        <v>2</v>
      </c>
      <c r="AR1144" t="s">
        <v>1</v>
      </c>
      <c r="AS1144" t="s">
        <v>1</v>
      </c>
      <c r="AT1144" t="s">
        <v>1</v>
      </c>
      <c r="AU1144" t="s">
        <v>1</v>
      </c>
      <c r="AV1144" t="s">
        <v>1</v>
      </c>
      <c r="AW1144" t="s">
        <v>11</v>
      </c>
      <c r="AX1144">
        <f>Tabla1[[#This Row],[precio del paquete]]-Tabla1[[#This Row],[Saldo_Deudor]]</f>
        <v>1150</v>
      </c>
      <c r="AY1144">
        <v>13650</v>
      </c>
      <c r="AZ1144">
        <v>0</v>
      </c>
      <c r="BA1144">
        <v>0</v>
      </c>
      <c r="BB1144" s="20">
        <v>0</v>
      </c>
      <c r="BC1144" t="s">
        <v>5984</v>
      </c>
      <c r="BD1144" t="s">
        <v>3827</v>
      </c>
      <c r="BE1144" s="1" t="s">
        <v>3</v>
      </c>
      <c r="BF1144" t="s">
        <v>3</v>
      </c>
      <c r="BG1144" t="s">
        <v>3</v>
      </c>
      <c r="BH1144" t="s">
        <v>3</v>
      </c>
      <c r="BI1144" t="s">
        <v>3</v>
      </c>
      <c r="BJ1144" s="18" t="s">
        <v>6128</v>
      </c>
      <c r="BK1144" t="s">
        <v>3</v>
      </c>
      <c r="BL1144" t="s">
        <v>132</v>
      </c>
      <c r="BM1144" t="s">
        <v>1</v>
      </c>
      <c r="BN1144">
        <f>Tabla1[[#This Row],[precio del paquete]]</f>
        <v>14800</v>
      </c>
      <c r="BO1144" t="s">
        <v>1</v>
      </c>
      <c r="BP1144" t="s">
        <v>1</v>
      </c>
      <c r="BQ1144" t="s">
        <v>1</v>
      </c>
      <c r="BR1144" t="s">
        <v>1</v>
      </c>
      <c r="BS1144" t="s">
        <v>1</v>
      </c>
      <c r="BT1144" t="s">
        <v>1</v>
      </c>
      <c r="BU1144" t="s">
        <v>1</v>
      </c>
      <c r="BV1144" t="s">
        <v>1</v>
      </c>
      <c r="BW1144" t="s">
        <v>0</v>
      </c>
      <c r="BX1144" t="s">
        <v>1</v>
      </c>
      <c r="BY1144" t="s">
        <v>1</v>
      </c>
      <c r="BZ1144" t="s">
        <v>1</v>
      </c>
      <c r="CA1144" t="s">
        <v>1</v>
      </c>
      <c r="CB1144" t="s">
        <v>1</v>
      </c>
      <c r="CD1144" t="str" cm="1">
        <f t="array" aca="1" ref="CD1144" ca="1">eConcatenar(A1144:CB1144,"|")</f>
        <v>0r1ATpwevCxm8ts3|CAR2021-5264|3|MEMORIAL|TABASCO|CARDENAS|JACINTO LOPEZ|2021-09-11|14800|0|100|50|0|0|0|0|0|0|0|0|0|0|0|0|0|0|0|PEREYRA|RAMIREZ|NOEL|SOLTERO|X|X|CALLE FRENTE AL TANQUE DE AGUA|JACINTO LOPEZ|X|9372839944|X|X|X|CALLE FRENTE AL TANQUE DE AGUA|X|LUNES|X|X|X|X|X|DOMICILIO |1150|13650|0|0|0|2022-01-07|2022-01-14|x|x|x|x|x|EJCRE545VMMBBOQ|x|HOMBRE|X|14800|X|X|X|X|X|X|X|X|CARDENAS|X|X|X|X|X</v>
      </c>
    </row>
    <row r="1145" spans="1:82" x14ac:dyDescent="0.25">
      <c r="A1145" t="s">
        <v>1279</v>
      </c>
      <c r="B1145" t="s">
        <v>2503</v>
      </c>
      <c r="C1145">
        <v>3</v>
      </c>
      <c r="D1145" t="s">
        <v>3183</v>
      </c>
      <c r="E1145" t="s">
        <v>3188</v>
      </c>
      <c r="F1145" t="s">
        <v>3192</v>
      </c>
      <c r="G1145" t="s">
        <v>3412</v>
      </c>
      <c r="H1145" t="s">
        <v>3941</v>
      </c>
      <c r="I1145">
        <v>14800</v>
      </c>
      <c r="J1145">
        <v>0</v>
      </c>
      <c r="K1145">
        <v>200</v>
      </c>
      <c r="L1145">
        <v>50</v>
      </c>
      <c r="M1145">
        <v>1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 t="s">
        <v>4249</v>
      </c>
      <c r="AC1145" t="s">
        <v>4226</v>
      </c>
      <c r="AD1145" t="s">
        <v>4679</v>
      </c>
      <c r="AE1145" t="s">
        <v>4</v>
      </c>
      <c r="AF1145" t="s">
        <v>1</v>
      </c>
      <c r="AG1145" t="s">
        <v>1</v>
      </c>
      <c r="AH1145" t="s">
        <v>5468</v>
      </c>
      <c r="AI1145" t="s">
        <v>3412</v>
      </c>
      <c r="AJ1145" t="s">
        <v>1</v>
      </c>
      <c r="AK1145" t="s">
        <v>1</v>
      </c>
      <c r="AL1145" t="s">
        <v>1</v>
      </c>
      <c r="AM1145" t="s">
        <v>1</v>
      </c>
      <c r="AN1145" t="s">
        <v>1</v>
      </c>
      <c r="AO1145" t="s">
        <v>5468</v>
      </c>
      <c r="AP1145" t="s">
        <v>1</v>
      </c>
      <c r="AQ1145" t="s">
        <v>2</v>
      </c>
      <c r="AR1145" t="s">
        <v>1</v>
      </c>
      <c r="AS1145" t="s">
        <v>1</v>
      </c>
      <c r="AT1145" t="s">
        <v>1</v>
      </c>
      <c r="AU1145" t="s">
        <v>1</v>
      </c>
      <c r="AV1145" t="s">
        <v>1</v>
      </c>
      <c r="AW1145" t="s">
        <v>11</v>
      </c>
      <c r="AX1145">
        <f>Tabla1[[#This Row],[precio del paquete]]-Tabla1[[#This Row],[Saldo_Deudor]]</f>
        <v>10500</v>
      </c>
      <c r="AY1145">
        <v>4300</v>
      </c>
      <c r="AZ1145">
        <v>0</v>
      </c>
      <c r="BA1145">
        <v>0</v>
      </c>
      <c r="BB1145" s="20">
        <v>0</v>
      </c>
      <c r="BC1145" t="s">
        <v>4162</v>
      </c>
      <c r="BD1145" t="s">
        <v>5962</v>
      </c>
      <c r="BE1145" s="1" t="s">
        <v>3</v>
      </c>
      <c r="BF1145" t="s">
        <v>3</v>
      </c>
      <c r="BG1145" t="s">
        <v>3</v>
      </c>
      <c r="BH1145" t="s">
        <v>3</v>
      </c>
      <c r="BI1145" t="s">
        <v>3</v>
      </c>
      <c r="BJ1145" s="19" t="s">
        <v>6137</v>
      </c>
      <c r="BK1145" t="s">
        <v>3</v>
      </c>
      <c r="BL1145" t="s">
        <v>132</v>
      </c>
      <c r="BM1145" t="s">
        <v>1</v>
      </c>
      <c r="BN1145">
        <f>Tabla1[[#This Row],[precio del paquete]]</f>
        <v>14800</v>
      </c>
      <c r="BO1145" t="s">
        <v>1</v>
      </c>
      <c r="BP1145" t="s">
        <v>1</v>
      </c>
      <c r="BQ1145" t="s">
        <v>1</v>
      </c>
      <c r="BR1145" t="s">
        <v>1</v>
      </c>
      <c r="BS1145" t="s">
        <v>1</v>
      </c>
      <c r="BT1145" t="s">
        <v>1</v>
      </c>
      <c r="BU1145" t="s">
        <v>1</v>
      </c>
      <c r="BV1145" t="s">
        <v>1</v>
      </c>
      <c r="BW1145" t="s">
        <v>0</v>
      </c>
      <c r="BX1145" t="s">
        <v>1</v>
      </c>
      <c r="BY1145" t="s">
        <v>1</v>
      </c>
      <c r="BZ1145" t="s">
        <v>1</v>
      </c>
      <c r="CA1145" t="s">
        <v>1</v>
      </c>
      <c r="CB1145" t="s">
        <v>1</v>
      </c>
      <c r="CD1145" t="str" cm="1">
        <f t="array" aca="1" ref="CD1145" ca="1">eConcatenar(A1145:CB1145,"|")</f>
        <v>F0mZP4SaCioJKayW|PAR2020-0188|3|MEMORIAL|TABASCO|PARAISO|LA QUINTA|2020-05-17|14800|0|200|50|1|0|0|0|0|0|0|0|0|0|0|0|0|0|0|NARANJO|CRUZ|NERI|SOLTERO|X|X|CALLE ANDRES RAFAEL MANZANA 5 LOTE19 CALLE 2|LA QUINTA|X|X|X|X|X|CALLE ANDRES RAFAEL MANZANA 5 LOTE19 CALLE 2|X|LUNES|X|X|X|X|X|DOMICILIO |10500|4300|0|0|0|2022-01-20|2022-01-27|x|x|x|x|x|USLKFPYMMH7MCT1|x|HOMBRE|X|14800|X|X|X|X|X|X|X|X|CARDENAS|X|X|X|X|X</v>
      </c>
    </row>
    <row r="1146" spans="1:82" x14ac:dyDescent="0.25">
      <c r="A1146" t="s">
        <v>1280</v>
      </c>
      <c r="B1146" t="s">
        <v>2234</v>
      </c>
      <c r="C1146">
        <v>3</v>
      </c>
      <c r="D1146" t="s">
        <v>3183</v>
      </c>
      <c r="E1146" t="s">
        <v>3188</v>
      </c>
      <c r="F1146" t="s">
        <v>3192</v>
      </c>
      <c r="G1146" t="s">
        <v>3259</v>
      </c>
      <c r="H1146" t="s">
        <v>3823</v>
      </c>
      <c r="I1146">
        <v>14800</v>
      </c>
      <c r="J1146">
        <v>0</v>
      </c>
      <c r="K1146">
        <v>100</v>
      </c>
      <c r="L1146">
        <v>50</v>
      </c>
      <c r="M1146">
        <v>1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 t="s">
        <v>4371</v>
      </c>
      <c r="AC1146" t="s">
        <v>4372</v>
      </c>
      <c r="AD1146" t="s">
        <v>4373</v>
      </c>
      <c r="AE1146" t="s">
        <v>4</v>
      </c>
      <c r="AF1146" t="s">
        <v>1</v>
      </c>
      <c r="AG1146" t="s">
        <v>1</v>
      </c>
      <c r="AH1146" t="s">
        <v>5263</v>
      </c>
      <c r="AI1146" t="s">
        <v>3259</v>
      </c>
      <c r="AJ1146" t="s">
        <v>1</v>
      </c>
      <c r="AK1146" t="s">
        <v>1</v>
      </c>
      <c r="AL1146" t="s">
        <v>1</v>
      </c>
      <c r="AM1146" t="s">
        <v>1</v>
      </c>
      <c r="AN1146" t="s">
        <v>1</v>
      </c>
      <c r="AO1146" t="s">
        <v>5263</v>
      </c>
      <c r="AP1146" t="s">
        <v>1</v>
      </c>
      <c r="AQ1146" t="s">
        <v>2</v>
      </c>
      <c r="AR1146" t="s">
        <v>1</v>
      </c>
      <c r="AS1146" t="s">
        <v>1</v>
      </c>
      <c r="AT1146" t="s">
        <v>1</v>
      </c>
      <c r="AU1146" t="s">
        <v>1</v>
      </c>
      <c r="AV1146" t="s">
        <v>1</v>
      </c>
      <c r="AW1146" t="s">
        <v>11</v>
      </c>
      <c r="AX1146">
        <f>Tabla1[[#This Row],[precio del paquete]]-Tabla1[[#This Row],[Saldo_Deudor]]</f>
        <v>9700</v>
      </c>
      <c r="AY1146">
        <v>5100</v>
      </c>
      <c r="AZ1146">
        <v>0</v>
      </c>
      <c r="BA1146">
        <v>0</v>
      </c>
      <c r="BB1146" s="20">
        <v>0</v>
      </c>
      <c r="BC1146" t="s">
        <v>4162</v>
      </c>
      <c r="BD1146" t="s">
        <v>5962</v>
      </c>
      <c r="BE1146" s="1" t="s">
        <v>3</v>
      </c>
      <c r="BF1146" t="s">
        <v>3</v>
      </c>
      <c r="BG1146" t="s">
        <v>3</v>
      </c>
      <c r="BH1146" t="s">
        <v>3</v>
      </c>
      <c r="BI1146" t="s">
        <v>3</v>
      </c>
      <c r="BJ1146" s="18" t="s">
        <v>6147</v>
      </c>
      <c r="BK1146" t="s">
        <v>3</v>
      </c>
      <c r="BL1146" t="s">
        <v>132</v>
      </c>
      <c r="BM1146" t="s">
        <v>1</v>
      </c>
      <c r="BN1146">
        <f>Tabla1[[#This Row],[precio del paquete]]</f>
        <v>14800</v>
      </c>
      <c r="BO1146" t="s">
        <v>1</v>
      </c>
      <c r="BP1146" t="s">
        <v>1</v>
      </c>
      <c r="BQ1146" t="s">
        <v>1</v>
      </c>
      <c r="BR1146" t="s">
        <v>1</v>
      </c>
      <c r="BS1146" t="s">
        <v>1</v>
      </c>
      <c r="BT1146" t="s">
        <v>1</v>
      </c>
      <c r="BU1146" t="s">
        <v>1</v>
      </c>
      <c r="BV1146" t="s">
        <v>1</v>
      </c>
      <c r="BW1146" t="s">
        <v>0</v>
      </c>
      <c r="BX1146" t="s">
        <v>1</v>
      </c>
      <c r="BY1146" t="s">
        <v>1</v>
      </c>
      <c r="BZ1146" t="s">
        <v>1</v>
      </c>
      <c r="CA1146" t="s">
        <v>1</v>
      </c>
      <c r="CB1146" t="s">
        <v>1</v>
      </c>
      <c r="CD1146" t="str" cm="1">
        <f t="array" aca="1" ref="CD1146" ca="1">eConcatenar(A1146:CB1146,"|")</f>
        <v>5eyReIbvb3eFnCZ3|PAR2020-0187|3|MEMORIAL|TABASCO|PARAISO|COLONIA CENTRO|2020-08-17|14800|0|100|50|1|0|0|0|0|0|0|0|0|0|0|0|0|0|0|RICARDO|PERALTA|WILDIO|SOLTERO|X|X|CALLE BUENOS AIRES NUMERO 104|COLONIA CENTRO|X|X|X|X|X|CALLE BUENOS AIRES NUMERO 104|X|LUNES|X|X|X|X|X|DOMICILIO |9700|5100|0|0|0|2022-01-20|2022-01-27|x|x|x|x|x|QX002MIY9KVTQO|x|HOMBRE|X|14800|X|X|X|X|X|X|X|X|CARDENAS|X|X|X|X|X</v>
      </c>
    </row>
    <row r="1147" spans="1:82" x14ac:dyDescent="0.25">
      <c r="A1147" t="s">
        <v>1281</v>
      </c>
      <c r="B1147" t="s">
        <v>2730</v>
      </c>
      <c r="C1147">
        <v>3</v>
      </c>
      <c r="D1147" t="s">
        <v>3183</v>
      </c>
      <c r="E1147" t="s">
        <v>3188</v>
      </c>
      <c r="F1147" t="s">
        <v>3192</v>
      </c>
      <c r="G1147" t="s">
        <v>3542</v>
      </c>
      <c r="H1147" t="s">
        <v>3771</v>
      </c>
      <c r="I1147">
        <v>14800</v>
      </c>
      <c r="J1147">
        <v>0</v>
      </c>
      <c r="K1147">
        <v>100</v>
      </c>
      <c r="L1147">
        <v>50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 t="s">
        <v>4184</v>
      </c>
      <c r="AC1147" t="s">
        <v>4230</v>
      </c>
      <c r="AD1147" t="s">
        <v>4856</v>
      </c>
      <c r="AE1147" t="s">
        <v>4</v>
      </c>
      <c r="AF1147" t="s">
        <v>1</v>
      </c>
      <c r="AG1147" t="s">
        <v>1</v>
      </c>
      <c r="AH1147" t="s">
        <v>5631</v>
      </c>
      <c r="AI1147" t="s">
        <v>3542</v>
      </c>
      <c r="AJ1147" t="s">
        <v>1</v>
      </c>
      <c r="AK1147" t="s">
        <v>1</v>
      </c>
      <c r="AL1147" t="s">
        <v>1</v>
      </c>
      <c r="AM1147" t="s">
        <v>1</v>
      </c>
      <c r="AN1147" t="s">
        <v>1</v>
      </c>
      <c r="AO1147" t="s">
        <v>5631</v>
      </c>
      <c r="AP1147" t="s">
        <v>1</v>
      </c>
      <c r="AQ1147" t="s">
        <v>2</v>
      </c>
      <c r="AR1147" t="s">
        <v>1</v>
      </c>
      <c r="AS1147" t="s">
        <v>1</v>
      </c>
      <c r="AT1147" t="s">
        <v>1</v>
      </c>
      <c r="AU1147" t="s">
        <v>1</v>
      </c>
      <c r="AV1147" t="s">
        <v>1</v>
      </c>
      <c r="AW1147" t="s">
        <v>11</v>
      </c>
      <c r="AX1147">
        <f>Tabla1[[#This Row],[precio del paquete]]-Tabla1[[#This Row],[Saldo_Deudor]]</f>
        <v>300</v>
      </c>
      <c r="AY1147">
        <v>14500</v>
      </c>
      <c r="AZ1147">
        <v>0</v>
      </c>
      <c r="BA1147">
        <v>0</v>
      </c>
      <c r="BB1147" s="20">
        <v>0</v>
      </c>
      <c r="BC1147" t="s">
        <v>4162</v>
      </c>
      <c r="BD1147" t="s">
        <v>5962</v>
      </c>
      <c r="BE1147" s="1" t="s">
        <v>3</v>
      </c>
      <c r="BF1147" t="s">
        <v>3</v>
      </c>
      <c r="BG1147" t="s">
        <v>3</v>
      </c>
      <c r="BH1147" t="s">
        <v>3</v>
      </c>
      <c r="BI1147" t="s">
        <v>3</v>
      </c>
      <c r="BJ1147" s="19" t="s">
        <v>6147</v>
      </c>
      <c r="BK1147" t="s">
        <v>3</v>
      </c>
      <c r="BL1147" t="s">
        <v>132</v>
      </c>
      <c r="BM1147" t="s">
        <v>1</v>
      </c>
      <c r="BN1147">
        <f>Tabla1[[#This Row],[precio del paquete]]</f>
        <v>14800</v>
      </c>
      <c r="BO1147" t="s">
        <v>1</v>
      </c>
      <c r="BP1147" t="s">
        <v>1</v>
      </c>
      <c r="BQ1147" t="s">
        <v>1</v>
      </c>
      <c r="BR1147" t="s">
        <v>1</v>
      </c>
      <c r="BS1147" t="s">
        <v>1</v>
      </c>
      <c r="BT1147" t="s">
        <v>1</v>
      </c>
      <c r="BU1147" t="s">
        <v>1</v>
      </c>
      <c r="BV1147" t="s">
        <v>1</v>
      </c>
      <c r="BW1147" t="s">
        <v>0</v>
      </c>
      <c r="BX1147" t="s">
        <v>1</v>
      </c>
      <c r="BY1147" t="s">
        <v>1</v>
      </c>
      <c r="BZ1147" t="s">
        <v>1</v>
      </c>
      <c r="CA1147" t="s">
        <v>1</v>
      </c>
      <c r="CB1147" t="s">
        <v>1</v>
      </c>
      <c r="CD1147" t="str" cm="1">
        <f t="array" aca="1" ref="CD1147" ca="1">eConcatenar(A1147:CB1147,"|")</f>
        <v>07pmmXNj9ZxmVWwf|PAR2021-3938|3|MEMORIAL|TABASCO|PARAISO|RANCHERIA NORTE SEGUNDA SECCION|2021-06-12|14800|0|100|50|0|0|0|0|0|0|0|0|0|0|0|0|0|0|0|PEREZ|VELAZQUEZ|ERBEY|SOLTERO|X|X|ENTRADA EL REGALO|RANCHERIA NORTE SEGUNDA SECCION|X|X|X|X|X|ENTRADA EL REGALO|X|LUNES|X|X|X|X|X|DOMICILIO |300|14500|0|0|0|2022-01-20|2022-01-27|x|x|x|x|x|QX002MIY9KVTQO|x|HOMBRE|X|14800|X|X|X|X|X|X|X|X|CARDENAS|X|X|X|X|X</v>
      </c>
    </row>
    <row r="1148" spans="1:82" x14ac:dyDescent="0.25">
      <c r="A1148" t="s">
        <v>1282</v>
      </c>
      <c r="B1148" t="s">
        <v>2556</v>
      </c>
      <c r="C1148">
        <v>3</v>
      </c>
      <c r="D1148" t="s">
        <v>3183</v>
      </c>
      <c r="E1148" t="s">
        <v>3188</v>
      </c>
      <c r="F1148" t="s">
        <v>3192</v>
      </c>
      <c r="G1148" t="s">
        <v>3452</v>
      </c>
      <c r="H1148" t="s">
        <v>3958</v>
      </c>
      <c r="I1148">
        <v>14800</v>
      </c>
      <c r="J1148">
        <v>0</v>
      </c>
      <c r="K1148">
        <v>100</v>
      </c>
      <c r="L1148">
        <v>50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 t="s">
        <v>4184</v>
      </c>
      <c r="AC1148" t="s">
        <v>4438</v>
      </c>
      <c r="AD1148" t="s">
        <v>4725</v>
      </c>
      <c r="AE1148" t="s">
        <v>4</v>
      </c>
      <c r="AF1148" t="s">
        <v>1</v>
      </c>
      <c r="AG1148" t="s">
        <v>1</v>
      </c>
      <c r="AH1148" t="s">
        <v>3452</v>
      </c>
      <c r="AI1148" t="s">
        <v>3452</v>
      </c>
      <c r="AJ1148" t="s">
        <v>1</v>
      </c>
      <c r="AK1148" t="s">
        <v>1</v>
      </c>
      <c r="AL1148" t="s">
        <v>1</v>
      </c>
      <c r="AM1148" t="s">
        <v>1</v>
      </c>
      <c r="AN1148" t="s">
        <v>1</v>
      </c>
      <c r="AO1148" t="s">
        <v>3452</v>
      </c>
      <c r="AP1148" t="s">
        <v>1</v>
      </c>
      <c r="AQ1148" t="s">
        <v>2</v>
      </c>
      <c r="AR1148" t="s">
        <v>1</v>
      </c>
      <c r="AS1148" t="s">
        <v>1</v>
      </c>
      <c r="AT1148" t="s">
        <v>1</v>
      </c>
      <c r="AU1148" t="s">
        <v>1</v>
      </c>
      <c r="AV1148" t="s">
        <v>1</v>
      </c>
      <c r="AW1148" t="s">
        <v>11</v>
      </c>
      <c r="AX1148">
        <f>Tabla1[[#This Row],[precio del paquete]]-Tabla1[[#This Row],[Saldo_Deudor]]</f>
        <v>7000</v>
      </c>
      <c r="AY1148">
        <v>7800</v>
      </c>
      <c r="AZ1148">
        <v>0</v>
      </c>
      <c r="BA1148">
        <v>0</v>
      </c>
      <c r="BB1148" s="20">
        <v>0</v>
      </c>
      <c r="BC1148" t="s">
        <v>4162</v>
      </c>
      <c r="BD1148" t="s">
        <v>5962</v>
      </c>
      <c r="BE1148" s="1" t="s">
        <v>3</v>
      </c>
      <c r="BF1148" t="s">
        <v>3</v>
      </c>
      <c r="BG1148" t="s">
        <v>3</v>
      </c>
      <c r="BH1148" t="s">
        <v>3</v>
      </c>
      <c r="BI1148" t="s">
        <v>3</v>
      </c>
      <c r="BJ1148" s="18" t="s">
        <v>6147</v>
      </c>
      <c r="BK1148" t="s">
        <v>3</v>
      </c>
      <c r="BL1148" t="s">
        <v>132</v>
      </c>
      <c r="BM1148" t="s">
        <v>1</v>
      </c>
      <c r="BN1148">
        <f>Tabla1[[#This Row],[precio del paquete]]</f>
        <v>14800</v>
      </c>
      <c r="BO1148" t="s">
        <v>1</v>
      </c>
      <c r="BP1148" t="s">
        <v>1</v>
      </c>
      <c r="BQ1148" t="s">
        <v>1</v>
      </c>
      <c r="BR1148" t="s">
        <v>1</v>
      </c>
      <c r="BS1148" t="s">
        <v>1</v>
      </c>
      <c r="BT1148" t="s">
        <v>1</v>
      </c>
      <c r="BU1148" t="s">
        <v>1</v>
      </c>
      <c r="BV1148" t="s">
        <v>1</v>
      </c>
      <c r="BW1148" t="s">
        <v>0</v>
      </c>
      <c r="BX1148" t="s">
        <v>1</v>
      </c>
      <c r="BY1148" t="s">
        <v>1</v>
      </c>
      <c r="BZ1148" t="s">
        <v>1</v>
      </c>
      <c r="CA1148" t="s">
        <v>1</v>
      </c>
      <c r="CB1148" t="s">
        <v>1</v>
      </c>
      <c r="CD1148" t="str" cm="1">
        <f t="array" aca="1" ref="CD1148" ca="1">eConcatenar(A1148:CB1148,"|")</f>
        <v>AA0epnZ8OIXXjDZf|PAR2021-0369|3|MEMORIAL|TABASCO|PARAISO|NORTE SEGUNDA|2021-05-02|14800|0|100|50|0|0|0|0|0|0|0|0|0|0|0|0|0|0|0|PEREZ|PALMA|MARIA DOLORES|SOLTERO|X|X|NORTE SEGUNDA|NORTE SEGUNDA|X|X|X|X|X|NORTE SEGUNDA|X|LUNES|X|X|X|X|X|DOMICILIO |7000|7800|0|0|0|2022-01-20|2022-01-27|x|x|x|x|x|QX002MIY9KVTQO|x|HOMBRE|X|14800|X|X|X|X|X|X|X|X|CARDENAS|X|X|X|X|X</v>
      </c>
    </row>
    <row r="1149" spans="1:82" x14ac:dyDescent="0.25">
      <c r="A1149" t="s">
        <v>1283</v>
      </c>
      <c r="B1149" t="s">
        <v>2746</v>
      </c>
      <c r="C1149">
        <v>3</v>
      </c>
      <c r="D1149" t="s">
        <v>3183</v>
      </c>
      <c r="E1149" t="s">
        <v>3188</v>
      </c>
      <c r="F1149" t="s">
        <v>3192</v>
      </c>
      <c r="G1149" t="s">
        <v>3548</v>
      </c>
      <c r="H1149" t="s">
        <v>4030</v>
      </c>
      <c r="I1149">
        <v>14800</v>
      </c>
      <c r="J1149">
        <v>0</v>
      </c>
      <c r="K1149">
        <v>200</v>
      </c>
      <c r="L1149">
        <v>50</v>
      </c>
      <c r="M1149">
        <v>1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 t="s">
        <v>4402</v>
      </c>
      <c r="AC1149" t="s">
        <v>4206</v>
      </c>
      <c r="AD1149" t="s">
        <v>4871</v>
      </c>
      <c r="AE1149" t="s">
        <v>4</v>
      </c>
      <c r="AF1149" t="s">
        <v>1</v>
      </c>
      <c r="AG1149" t="s">
        <v>1</v>
      </c>
      <c r="AH1149" t="s">
        <v>5645</v>
      </c>
      <c r="AI1149" t="s">
        <v>3548</v>
      </c>
      <c r="AJ1149" t="s">
        <v>1</v>
      </c>
      <c r="AK1149" t="s">
        <v>1</v>
      </c>
      <c r="AL1149" t="s">
        <v>1</v>
      </c>
      <c r="AM1149" t="s">
        <v>1</v>
      </c>
      <c r="AN1149" t="s">
        <v>1</v>
      </c>
      <c r="AO1149" t="s">
        <v>5645</v>
      </c>
      <c r="AP1149" t="s">
        <v>1</v>
      </c>
      <c r="AQ1149" t="s">
        <v>2</v>
      </c>
      <c r="AR1149" t="s">
        <v>1</v>
      </c>
      <c r="AS1149" t="s">
        <v>1</v>
      </c>
      <c r="AT1149" t="s">
        <v>1</v>
      </c>
      <c r="AU1149" t="s">
        <v>1</v>
      </c>
      <c r="AV1149" t="s">
        <v>1</v>
      </c>
      <c r="AW1149" t="s">
        <v>11</v>
      </c>
      <c r="AX1149">
        <f>Tabla1[[#This Row],[precio del paquete]]-Tabla1[[#This Row],[Saldo_Deudor]]</f>
        <v>6850</v>
      </c>
      <c r="AY1149">
        <v>7950</v>
      </c>
      <c r="AZ1149">
        <v>0</v>
      </c>
      <c r="BA1149">
        <v>0</v>
      </c>
      <c r="BB1149" s="20">
        <v>0</v>
      </c>
      <c r="BC1149" t="s">
        <v>4162</v>
      </c>
      <c r="BD1149" t="s">
        <v>5962</v>
      </c>
      <c r="BE1149" s="1" t="s">
        <v>3</v>
      </c>
      <c r="BF1149" t="s">
        <v>3</v>
      </c>
      <c r="BG1149" t="s">
        <v>3</v>
      </c>
      <c r="BH1149" t="s">
        <v>3</v>
      </c>
      <c r="BI1149" t="s">
        <v>3</v>
      </c>
      <c r="BJ1149" s="19" t="s">
        <v>6147</v>
      </c>
      <c r="BK1149" t="s">
        <v>3</v>
      </c>
      <c r="BL1149" t="s">
        <v>132</v>
      </c>
      <c r="BM1149" t="s">
        <v>1</v>
      </c>
      <c r="BN1149">
        <f>Tabla1[[#This Row],[precio del paquete]]</f>
        <v>14800</v>
      </c>
      <c r="BO1149" t="s">
        <v>1</v>
      </c>
      <c r="BP1149" t="s">
        <v>1</v>
      </c>
      <c r="BQ1149" t="s">
        <v>1</v>
      </c>
      <c r="BR1149" t="s">
        <v>1</v>
      </c>
      <c r="BS1149" t="s">
        <v>1</v>
      </c>
      <c r="BT1149" t="s">
        <v>1</v>
      </c>
      <c r="BU1149" t="s">
        <v>1</v>
      </c>
      <c r="BV1149" t="s">
        <v>1</v>
      </c>
      <c r="BW1149" t="s">
        <v>0</v>
      </c>
      <c r="BX1149" t="s">
        <v>1</v>
      </c>
      <c r="BY1149" t="s">
        <v>1</v>
      </c>
      <c r="BZ1149" t="s">
        <v>1</v>
      </c>
      <c r="CA1149" t="s">
        <v>1</v>
      </c>
      <c r="CB1149" t="s">
        <v>1</v>
      </c>
      <c r="CD1149" t="str" cm="1">
        <f t="array" aca="1" ref="CD1149" ca="1">eConcatenar(A1149:CB1149,"|")</f>
        <v>wLHATjL0LSeWcnyz|PAR2021-0360|3|MEMORIAL|TABASCO|PARAISO|RANCHERIA ORIENTE SEGUNDA|2021-04-02|14800|0|200|50|1|0|0|0|0|0|0|0|0|0|0|0|0|0|0|MONTALVO|MARTINEZ|CRISTINA|SOLTERO|X|X|CASA VERDE CON PILARES|RANCHERIA ORIENTE SEGUNDA|X|X|X|X|X|CASA VERDE CON PILARES|X|LUNES|X|X|X|X|X|DOMICILIO |6850|7950|0|0|0|2022-01-20|2022-01-27|x|x|x|x|x|QX002MIY9KVTQO|x|HOMBRE|X|14800|X|X|X|X|X|X|X|X|CARDENAS|X|X|X|X|X</v>
      </c>
    </row>
    <row r="1150" spans="1:82" x14ac:dyDescent="0.25">
      <c r="A1150" t="s">
        <v>1284</v>
      </c>
      <c r="B1150" t="s">
        <v>2747</v>
      </c>
      <c r="C1150">
        <v>3</v>
      </c>
      <c r="D1150" t="s">
        <v>3183</v>
      </c>
      <c r="E1150" t="s">
        <v>3188</v>
      </c>
      <c r="F1150" t="s">
        <v>3192</v>
      </c>
      <c r="G1150" t="s">
        <v>3548</v>
      </c>
      <c r="H1150" t="s">
        <v>3938</v>
      </c>
      <c r="I1150">
        <v>14800</v>
      </c>
      <c r="J1150">
        <v>0</v>
      </c>
      <c r="K1150">
        <v>100</v>
      </c>
      <c r="L1150">
        <v>50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 t="s">
        <v>4201</v>
      </c>
      <c r="AC1150" t="s">
        <v>4201</v>
      </c>
      <c r="AD1150" t="s">
        <v>4306</v>
      </c>
      <c r="AE1150" t="s">
        <v>4</v>
      </c>
      <c r="AF1150" t="s">
        <v>1</v>
      </c>
      <c r="AG1150" t="s">
        <v>1</v>
      </c>
      <c r="AH1150" t="s">
        <v>5646</v>
      </c>
      <c r="AI1150" t="s">
        <v>3548</v>
      </c>
      <c r="AJ1150" t="s">
        <v>1</v>
      </c>
      <c r="AK1150" t="s">
        <v>1</v>
      </c>
      <c r="AL1150" t="s">
        <v>1</v>
      </c>
      <c r="AM1150" t="s">
        <v>1</v>
      </c>
      <c r="AN1150" t="s">
        <v>1</v>
      </c>
      <c r="AO1150" t="s">
        <v>5646</v>
      </c>
      <c r="AP1150" t="s">
        <v>1</v>
      </c>
      <c r="AQ1150" t="s">
        <v>2</v>
      </c>
      <c r="AR1150" t="s">
        <v>1</v>
      </c>
      <c r="AS1150" t="s">
        <v>1</v>
      </c>
      <c r="AT1150" t="s">
        <v>1</v>
      </c>
      <c r="AU1150" t="s">
        <v>1</v>
      </c>
      <c r="AV1150" t="s">
        <v>1</v>
      </c>
      <c r="AW1150" t="s">
        <v>11</v>
      </c>
      <c r="AX1150">
        <f>Tabla1[[#This Row],[precio del paquete]]-Tabla1[[#This Row],[Saldo_Deudor]]</f>
        <v>7100</v>
      </c>
      <c r="AY1150">
        <v>7700</v>
      </c>
      <c r="AZ1150">
        <v>0</v>
      </c>
      <c r="BA1150">
        <v>0</v>
      </c>
      <c r="BB1150" s="20">
        <v>0</v>
      </c>
      <c r="BC1150" t="s">
        <v>4162</v>
      </c>
      <c r="BD1150" t="s">
        <v>5962</v>
      </c>
      <c r="BE1150" s="1" t="s">
        <v>3</v>
      </c>
      <c r="BF1150" t="s">
        <v>3</v>
      </c>
      <c r="BG1150" t="s">
        <v>3</v>
      </c>
      <c r="BH1150" t="s">
        <v>3</v>
      </c>
      <c r="BI1150" t="s">
        <v>3</v>
      </c>
      <c r="BJ1150" s="18" t="s">
        <v>6147</v>
      </c>
      <c r="BK1150" t="s">
        <v>3</v>
      </c>
      <c r="BL1150" t="s">
        <v>132</v>
      </c>
      <c r="BM1150" t="s">
        <v>1</v>
      </c>
      <c r="BN1150">
        <f>Tabla1[[#This Row],[precio del paquete]]</f>
        <v>14800</v>
      </c>
      <c r="BO1150" t="s">
        <v>1</v>
      </c>
      <c r="BP1150" t="s">
        <v>1</v>
      </c>
      <c r="BQ1150" t="s">
        <v>1</v>
      </c>
      <c r="BR1150" t="s">
        <v>1</v>
      </c>
      <c r="BS1150" t="s">
        <v>1</v>
      </c>
      <c r="BT1150" t="s">
        <v>1</v>
      </c>
      <c r="BU1150" t="s">
        <v>1</v>
      </c>
      <c r="BV1150" t="s">
        <v>1</v>
      </c>
      <c r="BW1150" t="s">
        <v>0</v>
      </c>
      <c r="BX1150" t="s">
        <v>1</v>
      </c>
      <c r="BY1150" t="s">
        <v>1</v>
      </c>
      <c r="BZ1150" t="s">
        <v>1</v>
      </c>
      <c r="CA1150" t="s">
        <v>1</v>
      </c>
      <c r="CB1150" t="s">
        <v>1</v>
      </c>
      <c r="CD1150" t="str" cm="1">
        <f t="array" aca="1" ref="CD1150" ca="1">eConcatenar(A1150:CB1150,"|")</f>
        <v>oMdboeGFDfAbPAUc|PAR2021-0161|3|MEMORIAL|TABASCO|PARAISO|RANCHERIA ORIENTE SEGUNDA|2021-01-21|14800|0|100|50|0|0|0|0|0|0|0|0|0|0|0|0|0|0|0|HERNANDEZ|HERNANDEZ|GUADALUPE|SOLTERO|X|X|RESTAURANTE|RANCHERIA ORIENTE SEGUNDA|X|X|X|X|X|RESTAURANTE|X|LUNES|X|X|X|X|X|DOMICILIO |7100|7700|0|0|0|2022-01-20|2022-01-27|x|x|x|x|x|QX002MIY9KVTQO|x|HOMBRE|X|14800|X|X|X|X|X|X|X|X|CARDENAS|X|X|X|X|X</v>
      </c>
    </row>
    <row r="1151" spans="1:82" x14ac:dyDescent="0.25">
      <c r="A1151" t="s">
        <v>1285</v>
      </c>
      <c r="B1151" t="s">
        <v>2706</v>
      </c>
      <c r="C1151">
        <v>3</v>
      </c>
      <c r="D1151" t="s">
        <v>3183</v>
      </c>
      <c r="E1151" t="s">
        <v>3188</v>
      </c>
      <c r="F1151" t="s">
        <v>3192</v>
      </c>
      <c r="G1151" t="s">
        <v>3528</v>
      </c>
      <c r="H1151" t="s">
        <v>3930</v>
      </c>
      <c r="I1151">
        <v>14800</v>
      </c>
      <c r="J1151">
        <v>0</v>
      </c>
      <c r="K1151">
        <v>100</v>
      </c>
      <c r="L1151">
        <v>50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 t="s">
        <v>4224</v>
      </c>
      <c r="AC1151" t="s">
        <v>4283</v>
      </c>
      <c r="AD1151" t="s">
        <v>4840</v>
      </c>
      <c r="AE1151" t="s">
        <v>4</v>
      </c>
      <c r="AF1151" t="s">
        <v>1</v>
      </c>
      <c r="AG1151" t="s">
        <v>1</v>
      </c>
      <c r="AH1151" t="s">
        <v>5615</v>
      </c>
      <c r="AI1151" t="s">
        <v>3528</v>
      </c>
      <c r="AJ1151" t="s">
        <v>1</v>
      </c>
      <c r="AK1151" t="s">
        <v>1</v>
      </c>
      <c r="AL1151" t="s">
        <v>1</v>
      </c>
      <c r="AM1151" t="s">
        <v>1</v>
      </c>
      <c r="AN1151" t="s">
        <v>1</v>
      </c>
      <c r="AO1151" t="s">
        <v>5615</v>
      </c>
      <c r="AP1151" t="s">
        <v>1</v>
      </c>
      <c r="AQ1151" t="s">
        <v>2</v>
      </c>
      <c r="AR1151" t="s">
        <v>1</v>
      </c>
      <c r="AS1151" t="s">
        <v>1</v>
      </c>
      <c r="AT1151" t="s">
        <v>1</v>
      </c>
      <c r="AU1151" t="s">
        <v>1</v>
      </c>
      <c r="AV1151" t="s">
        <v>1</v>
      </c>
      <c r="AW1151" t="s">
        <v>11</v>
      </c>
      <c r="AX1151">
        <f>Tabla1[[#This Row],[precio del paquete]]-Tabla1[[#This Row],[Saldo_Deudor]]</f>
        <v>300</v>
      </c>
      <c r="AY1151">
        <v>14500</v>
      </c>
      <c r="AZ1151">
        <v>0</v>
      </c>
      <c r="BA1151">
        <v>0</v>
      </c>
      <c r="BB1151" s="20">
        <v>0</v>
      </c>
      <c r="BC1151" t="s">
        <v>4162</v>
      </c>
      <c r="BD1151" t="s">
        <v>5962</v>
      </c>
      <c r="BE1151" s="1" t="s">
        <v>3</v>
      </c>
      <c r="BF1151" t="s">
        <v>3</v>
      </c>
      <c r="BG1151" t="s">
        <v>3</v>
      </c>
      <c r="BH1151" t="s">
        <v>3</v>
      </c>
      <c r="BI1151" t="s">
        <v>3</v>
      </c>
      <c r="BJ1151" s="19" t="s">
        <v>6147</v>
      </c>
      <c r="BK1151" t="s">
        <v>3</v>
      </c>
      <c r="BL1151" t="s">
        <v>132</v>
      </c>
      <c r="BM1151" t="s">
        <v>1</v>
      </c>
      <c r="BN1151">
        <f>Tabla1[[#This Row],[precio del paquete]]</f>
        <v>14800</v>
      </c>
      <c r="BO1151" t="s">
        <v>1</v>
      </c>
      <c r="BP1151" t="s">
        <v>1</v>
      </c>
      <c r="BQ1151" t="s">
        <v>1</v>
      </c>
      <c r="BR1151" t="s">
        <v>1</v>
      </c>
      <c r="BS1151" t="s">
        <v>1</v>
      </c>
      <c r="BT1151" t="s">
        <v>1</v>
      </c>
      <c r="BU1151" t="s">
        <v>1</v>
      </c>
      <c r="BV1151" t="s">
        <v>1</v>
      </c>
      <c r="BW1151" t="s">
        <v>0</v>
      </c>
      <c r="BX1151" t="s">
        <v>1</v>
      </c>
      <c r="BY1151" t="s">
        <v>1</v>
      </c>
      <c r="BZ1151" t="s">
        <v>1</v>
      </c>
      <c r="CA1151" t="s">
        <v>1</v>
      </c>
      <c r="CB1151" t="s">
        <v>1</v>
      </c>
      <c r="CD1151" t="str" cm="1">
        <f t="array" aca="1" ref="CD1151" ca="1">eConcatenar(A1151:CB1151,"|")</f>
        <v>2HJk0LW5dkWKGJo5|PAR2021-4102|3|MEMORIAL|TABASCO|PARAISO|RANCHERIA LIBERTAD PRIMERA|2021-12-28|14800|0|100|50|0|0|0|0|0|0|0|0|0|0|0|0|0|0|0|DOMINGUEZ|CORDOVA|BENITA VENESIA|SOLTERO|X|X|CARRETERA PALMAHUACA|RANCHERIA LIBERTAD PRIMERA|X|X|X|X|X|CARRETERA PALMAHUACA|X|LUNES|X|X|X|X|X|DOMICILIO |300|14500|0|0|0|2022-01-20|2022-01-27|x|x|x|x|x|QX002MIY9KVTQO|x|HOMBRE|X|14800|X|X|X|X|X|X|X|X|CARDENAS|X|X|X|X|X</v>
      </c>
    </row>
    <row r="1152" spans="1:82" x14ac:dyDescent="0.25">
      <c r="A1152" t="s">
        <v>1286</v>
      </c>
      <c r="B1152" t="s">
        <v>2343</v>
      </c>
      <c r="C1152">
        <v>3</v>
      </c>
      <c r="D1152" t="s">
        <v>3183</v>
      </c>
      <c r="E1152" t="s">
        <v>3188</v>
      </c>
      <c r="F1152" t="s">
        <v>0</v>
      </c>
      <c r="G1152" t="s">
        <v>3321</v>
      </c>
      <c r="H1152" t="s">
        <v>3864</v>
      </c>
      <c r="I1152">
        <v>14800</v>
      </c>
      <c r="J1152">
        <v>0</v>
      </c>
      <c r="K1152">
        <v>100</v>
      </c>
      <c r="L1152">
        <v>50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 t="s">
        <v>7</v>
      </c>
      <c r="AC1152" t="s">
        <v>4186</v>
      </c>
      <c r="AD1152" t="s">
        <v>4225</v>
      </c>
      <c r="AE1152" t="s">
        <v>4</v>
      </c>
      <c r="AF1152" t="s">
        <v>1</v>
      </c>
      <c r="AG1152" t="s">
        <v>1</v>
      </c>
      <c r="AH1152" t="s">
        <v>3237</v>
      </c>
      <c r="AI1152" t="s">
        <v>3321</v>
      </c>
      <c r="AJ1152" t="s">
        <v>1</v>
      </c>
      <c r="AK1152" t="s">
        <v>1</v>
      </c>
      <c r="AL1152" t="s">
        <v>1</v>
      </c>
      <c r="AM1152" t="s">
        <v>1</v>
      </c>
      <c r="AN1152" t="s">
        <v>1</v>
      </c>
      <c r="AO1152" t="s">
        <v>3237</v>
      </c>
      <c r="AP1152" t="s">
        <v>1</v>
      </c>
      <c r="AQ1152" t="s">
        <v>2</v>
      </c>
      <c r="AR1152" t="s">
        <v>1</v>
      </c>
      <c r="AS1152" t="s">
        <v>1</v>
      </c>
      <c r="AT1152" t="s">
        <v>1</v>
      </c>
      <c r="AU1152" t="s">
        <v>1</v>
      </c>
      <c r="AV1152" t="s">
        <v>1</v>
      </c>
      <c r="AW1152" t="s">
        <v>11</v>
      </c>
      <c r="AX1152">
        <f>Tabla1[[#This Row],[precio del paquete]]-Tabla1[[#This Row],[Saldo_Deudor]]</f>
        <v>1300</v>
      </c>
      <c r="AY1152">
        <v>13500</v>
      </c>
      <c r="AZ1152">
        <v>0</v>
      </c>
      <c r="BA1152">
        <v>0</v>
      </c>
      <c r="BB1152" s="20">
        <v>0</v>
      </c>
      <c r="BC1152" t="s">
        <v>3988</v>
      </c>
      <c r="BD1152" t="s">
        <v>3768</v>
      </c>
      <c r="BE1152" s="1" t="s">
        <v>3</v>
      </c>
      <c r="BF1152" t="s">
        <v>3</v>
      </c>
      <c r="BG1152" t="s">
        <v>3</v>
      </c>
      <c r="BH1152" t="s">
        <v>3</v>
      </c>
      <c r="BI1152" t="s">
        <v>3</v>
      </c>
      <c r="BJ1152" s="18" t="s">
        <v>6147</v>
      </c>
      <c r="BK1152" t="s">
        <v>3</v>
      </c>
      <c r="BL1152" t="s">
        <v>132</v>
      </c>
      <c r="BM1152" t="s">
        <v>1</v>
      </c>
      <c r="BN1152">
        <f>Tabla1[[#This Row],[precio del paquete]]</f>
        <v>14800</v>
      </c>
      <c r="BO1152" t="s">
        <v>1</v>
      </c>
      <c r="BP1152" t="s">
        <v>1</v>
      </c>
      <c r="BQ1152" t="s">
        <v>1</v>
      </c>
      <c r="BR1152" t="s">
        <v>1</v>
      </c>
      <c r="BS1152" t="s">
        <v>1</v>
      </c>
      <c r="BT1152" t="s">
        <v>1</v>
      </c>
      <c r="BU1152" t="s">
        <v>1</v>
      </c>
      <c r="BV1152" t="s">
        <v>1</v>
      </c>
      <c r="BW1152" t="s">
        <v>0</v>
      </c>
      <c r="BX1152" t="s">
        <v>1</v>
      </c>
      <c r="BY1152" t="s">
        <v>1</v>
      </c>
      <c r="BZ1152" t="s">
        <v>1</v>
      </c>
      <c r="CA1152" t="s">
        <v>1</v>
      </c>
      <c r="CB1152" t="s">
        <v>1</v>
      </c>
      <c r="CD1152" t="str" cm="1">
        <f t="array" aca="1" ref="CD1152" ca="1">eConcatenar(A1152:CB1152,"|")</f>
        <v>LML2xjuGHDJJziS9|CAR2021-6438|3|MEMORIAL|TABASCO|CARDENAS|EJIDO HABANERO PRIMERA SECCION|2021-10-25|14800|0|100|50|0|0|0|0|0|0|0|0|0|0|0|0|0|0|0|LOPEZ|GARCIA|JUANA|SOLTERO|X|X|CARRETERA PRINCIPAL SIN NUMERO|EJIDO HABANERO PRIMERA SECCION|X|X|X|X|X|CARRETERA PRINCIPAL SIN NUMERO|X|LUNES|X|X|X|X|X|DOMICILIO |1300|13500|0|0|0|2022-01-15|2022-01-22|x|x|x|x|x|QX002MIY9KVTQO|x|HOMBRE|X|14800|X|X|X|X|X|X|X|X|CARDENAS|X|X|X|X|X</v>
      </c>
    </row>
    <row r="1153" spans="1:82" x14ac:dyDescent="0.25">
      <c r="A1153" t="s">
        <v>1287</v>
      </c>
      <c r="B1153" t="s">
        <v>2344</v>
      </c>
      <c r="C1153">
        <v>3</v>
      </c>
      <c r="D1153" t="s">
        <v>3183</v>
      </c>
      <c r="E1153" t="s">
        <v>3188</v>
      </c>
      <c r="F1153" t="s">
        <v>0</v>
      </c>
      <c r="G1153" t="s">
        <v>3321</v>
      </c>
      <c r="H1153" t="s">
        <v>3784</v>
      </c>
      <c r="I1153">
        <v>14800</v>
      </c>
      <c r="J1153">
        <v>0</v>
      </c>
      <c r="K1153">
        <v>100</v>
      </c>
      <c r="L1153">
        <v>50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 t="s">
        <v>4305</v>
      </c>
      <c r="AC1153" t="s">
        <v>4249</v>
      </c>
      <c r="AD1153" t="s">
        <v>4521</v>
      </c>
      <c r="AE1153" t="s">
        <v>4</v>
      </c>
      <c r="AF1153" t="s">
        <v>1</v>
      </c>
      <c r="AG1153" t="s">
        <v>1</v>
      </c>
      <c r="AH1153" t="s">
        <v>3237</v>
      </c>
      <c r="AI1153" t="s">
        <v>3321</v>
      </c>
      <c r="AJ1153" t="s">
        <v>1</v>
      </c>
      <c r="AK1153" t="s">
        <v>1</v>
      </c>
      <c r="AL1153" t="s">
        <v>1</v>
      </c>
      <c r="AM1153" t="s">
        <v>1</v>
      </c>
      <c r="AN1153" t="s">
        <v>1</v>
      </c>
      <c r="AO1153" t="s">
        <v>3237</v>
      </c>
      <c r="AP1153" t="s">
        <v>1</v>
      </c>
      <c r="AQ1153" t="s">
        <v>2</v>
      </c>
      <c r="AR1153" t="s">
        <v>1</v>
      </c>
      <c r="AS1153" t="s">
        <v>1</v>
      </c>
      <c r="AT1153" t="s">
        <v>1</v>
      </c>
      <c r="AU1153" t="s">
        <v>1</v>
      </c>
      <c r="AV1153" t="s">
        <v>1</v>
      </c>
      <c r="AW1153" t="s">
        <v>11</v>
      </c>
      <c r="AX1153">
        <f>Tabla1[[#This Row],[precio del paquete]]-Tabla1[[#This Row],[Saldo_Deudor]]</f>
        <v>200</v>
      </c>
      <c r="AY1153">
        <v>14600</v>
      </c>
      <c r="AZ1153">
        <v>0</v>
      </c>
      <c r="BA1153">
        <v>0</v>
      </c>
      <c r="BB1153" s="20">
        <v>0</v>
      </c>
      <c r="BC1153" t="s">
        <v>5959</v>
      </c>
      <c r="BD1153" t="s">
        <v>3763</v>
      </c>
      <c r="BE1153" s="1" t="s">
        <v>3</v>
      </c>
      <c r="BF1153" t="s">
        <v>3</v>
      </c>
      <c r="BG1153" t="s">
        <v>3</v>
      </c>
      <c r="BH1153" t="s">
        <v>3</v>
      </c>
      <c r="BI1153" t="s">
        <v>3</v>
      </c>
      <c r="BJ1153" s="19" t="s">
        <v>143</v>
      </c>
      <c r="BK1153" t="s">
        <v>3</v>
      </c>
      <c r="BL1153" t="s">
        <v>132</v>
      </c>
      <c r="BM1153" t="s">
        <v>1</v>
      </c>
      <c r="BN1153">
        <f>Tabla1[[#This Row],[precio del paquete]]</f>
        <v>14800</v>
      </c>
      <c r="BO1153" t="s">
        <v>1</v>
      </c>
      <c r="BP1153" t="s">
        <v>1</v>
      </c>
      <c r="BQ1153" t="s">
        <v>1</v>
      </c>
      <c r="BR1153" t="s">
        <v>1</v>
      </c>
      <c r="BS1153" t="s">
        <v>1</v>
      </c>
      <c r="BT1153" t="s">
        <v>1</v>
      </c>
      <c r="BU1153" t="s">
        <v>1</v>
      </c>
      <c r="BV1153" t="s">
        <v>1</v>
      </c>
      <c r="BW1153" t="s">
        <v>0</v>
      </c>
      <c r="BX1153" t="s">
        <v>1</v>
      </c>
      <c r="BY1153" t="s">
        <v>1</v>
      </c>
      <c r="BZ1153" t="s">
        <v>1</v>
      </c>
      <c r="CA1153" t="s">
        <v>1</v>
      </c>
      <c r="CB1153" t="s">
        <v>1</v>
      </c>
      <c r="CD1153" t="str" cm="1">
        <f t="array" aca="1" ref="CD1153" ca="1">eConcatenar(A1153:CB1153,"|")</f>
        <v>orocvxLmkoBBgdgj|CAR2021-6670|3|MEMORIAL|TABASCO|CARDENAS|EJIDO HABANERO PRIMERA SECCION|2021-05-11|14800|0|100|50|0|0|0|0|0|0|0|0|0|0|0|0|0|0|0|SANCHEZ|NARANJO|OLADYS|SOLTERO|X|X|CARRETERA PRINCIPAL SIN NUMERO|EJIDO HABANERO PRIMERA SECCION|X|X|X|X|X|CARRETERA PRINCIPAL SIN NUMERO|X|LUNES|X|X|X|X|X|DOMICILIO |200|14600|0|0|0|2022-01-25|2022-02-01|x|x|x|x|x|NL2E7OEHPWYUH7Y|x|HOMBRE|X|14800|X|X|X|X|X|X|X|X|CARDENAS|X|X|X|X|X</v>
      </c>
    </row>
    <row r="1154" spans="1:82" x14ac:dyDescent="0.25">
      <c r="A1154" t="s">
        <v>1288</v>
      </c>
      <c r="B1154" t="s">
        <v>2311</v>
      </c>
      <c r="C1154">
        <v>3</v>
      </c>
      <c r="D1154" t="s">
        <v>3187</v>
      </c>
      <c r="E1154" t="s">
        <v>3188</v>
      </c>
      <c r="F1154" t="s">
        <v>0</v>
      </c>
      <c r="G1154" t="s">
        <v>3303</v>
      </c>
      <c r="H1154" t="s">
        <v>3869</v>
      </c>
      <c r="I1154">
        <v>14800</v>
      </c>
      <c r="J1154">
        <v>0</v>
      </c>
      <c r="K1154">
        <v>100</v>
      </c>
      <c r="L1154">
        <v>50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 t="s">
        <v>4206</v>
      </c>
      <c r="AC1154" t="s">
        <v>4186</v>
      </c>
      <c r="AD1154" t="s">
        <v>4482</v>
      </c>
      <c r="AE1154" t="s">
        <v>4</v>
      </c>
      <c r="AF1154" t="s">
        <v>1</v>
      </c>
      <c r="AG1154" t="s">
        <v>1</v>
      </c>
      <c r="AH1154" t="s">
        <v>5336</v>
      </c>
      <c r="AI1154" t="s">
        <v>3303</v>
      </c>
      <c r="AJ1154" t="s">
        <v>1</v>
      </c>
      <c r="AK1154" t="s">
        <v>1</v>
      </c>
      <c r="AL1154" t="s">
        <v>1</v>
      </c>
      <c r="AM1154" t="s">
        <v>1</v>
      </c>
      <c r="AN1154" t="s">
        <v>1</v>
      </c>
      <c r="AO1154" t="s">
        <v>5336</v>
      </c>
      <c r="AP1154" t="s">
        <v>1</v>
      </c>
      <c r="AQ1154" t="s">
        <v>2</v>
      </c>
      <c r="AR1154" t="s">
        <v>1</v>
      </c>
      <c r="AS1154" t="s">
        <v>1</v>
      </c>
      <c r="AT1154" t="s">
        <v>1</v>
      </c>
      <c r="AU1154" t="s">
        <v>1</v>
      </c>
      <c r="AV1154" t="s">
        <v>1</v>
      </c>
      <c r="AW1154" t="s">
        <v>11</v>
      </c>
      <c r="AX1154">
        <f>Tabla1[[#This Row],[precio del paquete]]-Tabla1[[#This Row],[Saldo_Deudor]]</f>
        <v>7600</v>
      </c>
      <c r="AY1154">
        <v>7200</v>
      </c>
      <c r="AZ1154">
        <v>0</v>
      </c>
      <c r="BA1154">
        <v>0</v>
      </c>
      <c r="BB1154" s="20">
        <v>0</v>
      </c>
      <c r="BC1154" t="s">
        <v>5959</v>
      </c>
      <c r="BD1154" t="s">
        <v>3763</v>
      </c>
      <c r="BE1154" s="1" t="s">
        <v>3</v>
      </c>
      <c r="BF1154" t="s">
        <v>3</v>
      </c>
      <c r="BG1154" t="s">
        <v>3</v>
      </c>
      <c r="BH1154" t="s">
        <v>3</v>
      </c>
      <c r="BI1154" t="s">
        <v>3</v>
      </c>
      <c r="BJ1154" s="18" t="s">
        <v>143</v>
      </c>
      <c r="BK1154" t="s">
        <v>3</v>
      </c>
      <c r="BL1154" t="s">
        <v>132</v>
      </c>
      <c r="BM1154" t="s">
        <v>1</v>
      </c>
      <c r="BN1154">
        <f>Tabla1[[#This Row],[precio del paquete]]</f>
        <v>14800</v>
      </c>
      <c r="BO1154" t="s">
        <v>1</v>
      </c>
      <c r="BP1154" t="s">
        <v>1</v>
      </c>
      <c r="BQ1154" t="s">
        <v>1</v>
      </c>
      <c r="BR1154" t="s">
        <v>1</v>
      </c>
      <c r="BS1154" t="s">
        <v>1</v>
      </c>
      <c r="BT1154" t="s">
        <v>1</v>
      </c>
      <c r="BU1154" t="s">
        <v>1</v>
      </c>
      <c r="BV1154" t="s">
        <v>1</v>
      </c>
      <c r="BW1154" t="s">
        <v>0</v>
      </c>
      <c r="BX1154" t="s">
        <v>1</v>
      </c>
      <c r="BY1154" t="s">
        <v>1</v>
      </c>
      <c r="BZ1154" t="s">
        <v>1</v>
      </c>
      <c r="CA1154" t="s">
        <v>1</v>
      </c>
      <c r="CB1154" t="s">
        <v>1</v>
      </c>
      <c r="CD1154" t="str" cm="1">
        <f t="array" aca="1" ref="CD1154" ca="1">eConcatenar(A1154:CB1154,"|")</f>
        <v>XW45yxmuM5uiCTLs|CAR2021-3553|3|ECONOLINE|TABASCO|CARDENAS|EJIDA CARDENAS|2019-11-26|14800|0|100|50|0|0|0|0|0|0|0|0|0|0|0|0|0|0|0|MARTINEZ|GARCIA|IGNACIA|SOLTERO|X|X|CARRETERA CARDENAS-VILLAHERMOSA|EJIDA CARDENAS|X|X|X|X|X|CARRETERA CARDENAS-VILLAHERMOSA|X|LUNES|X|X|X|X|X|DOMICILIO |7600|7200|0|0|0|2022-01-25|2022-02-01|x|x|x|x|x|NL2E7OEHPWYUH7Y|x|HOMBRE|X|14800|X|X|X|X|X|X|X|X|CARDENAS|X|X|X|X|X</v>
      </c>
    </row>
    <row r="1155" spans="1:82" x14ac:dyDescent="0.25">
      <c r="A1155" t="s">
        <v>1289</v>
      </c>
      <c r="B1155" t="s">
        <v>2717</v>
      </c>
      <c r="C1155">
        <v>3</v>
      </c>
      <c r="D1155" t="s">
        <v>3184</v>
      </c>
      <c r="E1155" t="s">
        <v>3188</v>
      </c>
      <c r="F1155" t="s">
        <v>0</v>
      </c>
      <c r="G1155" t="s">
        <v>3533</v>
      </c>
      <c r="H1155" t="s">
        <v>4018</v>
      </c>
      <c r="I1155">
        <v>24500</v>
      </c>
      <c r="J1155">
        <v>0</v>
      </c>
      <c r="K1155">
        <v>200</v>
      </c>
      <c r="L1155">
        <v>50</v>
      </c>
      <c r="M1155">
        <v>1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 t="s">
        <v>4201</v>
      </c>
      <c r="AC1155" t="s">
        <v>4262</v>
      </c>
      <c r="AD1155" t="s">
        <v>4850</v>
      </c>
      <c r="AE1155" t="s">
        <v>4</v>
      </c>
      <c r="AF1155" t="s">
        <v>1</v>
      </c>
      <c r="AG1155" t="s">
        <v>1</v>
      </c>
      <c r="AH1155" t="s">
        <v>5622</v>
      </c>
      <c r="AI1155" t="s">
        <v>3533</v>
      </c>
      <c r="AJ1155" t="s">
        <v>1</v>
      </c>
      <c r="AK1155" t="s">
        <v>1</v>
      </c>
      <c r="AL1155" t="s">
        <v>1</v>
      </c>
      <c r="AM1155" t="s">
        <v>1</v>
      </c>
      <c r="AN1155" t="s">
        <v>1</v>
      </c>
      <c r="AO1155" t="s">
        <v>5622</v>
      </c>
      <c r="AP1155" t="s">
        <v>1</v>
      </c>
      <c r="AQ1155" t="s">
        <v>2</v>
      </c>
      <c r="AR1155" t="s">
        <v>1</v>
      </c>
      <c r="AS1155" t="s">
        <v>1</v>
      </c>
      <c r="AT1155" t="s">
        <v>1</v>
      </c>
      <c r="AU1155" t="s">
        <v>1</v>
      </c>
      <c r="AV1155" t="s">
        <v>1</v>
      </c>
      <c r="AW1155" t="s">
        <v>11</v>
      </c>
      <c r="AX1155">
        <f>Tabla1[[#This Row],[precio del paquete]]-Tabla1[[#This Row],[Saldo_Deudor]]</f>
        <v>2100</v>
      </c>
      <c r="AY1155">
        <v>22400</v>
      </c>
      <c r="AZ1155">
        <v>0</v>
      </c>
      <c r="BA1155">
        <v>0</v>
      </c>
      <c r="BB1155" s="20">
        <v>0</v>
      </c>
      <c r="BC1155" t="s">
        <v>6001</v>
      </c>
      <c r="BD1155" t="s">
        <v>4163</v>
      </c>
      <c r="BE1155" s="1" t="s">
        <v>3</v>
      </c>
      <c r="BF1155" t="s">
        <v>3</v>
      </c>
      <c r="BG1155" t="s">
        <v>3</v>
      </c>
      <c r="BH1155" t="s">
        <v>3</v>
      </c>
      <c r="BI1155" t="s">
        <v>3</v>
      </c>
      <c r="BJ1155" s="19" t="s">
        <v>143</v>
      </c>
      <c r="BK1155" t="s">
        <v>3</v>
      </c>
      <c r="BL1155" t="s">
        <v>132</v>
      </c>
      <c r="BM1155" t="s">
        <v>1</v>
      </c>
      <c r="BN1155">
        <f>Tabla1[[#This Row],[precio del paquete]]</f>
        <v>24500</v>
      </c>
      <c r="BO1155" t="s">
        <v>1</v>
      </c>
      <c r="BP1155" t="s">
        <v>1</v>
      </c>
      <c r="BQ1155" t="s">
        <v>1</v>
      </c>
      <c r="BR1155" t="s">
        <v>1</v>
      </c>
      <c r="BS1155" t="s">
        <v>1</v>
      </c>
      <c r="BT1155" t="s">
        <v>1</v>
      </c>
      <c r="BU1155" t="s">
        <v>1</v>
      </c>
      <c r="BV1155" t="s">
        <v>1</v>
      </c>
      <c r="BW1155" t="s">
        <v>0</v>
      </c>
      <c r="BX1155" t="s">
        <v>1</v>
      </c>
      <c r="BY1155" t="s">
        <v>1</v>
      </c>
      <c r="BZ1155" t="s">
        <v>1</v>
      </c>
      <c r="CA1155" t="s">
        <v>1</v>
      </c>
      <c r="CB1155" t="s">
        <v>1</v>
      </c>
      <c r="CD1155" t="str" cm="1">
        <f t="array" aca="1" ref="CD1155" ca="1">eConcatenar(A1155:CB1155,"|")</f>
        <v>dHAjaA8tfSHRbazK|CAR202113049|3|DIGNITY|TABASCO|CARDENAS|RANCHERIA MELCHOR OCAMPO|2021-06-19|24500|0|200|50|1|0|0|0|0|0|0|0|0|0|0|0|0|0|0|HERNANDEZ|OLAN|DAVID GUSTAVO|SOLTERO|X|X|CASA COLOR BLANCO FRENTE A PANADERIA|RANCHERIA MELCHOR OCAMPO|X|X|X|X|X|CASA COLOR BLANCO FRENTE A PANADERIA|X|LUNES|X|X|X|X|X|DOMICILIO |2100|22400|0|0|0|2021-11-21|2021-11-28|x|x|x|x|x|NL2E7OEHPWYUH7Y|x|HOMBRE|X|24500|X|X|X|X|X|X|X|X|CARDENAS|X|X|X|X|X</v>
      </c>
    </row>
    <row r="1156" spans="1:82" x14ac:dyDescent="0.25">
      <c r="A1156" t="s">
        <v>1290</v>
      </c>
      <c r="B1156" t="s">
        <v>2718</v>
      </c>
      <c r="C1156">
        <v>3</v>
      </c>
      <c r="D1156" t="s">
        <v>3184</v>
      </c>
      <c r="E1156" t="s">
        <v>3188</v>
      </c>
      <c r="F1156" t="s">
        <v>0</v>
      </c>
      <c r="G1156" t="s">
        <v>3533</v>
      </c>
      <c r="H1156" t="s">
        <v>4019</v>
      </c>
      <c r="I1156">
        <v>24500</v>
      </c>
      <c r="J1156">
        <v>0</v>
      </c>
      <c r="K1156">
        <v>200</v>
      </c>
      <c r="L1156">
        <v>50</v>
      </c>
      <c r="M1156">
        <v>1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 t="s">
        <v>4201</v>
      </c>
      <c r="AC1156" t="s">
        <v>4262</v>
      </c>
      <c r="AD1156" t="s">
        <v>4630</v>
      </c>
      <c r="AE1156" t="s">
        <v>4</v>
      </c>
      <c r="AF1156" t="s">
        <v>1</v>
      </c>
      <c r="AG1156" t="s">
        <v>1</v>
      </c>
      <c r="AH1156" t="s">
        <v>5623</v>
      </c>
      <c r="AI1156" t="s">
        <v>3533</v>
      </c>
      <c r="AJ1156" t="s">
        <v>1</v>
      </c>
      <c r="AK1156" t="s">
        <v>1</v>
      </c>
      <c r="AL1156" t="s">
        <v>1</v>
      </c>
      <c r="AM1156" t="s">
        <v>1</v>
      </c>
      <c r="AN1156" t="s">
        <v>1</v>
      </c>
      <c r="AO1156" t="s">
        <v>5623</v>
      </c>
      <c r="AP1156" t="s">
        <v>1</v>
      </c>
      <c r="AQ1156" t="s">
        <v>2</v>
      </c>
      <c r="AR1156" t="s">
        <v>1</v>
      </c>
      <c r="AS1156" t="s">
        <v>1</v>
      </c>
      <c r="AT1156" t="s">
        <v>1</v>
      </c>
      <c r="AU1156" t="s">
        <v>1</v>
      </c>
      <c r="AV1156" t="s">
        <v>1</v>
      </c>
      <c r="AW1156" t="s">
        <v>11</v>
      </c>
      <c r="AX1156">
        <f>Tabla1[[#This Row],[precio del paquete]]-Tabla1[[#This Row],[Saldo_Deudor]]</f>
        <v>2100</v>
      </c>
      <c r="AY1156">
        <v>22400</v>
      </c>
      <c r="AZ1156">
        <v>0</v>
      </c>
      <c r="BA1156">
        <v>0</v>
      </c>
      <c r="BB1156" s="20">
        <v>0</v>
      </c>
      <c r="BC1156" t="s">
        <v>4121</v>
      </c>
      <c r="BD1156" t="s">
        <v>6074</v>
      </c>
      <c r="BE1156" s="1" t="s">
        <v>3</v>
      </c>
      <c r="BF1156" t="s">
        <v>3</v>
      </c>
      <c r="BG1156" t="s">
        <v>3</v>
      </c>
      <c r="BH1156" t="s">
        <v>3</v>
      </c>
      <c r="BI1156" t="s">
        <v>3</v>
      </c>
      <c r="BJ1156" s="18" t="s">
        <v>143</v>
      </c>
      <c r="BK1156" t="s">
        <v>3</v>
      </c>
      <c r="BL1156" t="s">
        <v>132</v>
      </c>
      <c r="BM1156" t="s">
        <v>1</v>
      </c>
      <c r="BN1156">
        <f>Tabla1[[#This Row],[precio del paquete]]</f>
        <v>24500</v>
      </c>
      <c r="BO1156" t="s">
        <v>1</v>
      </c>
      <c r="BP1156" t="s">
        <v>1</v>
      </c>
      <c r="BQ1156" t="s">
        <v>1</v>
      </c>
      <c r="BR1156" t="s">
        <v>1</v>
      </c>
      <c r="BS1156" t="s">
        <v>1</v>
      </c>
      <c r="BT1156" t="s">
        <v>1</v>
      </c>
      <c r="BU1156" t="s">
        <v>1</v>
      </c>
      <c r="BV1156" t="s">
        <v>1</v>
      </c>
      <c r="BW1156" t="s">
        <v>0</v>
      </c>
      <c r="BX1156" t="s">
        <v>1</v>
      </c>
      <c r="BY1156" t="s">
        <v>1</v>
      </c>
      <c r="BZ1156" t="s">
        <v>1</v>
      </c>
      <c r="CA1156" t="s">
        <v>1</v>
      </c>
      <c r="CB1156" t="s">
        <v>1</v>
      </c>
      <c r="CD1156" t="str" cm="1">
        <f t="array" aca="1" ref="CD1156" ca="1">eConcatenar(A1156:CB1156,"|")</f>
        <v>AponTPeO3Pij0scn|CAR2021-3051|3|DIGNITY|TABASCO|CARDENAS|RANCHERIA MELCHOR OCAMPO|2021-06-30|24500|0|200|50|1|0|0|0|0|0|0|0|0|0|0|0|0|0|0|HERNANDEZ|OLAN|MARIA ESTHER|SOLTERO|X|X|CARRETERA CARDENAS-COMALCALCO NUMERO 259|RANCHERIA MELCHOR OCAMPO|X|X|X|X|X|CARRETERA CARDENAS-COMALCALCO NUMERO 259|X|LUNES|X|X|X|X|X|DOMICILIO |2100|22400|0|0|0|2021-12-27|2022-01-03|x|x|x|x|x|NL2E7OEHPWYUH7Y|x|HOMBRE|X|24500|X|X|X|X|X|X|X|X|CARDENAS|X|X|X|X|X</v>
      </c>
    </row>
    <row r="1157" spans="1:82" x14ac:dyDescent="0.25">
      <c r="A1157" t="s">
        <v>1291</v>
      </c>
      <c r="B1157" t="s">
        <v>2338</v>
      </c>
      <c r="C1157">
        <v>3</v>
      </c>
      <c r="D1157" t="s">
        <v>3183</v>
      </c>
      <c r="E1157" t="s">
        <v>3188</v>
      </c>
      <c r="F1157" t="s">
        <v>0</v>
      </c>
      <c r="G1157" t="s">
        <v>3316</v>
      </c>
      <c r="H1157" t="s">
        <v>3795</v>
      </c>
      <c r="I1157">
        <v>14800</v>
      </c>
      <c r="J1157">
        <v>0</v>
      </c>
      <c r="K1157">
        <v>100</v>
      </c>
      <c r="L1157">
        <v>50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 t="s">
        <v>4186</v>
      </c>
      <c r="AC1157" t="s">
        <v>4186</v>
      </c>
      <c r="AD1157" t="s">
        <v>4515</v>
      </c>
      <c r="AE1157" t="s">
        <v>4</v>
      </c>
      <c r="AF1157" t="s">
        <v>1</v>
      </c>
      <c r="AG1157" t="s">
        <v>1</v>
      </c>
      <c r="AH1157" t="s">
        <v>3237</v>
      </c>
      <c r="AI1157" t="s">
        <v>3316</v>
      </c>
      <c r="AJ1157" t="s">
        <v>1</v>
      </c>
      <c r="AK1157" t="s">
        <v>1</v>
      </c>
      <c r="AL1157" t="s">
        <v>1</v>
      </c>
      <c r="AM1157" t="s">
        <v>1</v>
      </c>
      <c r="AN1157" t="s">
        <v>1</v>
      </c>
      <c r="AO1157" t="s">
        <v>3237</v>
      </c>
      <c r="AP1157" t="s">
        <v>1</v>
      </c>
      <c r="AQ1157" t="s">
        <v>2</v>
      </c>
      <c r="AR1157" t="s">
        <v>1</v>
      </c>
      <c r="AS1157" t="s">
        <v>1</v>
      </c>
      <c r="AT1157" t="s">
        <v>1</v>
      </c>
      <c r="AU1157" t="s">
        <v>1</v>
      </c>
      <c r="AV1157" t="s">
        <v>1</v>
      </c>
      <c r="AW1157" t="s">
        <v>11</v>
      </c>
      <c r="AX1157">
        <f>Tabla1[[#This Row],[precio del paquete]]-Tabla1[[#This Row],[Saldo_Deudor]]</f>
        <v>13400</v>
      </c>
      <c r="AY1157">
        <v>1400</v>
      </c>
      <c r="AZ1157">
        <v>0</v>
      </c>
      <c r="BA1157">
        <v>0</v>
      </c>
      <c r="BB1157" s="20">
        <v>0</v>
      </c>
      <c r="BC1157" t="s">
        <v>3789</v>
      </c>
      <c r="BD1157" t="s">
        <v>6042</v>
      </c>
      <c r="BE1157" s="1" t="s">
        <v>3</v>
      </c>
      <c r="BF1157" t="s">
        <v>3</v>
      </c>
      <c r="BG1157" t="s">
        <v>3</v>
      </c>
      <c r="BH1157" t="s">
        <v>3</v>
      </c>
      <c r="BI1157" t="s">
        <v>3</v>
      </c>
      <c r="BJ1157" s="19" t="s">
        <v>143</v>
      </c>
      <c r="BK1157" t="s">
        <v>3</v>
      </c>
      <c r="BL1157" t="s">
        <v>132</v>
      </c>
      <c r="BM1157" t="s">
        <v>1</v>
      </c>
      <c r="BN1157">
        <f>Tabla1[[#This Row],[precio del paquete]]</f>
        <v>14800</v>
      </c>
      <c r="BO1157" t="s">
        <v>1</v>
      </c>
      <c r="BP1157" t="s">
        <v>1</v>
      </c>
      <c r="BQ1157" t="s">
        <v>1</v>
      </c>
      <c r="BR1157" t="s">
        <v>1</v>
      </c>
      <c r="BS1157" t="s">
        <v>1</v>
      </c>
      <c r="BT1157" t="s">
        <v>1</v>
      </c>
      <c r="BU1157" t="s">
        <v>1</v>
      </c>
      <c r="BV1157" t="s">
        <v>1</v>
      </c>
      <c r="BW1157" t="s">
        <v>0</v>
      </c>
      <c r="BX1157" t="s">
        <v>1</v>
      </c>
      <c r="BY1157" t="s">
        <v>1</v>
      </c>
      <c r="BZ1157" t="s">
        <v>1</v>
      </c>
      <c r="CA1157" t="s">
        <v>1</v>
      </c>
      <c r="CB1157" t="s">
        <v>1</v>
      </c>
      <c r="CD1157" t="str" cm="1">
        <f t="array" aca="1" ref="CD1157" ca="1">eConcatenar(A1157:CB1157,"|")</f>
        <v>mvUiUzYzoIl2DvSU|CAR2021-6833|3|MEMORIAL|TABASCO|CARDENAS|EJIDO EMILIANO ZAPATA|2021-10-11|14800|0|100|50|0|0|0|0|0|0|0|0|0|0|0|0|0|0|0|GARCIA|GARCIA|DARNELLY|SOLTERO|X|X|CARRETERA PRINCIPAL SIN NUMERO|EJIDO EMILIANO ZAPATA|X|X|X|X|X|CARRETERA PRINCIPAL SIN NUMERO|X|LUNES|X|X|X|X|X|DOMICILIO |13400|1400|0|0|0|2022-03-01|2022-03-08|x|x|x|x|x|NL2E7OEHPWYUH7Y|x|HOMBRE|X|14800|X|X|X|X|X|X|X|X|CARDENAS|X|X|X|X|X</v>
      </c>
    </row>
    <row r="1158" spans="1:82" x14ac:dyDescent="0.25">
      <c r="A1158" t="s">
        <v>1292</v>
      </c>
      <c r="B1158" t="s">
        <v>2357</v>
      </c>
      <c r="C1158">
        <v>3</v>
      </c>
      <c r="D1158" t="s">
        <v>3183</v>
      </c>
      <c r="E1158" t="s">
        <v>3188</v>
      </c>
      <c r="F1158" t="s">
        <v>3191</v>
      </c>
      <c r="G1158" t="s">
        <v>3330</v>
      </c>
      <c r="H1158" t="s">
        <v>3894</v>
      </c>
      <c r="I1158">
        <v>14800</v>
      </c>
      <c r="J1158">
        <v>0</v>
      </c>
      <c r="K1158">
        <v>100</v>
      </c>
      <c r="L1158">
        <v>50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 t="s">
        <v>4217</v>
      </c>
      <c r="AC1158" t="s">
        <v>4190</v>
      </c>
      <c r="AD1158" t="s">
        <v>4534</v>
      </c>
      <c r="AE1158" t="s">
        <v>4</v>
      </c>
      <c r="AF1158" t="s">
        <v>1</v>
      </c>
      <c r="AG1158" t="s">
        <v>1</v>
      </c>
      <c r="AH1158" t="s">
        <v>3237</v>
      </c>
      <c r="AI1158" t="s">
        <v>3330</v>
      </c>
      <c r="AJ1158" t="s">
        <v>1</v>
      </c>
      <c r="AK1158" t="s">
        <v>1</v>
      </c>
      <c r="AL1158" t="s">
        <v>1</v>
      </c>
      <c r="AM1158" t="s">
        <v>1</v>
      </c>
      <c r="AN1158" t="s">
        <v>1</v>
      </c>
      <c r="AO1158" t="s">
        <v>3237</v>
      </c>
      <c r="AP1158" t="s">
        <v>1</v>
      </c>
      <c r="AQ1158" t="s">
        <v>2</v>
      </c>
      <c r="AR1158" t="s">
        <v>1</v>
      </c>
      <c r="AS1158" t="s">
        <v>1</v>
      </c>
      <c r="AT1158" t="s">
        <v>1</v>
      </c>
      <c r="AU1158" t="s">
        <v>1</v>
      </c>
      <c r="AV1158" t="s">
        <v>1</v>
      </c>
      <c r="AW1158" t="s">
        <v>11</v>
      </c>
      <c r="AX1158">
        <f>Tabla1[[#This Row],[precio del paquete]]-Tabla1[[#This Row],[Saldo_Deudor]]</f>
        <v>550</v>
      </c>
      <c r="AY1158">
        <v>14250</v>
      </c>
      <c r="AZ1158">
        <v>0</v>
      </c>
      <c r="BA1158">
        <v>0</v>
      </c>
      <c r="BB1158" s="20">
        <v>0</v>
      </c>
      <c r="BC1158" t="s">
        <v>4141</v>
      </c>
      <c r="BD1158" t="s">
        <v>5960</v>
      </c>
      <c r="BE1158" s="1" t="s">
        <v>3</v>
      </c>
      <c r="BF1158" t="s">
        <v>3</v>
      </c>
      <c r="BG1158" t="s">
        <v>3</v>
      </c>
      <c r="BH1158" t="s">
        <v>3</v>
      </c>
      <c r="BI1158" t="s">
        <v>3</v>
      </c>
      <c r="BJ1158" s="18" t="s">
        <v>143</v>
      </c>
      <c r="BK1158" t="s">
        <v>3</v>
      </c>
      <c r="BL1158" t="s">
        <v>132</v>
      </c>
      <c r="BM1158" t="s">
        <v>1</v>
      </c>
      <c r="BN1158">
        <f>Tabla1[[#This Row],[precio del paquete]]</f>
        <v>14800</v>
      </c>
      <c r="BO1158" t="s">
        <v>1</v>
      </c>
      <c r="BP1158" t="s">
        <v>1</v>
      </c>
      <c r="BQ1158" t="s">
        <v>1</v>
      </c>
      <c r="BR1158" t="s">
        <v>1</v>
      </c>
      <c r="BS1158" t="s">
        <v>1</v>
      </c>
      <c r="BT1158" t="s">
        <v>1</v>
      </c>
      <c r="BU1158" t="s">
        <v>1</v>
      </c>
      <c r="BV1158" t="s">
        <v>1</v>
      </c>
      <c r="BW1158" t="s">
        <v>0</v>
      </c>
      <c r="BX1158" t="s">
        <v>1</v>
      </c>
      <c r="BY1158" t="s">
        <v>1</v>
      </c>
      <c r="BZ1158" t="s">
        <v>1</v>
      </c>
      <c r="CA1158" t="s">
        <v>1</v>
      </c>
      <c r="CB1158" t="s">
        <v>1</v>
      </c>
      <c r="CD1158" t="str" cm="1">
        <f t="array" aca="1" ref="CD1158" ca="1">eConcatenar(A1158:CB1158,"|")</f>
        <v>8LoBq8Ib9gi0xtag|CAR2021-7072|3|MEMORIAL|TABASCO|CUNDUACAN|EJIDO MORALES PIEDRA TERCERA SECCION|2021-11-20|14800|0|100|50|0|0|0|0|0|0|0|0|0|0|0|0|0|0|0|RODRIGUEZ|OLIVA|EDDY|SOLTERO|X|X|CARRETERA PRINCIPAL SIN NUMERO|EJIDO MORALES PIEDRA TERCERA SECCION|X|X|X|X|X|CARRETERA PRINCIPAL SIN NUMERO|X|LUNES|X|X|X|X|X|DOMICILIO |550|14250|0|0|0|2022-01-24|2022-01-31|x|x|x|x|x|NL2E7OEHPWYUH7Y|x|HOMBRE|X|14800|X|X|X|X|X|X|X|X|CARDENAS|X|X|X|X|X</v>
      </c>
    </row>
    <row r="1159" spans="1:82" x14ac:dyDescent="0.25">
      <c r="A1159" t="s">
        <v>1293</v>
      </c>
      <c r="B1159" t="s">
        <v>2579</v>
      </c>
      <c r="C1159">
        <v>3</v>
      </c>
      <c r="D1159" t="s">
        <v>3184</v>
      </c>
      <c r="E1159" t="s">
        <v>3188</v>
      </c>
      <c r="F1159" t="s">
        <v>3191</v>
      </c>
      <c r="G1159" t="s">
        <v>3462</v>
      </c>
      <c r="H1159" t="s">
        <v>3964</v>
      </c>
      <c r="I1159">
        <v>24500</v>
      </c>
      <c r="J1159">
        <v>0</v>
      </c>
      <c r="K1159">
        <v>100</v>
      </c>
      <c r="L1159">
        <v>50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 t="s">
        <v>4262</v>
      </c>
      <c r="AC1159" t="s">
        <v>4752</v>
      </c>
      <c r="AD1159" t="s">
        <v>4753</v>
      </c>
      <c r="AE1159" t="s">
        <v>4</v>
      </c>
      <c r="AF1159" t="s">
        <v>1</v>
      </c>
      <c r="AG1159" t="s">
        <v>1</v>
      </c>
      <c r="AH1159" t="s">
        <v>5518</v>
      </c>
      <c r="AI1159" t="s">
        <v>3462</v>
      </c>
      <c r="AJ1159" t="s">
        <v>1</v>
      </c>
      <c r="AK1159" t="s">
        <v>1</v>
      </c>
      <c r="AL1159" t="s">
        <v>1</v>
      </c>
      <c r="AM1159" t="s">
        <v>1</v>
      </c>
      <c r="AN1159" t="s">
        <v>1</v>
      </c>
      <c r="AO1159" t="s">
        <v>5518</v>
      </c>
      <c r="AP1159" t="s">
        <v>1</v>
      </c>
      <c r="AQ1159" t="s">
        <v>2</v>
      </c>
      <c r="AR1159" t="s">
        <v>1</v>
      </c>
      <c r="AS1159" t="s">
        <v>1</v>
      </c>
      <c r="AT1159" t="s">
        <v>1</v>
      </c>
      <c r="AU1159" t="s">
        <v>1</v>
      </c>
      <c r="AV1159" t="s">
        <v>1</v>
      </c>
      <c r="AW1159" t="s">
        <v>11</v>
      </c>
      <c r="AX1159">
        <f>Tabla1[[#This Row],[precio del paquete]]-Tabla1[[#This Row],[Saldo_Deudor]]</f>
        <v>1900</v>
      </c>
      <c r="AY1159">
        <v>22600</v>
      </c>
      <c r="AZ1159">
        <v>0</v>
      </c>
      <c r="BA1159">
        <v>0</v>
      </c>
      <c r="BB1159" s="20">
        <v>0</v>
      </c>
      <c r="BC1159" t="s">
        <v>4141</v>
      </c>
      <c r="BD1159" t="s">
        <v>5960</v>
      </c>
      <c r="BE1159" s="1" t="s">
        <v>3</v>
      </c>
      <c r="BF1159" t="s">
        <v>3</v>
      </c>
      <c r="BG1159" t="s">
        <v>3</v>
      </c>
      <c r="BH1159" t="s">
        <v>3</v>
      </c>
      <c r="BI1159" t="s">
        <v>3</v>
      </c>
      <c r="BJ1159" s="19" t="s">
        <v>143</v>
      </c>
      <c r="BK1159" t="s">
        <v>3</v>
      </c>
      <c r="BL1159" t="s">
        <v>132</v>
      </c>
      <c r="BM1159" t="s">
        <v>1</v>
      </c>
      <c r="BN1159">
        <f>Tabla1[[#This Row],[precio del paquete]]</f>
        <v>24500</v>
      </c>
      <c r="BO1159" t="s">
        <v>1</v>
      </c>
      <c r="BP1159" t="s">
        <v>1</v>
      </c>
      <c r="BQ1159" t="s">
        <v>1</v>
      </c>
      <c r="BR1159" t="s">
        <v>1</v>
      </c>
      <c r="BS1159" t="s">
        <v>1</v>
      </c>
      <c r="BT1159" t="s">
        <v>1</v>
      </c>
      <c r="BU1159" t="s">
        <v>1</v>
      </c>
      <c r="BV1159" t="s">
        <v>1</v>
      </c>
      <c r="BW1159" t="s">
        <v>0</v>
      </c>
      <c r="BX1159" t="s">
        <v>1</v>
      </c>
      <c r="BY1159" t="s">
        <v>1</v>
      </c>
      <c r="BZ1159" t="s">
        <v>1</v>
      </c>
      <c r="CA1159" t="s">
        <v>1</v>
      </c>
      <c r="CB1159" t="s">
        <v>1</v>
      </c>
      <c r="CD1159" t="str" cm="1">
        <f t="array" aca="1" ref="CD1159" ca="1">eConcatenar(A1159:CB1159,"|")</f>
        <v>7weJET00NR7Ez8kC|CAR2021-7414|3|DIGNITY|TABASCO|CUNDUACAN|ONCE DE FEBRERO|2021-03-12|24500|0|100|50|0|0|0|0|0|0|0|0|0|0|0|0|0|0|0|OLAN|MAYGE|MIGDALIA|SOLTERO|X|X|CALLE MIGUEL HIDALGO|ONCE DE FEBRERO|X|X|X|X|X|CALLE MIGUEL HIDALGO|X|LUNES|X|X|X|X|X|DOMICILIO |1900|22600|0|0|0|2022-01-24|2022-01-31|x|x|x|x|x|NL2E7OEHPWYUH7Y|x|HOMBRE|X|24500|X|X|X|X|X|X|X|X|CARDENAS|X|X|X|X|X</v>
      </c>
    </row>
    <row r="1160" spans="1:82" x14ac:dyDescent="0.25">
      <c r="A1160" t="s">
        <v>1294</v>
      </c>
      <c r="B1160" t="s">
        <v>2682</v>
      </c>
      <c r="C1160">
        <v>3</v>
      </c>
      <c r="D1160" t="s">
        <v>3187</v>
      </c>
      <c r="E1160" t="s">
        <v>3188</v>
      </c>
      <c r="F1160" t="s">
        <v>3191</v>
      </c>
      <c r="G1160" t="s">
        <v>3512</v>
      </c>
      <c r="H1160" t="s">
        <v>4009</v>
      </c>
      <c r="I1160">
        <v>12900</v>
      </c>
      <c r="J1160">
        <v>0</v>
      </c>
      <c r="K1160">
        <v>200</v>
      </c>
      <c r="L1160">
        <v>50</v>
      </c>
      <c r="M1160">
        <v>1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 t="s">
        <v>4207</v>
      </c>
      <c r="AC1160" t="s">
        <v>4206</v>
      </c>
      <c r="AD1160" t="s">
        <v>4821</v>
      </c>
      <c r="AE1160" t="s">
        <v>4</v>
      </c>
      <c r="AF1160" t="s">
        <v>1</v>
      </c>
      <c r="AG1160" t="s">
        <v>1</v>
      </c>
      <c r="AH1160" t="s">
        <v>5596</v>
      </c>
      <c r="AI1160" t="s">
        <v>3512</v>
      </c>
      <c r="AJ1160" t="s">
        <v>1</v>
      </c>
      <c r="AK1160" t="s">
        <v>1</v>
      </c>
      <c r="AL1160" t="s">
        <v>1</v>
      </c>
      <c r="AM1160" t="s">
        <v>1</v>
      </c>
      <c r="AN1160" t="s">
        <v>1</v>
      </c>
      <c r="AO1160" t="s">
        <v>5596</v>
      </c>
      <c r="AP1160" t="s">
        <v>1</v>
      </c>
      <c r="AQ1160" t="s">
        <v>2</v>
      </c>
      <c r="AR1160" t="s">
        <v>1</v>
      </c>
      <c r="AS1160" t="s">
        <v>1</v>
      </c>
      <c r="AT1160" t="s">
        <v>1</v>
      </c>
      <c r="AU1160" t="s">
        <v>1</v>
      </c>
      <c r="AV1160" t="s">
        <v>1</v>
      </c>
      <c r="AW1160" t="s">
        <v>11</v>
      </c>
      <c r="AX1160">
        <f>Tabla1[[#This Row],[precio del paquete]]-Tabla1[[#This Row],[Saldo_Deudor]]</f>
        <v>5400</v>
      </c>
      <c r="AY1160">
        <v>7500</v>
      </c>
      <c r="AZ1160">
        <v>0</v>
      </c>
      <c r="BA1160">
        <v>0</v>
      </c>
      <c r="BB1160" s="20">
        <v>0</v>
      </c>
      <c r="BC1160" t="s">
        <v>4141</v>
      </c>
      <c r="BD1160" t="s">
        <v>5960</v>
      </c>
      <c r="BE1160" s="1" t="s">
        <v>3</v>
      </c>
      <c r="BF1160" t="s">
        <v>3</v>
      </c>
      <c r="BG1160" t="s">
        <v>3</v>
      </c>
      <c r="BH1160" t="s">
        <v>3</v>
      </c>
      <c r="BI1160" t="s">
        <v>3</v>
      </c>
      <c r="BJ1160" s="18" t="s">
        <v>6151</v>
      </c>
      <c r="BK1160" t="s">
        <v>3</v>
      </c>
      <c r="BL1160" t="s">
        <v>132</v>
      </c>
      <c r="BM1160" t="s">
        <v>1</v>
      </c>
      <c r="BN1160">
        <f>Tabla1[[#This Row],[precio del paquete]]</f>
        <v>12900</v>
      </c>
      <c r="BO1160" t="s">
        <v>1</v>
      </c>
      <c r="BP1160" t="s">
        <v>1</v>
      </c>
      <c r="BQ1160" t="s">
        <v>1</v>
      </c>
      <c r="BR1160" t="s">
        <v>1</v>
      </c>
      <c r="BS1160" t="s">
        <v>1</v>
      </c>
      <c r="BT1160" t="s">
        <v>1</v>
      </c>
      <c r="BU1160" t="s">
        <v>1</v>
      </c>
      <c r="BV1160" t="s">
        <v>1</v>
      </c>
      <c r="BW1160" t="s">
        <v>0</v>
      </c>
      <c r="BX1160" t="s">
        <v>1</v>
      </c>
      <c r="BY1160" t="s">
        <v>1</v>
      </c>
      <c r="BZ1160" t="s">
        <v>1</v>
      </c>
      <c r="CA1160" t="s">
        <v>1</v>
      </c>
      <c r="CB1160" t="s">
        <v>1</v>
      </c>
      <c r="CD1160" t="str" cm="1">
        <f t="array" aca="1" ref="CD1160" ca="1">eConcatenar(A1160:CB1160,"|")</f>
        <v>7cpQrPqtqHX2PkxY|CAR2020-0618|3|ECONOLINE|TABASCO|CUNDUACAN|RANCHERIA HIDALGO SEGUNDA SECCION|2020-02-20|12900|0|200|50|1|0|0|0|0|0|0|0|0|0|0|0|0|0|0|VICENTE|MARTINEZ|LEOVINO|SOLTERO|X|X|CASA COLOR AMARILLO|RANCHERIA HIDALGO SEGUNDA SECCION|X|X|X|X|X|CASA COLOR AMARILLO|X|LUNES|X|X|X|X|X|DOMICILIO |5400|7500|0|0|0|2022-01-24|2022-01-31|x|x|x|x|x|3O8PTA2AZPGA3HB|x|HOMBRE|X|12900|X|X|X|X|X|X|X|X|CARDENAS|X|X|X|X|X</v>
      </c>
    </row>
    <row r="1161" spans="1:82" x14ac:dyDescent="0.25">
      <c r="A1161" t="s">
        <v>1295</v>
      </c>
      <c r="B1161" t="s">
        <v>2358</v>
      </c>
      <c r="C1161">
        <v>3</v>
      </c>
      <c r="D1161" t="s">
        <v>3183</v>
      </c>
      <c r="E1161" t="s">
        <v>3188</v>
      </c>
      <c r="F1161" t="s">
        <v>3191</v>
      </c>
      <c r="G1161" t="s">
        <v>3331</v>
      </c>
      <c r="H1161" t="s">
        <v>3779</v>
      </c>
      <c r="I1161">
        <v>14800</v>
      </c>
      <c r="J1161">
        <v>0</v>
      </c>
      <c r="K1161">
        <v>100</v>
      </c>
      <c r="L1161">
        <v>50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 t="s">
        <v>4524</v>
      </c>
      <c r="AC1161" t="s">
        <v>4413</v>
      </c>
      <c r="AD1161" t="s">
        <v>4535</v>
      </c>
      <c r="AE1161" t="s">
        <v>4</v>
      </c>
      <c r="AF1161" t="s">
        <v>1</v>
      </c>
      <c r="AG1161" t="s">
        <v>1</v>
      </c>
      <c r="AH1161" t="s">
        <v>5369</v>
      </c>
      <c r="AI1161" t="s">
        <v>3331</v>
      </c>
      <c r="AJ1161" t="s">
        <v>1</v>
      </c>
      <c r="AK1161" t="s">
        <v>1</v>
      </c>
      <c r="AL1161" t="s">
        <v>1</v>
      </c>
      <c r="AM1161" t="s">
        <v>1</v>
      </c>
      <c r="AN1161" t="s">
        <v>1</v>
      </c>
      <c r="AO1161" t="s">
        <v>5369</v>
      </c>
      <c r="AP1161" t="s">
        <v>1</v>
      </c>
      <c r="AQ1161" t="s">
        <v>2</v>
      </c>
      <c r="AR1161" t="s">
        <v>1</v>
      </c>
      <c r="AS1161" t="s">
        <v>1</v>
      </c>
      <c r="AT1161" t="s">
        <v>1</v>
      </c>
      <c r="AU1161" t="s">
        <v>1</v>
      </c>
      <c r="AV1161" t="s">
        <v>1</v>
      </c>
      <c r="AW1161" t="s">
        <v>11</v>
      </c>
      <c r="AX1161">
        <f>Tabla1[[#This Row],[precio del paquete]]-Tabla1[[#This Row],[Saldo_Deudor]]</f>
        <v>1350</v>
      </c>
      <c r="AY1161">
        <v>13450</v>
      </c>
      <c r="AZ1161">
        <v>0</v>
      </c>
      <c r="BA1161">
        <v>0</v>
      </c>
      <c r="BB1161" s="20">
        <v>0</v>
      </c>
      <c r="BC1161" t="s">
        <v>4141</v>
      </c>
      <c r="BD1161" t="s">
        <v>5960</v>
      </c>
      <c r="BE1161" s="1" t="s">
        <v>3</v>
      </c>
      <c r="BF1161" t="s">
        <v>3</v>
      </c>
      <c r="BG1161" t="s">
        <v>3</v>
      </c>
      <c r="BH1161" t="s">
        <v>3</v>
      </c>
      <c r="BI1161" t="s">
        <v>3</v>
      </c>
      <c r="BJ1161" s="19" t="s">
        <v>6151</v>
      </c>
      <c r="BK1161" t="s">
        <v>3</v>
      </c>
      <c r="BL1161" t="s">
        <v>132</v>
      </c>
      <c r="BM1161" t="s">
        <v>1</v>
      </c>
      <c r="BN1161">
        <f>Tabla1[[#This Row],[precio del paquete]]</f>
        <v>14800</v>
      </c>
      <c r="BO1161" t="s">
        <v>1</v>
      </c>
      <c r="BP1161" t="s">
        <v>1</v>
      </c>
      <c r="BQ1161" t="s">
        <v>1</v>
      </c>
      <c r="BR1161" t="s">
        <v>1</v>
      </c>
      <c r="BS1161" t="s">
        <v>1</v>
      </c>
      <c r="BT1161" t="s">
        <v>1</v>
      </c>
      <c r="BU1161" t="s">
        <v>1</v>
      </c>
      <c r="BV1161" t="s">
        <v>1</v>
      </c>
      <c r="BW1161" t="s">
        <v>0</v>
      </c>
      <c r="BX1161" t="s">
        <v>1</v>
      </c>
      <c r="BY1161" t="s">
        <v>1</v>
      </c>
      <c r="BZ1161" t="s">
        <v>1</v>
      </c>
      <c r="CA1161" t="s">
        <v>1</v>
      </c>
      <c r="CB1161" t="s">
        <v>1</v>
      </c>
      <c r="CD1161" t="str" cm="1">
        <f t="array" aca="1" ref="CD1161" ca="1">eConcatenar(A1161:CB1161,"|")</f>
        <v>2sDFKSkXWNIJ03gn|CAR2021-5625|3|MEMORIAL|TABASCO|CUNDUACAN|EJIDO ONCE DE FEBRERO|2021-09-24|14800|0|100|50|0|0|0|0|0|0|0|0|0|0|0|0|0|0|0|BURELO|ACOPA|NELVIS|SOLTERO|X|X|CAMPO BELLOTA|EJIDO ONCE DE FEBRERO|X|X|X|X|X|CAMPO BELLOTA|X|LUNES|X|X|X|X|X|DOMICILIO |1350|13450|0|0|0|2022-01-24|2022-01-31|x|x|x|x|x|3O8PTA2AZPGA3HB|x|HOMBRE|X|14800|X|X|X|X|X|X|X|X|CARDENAS|X|X|X|X|X</v>
      </c>
    </row>
    <row r="1162" spans="1:82" x14ac:dyDescent="0.25">
      <c r="A1162" t="s">
        <v>1296</v>
      </c>
      <c r="B1162" t="s">
        <v>2788</v>
      </c>
      <c r="C1162">
        <v>3</v>
      </c>
      <c r="D1162" t="s">
        <v>3183</v>
      </c>
      <c r="E1162" t="s">
        <v>3188</v>
      </c>
      <c r="F1162" t="s">
        <v>3189</v>
      </c>
      <c r="G1162" t="s">
        <v>3568</v>
      </c>
      <c r="H1162" t="s">
        <v>3853</v>
      </c>
      <c r="I1162">
        <v>14800</v>
      </c>
      <c r="J1162">
        <v>0</v>
      </c>
      <c r="K1162">
        <v>200</v>
      </c>
      <c r="L1162">
        <v>50</v>
      </c>
      <c r="M1162">
        <v>1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 t="s">
        <v>4312</v>
      </c>
      <c r="AC1162" t="s">
        <v>4906</v>
      </c>
      <c r="AD1162" t="s">
        <v>4404</v>
      </c>
      <c r="AE1162" t="s">
        <v>4</v>
      </c>
      <c r="AF1162" t="s">
        <v>1</v>
      </c>
      <c r="AG1162" t="s">
        <v>1</v>
      </c>
      <c r="AH1162" t="s">
        <v>5670</v>
      </c>
      <c r="AI1162" t="s">
        <v>3568</v>
      </c>
      <c r="AJ1162" t="s">
        <v>1</v>
      </c>
      <c r="AK1162" t="s">
        <v>1</v>
      </c>
      <c r="AL1162" t="s">
        <v>1</v>
      </c>
      <c r="AM1162" t="s">
        <v>1</v>
      </c>
      <c r="AN1162" t="s">
        <v>1</v>
      </c>
      <c r="AO1162" t="s">
        <v>5670</v>
      </c>
      <c r="AP1162" t="s">
        <v>1</v>
      </c>
      <c r="AQ1162" t="s">
        <v>2</v>
      </c>
      <c r="AR1162" t="s">
        <v>1</v>
      </c>
      <c r="AS1162" t="s">
        <v>1</v>
      </c>
      <c r="AT1162" t="s">
        <v>1</v>
      </c>
      <c r="AU1162" t="s">
        <v>1</v>
      </c>
      <c r="AV1162" t="s">
        <v>1</v>
      </c>
      <c r="AW1162" t="s">
        <v>11</v>
      </c>
      <c r="AX1162">
        <f>Tabla1[[#This Row],[precio del paquete]]-Tabla1[[#This Row],[Saldo_Deudor]]</f>
        <v>800</v>
      </c>
      <c r="AY1162">
        <v>14000</v>
      </c>
      <c r="AZ1162">
        <v>0</v>
      </c>
      <c r="BA1162">
        <v>0</v>
      </c>
      <c r="BB1162" s="20">
        <v>0</v>
      </c>
      <c r="BC1162" t="s">
        <v>4085</v>
      </c>
      <c r="BD1162" t="s">
        <v>5963</v>
      </c>
      <c r="BE1162" s="1" t="s">
        <v>3</v>
      </c>
      <c r="BF1162" t="s">
        <v>3</v>
      </c>
      <c r="BG1162" t="s">
        <v>3</v>
      </c>
      <c r="BH1162" t="s">
        <v>3</v>
      </c>
      <c r="BI1162" t="s">
        <v>3</v>
      </c>
      <c r="BJ1162" s="18" t="s">
        <v>6151</v>
      </c>
      <c r="BK1162" t="s">
        <v>3</v>
      </c>
      <c r="BL1162" t="s">
        <v>132</v>
      </c>
      <c r="BM1162" t="s">
        <v>1</v>
      </c>
      <c r="BN1162">
        <f>Tabla1[[#This Row],[precio del paquete]]</f>
        <v>14800</v>
      </c>
      <c r="BO1162" t="s">
        <v>1</v>
      </c>
      <c r="BP1162" t="s">
        <v>1</v>
      </c>
      <c r="BQ1162" t="s">
        <v>1</v>
      </c>
      <c r="BR1162" t="s">
        <v>1</v>
      </c>
      <c r="BS1162" t="s">
        <v>1</v>
      </c>
      <c r="BT1162" t="s">
        <v>1</v>
      </c>
      <c r="BU1162" t="s">
        <v>1</v>
      </c>
      <c r="BV1162" t="s">
        <v>1</v>
      </c>
      <c r="BW1162" t="s">
        <v>0</v>
      </c>
      <c r="BX1162" t="s">
        <v>1</v>
      </c>
      <c r="BY1162" t="s">
        <v>1</v>
      </c>
      <c r="BZ1162" t="s">
        <v>1</v>
      </c>
      <c r="CA1162" t="s">
        <v>1</v>
      </c>
      <c r="CB1162" t="s">
        <v>1</v>
      </c>
      <c r="CD1162" t="str" cm="1">
        <f t="array" aca="1" ref="CD1162" ca="1">eConcatenar(A1162:CB1162,"|")</f>
        <v>XEMJ85MwFAzm1RKA|COM2021-3769|3|MEMORIAL|TABASCO|COMALCALCO|RANCHERIA SUR TERCERA SECCION|2021-11-24|14800|0|200|50|1|0|0|0|0|0|0|0|0|0|0|0|0|0|0|CASTELLANOS|QUINTO|NICOLAS|SOLTERO|X|X|ENTRADA EL ZAPOTE SIN NUMERO|RANCHERIA SUR TERCERA SECCION|X|X|X|X|X|ENTRADA EL ZAPOTE SIN NUMERO|X|LUNES|X|X|X|X|X|DOMICILIO |800|14000|0|0|0|2022-01-26|2022-02-02|x|x|x|x|x|3O8PTA2AZPGA3HB|x|HOMBRE|X|14800|X|X|X|X|X|X|X|X|CARDENAS|X|X|X|X|X</v>
      </c>
    </row>
    <row r="1163" spans="1:82" x14ac:dyDescent="0.25">
      <c r="A1163" t="s">
        <v>1297</v>
      </c>
      <c r="B1163" t="s">
        <v>2628</v>
      </c>
      <c r="C1163">
        <v>3</v>
      </c>
      <c r="D1163" t="s">
        <v>3183</v>
      </c>
      <c r="E1163" t="s">
        <v>3188</v>
      </c>
      <c r="F1163" t="s">
        <v>3189</v>
      </c>
      <c r="G1163" t="s">
        <v>3488</v>
      </c>
      <c r="H1163" t="s">
        <v>3896</v>
      </c>
      <c r="I1163">
        <v>14800</v>
      </c>
      <c r="J1163">
        <v>0</v>
      </c>
      <c r="K1163">
        <v>200</v>
      </c>
      <c r="L1163">
        <v>50</v>
      </c>
      <c r="M1163">
        <v>1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 t="s">
        <v>4314</v>
      </c>
      <c r="AC1163" t="s">
        <v>4201</v>
      </c>
      <c r="AD1163" t="s">
        <v>4788</v>
      </c>
      <c r="AE1163" t="s">
        <v>4</v>
      </c>
      <c r="AF1163" t="s">
        <v>1</v>
      </c>
      <c r="AG1163" t="s">
        <v>1</v>
      </c>
      <c r="AH1163" t="s">
        <v>5553</v>
      </c>
      <c r="AI1163" t="s">
        <v>3488</v>
      </c>
      <c r="AJ1163" t="s">
        <v>1</v>
      </c>
      <c r="AK1163" t="s">
        <v>1</v>
      </c>
      <c r="AL1163" t="s">
        <v>1</v>
      </c>
      <c r="AM1163" t="s">
        <v>1</v>
      </c>
      <c r="AN1163" t="s">
        <v>1</v>
      </c>
      <c r="AO1163" t="s">
        <v>5553</v>
      </c>
      <c r="AP1163" t="s">
        <v>1</v>
      </c>
      <c r="AQ1163" t="s">
        <v>2</v>
      </c>
      <c r="AR1163" t="s">
        <v>1</v>
      </c>
      <c r="AS1163" t="s">
        <v>1</v>
      </c>
      <c r="AT1163" t="s">
        <v>1</v>
      </c>
      <c r="AU1163" t="s">
        <v>1</v>
      </c>
      <c r="AV1163" t="s">
        <v>1</v>
      </c>
      <c r="AW1163" t="s">
        <v>11</v>
      </c>
      <c r="AX1163">
        <f>Tabla1[[#This Row],[precio del paquete]]-Tabla1[[#This Row],[Saldo_Deudor]]</f>
        <v>1250</v>
      </c>
      <c r="AY1163">
        <v>13550</v>
      </c>
      <c r="AZ1163">
        <v>0</v>
      </c>
      <c r="BA1163">
        <v>0</v>
      </c>
      <c r="BB1163" s="20">
        <v>0</v>
      </c>
      <c r="BC1163" t="s">
        <v>5962</v>
      </c>
      <c r="BD1163" t="s">
        <v>6038</v>
      </c>
      <c r="BE1163" s="1" t="s">
        <v>3</v>
      </c>
      <c r="BF1163" t="s">
        <v>3</v>
      </c>
      <c r="BG1163" t="s">
        <v>3</v>
      </c>
      <c r="BH1163" t="s">
        <v>3</v>
      </c>
      <c r="BI1163" t="s">
        <v>3</v>
      </c>
      <c r="BJ1163" s="19" t="s">
        <v>6150</v>
      </c>
      <c r="BK1163" t="s">
        <v>3</v>
      </c>
      <c r="BL1163" t="s">
        <v>132</v>
      </c>
      <c r="BM1163" t="s">
        <v>1</v>
      </c>
      <c r="BN1163">
        <f>Tabla1[[#This Row],[precio del paquete]]</f>
        <v>14800</v>
      </c>
      <c r="BO1163" t="s">
        <v>1</v>
      </c>
      <c r="BP1163" t="s">
        <v>1</v>
      </c>
      <c r="BQ1163" t="s">
        <v>1</v>
      </c>
      <c r="BR1163" t="s">
        <v>1</v>
      </c>
      <c r="BS1163" t="s">
        <v>1</v>
      </c>
      <c r="BT1163" t="s">
        <v>1</v>
      </c>
      <c r="BU1163" t="s">
        <v>1</v>
      </c>
      <c r="BV1163" t="s">
        <v>1</v>
      </c>
      <c r="BW1163" t="s">
        <v>0</v>
      </c>
      <c r="BX1163" t="s">
        <v>1</v>
      </c>
      <c r="BY1163" t="s">
        <v>1</v>
      </c>
      <c r="BZ1163" t="s">
        <v>1</v>
      </c>
      <c r="CA1163" t="s">
        <v>1</v>
      </c>
      <c r="CB1163" t="s">
        <v>1</v>
      </c>
      <c r="CD1163" t="str" cm="1">
        <f t="array" aca="1" ref="CD1163" ca="1">eConcatenar(A1163:CB1163,"|")</f>
        <v>4NkCGf0WGv9dQPHD|COM2021-4112|3|MEMORIAL|TABASCO|COMALCALCO|POBLADO NICOLAS BRAVO|2021-12-31|14800|0|200|50|1|0|0|0|0|0|0|0|0|0|0|0|0|0|0|CASTILLO|HERNANDEZ|SEBATIANA|SOLTERO|X|X|CARRETERA A LA PUNTA SIN NUMERO|POBLADO NICOLAS BRAVO|X|X|X|X|X|CARRETERA A LA PUNTA SIN NUMERO|X|LUNES|X|X|X|X|X|DOMICILIO |1250|13550|0|0|0|2022-01-27|2022-02-03|x|x|x|x|x|AARMQKP7RFVCNAK|x|HOMBRE|X|14800|X|X|X|X|X|X|X|X|CARDENAS|X|X|X|X|X</v>
      </c>
    </row>
    <row r="1164" spans="1:82" x14ac:dyDescent="0.25">
      <c r="A1164" t="s">
        <v>1298</v>
      </c>
      <c r="B1164" t="s">
        <v>2787</v>
      </c>
      <c r="C1164">
        <v>3</v>
      </c>
      <c r="D1164" t="s">
        <v>3183</v>
      </c>
      <c r="E1164" t="s">
        <v>3188</v>
      </c>
      <c r="F1164" t="s">
        <v>3189</v>
      </c>
      <c r="G1164" t="s">
        <v>3567</v>
      </c>
      <c r="H1164" t="s">
        <v>3853</v>
      </c>
      <c r="I1164">
        <v>14800</v>
      </c>
      <c r="J1164">
        <v>0</v>
      </c>
      <c r="K1164">
        <v>100</v>
      </c>
      <c r="L1164">
        <v>50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 t="s">
        <v>4219</v>
      </c>
      <c r="AC1164" t="s">
        <v>4455</v>
      </c>
      <c r="AD1164" t="s">
        <v>4905</v>
      </c>
      <c r="AE1164" t="s">
        <v>4</v>
      </c>
      <c r="AF1164" t="s">
        <v>1</v>
      </c>
      <c r="AG1164" t="s">
        <v>1</v>
      </c>
      <c r="AH1164" t="s">
        <v>5669</v>
      </c>
      <c r="AI1164" t="s">
        <v>3567</v>
      </c>
      <c r="AJ1164" t="s">
        <v>1</v>
      </c>
      <c r="AK1164" t="s">
        <v>1</v>
      </c>
      <c r="AL1164" t="s">
        <v>1</v>
      </c>
      <c r="AM1164" t="s">
        <v>1</v>
      </c>
      <c r="AN1164" t="s">
        <v>1</v>
      </c>
      <c r="AO1164" t="s">
        <v>5669</v>
      </c>
      <c r="AP1164" t="s">
        <v>1</v>
      </c>
      <c r="AQ1164" t="s">
        <v>2</v>
      </c>
      <c r="AR1164" t="s">
        <v>1</v>
      </c>
      <c r="AS1164" t="s">
        <v>1</v>
      </c>
      <c r="AT1164" t="s">
        <v>1</v>
      </c>
      <c r="AU1164" t="s">
        <v>1</v>
      </c>
      <c r="AV1164" t="s">
        <v>1</v>
      </c>
      <c r="AW1164" t="s">
        <v>11</v>
      </c>
      <c r="AX1164">
        <f>Tabla1[[#This Row],[precio del paquete]]-Tabla1[[#This Row],[Saldo_Deudor]]</f>
        <v>2000</v>
      </c>
      <c r="AY1164">
        <v>12800</v>
      </c>
      <c r="AZ1164">
        <v>0</v>
      </c>
      <c r="BA1164">
        <v>0</v>
      </c>
      <c r="BB1164" s="20">
        <v>0</v>
      </c>
      <c r="BC1164" t="s">
        <v>4085</v>
      </c>
      <c r="BD1164" t="s">
        <v>5963</v>
      </c>
      <c r="BE1164" s="1" t="s">
        <v>3</v>
      </c>
      <c r="BF1164" t="s">
        <v>3</v>
      </c>
      <c r="BG1164" t="s">
        <v>3</v>
      </c>
      <c r="BH1164" t="s">
        <v>3</v>
      </c>
      <c r="BI1164" t="s">
        <v>3</v>
      </c>
      <c r="BJ1164" s="18" t="s">
        <v>6150</v>
      </c>
      <c r="BK1164" t="s">
        <v>3</v>
      </c>
      <c r="BL1164" t="s">
        <v>132</v>
      </c>
      <c r="BM1164" t="s">
        <v>1</v>
      </c>
      <c r="BN1164">
        <f>Tabla1[[#This Row],[precio del paquete]]</f>
        <v>14800</v>
      </c>
      <c r="BO1164" t="s">
        <v>1</v>
      </c>
      <c r="BP1164" t="s">
        <v>1</v>
      </c>
      <c r="BQ1164" t="s">
        <v>1</v>
      </c>
      <c r="BR1164" t="s">
        <v>1</v>
      </c>
      <c r="BS1164" t="s">
        <v>1</v>
      </c>
      <c r="BT1164" t="s">
        <v>1</v>
      </c>
      <c r="BU1164" t="s">
        <v>1</v>
      </c>
      <c r="BV1164" t="s">
        <v>1</v>
      </c>
      <c r="BW1164" t="s">
        <v>0</v>
      </c>
      <c r="BX1164" t="s">
        <v>1</v>
      </c>
      <c r="BY1164" t="s">
        <v>1</v>
      </c>
      <c r="BZ1164" t="s">
        <v>1</v>
      </c>
      <c r="CA1164" t="s">
        <v>1</v>
      </c>
      <c r="CB1164" t="s">
        <v>1</v>
      </c>
      <c r="CD1164" t="str" cm="1">
        <f t="array" aca="1" ref="CD1164" ca="1">eConcatenar(A1164:CB1164,"|")</f>
        <v>OEd8fwKlPGddiA7N|COM2021-3775|3|MEMORIAL|TABASCO|COMALCALCO|RANCHERIA SUR QUINTA SECCION|2021-11-24|14800|0|100|50|0|0|0|0|0|0|0|0|0|0|0|0|0|0|0|RUIZ|DE LA FUENTE|HORACIO|SOLTERO|X|X|CARRETERA VECINAL A TULIPAN|RANCHERIA SUR QUINTA SECCION|X|X|X|X|X|CARRETERA VECINAL A TULIPAN|X|LUNES|X|X|X|X|X|DOMICILIO |2000|12800|0|0|0|2022-01-26|2022-02-02|x|x|x|x|x|AARMQKP7RFVCNAK|x|HOMBRE|X|14800|X|X|X|X|X|X|X|X|CARDENAS|X|X|X|X|X</v>
      </c>
    </row>
    <row r="1165" spans="1:82" x14ac:dyDescent="0.25">
      <c r="A1165" t="s">
        <v>1299</v>
      </c>
      <c r="B1165" t="s">
        <v>2304</v>
      </c>
      <c r="C1165">
        <v>3</v>
      </c>
      <c r="D1165" t="s">
        <v>3183</v>
      </c>
      <c r="E1165" t="s">
        <v>3188</v>
      </c>
      <c r="F1165" t="s">
        <v>3189</v>
      </c>
      <c r="G1165" t="s">
        <v>3299</v>
      </c>
      <c r="H1165" t="s">
        <v>3863</v>
      </c>
      <c r="I1165">
        <v>14800</v>
      </c>
      <c r="J1165">
        <v>0</v>
      </c>
      <c r="K1165">
        <v>100</v>
      </c>
      <c r="L1165">
        <v>50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 t="s">
        <v>4183</v>
      </c>
      <c r="AC1165" t="s">
        <v>4201</v>
      </c>
      <c r="AD1165" t="s">
        <v>4474</v>
      </c>
      <c r="AE1165" t="s">
        <v>4</v>
      </c>
      <c r="AF1165" t="s">
        <v>1</v>
      </c>
      <c r="AG1165" t="s">
        <v>1</v>
      </c>
      <c r="AH1165" t="s">
        <v>5330</v>
      </c>
      <c r="AI1165" t="s">
        <v>3299</v>
      </c>
      <c r="AJ1165" t="s">
        <v>1</v>
      </c>
      <c r="AK1165" t="s">
        <v>1</v>
      </c>
      <c r="AL1165" t="s">
        <v>1</v>
      </c>
      <c r="AM1165" t="s">
        <v>1</v>
      </c>
      <c r="AN1165" t="s">
        <v>1</v>
      </c>
      <c r="AO1165" t="s">
        <v>5330</v>
      </c>
      <c r="AP1165" t="s">
        <v>1</v>
      </c>
      <c r="AQ1165" t="s">
        <v>2</v>
      </c>
      <c r="AR1165" t="s">
        <v>1</v>
      </c>
      <c r="AS1165" t="s">
        <v>1</v>
      </c>
      <c r="AT1165" t="s">
        <v>1</v>
      </c>
      <c r="AU1165" t="s">
        <v>1</v>
      </c>
      <c r="AV1165" t="s">
        <v>1</v>
      </c>
      <c r="AW1165" t="s">
        <v>11</v>
      </c>
      <c r="AX1165">
        <f>Tabla1[[#This Row],[precio del paquete]]-Tabla1[[#This Row],[Saldo_Deudor]]</f>
        <v>6850</v>
      </c>
      <c r="AY1165">
        <v>7950</v>
      </c>
      <c r="AZ1165">
        <v>0</v>
      </c>
      <c r="BA1165">
        <v>0</v>
      </c>
      <c r="BB1165" s="20">
        <v>0</v>
      </c>
      <c r="BC1165" t="s">
        <v>4085</v>
      </c>
      <c r="BD1165" t="s">
        <v>5963</v>
      </c>
      <c r="BE1165" s="1" t="s">
        <v>3</v>
      </c>
      <c r="BF1165" t="s">
        <v>3</v>
      </c>
      <c r="BG1165" t="s">
        <v>3</v>
      </c>
      <c r="BH1165" t="s">
        <v>3</v>
      </c>
      <c r="BI1165" t="s">
        <v>3</v>
      </c>
      <c r="BJ1165" s="19" t="s">
        <v>6150</v>
      </c>
      <c r="BK1165" t="s">
        <v>3</v>
      </c>
      <c r="BL1165" t="s">
        <v>132</v>
      </c>
      <c r="BM1165" t="s">
        <v>1</v>
      </c>
      <c r="BN1165">
        <f>Tabla1[[#This Row],[precio del paquete]]</f>
        <v>14800</v>
      </c>
      <c r="BO1165" t="s">
        <v>1</v>
      </c>
      <c r="BP1165" t="s">
        <v>1</v>
      </c>
      <c r="BQ1165" t="s">
        <v>1</v>
      </c>
      <c r="BR1165" t="s">
        <v>1</v>
      </c>
      <c r="BS1165" t="s">
        <v>1</v>
      </c>
      <c r="BT1165" t="s">
        <v>1</v>
      </c>
      <c r="BU1165" t="s">
        <v>1</v>
      </c>
      <c r="BV1165" t="s">
        <v>1</v>
      </c>
      <c r="BW1165" t="s">
        <v>0</v>
      </c>
      <c r="BX1165" t="s">
        <v>1</v>
      </c>
      <c r="BY1165" t="s">
        <v>1</v>
      </c>
      <c r="BZ1165" t="s">
        <v>1</v>
      </c>
      <c r="CA1165" t="s">
        <v>1</v>
      </c>
      <c r="CB1165" t="s">
        <v>1</v>
      </c>
      <c r="CD1165" t="str" cm="1">
        <f t="array" aca="1" ref="CD1165" ca="1">eConcatenar(A1165:CB1165,"|")</f>
        <v>r1ZEAVhyb0CTwaRm|COM2020-0918|3|MEMORIAL|TABASCO|COMALCALCO|COLONIA VILLAS DE ORIENTE|2021-08-29|14800|0|100|50|0|0|0|0|0|0|0|0|0|0|0|0|0|0|0|DE LA CRUZ|HERNANDEZ|VERONICA|SOLTERO|X|X|MANZANA 4 LOTE 12|COLONIA VILLAS DE ORIENTE|X|X|X|X|X|MANZANA 4 LOTE 12|X|LUNES|X|X|X|X|X|DOMICILIO |6850|7950|0|0|0|2022-01-26|2022-02-02|x|x|x|x|x|AARMQKP7RFVCNAK|x|HOMBRE|X|14800|X|X|X|X|X|X|X|X|CARDENAS|X|X|X|X|X</v>
      </c>
    </row>
    <row r="1166" spans="1:82" x14ac:dyDescent="0.25">
      <c r="A1166" t="s">
        <v>1300</v>
      </c>
      <c r="B1166" t="s">
        <v>2748</v>
      </c>
      <c r="C1166">
        <v>3</v>
      </c>
      <c r="D1166" t="s">
        <v>3183</v>
      </c>
      <c r="E1166" t="s">
        <v>3188</v>
      </c>
      <c r="F1166" t="s">
        <v>3189</v>
      </c>
      <c r="G1166" t="s">
        <v>3548</v>
      </c>
      <c r="H1166" t="s">
        <v>3966</v>
      </c>
      <c r="I1166">
        <v>14800</v>
      </c>
      <c r="J1166">
        <v>0</v>
      </c>
      <c r="K1166">
        <v>100</v>
      </c>
      <c r="L1166">
        <v>50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 t="s">
        <v>4271</v>
      </c>
      <c r="AC1166" t="s">
        <v>4872</v>
      </c>
      <c r="AD1166" t="s">
        <v>4873</v>
      </c>
      <c r="AE1166" t="s">
        <v>4</v>
      </c>
      <c r="AF1166" t="s">
        <v>1</v>
      </c>
      <c r="AG1166" t="s">
        <v>1</v>
      </c>
      <c r="AH1166" t="s">
        <v>5647</v>
      </c>
      <c r="AI1166" t="s">
        <v>3548</v>
      </c>
      <c r="AJ1166" t="s">
        <v>1</v>
      </c>
      <c r="AK1166" t="s">
        <v>1</v>
      </c>
      <c r="AL1166" t="s">
        <v>1</v>
      </c>
      <c r="AM1166" t="s">
        <v>1</v>
      </c>
      <c r="AN1166" t="s">
        <v>1</v>
      </c>
      <c r="AO1166" t="s">
        <v>5647</v>
      </c>
      <c r="AP1166" t="s">
        <v>1</v>
      </c>
      <c r="AQ1166" t="s">
        <v>2</v>
      </c>
      <c r="AR1166" t="s">
        <v>1</v>
      </c>
      <c r="AS1166" t="s">
        <v>1</v>
      </c>
      <c r="AT1166" t="s">
        <v>1</v>
      </c>
      <c r="AU1166" t="s">
        <v>1</v>
      </c>
      <c r="AV1166" t="s">
        <v>1</v>
      </c>
      <c r="AW1166" t="s">
        <v>11</v>
      </c>
      <c r="AX1166">
        <f>Tabla1[[#This Row],[precio del paquete]]-Tabla1[[#This Row],[Saldo_Deudor]]</f>
        <v>500</v>
      </c>
      <c r="AY1166">
        <v>14300</v>
      </c>
      <c r="AZ1166">
        <v>0</v>
      </c>
      <c r="BA1166">
        <v>0</v>
      </c>
      <c r="BB1166" s="20">
        <v>0</v>
      </c>
      <c r="BC1166" t="s">
        <v>4085</v>
      </c>
      <c r="BD1166" t="s">
        <v>5963</v>
      </c>
      <c r="BE1166" s="1" t="s">
        <v>3</v>
      </c>
      <c r="BF1166" t="s">
        <v>3</v>
      </c>
      <c r="BG1166" t="s">
        <v>3</v>
      </c>
      <c r="BH1166" t="s">
        <v>3</v>
      </c>
      <c r="BI1166" t="s">
        <v>3</v>
      </c>
      <c r="BJ1166" s="18" t="s">
        <v>6150</v>
      </c>
      <c r="BK1166" t="s">
        <v>3</v>
      </c>
      <c r="BL1166" t="s">
        <v>132</v>
      </c>
      <c r="BM1166" t="s">
        <v>1</v>
      </c>
      <c r="BN1166">
        <f>Tabla1[[#This Row],[precio del paquete]]</f>
        <v>14800</v>
      </c>
      <c r="BO1166" t="s">
        <v>1</v>
      </c>
      <c r="BP1166" t="s">
        <v>1</v>
      </c>
      <c r="BQ1166" t="s">
        <v>1</v>
      </c>
      <c r="BR1166" t="s">
        <v>1</v>
      </c>
      <c r="BS1166" t="s">
        <v>1</v>
      </c>
      <c r="BT1166" t="s">
        <v>1</v>
      </c>
      <c r="BU1166" t="s">
        <v>1</v>
      </c>
      <c r="BV1166" t="s">
        <v>1</v>
      </c>
      <c r="BW1166" t="s">
        <v>0</v>
      </c>
      <c r="BX1166" t="s">
        <v>1</v>
      </c>
      <c r="BY1166" t="s">
        <v>1</v>
      </c>
      <c r="BZ1166" t="s">
        <v>1</v>
      </c>
      <c r="CA1166" t="s">
        <v>1</v>
      </c>
      <c r="CB1166" t="s">
        <v>1</v>
      </c>
      <c r="CD1166" t="str" cm="1">
        <f t="array" aca="1" ref="CD1166" ca="1">eConcatenar(A1166:CB1166,"|")</f>
        <v>Zmu8pSoln12V8aMh|COM2022-0109|3|MEMORIAL|TABASCO|COMALCALCO|RANCHERIA ORIENTE SEGUNDA|2022-04-01|14800|0|100|50|0|0|0|0|0|0|0|0|0|0|0|0|0|0|0|MONTEJO|CORDERO|FRANKLIN|SOLTERO|X|X|CARRETERA FEDERAL COMALCALCO|RANCHERIA ORIENTE SEGUNDA|X|X|X|X|X|CARRETERA FEDERAL COMALCALCO|X|LUNES|X|X|X|X|X|DOMICILIO |500|14300|0|0|0|2022-01-26|2022-02-02|x|x|x|x|x|AARMQKP7RFVCNAK|x|HOMBRE|X|14800|X|X|X|X|X|X|X|X|CARDENAS|X|X|X|X|X</v>
      </c>
    </row>
    <row r="1167" spans="1:82" x14ac:dyDescent="0.25">
      <c r="A1167" t="s">
        <v>1301</v>
      </c>
      <c r="B1167" t="s">
        <v>2749</v>
      </c>
      <c r="C1167">
        <v>3</v>
      </c>
      <c r="D1167" t="s">
        <v>3183</v>
      </c>
      <c r="E1167" t="s">
        <v>3188</v>
      </c>
      <c r="F1167" t="s">
        <v>3189</v>
      </c>
      <c r="G1167" t="s">
        <v>3548</v>
      </c>
      <c r="H1167" t="s">
        <v>4031</v>
      </c>
      <c r="I1167">
        <v>14800</v>
      </c>
      <c r="J1167">
        <v>0</v>
      </c>
      <c r="K1167">
        <v>100</v>
      </c>
      <c r="L1167">
        <v>50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 t="s">
        <v>4454</v>
      </c>
      <c r="AC1167" t="s">
        <v>4874</v>
      </c>
      <c r="AD1167" t="s">
        <v>4875</v>
      </c>
      <c r="AE1167" t="s">
        <v>4</v>
      </c>
      <c r="AF1167" t="s">
        <v>1</v>
      </c>
      <c r="AG1167" t="s">
        <v>1</v>
      </c>
      <c r="AH1167" t="s">
        <v>5383</v>
      </c>
      <c r="AI1167" t="s">
        <v>3548</v>
      </c>
      <c r="AJ1167" t="s">
        <v>1</v>
      </c>
      <c r="AK1167" t="s">
        <v>1</v>
      </c>
      <c r="AL1167" t="s">
        <v>1</v>
      </c>
      <c r="AM1167" t="s">
        <v>1</v>
      </c>
      <c r="AN1167" t="s">
        <v>1</v>
      </c>
      <c r="AO1167" t="s">
        <v>5383</v>
      </c>
      <c r="AP1167" t="s">
        <v>1</v>
      </c>
      <c r="AQ1167" t="s">
        <v>2</v>
      </c>
      <c r="AR1167" t="s">
        <v>1</v>
      </c>
      <c r="AS1167" t="s">
        <v>1</v>
      </c>
      <c r="AT1167" t="s">
        <v>1</v>
      </c>
      <c r="AU1167" t="s">
        <v>1</v>
      </c>
      <c r="AV1167" t="s">
        <v>1</v>
      </c>
      <c r="AW1167" t="s">
        <v>11</v>
      </c>
      <c r="AX1167">
        <f>Tabla1[[#This Row],[precio del paquete]]-Tabla1[[#This Row],[Saldo_Deudor]]</f>
        <v>9800</v>
      </c>
      <c r="AY1167">
        <v>5000</v>
      </c>
      <c r="AZ1167">
        <v>0</v>
      </c>
      <c r="BA1167">
        <v>0</v>
      </c>
      <c r="BB1167" s="20">
        <v>0</v>
      </c>
      <c r="BC1167" t="s">
        <v>4085</v>
      </c>
      <c r="BD1167" t="s">
        <v>5963</v>
      </c>
      <c r="BE1167" s="1" t="s">
        <v>3</v>
      </c>
      <c r="BF1167" t="s">
        <v>3</v>
      </c>
      <c r="BG1167" t="s">
        <v>3</v>
      </c>
      <c r="BH1167" t="s">
        <v>3</v>
      </c>
      <c r="BI1167" t="s">
        <v>3</v>
      </c>
      <c r="BJ1167" s="19" t="s">
        <v>6150</v>
      </c>
      <c r="BK1167" t="s">
        <v>3</v>
      </c>
      <c r="BL1167" t="s">
        <v>132</v>
      </c>
      <c r="BM1167" t="s">
        <v>1</v>
      </c>
      <c r="BN1167">
        <f>Tabla1[[#This Row],[precio del paquete]]</f>
        <v>14800</v>
      </c>
      <c r="BO1167" t="s">
        <v>1</v>
      </c>
      <c r="BP1167" t="s">
        <v>1</v>
      </c>
      <c r="BQ1167" t="s">
        <v>1</v>
      </c>
      <c r="BR1167" t="s">
        <v>1</v>
      </c>
      <c r="BS1167" t="s">
        <v>1</v>
      </c>
      <c r="BT1167" t="s">
        <v>1</v>
      </c>
      <c r="BU1167" t="s">
        <v>1</v>
      </c>
      <c r="BV1167" t="s">
        <v>1</v>
      </c>
      <c r="BW1167" t="s">
        <v>0</v>
      </c>
      <c r="BX1167" t="s">
        <v>1</v>
      </c>
      <c r="BY1167" t="s">
        <v>1</v>
      </c>
      <c r="BZ1167" t="s">
        <v>1</v>
      </c>
      <c r="CA1167" t="s">
        <v>1</v>
      </c>
      <c r="CB1167" t="s">
        <v>1</v>
      </c>
      <c r="CD1167" t="str" cm="1">
        <f t="array" aca="1" ref="CD1167" ca="1">eConcatenar(A1167:CB1167,"|")</f>
        <v>1hFOtplP1jdXlsAa|COM2020-0915|3|MEMORIAL|TABASCO|COMALCALCO|RANCHERIA ORIENTE SEGUNDA|2020-03-28|14800|0|100|50|0|0|0|0|0|0|0|0|0|0|0|0|0|0|0|JAVIER|SASTRE|AMNIE ESBEYDY|SOLTERO|X|X|CARRETERA FEDERAL CARDENAS-COMALCALCO|RANCHERIA ORIENTE SEGUNDA|X|X|X|X|X|CARRETERA FEDERAL CARDENAS-COMALCALCO|X|LUNES|X|X|X|X|X|DOMICILIO |9800|5000|0|0|0|2022-01-26|2022-02-02|x|x|x|x|x|AARMQKP7RFVCNAK|x|HOMBRE|X|14800|X|X|X|X|X|X|X|X|CARDENAS|X|X|X|X|X</v>
      </c>
    </row>
    <row r="1168" spans="1:82" x14ac:dyDescent="0.25">
      <c r="A1168" t="s">
        <v>1302</v>
      </c>
      <c r="B1168" t="s">
        <v>2750</v>
      </c>
      <c r="C1168">
        <v>3</v>
      </c>
      <c r="D1168" t="s">
        <v>3183</v>
      </c>
      <c r="E1168" t="s">
        <v>3188</v>
      </c>
      <c r="F1168" t="s">
        <v>3189</v>
      </c>
      <c r="G1168" t="s">
        <v>3548</v>
      </c>
      <c r="H1168" t="s">
        <v>3989</v>
      </c>
      <c r="I1168">
        <v>14800</v>
      </c>
      <c r="J1168">
        <v>0</v>
      </c>
      <c r="K1168">
        <v>100</v>
      </c>
      <c r="L1168">
        <v>50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 t="s">
        <v>4217</v>
      </c>
      <c r="AC1168" t="s">
        <v>4876</v>
      </c>
      <c r="AD1168" t="s">
        <v>4877</v>
      </c>
      <c r="AE1168" t="s">
        <v>4</v>
      </c>
      <c r="AF1168" t="s">
        <v>1</v>
      </c>
      <c r="AG1168" t="s">
        <v>1</v>
      </c>
      <c r="AH1168" t="s">
        <v>5648</v>
      </c>
      <c r="AI1168" t="s">
        <v>3548</v>
      </c>
      <c r="AJ1168" t="s">
        <v>1</v>
      </c>
      <c r="AK1168" t="s">
        <v>1</v>
      </c>
      <c r="AL1168" t="s">
        <v>1</v>
      </c>
      <c r="AM1168" t="s">
        <v>1</v>
      </c>
      <c r="AN1168" t="s">
        <v>1</v>
      </c>
      <c r="AO1168" t="s">
        <v>5648</v>
      </c>
      <c r="AP1168" t="s">
        <v>1</v>
      </c>
      <c r="AQ1168" t="s">
        <v>2</v>
      </c>
      <c r="AR1168" t="s">
        <v>1</v>
      </c>
      <c r="AS1168" t="s">
        <v>1</v>
      </c>
      <c r="AT1168" t="s">
        <v>1</v>
      </c>
      <c r="AU1168" t="s">
        <v>1</v>
      </c>
      <c r="AV1168" t="s">
        <v>1</v>
      </c>
      <c r="AW1168" t="s">
        <v>11</v>
      </c>
      <c r="AX1168">
        <f>Tabla1[[#This Row],[precio del paquete]]-Tabla1[[#This Row],[Saldo_Deudor]]</f>
        <v>1300</v>
      </c>
      <c r="AY1168">
        <v>13500</v>
      </c>
      <c r="AZ1168">
        <v>0</v>
      </c>
      <c r="BA1168">
        <v>0</v>
      </c>
      <c r="BB1168" s="20">
        <v>0</v>
      </c>
      <c r="BC1168" t="s">
        <v>4085</v>
      </c>
      <c r="BD1168" t="s">
        <v>5963</v>
      </c>
      <c r="BE1168" s="1" t="s">
        <v>3</v>
      </c>
      <c r="BF1168" t="s">
        <v>3</v>
      </c>
      <c r="BG1168" t="s">
        <v>3</v>
      </c>
      <c r="BH1168" t="s">
        <v>3</v>
      </c>
      <c r="BI1168" t="s">
        <v>3</v>
      </c>
      <c r="BJ1168" s="18" t="s">
        <v>6150</v>
      </c>
      <c r="BK1168" t="s">
        <v>3</v>
      </c>
      <c r="BL1168" t="s">
        <v>132</v>
      </c>
      <c r="BM1168" t="s">
        <v>1</v>
      </c>
      <c r="BN1168">
        <f>Tabla1[[#This Row],[precio del paquete]]</f>
        <v>14800</v>
      </c>
      <c r="BO1168" t="s">
        <v>1</v>
      </c>
      <c r="BP1168" t="s">
        <v>1</v>
      </c>
      <c r="BQ1168" t="s">
        <v>1</v>
      </c>
      <c r="BR1168" t="s">
        <v>1</v>
      </c>
      <c r="BS1168" t="s">
        <v>1</v>
      </c>
      <c r="BT1168" t="s">
        <v>1</v>
      </c>
      <c r="BU1168" t="s">
        <v>1</v>
      </c>
      <c r="BV1168" t="s">
        <v>1</v>
      </c>
      <c r="BW1168" t="s">
        <v>0</v>
      </c>
      <c r="BX1168" t="s">
        <v>1</v>
      </c>
      <c r="BY1168" t="s">
        <v>1</v>
      </c>
      <c r="BZ1168" t="s">
        <v>1</v>
      </c>
      <c r="CA1168" t="s">
        <v>1</v>
      </c>
      <c r="CB1168" t="s">
        <v>1</v>
      </c>
      <c r="CD1168" t="str" cm="1">
        <f t="array" aca="1" ref="CD1168" ca="1">eConcatenar(A1168:CB1168,"|")</f>
        <v>3gPfXz5kji9MC6DI|COM2021-3702|3|MEMORIAL|TABASCO|COMALCALCO|RANCHERIA ORIENTE SEGUNDA|2021-11-15|14800|0|100|50|0|0|0|0|0|0|0|0|0|0|0|0|0|0|0|RODRIGUEZ|PALOMERA|MARCELINA|SOLTERO|X|X|SAN CAYERANO CARRETERA FEDERAL COMALCALCO-CARDENAS|RANCHERIA ORIENTE SEGUNDA|X|X|X|X|X|SAN CAYERANO CARRETERA FEDERAL COMALCALCO-CARDENAS|X|LUNES|X|X|X|X|X|DOMICILIO |1300|13500|0|0|0|2022-01-26|2022-02-02|x|x|x|x|x|AARMQKP7RFVCNAK|x|HOMBRE|X|14800|X|X|X|X|X|X|X|X|CARDENAS|X|X|X|X|X</v>
      </c>
    </row>
    <row r="1169" spans="1:82" x14ac:dyDescent="0.25">
      <c r="A1169" t="s">
        <v>1303</v>
      </c>
      <c r="B1169" t="s">
        <v>2751</v>
      </c>
      <c r="C1169">
        <v>3</v>
      </c>
      <c r="D1169" t="s">
        <v>3183</v>
      </c>
      <c r="E1169" t="s">
        <v>3188</v>
      </c>
      <c r="F1169" t="s">
        <v>3189</v>
      </c>
      <c r="G1169" t="s">
        <v>3548</v>
      </c>
      <c r="H1169" t="s">
        <v>4032</v>
      </c>
      <c r="I1169">
        <v>14800</v>
      </c>
      <c r="J1169">
        <v>0</v>
      </c>
      <c r="K1169">
        <v>100</v>
      </c>
      <c r="L1169">
        <v>50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 t="s">
        <v>4455</v>
      </c>
      <c r="AC1169" t="s">
        <v>4201</v>
      </c>
      <c r="AD1169" t="s">
        <v>4864</v>
      </c>
      <c r="AE1169" t="s">
        <v>4</v>
      </c>
      <c r="AF1169" t="s">
        <v>1</v>
      </c>
      <c r="AG1169" t="s">
        <v>1</v>
      </c>
      <c r="AH1169" t="s">
        <v>5648</v>
      </c>
      <c r="AI1169" t="s">
        <v>3548</v>
      </c>
      <c r="AJ1169" t="s">
        <v>1</v>
      </c>
      <c r="AK1169" t="s">
        <v>1</v>
      </c>
      <c r="AL1169" t="s">
        <v>1</v>
      </c>
      <c r="AM1169" t="s">
        <v>1</v>
      </c>
      <c r="AN1169" t="s">
        <v>1</v>
      </c>
      <c r="AO1169" t="s">
        <v>5648</v>
      </c>
      <c r="AP1169" t="s">
        <v>1</v>
      </c>
      <c r="AQ1169" t="s">
        <v>2</v>
      </c>
      <c r="AR1169" t="s">
        <v>1</v>
      </c>
      <c r="AS1169" t="s">
        <v>1</v>
      </c>
      <c r="AT1169" t="s">
        <v>1</v>
      </c>
      <c r="AU1169" t="s">
        <v>1</v>
      </c>
      <c r="AV1169" t="s">
        <v>1</v>
      </c>
      <c r="AW1169" t="s">
        <v>11</v>
      </c>
      <c r="AX1169">
        <f>Tabla1[[#This Row],[precio del paquete]]-Tabla1[[#This Row],[Saldo_Deudor]]</f>
        <v>9450</v>
      </c>
      <c r="AY1169">
        <v>5350</v>
      </c>
      <c r="AZ1169">
        <v>0</v>
      </c>
      <c r="BA1169">
        <v>0</v>
      </c>
      <c r="BB1169" s="20">
        <v>0</v>
      </c>
      <c r="BC1169" t="s">
        <v>4085</v>
      </c>
      <c r="BD1169" t="s">
        <v>5963</v>
      </c>
      <c r="BE1169" s="1" t="s">
        <v>3</v>
      </c>
      <c r="BF1169" t="s">
        <v>3</v>
      </c>
      <c r="BG1169" t="s">
        <v>3</v>
      </c>
      <c r="BH1169" t="s">
        <v>3</v>
      </c>
      <c r="BI1169" t="s">
        <v>3</v>
      </c>
      <c r="BJ1169" s="19" t="s">
        <v>6150</v>
      </c>
      <c r="BK1169" t="s">
        <v>3</v>
      </c>
      <c r="BL1169" t="s">
        <v>132</v>
      </c>
      <c r="BM1169" t="s">
        <v>1</v>
      </c>
      <c r="BN1169">
        <f>Tabla1[[#This Row],[precio del paquete]]</f>
        <v>14800</v>
      </c>
      <c r="BO1169" t="s">
        <v>1</v>
      </c>
      <c r="BP1169" t="s">
        <v>1</v>
      </c>
      <c r="BQ1169" t="s">
        <v>1</v>
      </c>
      <c r="BR1169" t="s">
        <v>1</v>
      </c>
      <c r="BS1169" t="s">
        <v>1</v>
      </c>
      <c r="BT1169" t="s">
        <v>1</v>
      </c>
      <c r="BU1169" t="s">
        <v>1</v>
      </c>
      <c r="BV1169" t="s">
        <v>1</v>
      </c>
      <c r="BW1169" t="s">
        <v>0</v>
      </c>
      <c r="BX1169" t="s">
        <v>1</v>
      </c>
      <c r="BY1169" t="s">
        <v>1</v>
      </c>
      <c r="BZ1169" t="s">
        <v>1</v>
      </c>
      <c r="CA1169" t="s">
        <v>1</v>
      </c>
      <c r="CB1169" t="s">
        <v>1</v>
      </c>
      <c r="CD1169" t="str" cm="1">
        <f t="array" aca="1" ref="CD1169" ca="1">eConcatenar(A1169:CB1169,"|")</f>
        <v>7q8Y11dBsARN2Zym|COM2018-2895|3|MEMORIAL|TABASCO|COMALCALCO|RANCHERIA ORIENTE SEGUNDA|2018-12-23|14800|0|100|50|0|0|0|0|0|0|0|0|0|0|0|0|0|0|0|DE LA FUENTE|HERNANDEZ|LETICIA|SOLTERO|X|X|SAN CAYERANO CARRETERA FEDERAL COMALCALCO-CARDENAS|RANCHERIA ORIENTE SEGUNDA|X|X|X|X|X|SAN CAYERANO CARRETERA FEDERAL COMALCALCO-CARDENAS|X|LUNES|X|X|X|X|X|DOMICILIO |9450|5350|0|0|0|2022-01-26|2022-02-02|x|x|x|x|x|AARMQKP7RFVCNAK|x|HOMBRE|X|14800|X|X|X|X|X|X|X|X|CARDENAS|X|X|X|X|X</v>
      </c>
    </row>
    <row r="1170" spans="1:82" x14ac:dyDescent="0.25">
      <c r="A1170" t="s">
        <v>1304</v>
      </c>
      <c r="B1170" t="s">
        <v>2764</v>
      </c>
      <c r="C1170">
        <v>3</v>
      </c>
      <c r="D1170" t="s">
        <v>3183</v>
      </c>
      <c r="E1170" t="s">
        <v>3188</v>
      </c>
      <c r="F1170" t="s">
        <v>3189</v>
      </c>
      <c r="G1170" t="s">
        <v>3557</v>
      </c>
      <c r="H1170" t="s">
        <v>3832</v>
      </c>
      <c r="I1170">
        <v>14800</v>
      </c>
      <c r="J1170">
        <v>0</v>
      </c>
      <c r="K1170">
        <v>100</v>
      </c>
      <c r="L1170">
        <v>50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 t="s">
        <v>4425</v>
      </c>
      <c r="AC1170" t="s">
        <v>4890</v>
      </c>
      <c r="AD1170" t="s">
        <v>4273</v>
      </c>
      <c r="AE1170" t="s">
        <v>4</v>
      </c>
      <c r="AF1170" t="s">
        <v>1</v>
      </c>
      <c r="AG1170" t="s">
        <v>1</v>
      </c>
      <c r="AH1170" t="s">
        <v>5658</v>
      </c>
      <c r="AI1170" t="s">
        <v>3557</v>
      </c>
      <c r="AJ1170" t="s">
        <v>1</v>
      </c>
      <c r="AK1170" t="s">
        <v>1</v>
      </c>
      <c r="AL1170" t="s">
        <v>1</v>
      </c>
      <c r="AM1170" t="s">
        <v>1</v>
      </c>
      <c r="AN1170" t="s">
        <v>1</v>
      </c>
      <c r="AO1170" t="s">
        <v>5658</v>
      </c>
      <c r="AP1170" t="s">
        <v>1</v>
      </c>
      <c r="AQ1170" t="s">
        <v>2</v>
      </c>
      <c r="AR1170" t="s">
        <v>1</v>
      </c>
      <c r="AS1170" t="s">
        <v>1</v>
      </c>
      <c r="AT1170" t="s">
        <v>1</v>
      </c>
      <c r="AU1170" t="s">
        <v>1</v>
      </c>
      <c r="AV1170" t="s">
        <v>1</v>
      </c>
      <c r="AW1170" t="s">
        <v>11</v>
      </c>
      <c r="AX1170">
        <f>Tabla1[[#This Row],[precio del paquete]]-Tabla1[[#This Row],[Saldo_Deudor]]</f>
        <v>800</v>
      </c>
      <c r="AY1170">
        <v>14000</v>
      </c>
      <c r="AZ1170">
        <v>0</v>
      </c>
      <c r="BA1170">
        <v>0</v>
      </c>
      <c r="BB1170" s="20">
        <v>0</v>
      </c>
      <c r="BC1170" t="s">
        <v>4085</v>
      </c>
      <c r="BD1170" t="s">
        <v>5963</v>
      </c>
      <c r="BE1170" s="1" t="s">
        <v>3</v>
      </c>
      <c r="BF1170" t="s">
        <v>3</v>
      </c>
      <c r="BG1170" t="s">
        <v>3</v>
      </c>
      <c r="BH1170" t="s">
        <v>3</v>
      </c>
      <c r="BI1170" t="s">
        <v>3</v>
      </c>
      <c r="BJ1170" s="18" t="s">
        <v>6150</v>
      </c>
      <c r="BK1170" t="s">
        <v>3</v>
      </c>
      <c r="BL1170" t="s">
        <v>132</v>
      </c>
      <c r="BM1170" t="s">
        <v>1</v>
      </c>
      <c r="BN1170">
        <f>Tabla1[[#This Row],[precio del paquete]]</f>
        <v>14800</v>
      </c>
      <c r="BO1170" t="s">
        <v>1</v>
      </c>
      <c r="BP1170" t="s">
        <v>1</v>
      </c>
      <c r="BQ1170" t="s">
        <v>1</v>
      </c>
      <c r="BR1170" t="s">
        <v>1</v>
      </c>
      <c r="BS1170" t="s">
        <v>1</v>
      </c>
      <c r="BT1170" t="s">
        <v>1</v>
      </c>
      <c r="BU1170" t="s">
        <v>1</v>
      </c>
      <c r="BV1170" t="s">
        <v>1</v>
      </c>
      <c r="BW1170" t="s">
        <v>0</v>
      </c>
      <c r="BX1170" t="s">
        <v>1</v>
      </c>
      <c r="BY1170" t="s">
        <v>1</v>
      </c>
      <c r="BZ1170" t="s">
        <v>1</v>
      </c>
      <c r="CA1170" t="s">
        <v>1</v>
      </c>
      <c r="CB1170" t="s">
        <v>1</v>
      </c>
      <c r="CD1170" t="str" cm="1">
        <f t="array" aca="1" ref="CD1170" ca="1">eConcatenar(A1170:CB1170,"|")</f>
        <v>yFbKiEtQYg7SQ9dU|COM2021-6818|3|MEMORIAL|TABASCO|COMALCALCO|RANCHERIA RIO SECO SEGUNDA |2021-09-11|14800|0|100|50|0|0|0|0|0|0|0|0|0|0|0|0|0|0|0|ESCALANTE|CEBALLOS|FLOR|SOLTERO|X|X|CALLE RIO SECO SEGUNDA SECCION|RANCHERIA RIO SECO SEGUNDA |X|X|X|X|X|CALLE RIO SECO SEGUNDA SECCION|X|LUNES|X|X|X|X|X|DOMICILIO |800|14000|0|0|0|2022-01-26|2022-02-02|x|x|x|x|x|AARMQKP7RFVCNAK|x|HOMBRE|X|14800|X|X|X|X|X|X|X|X|CARDENAS|X|X|X|X|X</v>
      </c>
    </row>
    <row r="1171" spans="1:82" x14ac:dyDescent="0.25">
      <c r="A1171" t="s">
        <v>1305</v>
      </c>
      <c r="B1171" t="s">
        <v>2765</v>
      </c>
      <c r="C1171">
        <v>3</v>
      </c>
      <c r="D1171" t="s">
        <v>3183</v>
      </c>
      <c r="E1171" t="s">
        <v>3188</v>
      </c>
      <c r="F1171" t="s">
        <v>3189</v>
      </c>
      <c r="G1171" t="s">
        <v>3557</v>
      </c>
      <c r="H1171" t="s">
        <v>3763</v>
      </c>
      <c r="I1171">
        <v>14800</v>
      </c>
      <c r="J1171">
        <v>0</v>
      </c>
      <c r="K1171">
        <v>100</v>
      </c>
      <c r="L1171">
        <v>50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 t="s">
        <v>4455</v>
      </c>
      <c r="AC1171" t="s">
        <v>4186</v>
      </c>
      <c r="AD1171" t="s">
        <v>4891</v>
      </c>
      <c r="AE1171" t="s">
        <v>4</v>
      </c>
      <c r="AF1171" t="s">
        <v>1</v>
      </c>
      <c r="AG1171" t="s">
        <v>1</v>
      </c>
      <c r="AH1171" t="s">
        <v>5659</v>
      </c>
      <c r="AI1171" t="s">
        <v>3557</v>
      </c>
      <c r="AJ1171" t="s">
        <v>1</v>
      </c>
      <c r="AK1171" t="s">
        <v>1</v>
      </c>
      <c r="AL1171" t="s">
        <v>1</v>
      </c>
      <c r="AM1171" t="s">
        <v>1</v>
      </c>
      <c r="AN1171" t="s">
        <v>1</v>
      </c>
      <c r="AO1171" t="s">
        <v>5659</v>
      </c>
      <c r="AP1171" t="s">
        <v>1</v>
      </c>
      <c r="AQ1171" t="s">
        <v>2</v>
      </c>
      <c r="AR1171" t="s">
        <v>1</v>
      </c>
      <c r="AS1171" t="s">
        <v>1</v>
      </c>
      <c r="AT1171" t="s">
        <v>1</v>
      </c>
      <c r="AU1171" t="s">
        <v>1</v>
      </c>
      <c r="AV1171" t="s">
        <v>1</v>
      </c>
      <c r="AW1171" t="s">
        <v>11</v>
      </c>
      <c r="AX1171">
        <f>Tabla1[[#This Row],[precio del paquete]]-Tabla1[[#This Row],[Saldo_Deudor]]</f>
        <v>1900</v>
      </c>
      <c r="AY1171">
        <v>12900</v>
      </c>
      <c r="AZ1171">
        <v>0</v>
      </c>
      <c r="BA1171">
        <v>0</v>
      </c>
      <c r="BB1171" s="20">
        <v>0</v>
      </c>
      <c r="BC1171" t="s">
        <v>4085</v>
      </c>
      <c r="BD1171" t="s">
        <v>5963</v>
      </c>
      <c r="BE1171" s="1" t="s">
        <v>3</v>
      </c>
      <c r="BF1171" t="s">
        <v>3</v>
      </c>
      <c r="BG1171" t="s">
        <v>3</v>
      </c>
      <c r="BH1171" t="s">
        <v>3</v>
      </c>
      <c r="BI1171" t="s">
        <v>3</v>
      </c>
      <c r="BJ1171" s="19" t="s">
        <v>6150</v>
      </c>
      <c r="BK1171" t="s">
        <v>3</v>
      </c>
      <c r="BL1171" t="s">
        <v>132</v>
      </c>
      <c r="BM1171" t="s">
        <v>1</v>
      </c>
      <c r="BN1171">
        <f>Tabla1[[#This Row],[precio del paquete]]</f>
        <v>14800</v>
      </c>
      <c r="BO1171" t="s">
        <v>1</v>
      </c>
      <c r="BP1171" t="s">
        <v>1</v>
      </c>
      <c r="BQ1171" t="s">
        <v>1</v>
      </c>
      <c r="BR1171" t="s">
        <v>1</v>
      </c>
      <c r="BS1171" t="s">
        <v>1</v>
      </c>
      <c r="BT1171" t="s">
        <v>1</v>
      </c>
      <c r="BU1171" t="s">
        <v>1</v>
      </c>
      <c r="BV1171" t="s">
        <v>1</v>
      </c>
      <c r="BW1171" t="s">
        <v>0</v>
      </c>
      <c r="BX1171" t="s">
        <v>1</v>
      </c>
      <c r="BY1171" t="s">
        <v>1</v>
      </c>
      <c r="BZ1171" t="s">
        <v>1</v>
      </c>
      <c r="CA1171" t="s">
        <v>1</v>
      </c>
      <c r="CB1171" t="s">
        <v>1</v>
      </c>
      <c r="CD1171" t="str" cm="1">
        <f t="array" aca="1" ref="CD1171" ca="1">eConcatenar(A1171:CB1171,"|")</f>
        <v>q1WXobqD8MR9n25w|COM2021-4628|3|MEMORIAL|TABASCO|COMALCALCO|RANCHERIA RIO SECO SEGUNDA |2022-02-01|14800|0|100|50|0|0|0|0|0|0|0|0|0|0|0|0|0|0|0|DE LA FUENTE|GARCIA|MARIA LILA|SOLTERO|X|X|PASANDO TULIPAN EN AVENIDA 3 HERMANOS|RANCHERIA RIO SECO SEGUNDA |X|X|X|X|X|PASANDO TULIPAN EN AVENIDA 3 HERMANOS|X|LUNES|X|X|X|X|X|DOMICILIO |1900|12900|0|0|0|2022-01-26|2022-02-02|x|x|x|x|x|AARMQKP7RFVCNAK|x|HOMBRE|X|14800|X|X|X|X|X|X|X|X|CARDENAS|X|X|X|X|X</v>
      </c>
    </row>
    <row r="1172" spans="1:82" x14ac:dyDescent="0.25">
      <c r="A1172" t="s">
        <v>1306</v>
      </c>
      <c r="B1172" t="s">
        <v>2376</v>
      </c>
      <c r="C1172">
        <v>3</v>
      </c>
      <c r="D1172" t="s">
        <v>3183</v>
      </c>
      <c r="E1172" t="s">
        <v>3188</v>
      </c>
      <c r="F1172" t="s">
        <v>3189</v>
      </c>
      <c r="G1172" t="s">
        <v>3345</v>
      </c>
      <c r="H1172" t="s">
        <v>3771</v>
      </c>
      <c r="I1172">
        <v>14800</v>
      </c>
      <c r="J1172">
        <v>0</v>
      </c>
      <c r="K1172">
        <v>100</v>
      </c>
      <c r="L1172">
        <v>50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 t="s">
        <v>4425</v>
      </c>
      <c r="AC1172" t="s">
        <v>4247</v>
      </c>
      <c r="AD1172" t="s">
        <v>4552</v>
      </c>
      <c r="AE1172" t="s">
        <v>4</v>
      </c>
      <c r="AF1172" t="s">
        <v>1</v>
      </c>
      <c r="AG1172" t="s">
        <v>1</v>
      </c>
      <c r="AH1172" t="s">
        <v>5383</v>
      </c>
      <c r="AI1172" t="s">
        <v>3345</v>
      </c>
      <c r="AJ1172" t="s">
        <v>1</v>
      </c>
      <c r="AK1172" t="s">
        <v>1</v>
      </c>
      <c r="AL1172" t="s">
        <v>1</v>
      </c>
      <c r="AM1172" t="s">
        <v>1</v>
      </c>
      <c r="AN1172" t="s">
        <v>1</v>
      </c>
      <c r="AO1172" t="s">
        <v>5383</v>
      </c>
      <c r="AP1172" t="s">
        <v>1</v>
      </c>
      <c r="AQ1172" t="s">
        <v>2</v>
      </c>
      <c r="AR1172" t="s">
        <v>1</v>
      </c>
      <c r="AS1172" t="s">
        <v>1</v>
      </c>
      <c r="AT1172" t="s">
        <v>1</v>
      </c>
      <c r="AU1172" t="s">
        <v>1</v>
      </c>
      <c r="AV1172" t="s">
        <v>1</v>
      </c>
      <c r="AW1172" t="s">
        <v>11</v>
      </c>
      <c r="AX1172">
        <f>Tabla1[[#This Row],[precio del paquete]]-Tabla1[[#This Row],[Saldo_Deudor]]</f>
        <v>1100</v>
      </c>
      <c r="AY1172">
        <v>13700</v>
      </c>
      <c r="AZ1172">
        <v>0</v>
      </c>
      <c r="BA1172">
        <v>0</v>
      </c>
      <c r="BB1172" s="20">
        <v>0</v>
      </c>
      <c r="BC1172" t="s">
        <v>4085</v>
      </c>
      <c r="BD1172" t="s">
        <v>5963</v>
      </c>
      <c r="BE1172" s="1" t="s">
        <v>3</v>
      </c>
      <c r="BF1172" t="s">
        <v>3</v>
      </c>
      <c r="BG1172" t="s">
        <v>3</v>
      </c>
      <c r="BH1172" t="s">
        <v>3</v>
      </c>
      <c r="BI1172" t="s">
        <v>3</v>
      </c>
      <c r="BJ1172" s="18" t="s">
        <v>6150</v>
      </c>
      <c r="BK1172" t="s">
        <v>3</v>
      </c>
      <c r="BL1172" t="s">
        <v>132</v>
      </c>
      <c r="BM1172" t="s">
        <v>1</v>
      </c>
      <c r="BN1172">
        <f>Tabla1[[#This Row],[precio del paquete]]</f>
        <v>14800</v>
      </c>
      <c r="BO1172" t="s">
        <v>1</v>
      </c>
      <c r="BP1172" t="s">
        <v>1</v>
      </c>
      <c r="BQ1172" t="s">
        <v>1</v>
      </c>
      <c r="BR1172" t="s">
        <v>1</v>
      </c>
      <c r="BS1172" t="s">
        <v>1</v>
      </c>
      <c r="BT1172" t="s">
        <v>1</v>
      </c>
      <c r="BU1172" t="s">
        <v>1</v>
      </c>
      <c r="BV1172" t="s">
        <v>1</v>
      </c>
      <c r="BW1172" t="s">
        <v>0</v>
      </c>
      <c r="BX1172" t="s">
        <v>1</v>
      </c>
      <c r="BY1172" t="s">
        <v>1</v>
      </c>
      <c r="BZ1172" t="s">
        <v>1</v>
      </c>
      <c r="CA1172" t="s">
        <v>1</v>
      </c>
      <c r="CB1172" t="s">
        <v>1</v>
      </c>
      <c r="CD1172" t="str" cm="1">
        <f t="array" aca="1" ref="CD1172" ca="1">eConcatenar(A1172:CB1172,"|")</f>
        <v>7ch4KKOocO4SFKgH|COM2021-7471|3|MEMORIAL|TABASCO|COMALCALCO|EJIDO TULIPAN|2021-06-12|14800|0|100|50|0|0|0|0|0|0|0|0|0|0|0|0|0|0|0|ESCALANTE|MENDEZ|MARIA GUADALUPE|SOLTERO|X|X|CARRETERA FEDERAL CARDENAS-COMALCALCO|EJIDO TULIPAN|X|X|X|X|X|CARRETERA FEDERAL CARDENAS-COMALCALCO|X|LUNES|X|X|X|X|X|DOMICILIO |1100|13700|0|0|0|2022-01-26|2022-02-02|x|x|x|x|x|AARMQKP7RFVCNAK|x|HOMBRE|X|14800|X|X|X|X|X|X|X|X|CARDENAS|X|X|X|X|X</v>
      </c>
    </row>
    <row r="1173" spans="1:82" x14ac:dyDescent="0.25">
      <c r="A1173" t="s">
        <v>1307</v>
      </c>
      <c r="B1173" t="s">
        <v>2377</v>
      </c>
      <c r="C1173">
        <v>3</v>
      </c>
      <c r="D1173" t="s">
        <v>3183</v>
      </c>
      <c r="E1173" t="s">
        <v>3188</v>
      </c>
      <c r="F1173" t="s">
        <v>3189</v>
      </c>
      <c r="G1173" t="s">
        <v>3345</v>
      </c>
      <c r="H1173" t="s">
        <v>3907</v>
      </c>
      <c r="I1173">
        <v>14800</v>
      </c>
      <c r="J1173">
        <v>0</v>
      </c>
      <c r="K1173">
        <v>100</v>
      </c>
      <c r="L1173">
        <v>50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 t="s">
        <v>4553</v>
      </c>
      <c r="AC1173" t="s">
        <v>4425</v>
      </c>
      <c r="AD1173" t="s">
        <v>4531</v>
      </c>
      <c r="AE1173" t="s">
        <v>4</v>
      </c>
      <c r="AF1173" t="s">
        <v>1</v>
      </c>
      <c r="AG1173" t="s">
        <v>1</v>
      </c>
      <c r="AH1173" t="s">
        <v>5383</v>
      </c>
      <c r="AI1173" t="s">
        <v>3345</v>
      </c>
      <c r="AJ1173" t="s">
        <v>1</v>
      </c>
      <c r="AK1173" t="s">
        <v>1</v>
      </c>
      <c r="AL1173" t="s">
        <v>1</v>
      </c>
      <c r="AM1173" t="s">
        <v>1</v>
      </c>
      <c r="AN1173" t="s">
        <v>1</v>
      </c>
      <c r="AO1173" t="s">
        <v>5383</v>
      </c>
      <c r="AP1173" t="s">
        <v>1</v>
      </c>
      <c r="AQ1173" t="s">
        <v>2</v>
      </c>
      <c r="AR1173" t="s">
        <v>1</v>
      </c>
      <c r="AS1173" t="s">
        <v>1</v>
      </c>
      <c r="AT1173" t="s">
        <v>1</v>
      </c>
      <c r="AU1173" t="s">
        <v>1</v>
      </c>
      <c r="AV1173" t="s">
        <v>1</v>
      </c>
      <c r="AW1173" t="s">
        <v>11</v>
      </c>
      <c r="AX1173">
        <f>Tabla1[[#This Row],[precio del paquete]]-Tabla1[[#This Row],[Saldo_Deudor]]</f>
        <v>1200</v>
      </c>
      <c r="AY1173">
        <v>13600</v>
      </c>
      <c r="AZ1173">
        <v>0</v>
      </c>
      <c r="BA1173">
        <v>0</v>
      </c>
      <c r="BB1173" s="20">
        <v>0</v>
      </c>
      <c r="BC1173" t="s">
        <v>4085</v>
      </c>
      <c r="BD1173" t="s">
        <v>5963</v>
      </c>
      <c r="BE1173" s="1" t="s">
        <v>3</v>
      </c>
      <c r="BF1173" t="s">
        <v>3</v>
      </c>
      <c r="BG1173" t="s">
        <v>3</v>
      </c>
      <c r="BH1173" t="s">
        <v>3</v>
      </c>
      <c r="BI1173" t="s">
        <v>3</v>
      </c>
      <c r="BJ1173" s="19" t="s">
        <v>6150</v>
      </c>
      <c r="BK1173" t="s">
        <v>3</v>
      </c>
      <c r="BL1173" t="s">
        <v>132</v>
      </c>
      <c r="BM1173" t="s">
        <v>1</v>
      </c>
      <c r="BN1173">
        <f>Tabla1[[#This Row],[precio del paquete]]</f>
        <v>14800</v>
      </c>
      <c r="BO1173" t="s">
        <v>1</v>
      </c>
      <c r="BP1173" t="s">
        <v>1</v>
      </c>
      <c r="BQ1173" t="s">
        <v>1</v>
      </c>
      <c r="BR1173" t="s">
        <v>1</v>
      </c>
      <c r="BS1173" t="s">
        <v>1</v>
      </c>
      <c r="BT1173" t="s">
        <v>1</v>
      </c>
      <c r="BU1173" t="s">
        <v>1</v>
      </c>
      <c r="BV1173" t="s">
        <v>1</v>
      </c>
      <c r="BW1173" t="s">
        <v>0</v>
      </c>
      <c r="BX1173" t="s">
        <v>1</v>
      </c>
      <c r="BY1173" t="s">
        <v>1</v>
      </c>
      <c r="BZ1173" t="s">
        <v>1</v>
      </c>
      <c r="CA1173" t="s">
        <v>1</v>
      </c>
      <c r="CB1173" t="s">
        <v>1</v>
      </c>
      <c r="CD1173" t="str" cm="1">
        <f t="array" aca="1" ref="CD1173" ca="1">eConcatenar(A1173:CB1173,"|")</f>
        <v>krvamIaJiSqujAfv|COM2021-7611|3|MEMORIAL|TABASCO|COMALCALCO|EJIDO TULIPAN|2021-12-23|14800|0|100|50|0|0|0|0|0|0|0|0|0|0|0|0|0|0|0|PUIG|ESCALANTE|MARIA DE LA CRUZ|SOLTERO|X|X|CARRETERA FEDERAL CARDENAS-COMALCALCO|EJIDO TULIPAN|X|X|X|X|X|CARRETERA FEDERAL CARDENAS-COMALCALCO|X|LUNES|X|X|X|X|X|DOMICILIO |1200|13600|0|0|0|2022-01-26|2022-02-02|x|x|x|x|x|AARMQKP7RFVCNAK|x|HOMBRE|X|14800|X|X|X|X|X|X|X|X|CARDENAS|X|X|X|X|X</v>
      </c>
    </row>
    <row r="1174" spans="1:82" x14ac:dyDescent="0.25">
      <c r="A1174" t="s">
        <v>1308</v>
      </c>
      <c r="B1174" t="s">
        <v>2720</v>
      </c>
      <c r="C1174">
        <v>3</v>
      </c>
      <c r="D1174" t="s">
        <v>3183</v>
      </c>
      <c r="E1174" t="s">
        <v>3188</v>
      </c>
      <c r="F1174" t="s">
        <v>3189</v>
      </c>
      <c r="G1174" t="s">
        <v>3535</v>
      </c>
      <c r="H1174" t="s">
        <v>4020</v>
      </c>
      <c r="I1174">
        <v>14800</v>
      </c>
      <c r="J1174">
        <v>0</v>
      </c>
      <c r="K1174">
        <v>100</v>
      </c>
      <c r="L1174">
        <v>50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 t="s">
        <v>4188</v>
      </c>
      <c r="AC1174" t="s">
        <v>4188</v>
      </c>
      <c r="AD1174" t="s">
        <v>4852</v>
      </c>
      <c r="AE1174" t="s">
        <v>4</v>
      </c>
      <c r="AF1174" t="s">
        <v>1</v>
      </c>
      <c r="AG1174" t="s">
        <v>1</v>
      </c>
      <c r="AH1174" t="s">
        <v>5625</v>
      </c>
      <c r="AI1174" t="s">
        <v>3535</v>
      </c>
      <c r="AJ1174" t="s">
        <v>1</v>
      </c>
      <c r="AK1174" t="s">
        <v>1</v>
      </c>
      <c r="AL1174" t="s">
        <v>1</v>
      </c>
      <c r="AM1174" t="s">
        <v>1</v>
      </c>
      <c r="AN1174" t="s">
        <v>1</v>
      </c>
      <c r="AO1174" t="s">
        <v>5625</v>
      </c>
      <c r="AP1174" t="s">
        <v>1</v>
      </c>
      <c r="AQ1174" t="s">
        <v>2</v>
      </c>
      <c r="AR1174" t="s">
        <v>1</v>
      </c>
      <c r="AS1174" t="s">
        <v>1</v>
      </c>
      <c r="AT1174" t="s">
        <v>1</v>
      </c>
      <c r="AU1174" t="s">
        <v>1</v>
      </c>
      <c r="AV1174" t="s">
        <v>1</v>
      </c>
      <c r="AW1174" t="s">
        <v>11</v>
      </c>
      <c r="AX1174">
        <f>Tabla1[[#This Row],[precio del paquete]]-Tabla1[[#This Row],[Saldo_Deudor]]</f>
        <v>8600</v>
      </c>
      <c r="AY1174">
        <v>6200</v>
      </c>
      <c r="AZ1174">
        <v>0</v>
      </c>
      <c r="BA1174">
        <v>0</v>
      </c>
      <c r="BB1174" s="20">
        <v>0</v>
      </c>
      <c r="BC1174" t="s">
        <v>5962</v>
      </c>
      <c r="BD1174" t="s">
        <v>6038</v>
      </c>
      <c r="BE1174" s="1" t="s">
        <v>3</v>
      </c>
      <c r="BF1174" t="s">
        <v>3</v>
      </c>
      <c r="BG1174" t="s">
        <v>3</v>
      </c>
      <c r="BH1174" t="s">
        <v>3</v>
      </c>
      <c r="BI1174" t="s">
        <v>3</v>
      </c>
      <c r="BJ1174" s="18" t="s">
        <v>6150</v>
      </c>
      <c r="BK1174" t="s">
        <v>3</v>
      </c>
      <c r="BL1174" t="s">
        <v>132</v>
      </c>
      <c r="BM1174" t="s">
        <v>1</v>
      </c>
      <c r="BN1174">
        <f>Tabla1[[#This Row],[precio del paquete]]</f>
        <v>14800</v>
      </c>
      <c r="BO1174" t="s">
        <v>1</v>
      </c>
      <c r="BP1174" t="s">
        <v>1</v>
      </c>
      <c r="BQ1174" t="s">
        <v>1</v>
      </c>
      <c r="BR1174" t="s">
        <v>1</v>
      </c>
      <c r="BS1174" t="s">
        <v>1</v>
      </c>
      <c r="BT1174" t="s">
        <v>1</v>
      </c>
      <c r="BU1174" t="s">
        <v>1</v>
      </c>
      <c r="BV1174" t="s">
        <v>1</v>
      </c>
      <c r="BW1174" t="s">
        <v>0</v>
      </c>
      <c r="BX1174" t="s">
        <v>1</v>
      </c>
      <c r="BY1174" t="s">
        <v>1</v>
      </c>
      <c r="BZ1174" t="s">
        <v>1</v>
      </c>
      <c r="CA1174" t="s">
        <v>1</v>
      </c>
      <c r="CB1174" t="s">
        <v>1</v>
      </c>
      <c r="CD1174" t="str" cm="1">
        <f t="array" aca="1" ref="CD1174" ca="1">eConcatenar(A1174:CB1174,"|")</f>
        <v>DzuAtuBMBKcqEm6c|COM2020-0583|3|MEMORIAL|TABASCO|COMALCALCO|RANCHERIA NICOLAS BRAVO|2020-10-03|14800|0|100|50|0|0|0|0|0|0|0|0|0|0|0|0|0|0|0|ARIAS|ARIAS|YRMA|SOLTERO|X|X|CARRETERA A PUNTA BRAVA|RANCHERIA NICOLAS BRAVO|X|X|X|X|X|CARRETERA A PUNTA BRAVA|X|LUNES|X|X|X|X|X|DOMICILIO |8600|6200|0|0|0|2022-01-27|2022-02-03|x|x|x|x|x|AARMQKP7RFVCNAK|x|HOMBRE|X|14800|X|X|X|X|X|X|X|X|CARDENAS|X|X|X|X|X</v>
      </c>
    </row>
    <row r="1175" spans="1:82" x14ac:dyDescent="0.25">
      <c r="A1175" t="s">
        <v>1309</v>
      </c>
      <c r="B1175" t="s">
        <v>2362</v>
      </c>
      <c r="C1175">
        <v>3</v>
      </c>
      <c r="D1175" t="s">
        <v>3183</v>
      </c>
      <c r="E1175" t="s">
        <v>3188</v>
      </c>
      <c r="F1175" t="s">
        <v>3189</v>
      </c>
      <c r="G1175" t="s">
        <v>3335</v>
      </c>
      <c r="H1175" t="s">
        <v>3896</v>
      </c>
      <c r="I1175">
        <v>14800</v>
      </c>
      <c r="J1175">
        <v>0</v>
      </c>
      <c r="K1175">
        <v>100</v>
      </c>
      <c r="L1175">
        <v>50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 t="s">
        <v>4305</v>
      </c>
      <c r="AC1175" t="s">
        <v>4217</v>
      </c>
      <c r="AD1175" t="s">
        <v>4225</v>
      </c>
      <c r="AE1175" t="s">
        <v>4</v>
      </c>
      <c r="AF1175" t="s">
        <v>1</v>
      </c>
      <c r="AG1175" t="s">
        <v>1</v>
      </c>
      <c r="AH1175" t="s">
        <v>5372</v>
      </c>
      <c r="AI1175" t="s">
        <v>3335</v>
      </c>
      <c r="AJ1175" t="s">
        <v>1</v>
      </c>
      <c r="AK1175" t="s">
        <v>1</v>
      </c>
      <c r="AL1175" t="s">
        <v>1</v>
      </c>
      <c r="AM1175" t="s">
        <v>1</v>
      </c>
      <c r="AN1175" t="s">
        <v>1</v>
      </c>
      <c r="AO1175" t="s">
        <v>5372</v>
      </c>
      <c r="AP1175" t="s">
        <v>1</v>
      </c>
      <c r="AQ1175" t="s">
        <v>2</v>
      </c>
      <c r="AR1175" t="s">
        <v>1</v>
      </c>
      <c r="AS1175" t="s">
        <v>1</v>
      </c>
      <c r="AT1175" t="s">
        <v>1</v>
      </c>
      <c r="AU1175" t="s">
        <v>1</v>
      </c>
      <c r="AV1175" t="s">
        <v>1</v>
      </c>
      <c r="AW1175" t="s">
        <v>11</v>
      </c>
      <c r="AX1175">
        <f>Tabla1[[#This Row],[precio del paquete]]-Tabla1[[#This Row],[Saldo_Deudor]]</f>
        <v>600</v>
      </c>
      <c r="AY1175">
        <v>14200</v>
      </c>
      <c r="AZ1175">
        <v>0</v>
      </c>
      <c r="BA1175">
        <v>0</v>
      </c>
      <c r="BB1175" s="20">
        <v>0</v>
      </c>
      <c r="BC1175" t="s">
        <v>5962</v>
      </c>
      <c r="BD1175" t="s">
        <v>6038</v>
      </c>
      <c r="BE1175" s="1" t="s">
        <v>3</v>
      </c>
      <c r="BF1175" t="s">
        <v>3</v>
      </c>
      <c r="BG1175" t="s">
        <v>3</v>
      </c>
      <c r="BH1175" t="s">
        <v>3</v>
      </c>
      <c r="BI1175" t="s">
        <v>3</v>
      </c>
      <c r="BJ1175" s="19" t="s">
        <v>6150</v>
      </c>
      <c r="BK1175" t="s">
        <v>3</v>
      </c>
      <c r="BL1175" t="s">
        <v>132</v>
      </c>
      <c r="BM1175" t="s">
        <v>1</v>
      </c>
      <c r="BN1175">
        <f>Tabla1[[#This Row],[precio del paquete]]</f>
        <v>14800</v>
      </c>
      <c r="BO1175" t="s">
        <v>1</v>
      </c>
      <c r="BP1175" t="s">
        <v>1</v>
      </c>
      <c r="BQ1175" t="s">
        <v>1</v>
      </c>
      <c r="BR1175" t="s">
        <v>1</v>
      </c>
      <c r="BS1175" t="s">
        <v>1</v>
      </c>
      <c r="BT1175" t="s">
        <v>1</v>
      </c>
      <c r="BU1175" t="s">
        <v>1</v>
      </c>
      <c r="BV1175" t="s">
        <v>1</v>
      </c>
      <c r="BW1175" t="s">
        <v>0</v>
      </c>
      <c r="BX1175" t="s">
        <v>1</v>
      </c>
      <c r="BY1175" t="s">
        <v>1</v>
      </c>
      <c r="BZ1175" t="s">
        <v>1</v>
      </c>
      <c r="CA1175" t="s">
        <v>1</v>
      </c>
      <c r="CB1175" t="s">
        <v>1</v>
      </c>
      <c r="CD1175" t="str" cm="1">
        <f t="array" aca="1" ref="CD1175" ca="1">eConcatenar(A1175:CB1175,"|")</f>
        <v>AYTnLEg3vwM67HLA|COM2021-7717|3|MEMORIAL|TABASCO|COMALCALCO|EJIDO PICO DE ORO|2021-12-31|14800|0|100|50|0|0|0|0|0|0|0|0|0|0|0|0|0|0|0|SANCHEZ|RODRIGUEZ|JUANA|SOLTERO|X|X|CARRETERA CARDENAS-COATZACOALCOS|EJIDO PICO DE ORO|X|X|X|X|X|CARRETERA CARDENAS-COATZACOALCOS|X|LUNES|X|X|X|X|X|DOMICILIO |600|14200|0|0|0|2022-01-27|2022-02-03|x|x|x|x|x|AARMQKP7RFVCNAK|x|HOMBRE|X|14800|X|X|X|X|X|X|X|X|CARDENAS|X|X|X|X|X</v>
      </c>
    </row>
    <row r="1176" spans="1:82" x14ac:dyDescent="0.25">
      <c r="A1176" t="s">
        <v>1310</v>
      </c>
      <c r="B1176" t="s">
        <v>2455</v>
      </c>
      <c r="C1176">
        <v>3</v>
      </c>
      <c r="D1176" t="s">
        <v>3183</v>
      </c>
      <c r="E1176" t="s">
        <v>3188</v>
      </c>
      <c r="F1176" t="s">
        <v>3191</v>
      </c>
      <c r="G1176" t="s">
        <v>3385</v>
      </c>
      <c r="H1176" t="s">
        <v>3933</v>
      </c>
      <c r="I1176">
        <v>14800</v>
      </c>
      <c r="J1176">
        <v>0</v>
      </c>
      <c r="K1176">
        <v>200</v>
      </c>
      <c r="L1176">
        <v>50</v>
      </c>
      <c r="M1176">
        <v>1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 t="s">
        <v>4184</v>
      </c>
      <c r="AC1176" t="s">
        <v>4631</v>
      </c>
      <c r="AD1176" t="s">
        <v>4474</v>
      </c>
      <c r="AE1176" t="s">
        <v>4</v>
      </c>
      <c r="AF1176" t="s">
        <v>1</v>
      </c>
      <c r="AG1176" t="s">
        <v>1</v>
      </c>
      <c r="AH1176" t="s">
        <v>3237</v>
      </c>
      <c r="AI1176" t="s">
        <v>3385</v>
      </c>
      <c r="AJ1176" t="s">
        <v>1</v>
      </c>
      <c r="AK1176">
        <v>9141398364</v>
      </c>
      <c r="AL1176" t="s">
        <v>1</v>
      </c>
      <c r="AM1176" t="s">
        <v>1</v>
      </c>
      <c r="AN1176" t="s">
        <v>1</v>
      </c>
      <c r="AO1176" t="s">
        <v>3237</v>
      </c>
      <c r="AP1176" t="s">
        <v>1</v>
      </c>
      <c r="AQ1176" t="s">
        <v>2</v>
      </c>
      <c r="AR1176" t="s">
        <v>1</v>
      </c>
      <c r="AS1176" t="s">
        <v>1</v>
      </c>
      <c r="AT1176" t="s">
        <v>1</v>
      </c>
      <c r="AU1176" t="s">
        <v>1</v>
      </c>
      <c r="AV1176" t="s">
        <v>1</v>
      </c>
      <c r="AW1176" t="s">
        <v>11</v>
      </c>
      <c r="AX1176">
        <f>Tabla1[[#This Row],[precio del paquete]]-Tabla1[[#This Row],[Saldo_Deudor]]</f>
        <v>800</v>
      </c>
      <c r="AY1176">
        <v>14000</v>
      </c>
      <c r="AZ1176">
        <v>0</v>
      </c>
      <c r="BA1176">
        <v>0</v>
      </c>
      <c r="BB1176" s="20">
        <v>0</v>
      </c>
      <c r="BC1176" t="s">
        <v>4162</v>
      </c>
      <c r="BD1176" t="s">
        <v>5962</v>
      </c>
      <c r="BE1176" s="1" t="s">
        <v>3</v>
      </c>
      <c r="BF1176" t="s">
        <v>3</v>
      </c>
      <c r="BG1176" t="s">
        <v>3</v>
      </c>
      <c r="BH1176" t="s">
        <v>3</v>
      </c>
      <c r="BI1176" t="s">
        <v>3</v>
      </c>
      <c r="BJ1176" s="18" t="s">
        <v>6150</v>
      </c>
      <c r="BK1176" t="s">
        <v>3</v>
      </c>
      <c r="BL1176" t="s">
        <v>132</v>
      </c>
      <c r="BM1176" t="s">
        <v>1</v>
      </c>
      <c r="BN1176">
        <f>Tabla1[[#This Row],[precio del paquete]]</f>
        <v>14800</v>
      </c>
      <c r="BO1176" t="s">
        <v>1</v>
      </c>
      <c r="BP1176" t="s">
        <v>1</v>
      </c>
      <c r="BQ1176" t="s">
        <v>1</v>
      </c>
      <c r="BR1176" t="s">
        <v>1</v>
      </c>
      <c r="BS1176" t="s">
        <v>1</v>
      </c>
      <c r="BT1176" t="s">
        <v>1</v>
      </c>
      <c r="BU1176" t="s">
        <v>1</v>
      </c>
      <c r="BV1176" t="s">
        <v>1</v>
      </c>
      <c r="BW1176" t="s">
        <v>0</v>
      </c>
      <c r="BX1176" t="s">
        <v>1</v>
      </c>
      <c r="BY1176" t="s">
        <v>1</v>
      </c>
      <c r="BZ1176" t="s">
        <v>1</v>
      </c>
      <c r="CA1176" t="s">
        <v>1</v>
      </c>
      <c r="CB1176" t="s">
        <v>1</v>
      </c>
      <c r="CD1176" t="str" cm="1">
        <f t="array" aca="1" ref="CD1176" ca="1">eConcatenar(A1176:CB1176,"|")</f>
        <v>koVR1dFfxicqkiLw|CAR2021-7489|3|MEMORIAL|TABASCO|CUNDUACAN|HUAPACAL SEGUNDA SECCION|2021-08-12|14800|0|200|50|1|0|0|0|0|0|0|0|0|0|0|0|0|0|0|PEREZ|ZAPATA|VERONICA|SOLTERO|X|X|CARRETERA PRINCIPAL SIN NUMERO|HUAPACAL SEGUNDA SECCION|X|9141398364|X|X|X|CARRETERA PRINCIPAL SIN NUMERO|X|LUNES|X|X|X|X|X|DOMICILIO |800|14000|0|0|0|2022-01-20|2022-01-27|x|x|x|x|x|AARMQKP7RFVCNAK|x|HOMBRE|X|14800|X|X|X|X|X|X|X|X|CARDENAS|X|X|X|X|X</v>
      </c>
    </row>
    <row r="1177" spans="1:82" x14ac:dyDescent="0.25">
      <c r="A1177" t="s">
        <v>1311</v>
      </c>
      <c r="B1177" t="s">
        <v>2456</v>
      </c>
      <c r="C1177">
        <v>3</v>
      </c>
      <c r="D1177" t="s">
        <v>3183</v>
      </c>
      <c r="E1177" t="s">
        <v>3188</v>
      </c>
      <c r="F1177" t="s">
        <v>3191</v>
      </c>
      <c r="G1177" t="s">
        <v>3385</v>
      </c>
      <c r="H1177" t="s">
        <v>3860</v>
      </c>
      <c r="I1177">
        <v>14800</v>
      </c>
      <c r="J1177">
        <v>0</v>
      </c>
      <c r="K1177">
        <v>200</v>
      </c>
      <c r="L1177">
        <v>50</v>
      </c>
      <c r="M1177">
        <v>1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 t="s">
        <v>4350</v>
      </c>
      <c r="AC1177" t="s">
        <v>4374</v>
      </c>
      <c r="AD1177" t="s">
        <v>4632</v>
      </c>
      <c r="AE1177" t="s">
        <v>4</v>
      </c>
      <c r="AF1177" t="s">
        <v>1</v>
      </c>
      <c r="AG1177" t="s">
        <v>1</v>
      </c>
      <c r="AH1177" t="s">
        <v>5439</v>
      </c>
      <c r="AI1177" t="s">
        <v>3385</v>
      </c>
      <c r="AJ1177" t="s">
        <v>1</v>
      </c>
      <c r="AK1177">
        <v>9934421177</v>
      </c>
      <c r="AL1177" t="s">
        <v>1</v>
      </c>
      <c r="AM1177" t="s">
        <v>1</v>
      </c>
      <c r="AN1177" t="s">
        <v>1</v>
      </c>
      <c r="AO1177" t="s">
        <v>5439</v>
      </c>
      <c r="AP1177" t="s">
        <v>1</v>
      </c>
      <c r="AQ1177" t="s">
        <v>2</v>
      </c>
      <c r="AR1177" t="s">
        <v>1</v>
      </c>
      <c r="AS1177" t="s">
        <v>1</v>
      </c>
      <c r="AT1177" t="s">
        <v>1</v>
      </c>
      <c r="AU1177" t="s">
        <v>1</v>
      </c>
      <c r="AV1177" t="s">
        <v>1</v>
      </c>
      <c r="AW1177" t="s">
        <v>11</v>
      </c>
      <c r="AX1177">
        <f>Tabla1[[#This Row],[precio del paquete]]-Tabla1[[#This Row],[Saldo_Deudor]]</f>
        <v>800</v>
      </c>
      <c r="AY1177">
        <v>14000</v>
      </c>
      <c r="AZ1177">
        <v>0</v>
      </c>
      <c r="BA1177">
        <v>0</v>
      </c>
      <c r="BB1177" s="20">
        <v>0</v>
      </c>
      <c r="BC1177" t="s">
        <v>5983</v>
      </c>
      <c r="BD1177" t="s">
        <v>6076</v>
      </c>
      <c r="BE1177" s="1" t="s">
        <v>3</v>
      </c>
      <c r="BF1177" t="s">
        <v>3</v>
      </c>
      <c r="BG1177" t="s">
        <v>3</v>
      </c>
      <c r="BH1177" t="s">
        <v>3</v>
      </c>
      <c r="BI1177" t="s">
        <v>3</v>
      </c>
      <c r="BJ1177" s="19" t="s">
        <v>6141</v>
      </c>
      <c r="BK1177" t="s">
        <v>3</v>
      </c>
      <c r="BL1177" t="s">
        <v>132</v>
      </c>
      <c r="BM1177" t="s">
        <v>1</v>
      </c>
      <c r="BN1177">
        <f>Tabla1[[#This Row],[precio del paquete]]</f>
        <v>14800</v>
      </c>
      <c r="BO1177" t="s">
        <v>1</v>
      </c>
      <c r="BP1177" t="s">
        <v>1</v>
      </c>
      <c r="BQ1177" t="s">
        <v>1</v>
      </c>
      <c r="BR1177" t="s">
        <v>1</v>
      </c>
      <c r="BS1177" t="s">
        <v>1</v>
      </c>
      <c r="BT1177" t="s">
        <v>1</v>
      </c>
      <c r="BU1177" t="s">
        <v>1</v>
      </c>
      <c r="BV1177" t="s">
        <v>1</v>
      </c>
      <c r="BW1177" t="s">
        <v>0</v>
      </c>
      <c r="BX1177" t="s">
        <v>1</v>
      </c>
      <c r="BY1177" t="s">
        <v>1</v>
      </c>
      <c r="BZ1177" t="s">
        <v>1</v>
      </c>
      <c r="CA1177" t="s">
        <v>1</v>
      </c>
      <c r="CB1177" t="s">
        <v>1</v>
      </c>
      <c r="CD1177" t="str" cm="1">
        <f t="array" aca="1" ref="CD1177" ca="1">eConcatenar(A1177:CB1177,"|")</f>
        <v>hlm6vWy6qG8BHFyc|CAR2021-7486|3|MEMORIAL|TABASCO|CUNDUACAN|HUAPACAL SEGUNDA SECCION|2021-07-12|14800|0|200|50|1|0|0|0|0|0|0|0|0|0|0|0|0|0|0|LEON|MAGAÃ‘A|LEYDI PAOLA|SOLTERO|X|X|CARRETERA AL BORDO IZQUIERDO SIN NUMERO|HUAPACAL SEGUNDA SECCION|X|9934421177|X|X|X|CARRETERA AL BORDO IZQUIERDO SIN NUMERO|X|LUNES|X|X|X|X|X|DOMICILIO |800|14000|0|0|0|2022-07-20|2022-07-27|x|x|x|x|x|QWZGYZFM9KVTQO|x|HOMBRE|X|14800|X|X|X|X|X|X|X|X|CARDENAS|X|X|X|X|X</v>
      </c>
    </row>
    <row r="1178" spans="1:82" x14ac:dyDescent="0.25">
      <c r="A1178" t="s">
        <v>1312</v>
      </c>
      <c r="B1178" t="s">
        <v>2457</v>
      </c>
      <c r="C1178">
        <v>3</v>
      </c>
      <c r="D1178" t="s">
        <v>3183</v>
      </c>
      <c r="E1178" t="s">
        <v>3188</v>
      </c>
      <c r="F1178" t="s">
        <v>3191</v>
      </c>
      <c r="G1178" t="s">
        <v>3385</v>
      </c>
      <c r="H1178" t="s">
        <v>3860</v>
      </c>
      <c r="I1178">
        <v>14800</v>
      </c>
      <c r="J1178">
        <v>0</v>
      </c>
      <c r="K1178">
        <v>200</v>
      </c>
      <c r="L1178">
        <v>50</v>
      </c>
      <c r="M1178">
        <v>1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 t="s">
        <v>4633</v>
      </c>
      <c r="AC1178" t="s">
        <v>4247</v>
      </c>
      <c r="AD1178" t="s">
        <v>4634</v>
      </c>
      <c r="AE1178" t="s">
        <v>4</v>
      </c>
      <c r="AF1178" t="s">
        <v>1</v>
      </c>
      <c r="AG1178" t="s">
        <v>1</v>
      </c>
      <c r="AH1178" t="s">
        <v>3237</v>
      </c>
      <c r="AI1178" t="s">
        <v>3385</v>
      </c>
      <c r="AJ1178" t="s">
        <v>1</v>
      </c>
      <c r="AK1178">
        <v>9191568941</v>
      </c>
      <c r="AL1178" t="s">
        <v>1</v>
      </c>
      <c r="AM1178" t="s">
        <v>1</v>
      </c>
      <c r="AN1178" t="s">
        <v>1</v>
      </c>
      <c r="AO1178" t="s">
        <v>3237</v>
      </c>
      <c r="AP1178" t="s">
        <v>1</v>
      </c>
      <c r="AQ1178" t="s">
        <v>2</v>
      </c>
      <c r="AR1178" t="s">
        <v>1</v>
      </c>
      <c r="AS1178" t="s">
        <v>1</v>
      </c>
      <c r="AT1178" t="s">
        <v>1</v>
      </c>
      <c r="AU1178" t="s">
        <v>1</v>
      </c>
      <c r="AV1178" t="s">
        <v>1</v>
      </c>
      <c r="AW1178" t="s">
        <v>11</v>
      </c>
      <c r="AX1178">
        <f>Tabla1[[#This Row],[precio del paquete]]-Tabla1[[#This Row],[Saldo_Deudor]]</f>
        <v>800</v>
      </c>
      <c r="AY1178">
        <v>14000</v>
      </c>
      <c r="AZ1178">
        <v>0</v>
      </c>
      <c r="BA1178">
        <v>0</v>
      </c>
      <c r="BB1178" s="20">
        <v>0</v>
      </c>
      <c r="BC1178" t="s">
        <v>4162</v>
      </c>
      <c r="BD1178" t="s">
        <v>5962</v>
      </c>
      <c r="BE1178" s="1" t="s">
        <v>3</v>
      </c>
      <c r="BF1178" t="s">
        <v>3</v>
      </c>
      <c r="BG1178" t="s">
        <v>3</v>
      </c>
      <c r="BH1178" t="s">
        <v>3</v>
      </c>
      <c r="BI1178" t="s">
        <v>3</v>
      </c>
      <c r="BJ1178" s="18" t="s">
        <v>6141</v>
      </c>
      <c r="BK1178" t="s">
        <v>3</v>
      </c>
      <c r="BL1178" t="s">
        <v>132</v>
      </c>
      <c r="BM1178" t="s">
        <v>1</v>
      </c>
      <c r="BN1178">
        <f>Tabla1[[#This Row],[precio del paquete]]</f>
        <v>14800</v>
      </c>
      <c r="BO1178" t="s">
        <v>1</v>
      </c>
      <c r="BP1178" t="s">
        <v>1</v>
      </c>
      <c r="BQ1178" t="s">
        <v>1</v>
      </c>
      <c r="BR1178" t="s">
        <v>1</v>
      </c>
      <c r="BS1178" t="s">
        <v>1</v>
      </c>
      <c r="BT1178" t="s">
        <v>1</v>
      </c>
      <c r="BU1178" t="s">
        <v>1</v>
      </c>
      <c r="BV1178" t="s">
        <v>1</v>
      </c>
      <c r="BW1178" t="s">
        <v>0</v>
      </c>
      <c r="BX1178" t="s">
        <v>1</v>
      </c>
      <c r="BY1178" t="s">
        <v>1</v>
      </c>
      <c r="BZ1178" t="s">
        <v>1</v>
      </c>
      <c r="CA1178" t="s">
        <v>1</v>
      </c>
      <c r="CB1178" t="s">
        <v>1</v>
      </c>
      <c r="CD1178" t="str" cm="1">
        <f t="array" aca="1" ref="CD1178" ca="1">eConcatenar(A1178:CB1178,"|")</f>
        <v>GHVDmUPxCYFgRjaH|CAR2021-7484|3|MEMORIAL|TABASCO|CUNDUACAN|HUAPACAL SEGUNDA SECCION|2021-07-12|14800|0|200|50|1|0|0|0|0|0|0|0|0|0|0|0|0|0|0|ORDOÃ‘EZ|MENDEZ|JUVENCIO|SOLTERO|X|X|CARRETERA PRINCIPAL SIN NUMERO|HUAPACAL SEGUNDA SECCION|X|9191568941|X|X|X|CARRETERA PRINCIPAL SIN NUMERO|X|LUNES|X|X|X|X|X|DOMICILIO |800|14000|0|0|0|2022-01-20|2022-01-27|x|x|x|x|x|QWZGYZFM9KVTQO|x|HOMBRE|X|14800|X|X|X|X|X|X|X|X|CARDENAS|X|X|X|X|X</v>
      </c>
    </row>
    <row r="1179" spans="1:82" x14ac:dyDescent="0.25">
      <c r="A1179" t="s">
        <v>1313</v>
      </c>
      <c r="B1179" t="s">
        <v>2453</v>
      </c>
      <c r="C1179">
        <v>3</v>
      </c>
      <c r="D1179" t="s">
        <v>3183</v>
      </c>
      <c r="E1179" t="s">
        <v>3188</v>
      </c>
      <c r="F1179" t="s">
        <v>3191</v>
      </c>
      <c r="G1179" t="s">
        <v>3384</v>
      </c>
      <c r="H1179" t="s">
        <v>3787</v>
      </c>
      <c r="I1179">
        <v>14800</v>
      </c>
      <c r="J1179">
        <v>0</v>
      </c>
      <c r="K1179">
        <v>500</v>
      </c>
      <c r="L1179">
        <v>50</v>
      </c>
      <c r="M1179">
        <v>1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 t="s">
        <v>4184</v>
      </c>
      <c r="AC1179" t="s">
        <v>4444</v>
      </c>
      <c r="AD1179" t="s">
        <v>4248</v>
      </c>
      <c r="AE1179" t="s">
        <v>4</v>
      </c>
      <c r="AF1179" t="s">
        <v>1</v>
      </c>
      <c r="AG1179" t="s">
        <v>1</v>
      </c>
      <c r="AH1179" t="s">
        <v>5437</v>
      </c>
      <c r="AI1179" t="s">
        <v>3384</v>
      </c>
      <c r="AJ1179" t="s">
        <v>1</v>
      </c>
      <c r="AK1179">
        <v>9141378466</v>
      </c>
      <c r="AL1179" t="s">
        <v>1</v>
      </c>
      <c r="AM1179" t="s">
        <v>1</v>
      </c>
      <c r="AN1179" t="s">
        <v>1</v>
      </c>
      <c r="AO1179" t="s">
        <v>5437</v>
      </c>
      <c r="AP1179" t="s">
        <v>1</v>
      </c>
      <c r="AQ1179" t="s">
        <v>2</v>
      </c>
      <c r="AR1179" t="s">
        <v>1</v>
      </c>
      <c r="AS1179" t="s">
        <v>1</v>
      </c>
      <c r="AT1179" t="s">
        <v>1</v>
      </c>
      <c r="AU1179" t="s">
        <v>1</v>
      </c>
      <c r="AV1179" t="s">
        <v>1</v>
      </c>
      <c r="AW1179" t="s">
        <v>11</v>
      </c>
      <c r="AX1179">
        <f>Tabla1[[#This Row],[precio del paquete]]-Tabla1[[#This Row],[Saldo_Deudor]]</f>
        <v>1100</v>
      </c>
      <c r="AY1179">
        <v>13700</v>
      </c>
      <c r="AZ1179">
        <v>0</v>
      </c>
      <c r="BA1179">
        <v>0</v>
      </c>
      <c r="BB1179" s="20">
        <v>0</v>
      </c>
      <c r="BC1179" t="s">
        <v>4162</v>
      </c>
      <c r="BD1179" t="s">
        <v>5962</v>
      </c>
      <c r="BE1179" s="1" t="s">
        <v>3</v>
      </c>
      <c r="BF1179" t="s">
        <v>3</v>
      </c>
      <c r="BG1179" t="s">
        <v>3</v>
      </c>
      <c r="BH1179" t="s">
        <v>3</v>
      </c>
      <c r="BI1179" t="s">
        <v>3</v>
      </c>
      <c r="BJ1179" s="19" t="s">
        <v>6141</v>
      </c>
      <c r="BK1179" t="s">
        <v>3</v>
      </c>
      <c r="BL1179" t="s">
        <v>132</v>
      </c>
      <c r="BM1179" t="s">
        <v>1</v>
      </c>
      <c r="BN1179">
        <f>Tabla1[[#This Row],[precio del paquete]]</f>
        <v>14800</v>
      </c>
      <c r="BO1179" t="s">
        <v>1</v>
      </c>
      <c r="BP1179" t="s">
        <v>1</v>
      </c>
      <c r="BQ1179" t="s">
        <v>1</v>
      </c>
      <c r="BR1179" t="s">
        <v>1</v>
      </c>
      <c r="BS1179" t="s">
        <v>1</v>
      </c>
      <c r="BT1179" t="s">
        <v>1</v>
      </c>
      <c r="BU1179" t="s">
        <v>1</v>
      </c>
      <c r="BV1179" t="s">
        <v>1</v>
      </c>
      <c r="BW1179" t="s">
        <v>0</v>
      </c>
      <c r="BX1179" t="s">
        <v>1</v>
      </c>
      <c r="BY1179" t="s">
        <v>1</v>
      </c>
      <c r="BZ1179" t="s">
        <v>1</v>
      </c>
      <c r="CA1179" t="s">
        <v>1</v>
      </c>
      <c r="CB1179" t="s">
        <v>1</v>
      </c>
      <c r="CD1179" t="str" cm="1">
        <f t="array" aca="1" ref="CD1179" ca="1">eConcatenar(A1179:CB1179,"|")</f>
        <v>xKwGMmsQzioBytpG|CAR2021-7525|3|MEMORIAL|TABASCO|CUNDUACAN|HUAPACAL PRIMERA SECCION|2021-12-10|14800|0|500|50|1|0|0|0|0|0|0|0|0|0|0|0|0|0|0|PEREZ|MENDOZA|JORGE|SOLTERO|X|X|CARRETERA BORDO IZQUIERDO|HUAPACAL PRIMERA SECCION|X|9141378466|X|X|X|CARRETERA BORDO IZQUIERDO|X|LUNES|X|X|X|X|X|DOMICILIO |1100|13700|0|0|0|2022-01-20|2022-01-27|x|x|x|x|x|QWZGYZFM9KVTQO|x|HOMBRE|X|14800|X|X|X|X|X|X|X|X|CARDENAS|X|X|X|X|X</v>
      </c>
    </row>
    <row r="1180" spans="1:82" x14ac:dyDescent="0.25">
      <c r="A1180" t="s">
        <v>1314</v>
      </c>
      <c r="B1180" t="s">
        <v>2454</v>
      </c>
      <c r="C1180">
        <v>3</v>
      </c>
      <c r="D1180" t="s">
        <v>3184</v>
      </c>
      <c r="E1180" t="s">
        <v>3188</v>
      </c>
      <c r="F1180" t="s">
        <v>3191</v>
      </c>
      <c r="G1180" t="s">
        <v>3384</v>
      </c>
      <c r="H1180" t="s">
        <v>3787</v>
      </c>
      <c r="I1180">
        <v>24500</v>
      </c>
      <c r="J1180">
        <v>0</v>
      </c>
      <c r="K1180">
        <v>100</v>
      </c>
      <c r="L1180">
        <v>50</v>
      </c>
      <c r="M1180">
        <v>1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 t="s">
        <v>4331</v>
      </c>
      <c r="AC1180" t="s">
        <v>4629</v>
      </c>
      <c r="AD1180" t="s">
        <v>4630</v>
      </c>
      <c r="AE1180" t="s">
        <v>4</v>
      </c>
      <c r="AF1180" t="s">
        <v>1</v>
      </c>
      <c r="AG1180" t="s">
        <v>1</v>
      </c>
      <c r="AH1180" t="s">
        <v>5438</v>
      </c>
      <c r="AI1180" t="s">
        <v>3384</v>
      </c>
      <c r="AJ1180" t="s">
        <v>1</v>
      </c>
      <c r="AK1180">
        <v>9141251156</v>
      </c>
      <c r="AL1180" t="s">
        <v>1</v>
      </c>
      <c r="AM1180" t="s">
        <v>1</v>
      </c>
      <c r="AN1180" t="s">
        <v>1</v>
      </c>
      <c r="AO1180" t="s">
        <v>5438</v>
      </c>
      <c r="AP1180" t="s">
        <v>1</v>
      </c>
      <c r="AQ1180" t="s">
        <v>2</v>
      </c>
      <c r="AR1180" t="s">
        <v>1</v>
      </c>
      <c r="AS1180" t="s">
        <v>1</v>
      </c>
      <c r="AT1180" t="s">
        <v>1</v>
      </c>
      <c r="AU1180" t="s">
        <v>1</v>
      </c>
      <c r="AV1180" t="s">
        <v>1</v>
      </c>
      <c r="AW1180" t="s">
        <v>11</v>
      </c>
      <c r="AX1180">
        <f>Tabla1[[#This Row],[precio del paquete]]-Tabla1[[#This Row],[Saldo_Deudor]]</f>
        <v>3700</v>
      </c>
      <c r="AY1180">
        <v>20800</v>
      </c>
      <c r="AZ1180">
        <v>0</v>
      </c>
      <c r="BA1180">
        <v>0</v>
      </c>
      <c r="BB1180" s="20">
        <v>0</v>
      </c>
      <c r="BC1180" t="s">
        <v>4162</v>
      </c>
      <c r="BD1180" t="s">
        <v>5962</v>
      </c>
      <c r="BE1180" s="1" t="s">
        <v>3</v>
      </c>
      <c r="BF1180" t="s">
        <v>3</v>
      </c>
      <c r="BG1180" t="s">
        <v>3</v>
      </c>
      <c r="BH1180" t="s">
        <v>3</v>
      </c>
      <c r="BI1180" t="s">
        <v>3</v>
      </c>
      <c r="BJ1180" s="18" t="s">
        <v>6141</v>
      </c>
      <c r="BK1180" t="s">
        <v>3</v>
      </c>
      <c r="BL1180" t="s">
        <v>132</v>
      </c>
      <c r="BM1180" t="s">
        <v>1</v>
      </c>
      <c r="BN1180">
        <f>Tabla1[[#This Row],[precio del paquete]]</f>
        <v>24500</v>
      </c>
      <c r="BO1180" t="s">
        <v>1</v>
      </c>
      <c r="BP1180" t="s">
        <v>1</v>
      </c>
      <c r="BQ1180" t="s">
        <v>1</v>
      </c>
      <c r="BR1180" t="s">
        <v>1</v>
      </c>
      <c r="BS1180" t="s">
        <v>1</v>
      </c>
      <c r="BT1180" t="s">
        <v>1</v>
      </c>
      <c r="BU1180" t="s">
        <v>1</v>
      </c>
      <c r="BV1180" t="s">
        <v>1</v>
      </c>
      <c r="BW1180" t="s">
        <v>0</v>
      </c>
      <c r="BX1180" t="s">
        <v>1</v>
      </c>
      <c r="BY1180" t="s">
        <v>1</v>
      </c>
      <c r="BZ1180" t="s">
        <v>1</v>
      </c>
      <c r="CA1180" t="s">
        <v>1</v>
      </c>
      <c r="CB1180" t="s">
        <v>1</v>
      </c>
      <c r="CD1180" t="str" cm="1">
        <f t="array" aca="1" ref="CD1180" ca="1">eConcatenar(A1180:CB1180,"|")</f>
        <v>NbwGLOkMNeJyX3vc|CAR2021-7527|3|DIGNITY|TABASCO|CUNDUACAN|HUAPACAL PRIMERA SECCION|2021-12-10|24500|0|100|50|1|0|0|0|0|0|0|0|0|0|0|0|0|0|0|CONTRERAS|HIPOLGO|MARIA ESTHER|SOLTERO|X|X|CARRETERA AL BORDO|HUAPACAL PRIMERA SECCION|X|9141251156|X|X|X|CARRETERA AL BORDO|X|LUNES|X|X|X|X|X|DOMICILIO |3700|20800|0|0|0|2022-01-20|2022-01-27|x|x|x|x|x|QWZGYZFM9KVTQO|x|HOMBRE|X|24500|X|X|X|X|X|X|X|X|CARDENAS|X|X|X|X|X</v>
      </c>
    </row>
    <row r="1181" spans="1:82" x14ac:dyDescent="0.25">
      <c r="A1181" t="s">
        <v>1315</v>
      </c>
      <c r="B1181" t="s">
        <v>2429</v>
      </c>
      <c r="C1181">
        <v>3</v>
      </c>
      <c r="D1181" t="s">
        <v>3187</v>
      </c>
      <c r="E1181" t="s">
        <v>3188</v>
      </c>
      <c r="F1181" t="s">
        <v>3192</v>
      </c>
      <c r="G1181" t="s">
        <v>3373</v>
      </c>
      <c r="H1181" t="s">
        <v>3923</v>
      </c>
      <c r="I1181">
        <v>12900</v>
      </c>
      <c r="J1181">
        <v>0</v>
      </c>
      <c r="K1181">
        <v>200</v>
      </c>
      <c r="L1181">
        <v>50</v>
      </c>
      <c r="M1181">
        <v>1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 t="s">
        <v>4249</v>
      </c>
      <c r="AC1181" t="s">
        <v>4606</v>
      </c>
      <c r="AD1181" t="s">
        <v>4607</v>
      </c>
      <c r="AE1181" t="s">
        <v>4</v>
      </c>
      <c r="AF1181" t="s">
        <v>1</v>
      </c>
      <c r="AG1181" t="s">
        <v>1</v>
      </c>
      <c r="AH1181" t="s">
        <v>5420</v>
      </c>
      <c r="AI1181" t="s">
        <v>3373</v>
      </c>
      <c r="AJ1181" t="s">
        <v>1</v>
      </c>
      <c r="AK1181">
        <v>9331136399</v>
      </c>
      <c r="AL1181" t="s">
        <v>1</v>
      </c>
      <c r="AM1181" t="s">
        <v>1</v>
      </c>
      <c r="AN1181" t="s">
        <v>1</v>
      </c>
      <c r="AO1181" t="s">
        <v>5420</v>
      </c>
      <c r="AP1181" t="s">
        <v>1</v>
      </c>
      <c r="AQ1181" t="s">
        <v>2</v>
      </c>
      <c r="AR1181" t="s">
        <v>1</v>
      </c>
      <c r="AS1181" t="s">
        <v>1</v>
      </c>
      <c r="AT1181" t="s">
        <v>1</v>
      </c>
      <c r="AU1181" t="s">
        <v>1</v>
      </c>
      <c r="AV1181" t="s">
        <v>1</v>
      </c>
      <c r="AW1181" t="s">
        <v>11</v>
      </c>
      <c r="AX1181">
        <f>Tabla1[[#This Row],[precio del paquete]]-Tabla1[[#This Row],[Saldo_Deudor]]</f>
        <v>11000</v>
      </c>
      <c r="AY1181">
        <v>1900</v>
      </c>
      <c r="AZ1181">
        <v>0</v>
      </c>
      <c r="BA1181">
        <v>0</v>
      </c>
      <c r="BB1181" s="20">
        <v>0</v>
      </c>
      <c r="BC1181" t="s">
        <v>3965</v>
      </c>
      <c r="BD1181" t="s">
        <v>4085</v>
      </c>
      <c r="BE1181" s="1" t="s">
        <v>3</v>
      </c>
      <c r="BF1181" t="s">
        <v>3</v>
      </c>
      <c r="BG1181" t="s">
        <v>3</v>
      </c>
      <c r="BH1181" t="s">
        <v>3</v>
      </c>
      <c r="BI1181" t="s">
        <v>3</v>
      </c>
      <c r="BJ1181" s="19" t="s">
        <v>6141</v>
      </c>
      <c r="BK1181" t="s">
        <v>3</v>
      </c>
      <c r="BL1181" t="s">
        <v>132</v>
      </c>
      <c r="BM1181" t="s">
        <v>1</v>
      </c>
      <c r="BN1181">
        <f>Tabla1[[#This Row],[precio del paquete]]</f>
        <v>12900</v>
      </c>
      <c r="BO1181" t="s">
        <v>1</v>
      </c>
      <c r="BP1181" t="s">
        <v>1</v>
      </c>
      <c r="BQ1181" t="s">
        <v>1</v>
      </c>
      <c r="BR1181" t="s">
        <v>1</v>
      </c>
      <c r="BS1181" t="s">
        <v>1</v>
      </c>
      <c r="BT1181" t="s">
        <v>1</v>
      </c>
      <c r="BU1181" t="s">
        <v>1</v>
      </c>
      <c r="BV1181" t="s">
        <v>1</v>
      </c>
      <c r="BW1181" t="s">
        <v>0</v>
      </c>
      <c r="BX1181" t="s">
        <v>1</v>
      </c>
      <c r="BY1181" t="s">
        <v>1</v>
      </c>
      <c r="BZ1181" t="s">
        <v>1</v>
      </c>
      <c r="CA1181" t="s">
        <v>1</v>
      </c>
      <c r="CB1181" t="s">
        <v>1</v>
      </c>
      <c r="CD1181" t="str" cm="1">
        <f t="array" aca="1" ref="CD1181" ca="1">eConcatenar(A1181:CB1181,"|")</f>
        <v>CHL7bJtrM9dIc6Sn|PAR2018-0504|3|ECONOLINE|TABASCO|PARAISO|FRANCISCO I MADERO|2018-04-20|12900|0|200|50|1|0|0|0|0|0|0|0|0|0|0|0|0|0|0|NARANJO|DANTERI|DORIBEL|SOLTERO|X|X|ENTRADA DE LAS TIENDAS|FRANCISCO I MADERO|X|9331136399|X|X|X|ENTRADA DE LAS TIENDAS|X|LUNES|X|X|X|X|X|DOMICILIO |11000|1900|0|0|0|2022-01-19|2022-01-26|x|x|x|x|x|QWZGYZFM9KVTQO|x|HOMBRE|X|12900|X|X|X|X|X|X|X|X|CARDENAS|X|X|X|X|X</v>
      </c>
    </row>
    <row r="1182" spans="1:82" x14ac:dyDescent="0.25">
      <c r="A1182" t="s">
        <v>1316</v>
      </c>
      <c r="B1182" t="s">
        <v>2430</v>
      </c>
      <c r="C1182">
        <v>3</v>
      </c>
      <c r="D1182" t="s">
        <v>3183</v>
      </c>
      <c r="E1182" t="s">
        <v>3188</v>
      </c>
      <c r="F1182" t="s">
        <v>3192</v>
      </c>
      <c r="G1182" t="s">
        <v>3373</v>
      </c>
      <c r="H1182" t="s">
        <v>3812</v>
      </c>
      <c r="I1182">
        <v>14800</v>
      </c>
      <c r="J1182">
        <v>0</v>
      </c>
      <c r="K1182">
        <v>50</v>
      </c>
      <c r="L1182">
        <v>50</v>
      </c>
      <c r="M1182">
        <v>1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 t="s">
        <v>4438</v>
      </c>
      <c r="AC1182" t="s">
        <v>4365</v>
      </c>
      <c r="AD1182" t="s">
        <v>4560</v>
      </c>
      <c r="AE1182" t="s">
        <v>4</v>
      </c>
      <c r="AF1182" t="s">
        <v>1</v>
      </c>
      <c r="AG1182" t="s">
        <v>1</v>
      </c>
      <c r="AH1182" t="s">
        <v>5421</v>
      </c>
      <c r="AI1182" t="s">
        <v>3373</v>
      </c>
      <c r="AJ1182" t="s">
        <v>1</v>
      </c>
      <c r="AK1182">
        <v>9331319082</v>
      </c>
      <c r="AL1182" t="s">
        <v>1</v>
      </c>
      <c r="AM1182" t="s">
        <v>1</v>
      </c>
      <c r="AN1182" t="s">
        <v>1</v>
      </c>
      <c r="AO1182" t="s">
        <v>5421</v>
      </c>
      <c r="AP1182" t="s">
        <v>1</v>
      </c>
      <c r="AQ1182" t="s">
        <v>2</v>
      </c>
      <c r="AR1182" t="s">
        <v>1</v>
      </c>
      <c r="AS1182" t="s">
        <v>1</v>
      </c>
      <c r="AT1182" t="s">
        <v>1</v>
      </c>
      <c r="AU1182" t="s">
        <v>1</v>
      </c>
      <c r="AV1182" t="s">
        <v>1</v>
      </c>
      <c r="AW1182" t="s">
        <v>11</v>
      </c>
      <c r="AX1182">
        <f>Tabla1[[#This Row],[precio del paquete]]-Tabla1[[#This Row],[Saldo_Deudor]]</f>
        <v>550</v>
      </c>
      <c r="AY1182">
        <v>14250</v>
      </c>
      <c r="AZ1182">
        <v>0</v>
      </c>
      <c r="BA1182">
        <v>0</v>
      </c>
      <c r="BB1182" s="20">
        <v>0</v>
      </c>
      <c r="BC1182" t="s">
        <v>3965</v>
      </c>
      <c r="BD1182" t="s">
        <v>4085</v>
      </c>
      <c r="BE1182" s="1" t="s">
        <v>3</v>
      </c>
      <c r="BF1182" t="s">
        <v>3</v>
      </c>
      <c r="BG1182" t="s">
        <v>3</v>
      </c>
      <c r="BH1182" t="s">
        <v>3</v>
      </c>
      <c r="BI1182" t="s">
        <v>3</v>
      </c>
      <c r="BJ1182" s="18" t="s">
        <v>6141</v>
      </c>
      <c r="BK1182" t="s">
        <v>3</v>
      </c>
      <c r="BL1182" t="s">
        <v>132</v>
      </c>
      <c r="BM1182" t="s">
        <v>1</v>
      </c>
      <c r="BN1182">
        <f>Tabla1[[#This Row],[precio del paquete]]</f>
        <v>14800</v>
      </c>
      <c r="BO1182" t="s">
        <v>1</v>
      </c>
      <c r="BP1182" t="s">
        <v>1</v>
      </c>
      <c r="BQ1182" t="s">
        <v>1</v>
      </c>
      <c r="BR1182" t="s">
        <v>1</v>
      </c>
      <c r="BS1182" t="s">
        <v>1</v>
      </c>
      <c r="BT1182" t="s">
        <v>1</v>
      </c>
      <c r="BU1182" t="s">
        <v>1</v>
      </c>
      <c r="BV1182" t="s">
        <v>1</v>
      </c>
      <c r="BW1182" t="s">
        <v>0</v>
      </c>
      <c r="BX1182" t="s">
        <v>1</v>
      </c>
      <c r="BY1182" t="s">
        <v>1</v>
      </c>
      <c r="BZ1182" t="s">
        <v>1</v>
      </c>
      <c r="CA1182" t="s">
        <v>1</v>
      </c>
      <c r="CB1182" t="s">
        <v>1</v>
      </c>
      <c r="CD1182" t="str" cm="1">
        <f t="array" aca="1" ref="CD1182" ca="1">eConcatenar(A1182:CB1182,"|")</f>
        <v>H5Sa28m1jySov0iN|PAR2022-0129|3|MEMORIAL|TABASCO|PARAISO|FRANCISCO I MADERO|2022-10-01|14800|0|50|50|1|0|0|0|0|0|0|0|0|0|0|0|0|0|0|PALMA|VALENZUELA|ELENA|SOLTERO|X|X|CALLE BERNARDINO SANCHEZ ALEJANDRO|FRANCISCO I MADERO|X|9331319082|X|X|X|CALLE BERNARDINO SANCHEZ ALEJANDRO|X|LUNES|X|X|X|X|X|DOMICILIO |550|14250|0|0|0|2022-01-19|2022-01-26|x|x|x|x|x|QWZGYZFM9KVTQO|x|HOMBRE|X|14800|X|X|X|X|X|X|X|X|CARDENAS|X|X|X|X|X</v>
      </c>
    </row>
    <row r="1183" spans="1:82" x14ac:dyDescent="0.25">
      <c r="A1183" t="s">
        <v>1317</v>
      </c>
      <c r="B1183" t="s">
        <v>2431</v>
      </c>
      <c r="C1183">
        <v>3</v>
      </c>
      <c r="D1183" t="s">
        <v>3183</v>
      </c>
      <c r="E1183" t="s">
        <v>3188</v>
      </c>
      <c r="F1183" t="s">
        <v>3192</v>
      </c>
      <c r="G1183" t="s">
        <v>3373</v>
      </c>
      <c r="H1183" t="s">
        <v>3812</v>
      </c>
      <c r="I1183">
        <v>14800</v>
      </c>
      <c r="J1183">
        <v>0</v>
      </c>
      <c r="K1183">
        <v>50</v>
      </c>
      <c r="L1183">
        <v>50</v>
      </c>
      <c r="M1183">
        <v>1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 t="s">
        <v>4184</v>
      </c>
      <c r="AC1183" t="s">
        <v>4608</v>
      </c>
      <c r="AD1183" t="s">
        <v>4609</v>
      </c>
      <c r="AE1183" t="s">
        <v>4</v>
      </c>
      <c r="AF1183" t="s">
        <v>1</v>
      </c>
      <c r="AG1183" t="s">
        <v>1</v>
      </c>
      <c r="AH1183" t="s">
        <v>5421</v>
      </c>
      <c r="AI1183" t="s">
        <v>3373</v>
      </c>
      <c r="AJ1183" t="s">
        <v>1</v>
      </c>
      <c r="AK1183">
        <v>9331636215</v>
      </c>
      <c r="AL1183" t="s">
        <v>1</v>
      </c>
      <c r="AM1183" t="s">
        <v>1</v>
      </c>
      <c r="AN1183" t="s">
        <v>1</v>
      </c>
      <c r="AO1183" t="s">
        <v>5421</v>
      </c>
      <c r="AP1183" t="s">
        <v>1</v>
      </c>
      <c r="AQ1183" t="s">
        <v>2</v>
      </c>
      <c r="AR1183" t="s">
        <v>1</v>
      </c>
      <c r="AS1183" t="s">
        <v>1</v>
      </c>
      <c r="AT1183" t="s">
        <v>1</v>
      </c>
      <c r="AU1183" t="s">
        <v>1</v>
      </c>
      <c r="AV1183" t="s">
        <v>1</v>
      </c>
      <c r="AW1183" t="s">
        <v>11</v>
      </c>
      <c r="AX1183">
        <f>Tabla1[[#This Row],[precio del paquete]]-Tabla1[[#This Row],[Saldo_Deudor]]</f>
        <v>250</v>
      </c>
      <c r="AY1183">
        <v>14550</v>
      </c>
      <c r="AZ1183">
        <v>0</v>
      </c>
      <c r="BA1183">
        <v>0</v>
      </c>
      <c r="BB1183" s="20">
        <v>0</v>
      </c>
      <c r="BC1183" t="s">
        <v>3965</v>
      </c>
      <c r="BD1183" t="s">
        <v>4085</v>
      </c>
      <c r="BE1183" s="1" t="s">
        <v>3</v>
      </c>
      <c r="BF1183" t="s">
        <v>3</v>
      </c>
      <c r="BG1183" t="s">
        <v>3</v>
      </c>
      <c r="BH1183" t="s">
        <v>3</v>
      </c>
      <c r="BI1183" t="s">
        <v>3</v>
      </c>
      <c r="BJ1183" s="19" t="s">
        <v>6141</v>
      </c>
      <c r="BK1183" t="s">
        <v>3</v>
      </c>
      <c r="BL1183" t="s">
        <v>132</v>
      </c>
      <c r="BM1183" t="s">
        <v>1</v>
      </c>
      <c r="BN1183">
        <f>Tabla1[[#This Row],[precio del paquete]]</f>
        <v>14800</v>
      </c>
      <c r="BO1183" t="s">
        <v>1</v>
      </c>
      <c r="BP1183" t="s">
        <v>1</v>
      </c>
      <c r="BQ1183" t="s">
        <v>1</v>
      </c>
      <c r="BR1183" t="s">
        <v>1</v>
      </c>
      <c r="BS1183" t="s">
        <v>1</v>
      </c>
      <c r="BT1183" t="s">
        <v>1</v>
      </c>
      <c r="BU1183" t="s">
        <v>1</v>
      </c>
      <c r="BV1183" t="s">
        <v>1</v>
      </c>
      <c r="BW1183" t="s">
        <v>0</v>
      </c>
      <c r="BX1183" t="s">
        <v>1</v>
      </c>
      <c r="BY1183" t="s">
        <v>1</v>
      </c>
      <c r="BZ1183" t="s">
        <v>1</v>
      </c>
      <c r="CA1183" t="s">
        <v>1</v>
      </c>
      <c r="CB1183" t="s">
        <v>1</v>
      </c>
      <c r="CD1183" t="str" cm="1">
        <f t="array" aca="1" ref="CD1183" ca="1">eConcatenar(A1183:CB1183,"|")</f>
        <v>yE84n47K9IDWjEPd|PAR2022-0130|3|MEMORIAL|TABASCO|PARAISO|FRANCISCO I MADERO|2022-10-01|14800|0|50|50|1|0|0|0|0|0|0|0|0|0|0|0|0|0|0|PEREZ|MURILLO|ANA CRISTELL|SOLTERO|X|X|CALLE BERNARDINO SANCHEZ ALEJANDRO|FRANCISCO I MADERO|X|9331636215|X|X|X|CALLE BERNARDINO SANCHEZ ALEJANDRO|X|LUNES|X|X|X|X|X|DOMICILIO |250|14550|0|0|0|2022-01-19|2022-01-26|x|x|x|x|x|QWZGYZFM9KVTQO|x|HOMBRE|X|14800|X|X|X|X|X|X|X|X|CARDENAS|X|X|X|X|X</v>
      </c>
    </row>
    <row r="1184" spans="1:82" x14ac:dyDescent="0.25">
      <c r="A1184" t="s">
        <v>1318</v>
      </c>
      <c r="B1184" t="s">
        <v>2202</v>
      </c>
      <c r="C1184">
        <v>3</v>
      </c>
      <c r="D1184" t="s">
        <v>4175</v>
      </c>
      <c r="E1184" t="s">
        <v>3188</v>
      </c>
      <c r="F1184" t="s">
        <v>3192</v>
      </c>
      <c r="G1184" t="s">
        <v>3243</v>
      </c>
      <c r="H1184" t="s">
        <v>3802</v>
      </c>
      <c r="I1184">
        <v>35000</v>
      </c>
      <c r="J1184">
        <v>0</v>
      </c>
      <c r="K1184">
        <v>100</v>
      </c>
      <c r="L1184">
        <v>50</v>
      </c>
      <c r="M1184">
        <v>1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 t="s">
        <v>4247</v>
      </c>
      <c r="AC1184" t="s">
        <v>4237</v>
      </c>
      <c r="AD1184" t="s">
        <v>4317</v>
      </c>
      <c r="AE1184" t="s">
        <v>4</v>
      </c>
      <c r="AF1184" t="s">
        <v>1</v>
      </c>
      <c r="AG1184" t="s">
        <v>1</v>
      </c>
      <c r="AH1184" t="s">
        <v>5241</v>
      </c>
      <c r="AI1184" t="s">
        <v>3243</v>
      </c>
      <c r="AJ1184" t="s">
        <v>1</v>
      </c>
      <c r="AK1184">
        <v>9331349821</v>
      </c>
      <c r="AL1184" t="s">
        <v>1</v>
      </c>
      <c r="AM1184" t="s">
        <v>1</v>
      </c>
      <c r="AN1184" t="s">
        <v>1</v>
      </c>
      <c r="AO1184" t="s">
        <v>5241</v>
      </c>
      <c r="AP1184" t="s">
        <v>1</v>
      </c>
      <c r="AQ1184" t="s">
        <v>2</v>
      </c>
      <c r="AR1184" t="s">
        <v>1</v>
      </c>
      <c r="AS1184" t="s">
        <v>1</v>
      </c>
      <c r="AT1184" t="s">
        <v>1</v>
      </c>
      <c r="AU1184" t="s">
        <v>1</v>
      </c>
      <c r="AV1184" t="s">
        <v>1</v>
      </c>
      <c r="AW1184" t="s">
        <v>11</v>
      </c>
      <c r="AX1184">
        <f>Tabla1[[#This Row],[precio del paquete]]-Tabla1[[#This Row],[Saldo_Deudor]]</f>
        <v>900</v>
      </c>
      <c r="AY1184">
        <v>34100</v>
      </c>
      <c r="AZ1184">
        <v>0</v>
      </c>
      <c r="BA1184">
        <v>0</v>
      </c>
      <c r="BB1184" s="20">
        <v>0</v>
      </c>
      <c r="BC1184" t="s">
        <v>3965</v>
      </c>
      <c r="BD1184" t="s">
        <v>4085</v>
      </c>
      <c r="BE1184" s="1" t="s">
        <v>3</v>
      </c>
      <c r="BF1184" t="s">
        <v>3</v>
      </c>
      <c r="BG1184" t="s">
        <v>3</v>
      </c>
      <c r="BH1184" t="s">
        <v>3</v>
      </c>
      <c r="BI1184" t="s">
        <v>3</v>
      </c>
      <c r="BJ1184" s="18" t="s">
        <v>6141</v>
      </c>
      <c r="BK1184" t="s">
        <v>3</v>
      </c>
      <c r="BL1184" t="s">
        <v>132</v>
      </c>
      <c r="BM1184" t="s">
        <v>1</v>
      </c>
      <c r="BN1184">
        <f>Tabla1[[#This Row],[precio del paquete]]</f>
        <v>35000</v>
      </c>
      <c r="BO1184" t="s">
        <v>1</v>
      </c>
      <c r="BP1184" t="s">
        <v>1</v>
      </c>
      <c r="BQ1184" t="s">
        <v>1</v>
      </c>
      <c r="BR1184" t="s">
        <v>1</v>
      </c>
      <c r="BS1184" t="s">
        <v>1</v>
      </c>
      <c r="BT1184" t="s">
        <v>1</v>
      </c>
      <c r="BU1184" t="s">
        <v>1</v>
      </c>
      <c r="BV1184" t="s">
        <v>1</v>
      </c>
      <c r="BW1184" t="s">
        <v>0</v>
      </c>
      <c r="BX1184" t="s">
        <v>1</v>
      </c>
      <c r="BY1184" t="s">
        <v>1</v>
      </c>
      <c r="BZ1184" t="s">
        <v>1</v>
      </c>
      <c r="CA1184" t="s">
        <v>1</v>
      </c>
      <c r="CB1184" t="s">
        <v>1</v>
      </c>
      <c r="CD1184" t="str" cm="1">
        <f t="array" aca="1" ref="CD1184" ca="1">eConcatenar(A1184:CB1184,"|")</f>
        <v>C8M7ReuMmn6dnHkr|PAR2021-3573|3|PRESIDENCIAL|TABASCO|PARAISO|CENTRO PARAISO|2021-11-10|35000|0|100|50|1|0|0|0|0|0|0|0|0|0|0|0|0|0|0|MENDEZ|ALEJANDRO|PAULO CESAR|SOLTERO|X|X|CALLE MELCHOR OCAMPO 211|CENTRO PARAISO|X|9331349821|X|X|X|CALLE MELCHOR OCAMPO 211|X|LUNES|X|X|X|X|X|DOMICILIO |900|34100|0|0|0|2022-01-19|2022-01-26|x|x|x|x|x|QWZGYZFM9KVTQO|x|HOMBRE|X|35000|X|X|X|X|X|X|X|X|CARDENAS|X|X|X|X|X</v>
      </c>
    </row>
    <row r="1185" spans="1:82" x14ac:dyDescent="0.25">
      <c r="A1185" t="s">
        <v>1319</v>
      </c>
      <c r="B1185" t="s">
        <v>2393</v>
      </c>
      <c r="C1185">
        <v>3</v>
      </c>
      <c r="D1185" t="s">
        <v>3183</v>
      </c>
      <c r="E1185" t="s">
        <v>3188</v>
      </c>
      <c r="F1185" t="s">
        <v>3192</v>
      </c>
      <c r="G1185" t="s">
        <v>3350</v>
      </c>
      <c r="H1185" t="s">
        <v>3777</v>
      </c>
      <c r="I1185">
        <v>14800</v>
      </c>
      <c r="J1185">
        <v>0</v>
      </c>
      <c r="K1185">
        <v>100</v>
      </c>
      <c r="L1185">
        <v>50</v>
      </c>
      <c r="M1185">
        <v>1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 t="s">
        <v>4283</v>
      </c>
      <c r="AC1185" t="s">
        <v>4200</v>
      </c>
      <c r="AD1185" t="s">
        <v>4256</v>
      </c>
      <c r="AE1185" t="s">
        <v>4</v>
      </c>
      <c r="AF1185" t="s">
        <v>1</v>
      </c>
      <c r="AG1185" t="s">
        <v>1</v>
      </c>
      <c r="AH1185" t="s">
        <v>5390</v>
      </c>
      <c r="AI1185" t="s">
        <v>3350</v>
      </c>
      <c r="AJ1185" t="s">
        <v>1</v>
      </c>
      <c r="AK1185">
        <v>9331357933</v>
      </c>
      <c r="AL1185" t="s">
        <v>1</v>
      </c>
      <c r="AM1185" t="s">
        <v>1</v>
      </c>
      <c r="AN1185" t="s">
        <v>1</v>
      </c>
      <c r="AO1185" t="s">
        <v>5390</v>
      </c>
      <c r="AP1185" t="s">
        <v>1</v>
      </c>
      <c r="AQ1185" t="s">
        <v>2</v>
      </c>
      <c r="AR1185" t="s">
        <v>1</v>
      </c>
      <c r="AS1185" t="s">
        <v>1</v>
      </c>
      <c r="AT1185" t="s">
        <v>1</v>
      </c>
      <c r="AU1185" t="s">
        <v>1</v>
      </c>
      <c r="AV1185" t="s">
        <v>1</v>
      </c>
      <c r="AW1185" t="s">
        <v>11</v>
      </c>
      <c r="AX1185">
        <f>Tabla1[[#This Row],[precio del paquete]]-Tabla1[[#This Row],[Saldo_Deudor]]</f>
        <v>1300</v>
      </c>
      <c r="AY1185">
        <v>13500</v>
      </c>
      <c r="AZ1185">
        <v>0</v>
      </c>
      <c r="BA1185">
        <v>0</v>
      </c>
      <c r="BB1185" s="20">
        <v>0</v>
      </c>
      <c r="BC1185" t="s">
        <v>3965</v>
      </c>
      <c r="BD1185" t="s">
        <v>4085</v>
      </c>
      <c r="BE1185" s="1" t="s">
        <v>3</v>
      </c>
      <c r="BF1185" t="s">
        <v>3</v>
      </c>
      <c r="BG1185" t="s">
        <v>3</v>
      </c>
      <c r="BH1185" t="s">
        <v>3</v>
      </c>
      <c r="BI1185" t="s">
        <v>3</v>
      </c>
      <c r="BJ1185" s="19" t="s">
        <v>6141</v>
      </c>
      <c r="BK1185" t="s">
        <v>3</v>
      </c>
      <c r="BL1185" t="s">
        <v>132</v>
      </c>
      <c r="BM1185" t="s">
        <v>1</v>
      </c>
      <c r="BN1185">
        <f>Tabla1[[#This Row],[precio del paquete]]</f>
        <v>14800</v>
      </c>
      <c r="BO1185" t="s">
        <v>1</v>
      </c>
      <c r="BP1185" t="s">
        <v>1</v>
      </c>
      <c r="BQ1185" t="s">
        <v>1</v>
      </c>
      <c r="BR1185" t="s">
        <v>1</v>
      </c>
      <c r="BS1185" t="s">
        <v>1</v>
      </c>
      <c r="BT1185" t="s">
        <v>1</v>
      </c>
      <c r="BU1185" t="s">
        <v>1</v>
      </c>
      <c r="BV1185" t="s">
        <v>1</v>
      </c>
      <c r="BW1185" t="s">
        <v>0</v>
      </c>
      <c r="BX1185" t="s">
        <v>1</v>
      </c>
      <c r="BY1185" t="s">
        <v>1</v>
      </c>
      <c r="BZ1185" t="s">
        <v>1</v>
      </c>
      <c r="CA1185" t="s">
        <v>1</v>
      </c>
      <c r="CB1185" t="s">
        <v>1</v>
      </c>
      <c r="CD1185" t="str" cm="1">
        <f t="array" aca="1" ref="CD1185" ca="1">eConcatenar(A1185:CB1185,"|")</f>
        <v>P0XMW0eUvvbeXDxT|PAR2021-3540|3|MEMORIAL|TABASCO|PARAISO|EL LIMONCITO|2021-03-11|14800|0|100|50|1|0|0|0|0|0|0|0|0|0|0|0|0|0|0|CORDOVA|MARQUEZ|IRMA|SOLTERO|X|X|PROLONGACION GREGORIO MENDEZ SIN NUMERO|EL LIMONCITO|X|9331357933|X|X|X|PROLONGACION GREGORIO MENDEZ SIN NUMERO|X|LUNES|X|X|X|X|X|DOMICILIO |1300|13500|0|0|0|2022-01-19|2022-01-26|x|x|x|x|x|QWZGYZFM9KVTQO|x|HOMBRE|X|14800|X|X|X|X|X|X|X|X|CARDENAS|X|X|X|X|X</v>
      </c>
    </row>
    <row r="1186" spans="1:82" x14ac:dyDescent="0.25">
      <c r="A1186" t="s">
        <v>1320</v>
      </c>
      <c r="B1186" t="s">
        <v>2432</v>
      </c>
      <c r="C1186">
        <v>3</v>
      </c>
      <c r="D1186" t="s">
        <v>3184</v>
      </c>
      <c r="E1186" t="s">
        <v>3188</v>
      </c>
      <c r="F1186" t="s">
        <v>3192</v>
      </c>
      <c r="G1186" t="s">
        <v>3373</v>
      </c>
      <c r="H1186" t="s">
        <v>3924</v>
      </c>
      <c r="I1186">
        <v>24500</v>
      </c>
      <c r="J1186">
        <v>0</v>
      </c>
      <c r="K1186">
        <v>200</v>
      </c>
      <c r="L1186">
        <v>50</v>
      </c>
      <c r="M1186">
        <v>1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 t="s">
        <v>4283</v>
      </c>
      <c r="AC1186" t="s">
        <v>4184</v>
      </c>
      <c r="AD1186" t="s">
        <v>4610</v>
      </c>
      <c r="AE1186" t="s">
        <v>4</v>
      </c>
      <c r="AF1186" t="s">
        <v>1</v>
      </c>
      <c r="AG1186" t="s">
        <v>1</v>
      </c>
      <c r="AH1186" t="s">
        <v>5422</v>
      </c>
      <c r="AI1186" t="s">
        <v>3373</v>
      </c>
      <c r="AJ1186" t="s">
        <v>1</v>
      </c>
      <c r="AK1186">
        <v>9331325543</v>
      </c>
      <c r="AL1186" t="s">
        <v>1</v>
      </c>
      <c r="AM1186" t="s">
        <v>1</v>
      </c>
      <c r="AN1186" t="s">
        <v>1</v>
      </c>
      <c r="AO1186" t="s">
        <v>5422</v>
      </c>
      <c r="AP1186" t="s">
        <v>1</v>
      </c>
      <c r="AQ1186" t="s">
        <v>2</v>
      </c>
      <c r="AR1186" t="s">
        <v>1</v>
      </c>
      <c r="AS1186" t="s">
        <v>1</v>
      </c>
      <c r="AT1186" t="s">
        <v>1</v>
      </c>
      <c r="AU1186" t="s">
        <v>1</v>
      </c>
      <c r="AV1186" t="s">
        <v>1</v>
      </c>
      <c r="AW1186" t="s">
        <v>11</v>
      </c>
      <c r="AX1186">
        <f>Tabla1[[#This Row],[precio del paquete]]-Tabla1[[#This Row],[Saldo_Deudor]]</f>
        <v>400</v>
      </c>
      <c r="AY1186">
        <v>24100</v>
      </c>
      <c r="AZ1186">
        <v>0</v>
      </c>
      <c r="BA1186">
        <v>0</v>
      </c>
      <c r="BB1186" s="20">
        <v>0</v>
      </c>
      <c r="BC1186" t="s">
        <v>3965</v>
      </c>
      <c r="BD1186" t="s">
        <v>4085</v>
      </c>
      <c r="BE1186" s="1" t="s">
        <v>3</v>
      </c>
      <c r="BF1186" t="s">
        <v>3</v>
      </c>
      <c r="BG1186" t="s">
        <v>3</v>
      </c>
      <c r="BH1186" t="s">
        <v>3</v>
      </c>
      <c r="BI1186" t="s">
        <v>3</v>
      </c>
      <c r="BJ1186" s="18" t="s">
        <v>6141</v>
      </c>
      <c r="BK1186" t="s">
        <v>3</v>
      </c>
      <c r="BL1186" t="s">
        <v>132</v>
      </c>
      <c r="BM1186" t="s">
        <v>1</v>
      </c>
      <c r="BN1186">
        <f>Tabla1[[#This Row],[precio del paquete]]</f>
        <v>24500</v>
      </c>
      <c r="BO1186" t="s">
        <v>1</v>
      </c>
      <c r="BP1186" t="s">
        <v>1</v>
      </c>
      <c r="BQ1186" t="s">
        <v>1</v>
      </c>
      <c r="BR1186" t="s">
        <v>1</v>
      </c>
      <c r="BS1186" t="s">
        <v>1</v>
      </c>
      <c r="BT1186" t="s">
        <v>1</v>
      </c>
      <c r="BU1186" t="s">
        <v>1</v>
      </c>
      <c r="BV1186" t="s">
        <v>1</v>
      </c>
      <c r="BW1186" t="s">
        <v>0</v>
      </c>
      <c r="BX1186" t="s">
        <v>1</v>
      </c>
      <c r="BY1186" t="s">
        <v>1</v>
      </c>
      <c r="BZ1186" t="s">
        <v>1</v>
      </c>
      <c r="CA1186" t="s">
        <v>1</v>
      </c>
      <c r="CB1186" t="s">
        <v>1</v>
      </c>
      <c r="CD1186" t="str" cm="1">
        <f t="array" aca="1" ref="CD1186" ca="1">eConcatenar(A1186:CB1186,"|")</f>
        <v>ZNJtjXdyWlNr5Prj|PAR2022-0126|3|DIGNITY|TABASCO|PARAISO|FRANCISCO I MADERO|2022-08-01|24500|0|200|50|1|0|0|0|0|0|0|0|0|0|0|0|0|0|0|CORDOVA|PEREZ|EUNICE|SOLTERO|X|X|CALLE JOSE ANGEL IZQUIERDO SIN NUMERO|FRANCISCO I MADERO|X|9331325543|X|X|X|CALLE JOSE ANGEL IZQUIERDO SIN NUMERO|X|LUNES|X|X|X|X|X|DOMICILIO |400|24100|0|0|0|2022-01-19|2022-01-26|x|x|x|x|x|QWZGYZFM9KVTQO|x|HOMBRE|X|24500|X|X|X|X|X|X|X|X|CARDENAS|X|X|X|X|X</v>
      </c>
    </row>
    <row r="1187" spans="1:82" x14ac:dyDescent="0.25">
      <c r="A1187" t="s">
        <v>1321</v>
      </c>
      <c r="B1187" t="s">
        <v>2458</v>
      </c>
      <c r="C1187">
        <v>3</v>
      </c>
      <c r="D1187" t="s">
        <v>3183</v>
      </c>
      <c r="E1187" t="s">
        <v>3188</v>
      </c>
      <c r="F1187" t="s">
        <v>3191</v>
      </c>
      <c r="G1187" t="s">
        <v>3385</v>
      </c>
      <c r="H1187" t="s">
        <v>3860</v>
      </c>
      <c r="I1187">
        <v>14800</v>
      </c>
      <c r="J1187">
        <v>0</v>
      </c>
      <c r="K1187">
        <v>150</v>
      </c>
      <c r="L1187">
        <v>50</v>
      </c>
      <c r="M1187">
        <v>1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 t="s">
        <v>7</v>
      </c>
      <c r="AC1187" t="s">
        <v>4247</v>
      </c>
      <c r="AD1187" t="s">
        <v>4528</v>
      </c>
      <c r="AE1187" t="s">
        <v>4</v>
      </c>
      <c r="AF1187" t="s">
        <v>1</v>
      </c>
      <c r="AG1187" t="s">
        <v>1</v>
      </c>
      <c r="AH1187" t="s">
        <v>5440</v>
      </c>
      <c r="AI1187" t="s">
        <v>3385</v>
      </c>
      <c r="AJ1187" t="s">
        <v>1</v>
      </c>
      <c r="AK1187">
        <v>9141125806</v>
      </c>
      <c r="AL1187" t="s">
        <v>1</v>
      </c>
      <c r="AM1187" t="s">
        <v>1</v>
      </c>
      <c r="AN1187" t="s">
        <v>1</v>
      </c>
      <c r="AO1187" t="s">
        <v>5440</v>
      </c>
      <c r="AP1187" t="s">
        <v>1</v>
      </c>
      <c r="AQ1187" t="s">
        <v>2</v>
      </c>
      <c r="AR1187" t="s">
        <v>1</v>
      </c>
      <c r="AS1187" t="s">
        <v>1</v>
      </c>
      <c r="AT1187" t="s">
        <v>1</v>
      </c>
      <c r="AU1187" t="s">
        <v>1</v>
      </c>
      <c r="AV1187" t="s">
        <v>1</v>
      </c>
      <c r="AW1187" t="s">
        <v>11</v>
      </c>
      <c r="AX1187">
        <f>Tabla1[[#This Row],[precio del paquete]]-Tabla1[[#This Row],[Saldo_Deudor]]</f>
        <v>1050</v>
      </c>
      <c r="AY1187">
        <v>13750</v>
      </c>
      <c r="AZ1187">
        <v>0</v>
      </c>
      <c r="BA1187">
        <v>0</v>
      </c>
      <c r="BB1187" s="20">
        <v>0</v>
      </c>
      <c r="BC1187" t="s">
        <v>4162</v>
      </c>
      <c r="BD1187" t="s">
        <v>5962</v>
      </c>
      <c r="BE1187" s="1" t="s">
        <v>3</v>
      </c>
      <c r="BF1187" t="s">
        <v>3</v>
      </c>
      <c r="BG1187" t="s">
        <v>3</v>
      </c>
      <c r="BH1187" t="s">
        <v>3</v>
      </c>
      <c r="BI1187" t="s">
        <v>3</v>
      </c>
      <c r="BJ1187" s="19" t="s">
        <v>6141</v>
      </c>
      <c r="BK1187" t="s">
        <v>3</v>
      </c>
      <c r="BL1187" t="s">
        <v>132</v>
      </c>
      <c r="BM1187" t="s">
        <v>1</v>
      </c>
      <c r="BN1187">
        <f>Tabla1[[#This Row],[precio del paquete]]</f>
        <v>14800</v>
      </c>
      <c r="BO1187" t="s">
        <v>1</v>
      </c>
      <c r="BP1187" t="s">
        <v>1</v>
      </c>
      <c r="BQ1187" t="s">
        <v>1</v>
      </c>
      <c r="BR1187" t="s">
        <v>1</v>
      </c>
      <c r="BS1187" t="s">
        <v>1</v>
      </c>
      <c r="BT1187" t="s">
        <v>1</v>
      </c>
      <c r="BU1187" t="s">
        <v>1</v>
      </c>
      <c r="BV1187" t="s">
        <v>1</v>
      </c>
      <c r="BW1187" t="s">
        <v>0</v>
      </c>
      <c r="BX1187" t="s">
        <v>1</v>
      </c>
      <c r="BY1187" t="s">
        <v>1</v>
      </c>
      <c r="BZ1187" t="s">
        <v>1</v>
      </c>
      <c r="CA1187" t="s">
        <v>1</v>
      </c>
      <c r="CB1187" t="s">
        <v>1</v>
      </c>
      <c r="CD1187" t="str" cm="1">
        <f t="array" aca="1" ref="CD1187" ca="1">eConcatenar(A1187:CB1187,"|")</f>
        <v>Pqy2hshofaKDxb9O|CAR2021-7478|3|MEMORIAL|TABASCO|CUNDUACAN|HUAPACAL SEGUNDA SECCION|2021-07-12|14800|0|150|50|1|0|0|0|0|0|0|0|0|0|0|0|0|0|0|LOPEZ|MENDEZ|ELIZABETH|SOLTERO|X|X|CARRETERA A LA VIA CORTA SIN NUMERO|HUAPACAL SEGUNDA SECCION|X|9141125806|X|X|X|CARRETERA A LA VIA CORTA SIN NUMERO|X|LUNES|X|X|X|X|X|DOMICILIO |1050|13750|0|0|0|2022-01-20|2022-01-27|x|x|x|x|x|QWZGYZFM9KVTQO|x|HOMBRE|X|14800|X|X|X|X|X|X|X|X|CARDENAS|X|X|X|X|X</v>
      </c>
    </row>
    <row r="1188" spans="1:82" x14ac:dyDescent="0.25">
      <c r="A1188" t="s">
        <v>1322</v>
      </c>
      <c r="B1188" t="s">
        <v>2459</v>
      </c>
      <c r="C1188">
        <v>3</v>
      </c>
      <c r="D1188" t="s">
        <v>3183</v>
      </c>
      <c r="E1188" t="s">
        <v>3188</v>
      </c>
      <c r="F1188" t="s">
        <v>3191</v>
      </c>
      <c r="G1188" t="s">
        <v>3385</v>
      </c>
      <c r="H1188" t="s">
        <v>3900</v>
      </c>
      <c r="I1188">
        <v>14800</v>
      </c>
      <c r="J1188">
        <v>0</v>
      </c>
      <c r="K1188">
        <v>200</v>
      </c>
      <c r="L1188">
        <v>50</v>
      </c>
      <c r="M1188">
        <v>1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 t="s">
        <v>4635</v>
      </c>
      <c r="AC1188" t="s">
        <v>4184</v>
      </c>
      <c r="AD1188" t="s">
        <v>4636</v>
      </c>
      <c r="AE1188" t="s">
        <v>4</v>
      </c>
      <c r="AF1188" t="s">
        <v>1</v>
      </c>
      <c r="AG1188" t="s">
        <v>1</v>
      </c>
      <c r="AH1188" t="s">
        <v>5198</v>
      </c>
      <c r="AI1188" t="s">
        <v>3385</v>
      </c>
      <c r="AJ1188" t="s">
        <v>1</v>
      </c>
      <c r="AK1188">
        <v>9141135950</v>
      </c>
      <c r="AL1188" t="s">
        <v>1</v>
      </c>
      <c r="AM1188" t="s">
        <v>1</v>
      </c>
      <c r="AN1188" t="s">
        <v>1</v>
      </c>
      <c r="AO1188" t="s">
        <v>5198</v>
      </c>
      <c r="AP1188" t="s">
        <v>1</v>
      </c>
      <c r="AQ1188" t="s">
        <v>2</v>
      </c>
      <c r="AR1188" t="s">
        <v>1</v>
      </c>
      <c r="AS1188" t="s">
        <v>1</v>
      </c>
      <c r="AT1188" t="s">
        <v>1</v>
      </c>
      <c r="AU1188" t="s">
        <v>1</v>
      </c>
      <c r="AV1188" t="s">
        <v>1</v>
      </c>
      <c r="AW1188" t="s">
        <v>11</v>
      </c>
      <c r="AX1188">
        <f>Tabla1[[#This Row],[precio del paquete]]-Tabla1[[#This Row],[Saldo_Deudor]]</f>
        <v>1800</v>
      </c>
      <c r="AY1188">
        <v>13000</v>
      </c>
      <c r="AZ1188">
        <v>0</v>
      </c>
      <c r="BA1188">
        <v>0</v>
      </c>
      <c r="BB1188" s="20">
        <v>0</v>
      </c>
      <c r="BC1188" t="s">
        <v>4162</v>
      </c>
      <c r="BD1188" t="s">
        <v>5962</v>
      </c>
      <c r="BE1188" s="1" t="s">
        <v>3</v>
      </c>
      <c r="BF1188" t="s">
        <v>3</v>
      </c>
      <c r="BG1188" t="s">
        <v>3</v>
      </c>
      <c r="BH1188" t="s">
        <v>3</v>
      </c>
      <c r="BI1188" t="s">
        <v>3</v>
      </c>
      <c r="BJ1188" s="18" t="s">
        <v>6141</v>
      </c>
      <c r="BK1188" t="s">
        <v>3</v>
      </c>
      <c r="BL1188" t="s">
        <v>132</v>
      </c>
      <c r="BM1188" t="s">
        <v>1</v>
      </c>
      <c r="BN1188">
        <f>Tabla1[[#This Row],[precio del paquete]]</f>
        <v>14800</v>
      </c>
      <c r="BO1188" t="s">
        <v>1</v>
      </c>
      <c r="BP1188" t="s">
        <v>1</v>
      </c>
      <c r="BQ1188" t="s">
        <v>1</v>
      </c>
      <c r="BR1188" t="s">
        <v>1</v>
      </c>
      <c r="BS1188" t="s">
        <v>1</v>
      </c>
      <c r="BT1188" t="s">
        <v>1</v>
      </c>
      <c r="BU1188" t="s">
        <v>1</v>
      </c>
      <c r="BV1188" t="s">
        <v>1</v>
      </c>
      <c r="BW1188" t="s">
        <v>0</v>
      </c>
      <c r="BX1188" t="s">
        <v>1</v>
      </c>
      <c r="BY1188" t="s">
        <v>1</v>
      </c>
      <c r="BZ1188" t="s">
        <v>1</v>
      </c>
      <c r="CA1188" t="s">
        <v>1</v>
      </c>
      <c r="CB1188" t="s">
        <v>1</v>
      </c>
      <c r="CD1188" t="str" cm="1">
        <f t="array" aca="1" ref="CD1188" ca="1">eConcatenar(A1188:CB1188,"|")</f>
        <v>6gVuFX8qEci9T5Sw|CAR2021-7529|3|MEMORIAL|TABASCO|CUNDUACAN|HUAPACAL SEGUNDA SECCION|2021-12-11|14800|0|200|50|1|0|0|0|0|0|0|0|0|0|0|0|0|0|0|ALMEIDA|PEREZ|SEBAASTIAN|SOLTERO|X|X|CARRETERA PRINCIPAL |HUAPACAL SEGUNDA SECCION|X|9141135950|X|X|X|CARRETERA PRINCIPAL |X|LUNES|X|X|X|X|X|DOMICILIO |1800|13000|0|0|0|2022-01-20|2022-01-27|x|x|x|x|x|QWZGYZFM9KVTQO|x|HOMBRE|X|14800|X|X|X|X|X|X|X|X|CARDENAS|X|X|X|X|X</v>
      </c>
    </row>
    <row r="1189" spans="1:82" x14ac:dyDescent="0.25">
      <c r="A1189" t="s">
        <v>1323</v>
      </c>
      <c r="B1189" t="s">
        <v>2460</v>
      </c>
      <c r="C1189">
        <v>3</v>
      </c>
      <c r="D1189" t="s">
        <v>3183</v>
      </c>
      <c r="E1189" t="s">
        <v>3188</v>
      </c>
      <c r="F1189" t="s">
        <v>3191</v>
      </c>
      <c r="G1189" t="s">
        <v>3385</v>
      </c>
      <c r="H1189" t="s">
        <v>3787</v>
      </c>
      <c r="I1189">
        <v>14800</v>
      </c>
      <c r="J1189">
        <v>0</v>
      </c>
      <c r="K1189">
        <v>200</v>
      </c>
      <c r="L1189">
        <v>50</v>
      </c>
      <c r="M1189">
        <v>1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 t="s">
        <v>4398</v>
      </c>
      <c r="AC1189" t="s">
        <v>4184</v>
      </c>
      <c r="AD1189" t="s">
        <v>4637</v>
      </c>
      <c r="AE1189" t="s">
        <v>4</v>
      </c>
      <c r="AF1189" t="s">
        <v>1</v>
      </c>
      <c r="AG1189" t="s">
        <v>1</v>
      </c>
      <c r="AH1189" t="s">
        <v>5441</v>
      </c>
      <c r="AI1189" t="s">
        <v>3385</v>
      </c>
      <c r="AJ1189" t="s">
        <v>1</v>
      </c>
      <c r="AK1189">
        <v>9141279597</v>
      </c>
      <c r="AL1189" t="s">
        <v>1</v>
      </c>
      <c r="AM1189" t="s">
        <v>1</v>
      </c>
      <c r="AN1189" t="s">
        <v>1</v>
      </c>
      <c r="AO1189" t="s">
        <v>5441</v>
      </c>
      <c r="AP1189" t="s">
        <v>1</v>
      </c>
      <c r="AQ1189" t="s">
        <v>2</v>
      </c>
      <c r="AR1189" t="s">
        <v>1</v>
      </c>
      <c r="AS1189" t="s">
        <v>1</v>
      </c>
      <c r="AT1189" t="s">
        <v>1</v>
      </c>
      <c r="AU1189" t="s">
        <v>1</v>
      </c>
      <c r="AV1189" t="s">
        <v>1</v>
      </c>
      <c r="AW1189" t="s">
        <v>11</v>
      </c>
      <c r="AX1189">
        <f>Tabla1[[#This Row],[precio del paquete]]-Tabla1[[#This Row],[Saldo_Deudor]]</f>
        <v>800</v>
      </c>
      <c r="AY1189">
        <v>14000</v>
      </c>
      <c r="AZ1189">
        <v>0</v>
      </c>
      <c r="BA1189">
        <v>0</v>
      </c>
      <c r="BB1189" s="20">
        <v>0</v>
      </c>
      <c r="BC1189" t="s">
        <v>4162</v>
      </c>
      <c r="BD1189" t="s">
        <v>5962</v>
      </c>
      <c r="BE1189" s="1" t="s">
        <v>3</v>
      </c>
      <c r="BF1189" t="s">
        <v>3</v>
      </c>
      <c r="BG1189" t="s">
        <v>3</v>
      </c>
      <c r="BH1189" t="s">
        <v>3</v>
      </c>
      <c r="BI1189" t="s">
        <v>3</v>
      </c>
      <c r="BJ1189" s="19" t="s">
        <v>6141</v>
      </c>
      <c r="BK1189" t="s">
        <v>3</v>
      </c>
      <c r="BL1189" t="s">
        <v>132</v>
      </c>
      <c r="BM1189" t="s">
        <v>1</v>
      </c>
      <c r="BN1189">
        <f>Tabla1[[#This Row],[precio del paquete]]</f>
        <v>14800</v>
      </c>
      <c r="BO1189" t="s">
        <v>1</v>
      </c>
      <c r="BP1189" t="s">
        <v>1</v>
      </c>
      <c r="BQ1189" t="s">
        <v>1</v>
      </c>
      <c r="BR1189" t="s">
        <v>1</v>
      </c>
      <c r="BS1189" t="s">
        <v>1</v>
      </c>
      <c r="BT1189" t="s">
        <v>1</v>
      </c>
      <c r="BU1189" t="s">
        <v>1</v>
      </c>
      <c r="BV1189" t="s">
        <v>1</v>
      </c>
      <c r="BW1189" t="s">
        <v>0</v>
      </c>
      <c r="BX1189" t="s">
        <v>1</v>
      </c>
      <c r="BY1189" t="s">
        <v>1</v>
      </c>
      <c r="BZ1189" t="s">
        <v>1</v>
      </c>
      <c r="CA1189" t="s">
        <v>1</v>
      </c>
      <c r="CB1189" t="s">
        <v>1</v>
      </c>
      <c r="CD1189" t="str" cm="1">
        <f t="array" aca="1" ref="CD1189" ca="1">eConcatenar(A1189:CB1189,"|")</f>
        <v>3bC6AdKAkOSp7ail|CAR2021-7522|3|MEMORIAL|TABASCO|CUNDUACAN|HUAPACAL SEGUNDA SECCION|2021-12-10|14800|0|200|50|1|0|0|0|0|0|0|0|0|0|0|0|0|0|0|SUAREZ|PEREZ|ARTEMIA|SOLTERO|X|X|CALLE DE LA IGLESIA ENFRENTE|HUAPACAL SEGUNDA SECCION|X|9141279597|X|X|X|CALLE DE LA IGLESIA ENFRENTE|X|LUNES|X|X|X|X|X|DOMICILIO |800|14000|0|0|0|2022-01-20|2022-01-27|x|x|x|x|x|QWZGYZFM9KVTQO|x|HOMBRE|X|14800|X|X|X|X|X|X|X|X|CARDENAS|X|X|X|X|X</v>
      </c>
    </row>
    <row r="1190" spans="1:82" x14ac:dyDescent="0.25">
      <c r="A1190" t="s">
        <v>1324</v>
      </c>
      <c r="B1190" t="s">
        <v>2461</v>
      </c>
      <c r="C1190">
        <v>3</v>
      </c>
      <c r="D1190" t="s">
        <v>3183</v>
      </c>
      <c r="E1190" t="s">
        <v>3188</v>
      </c>
      <c r="F1190" t="s">
        <v>3191</v>
      </c>
      <c r="G1190" t="s">
        <v>3385</v>
      </c>
      <c r="H1190" t="s">
        <v>3787</v>
      </c>
      <c r="I1190">
        <v>14800</v>
      </c>
      <c r="J1190">
        <v>0</v>
      </c>
      <c r="K1190">
        <v>200</v>
      </c>
      <c r="L1190">
        <v>50</v>
      </c>
      <c r="M1190">
        <v>1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 t="s">
        <v>4184</v>
      </c>
      <c r="AC1190" t="s">
        <v>4428</v>
      </c>
      <c r="AD1190" t="s">
        <v>4638</v>
      </c>
      <c r="AE1190" t="s">
        <v>4</v>
      </c>
      <c r="AF1190" t="s">
        <v>1</v>
      </c>
      <c r="AG1190" t="s">
        <v>1</v>
      </c>
      <c r="AH1190" t="s">
        <v>5442</v>
      </c>
      <c r="AI1190" t="s">
        <v>3385</v>
      </c>
      <c r="AJ1190" t="s">
        <v>1</v>
      </c>
      <c r="AK1190">
        <v>9141279597</v>
      </c>
      <c r="AL1190" t="s">
        <v>1</v>
      </c>
      <c r="AM1190" t="s">
        <v>1</v>
      </c>
      <c r="AN1190" t="s">
        <v>1</v>
      </c>
      <c r="AO1190" t="s">
        <v>5442</v>
      </c>
      <c r="AP1190" t="s">
        <v>1</v>
      </c>
      <c r="AQ1190" t="s">
        <v>2</v>
      </c>
      <c r="AR1190" t="s">
        <v>1</v>
      </c>
      <c r="AS1190" t="s">
        <v>1</v>
      </c>
      <c r="AT1190" t="s">
        <v>1</v>
      </c>
      <c r="AU1190" t="s">
        <v>1</v>
      </c>
      <c r="AV1190" t="s">
        <v>1</v>
      </c>
      <c r="AW1190" t="s">
        <v>11</v>
      </c>
      <c r="AX1190">
        <f>Tabla1[[#This Row],[precio del paquete]]-Tabla1[[#This Row],[Saldo_Deudor]]</f>
        <v>800</v>
      </c>
      <c r="AY1190">
        <v>14000</v>
      </c>
      <c r="AZ1190">
        <v>0</v>
      </c>
      <c r="BA1190">
        <v>0</v>
      </c>
      <c r="BB1190" s="20">
        <v>0</v>
      </c>
      <c r="BC1190" t="s">
        <v>4162</v>
      </c>
      <c r="BD1190" t="s">
        <v>5962</v>
      </c>
      <c r="BE1190" s="1" t="s">
        <v>3</v>
      </c>
      <c r="BF1190" t="s">
        <v>3</v>
      </c>
      <c r="BG1190" t="s">
        <v>3</v>
      </c>
      <c r="BH1190" t="s">
        <v>3</v>
      </c>
      <c r="BI1190" t="s">
        <v>3</v>
      </c>
      <c r="BJ1190" s="18" t="s">
        <v>6141</v>
      </c>
      <c r="BK1190" t="s">
        <v>3</v>
      </c>
      <c r="BL1190" t="s">
        <v>132</v>
      </c>
      <c r="BM1190" t="s">
        <v>1</v>
      </c>
      <c r="BN1190">
        <f>Tabla1[[#This Row],[precio del paquete]]</f>
        <v>14800</v>
      </c>
      <c r="BO1190" t="s">
        <v>1</v>
      </c>
      <c r="BP1190" t="s">
        <v>1</v>
      </c>
      <c r="BQ1190" t="s">
        <v>1</v>
      </c>
      <c r="BR1190" t="s">
        <v>1</v>
      </c>
      <c r="BS1190" t="s">
        <v>1</v>
      </c>
      <c r="BT1190" t="s">
        <v>1</v>
      </c>
      <c r="BU1190" t="s">
        <v>1</v>
      </c>
      <c r="BV1190" t="s">
        <v>1</v>
      </c>
      <c r="BW1190" t="s">
        <v>0</v>
      </c>
      <c r="BX1190" t="s">
        <v>1</v>
      </c>
      <c r="BY1190" t="s">
        <v>1</v>
      </c>
      <c r="BZ1190" t="s">
        <v>1</v>
      </c>
      <c r="CA1190" t="s">
        <v>1</v>
      </c>
      <c r="CB1190" t="s">
        <v>1</v>
      </c>
      <c r="CD1190" t="str" cm="1">
        <f t="array" aca="1" ref="CD1190" ca="1">eConcatenar(A1190:CB1190,"|")</f>
        <v>rbclB7dHOPkGkcoo|CAR2021-7523|3|MEMORIAL|TABASCO|CUNDUACAN|HUAPACAL SEGUNDA SECCION|2021-12-10|14800|0|200|50|1|0|0|0|0|0|0|0|0|0|0|0|0|0|0|PEREZ|IZQUIERDO|ROSA MARIA|SOLTERO|X|X|CARRETERA VIA CORTA SIN NUMERO|HUAPACAL SEGUNDA SECCION|X|9141279597|X|X|X|CARRETERA VIA CORTA SIN NUMERO|X|LUNES|X|X|X|X|X|DOMICILIO |800|14000|0|0|0|2022-01-20|2022-01-27|x|x|x|x|x|QWZGYZFM9KVTQO|x|HOMBRE|X|14800|X|X|X|X|X|X|X|X|CARDENAS|X|X|X|X|X</v>
      </c>
    </row>
    <row r="1191" spans="1:82" x14ac:dyDescent="0.25">
      <c r="A1191" t="s">
        <v>1325</v>
      </c>
      <c r="B1191" t="s">
        <v>2419</v>
      </c>
      <c r="C1191">
        <v>3</v>
      </c>
      <c r="D1191" t="s">
        <v>3183</v>
      </c>
      <c r="E1191" t="s">
        <v>3188</v>
      </c>
      <c r="F1191" t="s">
        <v>3192</v>
      </c>
      <c r="G1191" t="s">
        <v>3368</v>
      </c>
      <c r="H1191" t="s">
        <v>3783</v>
      </c>
      <c r="I1191">
        <v>14800</v>
      </c>
      <c r="J1191">
        <v>0</v>
      </c>
      <c r="K1191">
        <v>200</v>
      </c>
      <c r="L1191">
        <v>50</v>
      </c>
      <c r="M1191">
        <v>1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 t="s">
        <v>7</v>
      </c>
      <c r="AC1191" t="s">
        <v>4246</v>
      </c>
      <c r="AD1191" t="s">
        <v>4596</v>
      </c>
      <c r="AE1191" t="s">
        <v>4</v>
      </c>
      <c r="AF1191" t="s">
        <v>1</v>
      </c>
      <c r="AG1191" t="s">
        <v>1</v>
      </c>
      <c r="AH1191" t="s">
        <v>5411</v>
      </c>
      <c r="AI1191" t="s">
        <v>3368</v>
      </c>
      <c r="AJ1191" t="s">
        <v>1</v>
      </c>
      <c r="AK1191">
        <v>9331232998</v>
      </c>
      <c r="AL1191" t="s">
        <v>1</v>
      </c>
      <c r="AM1191" t="s">
        <v>1</v>
      </c>
      <c r="AN1191" t="s">
        <v>1</v>
      </c>
      <c r="AO1191" t="s">
        <v>5411</v>
      </c>
      <c r="AP1191" t="s">
        <v>1</v>
      </c>
      <c r="AQ1191" t="s">
        <v>2</v>
      </c>
      <c r="AR1191" t="s">
        <v>1</v>
      </c>
      <c r="AS1191" t="s">
        <v>1</v>
      </c>
      <c r="AT1191" t="s">
        <v>1</v>
      </c>
      <c r="AU1191" t="s">
        <v>1</v>
      </c>
      <c r="AV1191" t="s">
        <v>1</v>
      </c>
      <c r="AW1191" t="s">
        <v>11</v>
      </c>
      <c r="AX1191">
        <f>Tabla1[[#This Row],[precio del paquete]]-Tabla1[[#This Row],[Saldo_Deudor]]</f>
        <v>950</v>
      </c>
      <c r="AY1191">
        <v>13850</v>
      </c>
      <c r="AZ1191">
        <v>0</v>
      </c>
      <c r="BA1191">
        <v>0</v>
      </c>
      <c r="BB1191" s="20">
        <v>0</v>
      </c>
      <c r="BC1191" t="s">
        <v>4162</v>
      </c>
      <c r="BD1191" t="s">
        <v>5962</v>
      </c>
      <c r="BE1191" s="1" t="s">
        <v>3</v>
      </c>
      <c r="BF1191" t="s">
        <v>3</v>
      </c>
      <c r="BG1191" t="s">
        <v>3</v>
      </c>
      <c r="BH1191" t="s">
        <v>3</v>
      </c>
      <c r="BI1191" t="s">
        <v>3</v>
      </c>
      <c r="BJ1191" s="19" t="s">
        <v>6141</v>
      </c>
      <c r="BK1191" t="s">
        <v>3</v>
      </c>
      <c r="BL1191" t="s">
        <v>132</v>
      </c>
      <c r="BM1191" t="s">
        <v>1</v>
      </c>
      <c r="BN1191">
        <f>Tabla1[[#This Row],[precio del paquete]]</f>
        <v>14800</v>
      </c>
      <c r="BO1191" t="s">
        <v>1</v>
      </c>
      <c r="BP1191" t="s">
        <v>1</v>
      </c>
      <c r="BQ1191" t="s">
        <v>1</v>
      </c>
      <c r="BR1191" t="s">
        <v>1</v>
      </c>
      <c r="BS1191" t="s">
        <v>1</v>
      </c>
      <c r="BT1191" t="s">
        <v>1</v>
      </c>
      <c r="BU1191" t="s">
        <v>1</v>
      </c>
      <c r="BV1191" t="s">
        <v>1</v>
      </c>
      <c r="BW1191" t="s">
        <v>0</v>
      </c>
      <c r="BX1191" t="s">
        <v>1</v>
      </c>
      <c r="BY1191" t="s">
        <v>1</v>
      </c>
      <c r="BZ1191" t="s">
        <v>1</v>
      </c>
      <c r="CA1191" t="s">
        <v>1</v>
      </c>
      <c r="CB1191" t="s">
        <v>1</v>
      </c>
      <c r="CD1191" t="str" cm="1">
        <f t="array" aca="1" ref="CD1191" ca="1">eConcatenar(A1191:CB1191,"|")</f>
        <v>M4DfFZcwbM2QWRub|PAR2021-3354|3|MEMORIAL|TABASCO|PARAISO|FRACCIONAMIENTO LOS COCOS|2021-10-23|14800|0|200|50|1|0|0|0|0|0|0|0|0|0|0|0|0|0|0|LOPEZ|JIMENEZ|HORACIO ROMAN|SOLTERO|X|X|AVENIDA DOS COCOS MANZANA 9 LOTE 12|FRACCIONAMIENTO LOS COCOS|X|9331232998|X|X|X|AVENIDA DOS COCOS MANZANA 9 LOTE 12|X|LUNES|X|X|X|X|X|DOMICILIO |950|13850|0|0|0|2022-01-20|2022-01-27|x|x|x|x|x|QWZGYZFM9KVTQO|x|HOMBRE|X|14800|X|X|X|X|X|X|X|X|CARDENAS|X|X|X|X|X</v>
      </c>
    </row>
    <row r="1192" spans="1:82" x14ac:dyDescent="0.25">
      <c r="A1192" t="s">
        <v>1326</v>
      </c>
      <c r="B1192" t="s">
        <v>2418</v>
      </c>
      <c r="C1192">
        <v>3</v>
      </c>
      <c r="D1192" t="s">
        <v>3185</v>
      </c>
      <c r="E1192" t="s">
        <v>3188</v>
      </c>
      <c r="F1192" t="s">
        <v>3192</v>
      </c>
      <c r="G1192" t="s">
        <v>3367</v>
      </c>
      <c r="H1192" t="s">
        <v>3919</v>
      </c>
      <c r="I1192">
        <v>12900</v>
      </c>
      <c r="J1192">
        <v>0</v>
      </c>
      <c r="K1192">
        <v>200</v>
      </c>
      <c r="L1192">
        <v>50</v>
      </c>
      <c r="M1192">
        <v>1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 t="s">
        <v>4224</v>
      </c>
      <c r="AC1192" t="s">
        <v>4594</v>
      </c>
      <c r="AD1192" t="s">
        <v>4595</v>
      </c>
      <c r="AE1192" t="s">
        <v>4</v>
      </c>
      <c r="AF1192" t="s">
        <v>1</v>
      </c>
      <c r="AG1192" t="s">
        <v>1</v>
      </c>
      <c r="AH1192" t="s">
        <v>5410</v>
      </c>
      <c r="AI1192" t="s">
        <v>3367</v>
      </c>
      <c r="AJ1192" t="s">
        <v>1</v>
      </c>
      <c r="AK1192">
        <v>9331368854</v>
      </c>
      <c r="AL1192" t="s">
        <v>1</v>
      </c>
      <c r="AM1192" t="s">
        <v>1</v>
      </c>
      <c r="AN1192" t="s">
        <v>1</v>
      </c>
      <c r="AO1192" t="s">
        <v>5410</v>
      </c>
      <c r="AP1192" t="s">
        <v>1</v>
      </c>
      <c r="AQ1192" t="s">
        <v>2</v>
      </c>
      <c r="AR1192" t="s">
        <v>1</v>
      </c>
      <c r="AS1192" t="s">
        <v>1</v>
      </c>
      <c r="AT1192" t="s">
        <v>1</v>
      </c>
      <c r="AU1192" t="s">
        <v>1</v>
      </c>
      <c r="AV1192" t="s">
        <v>1</v>
      </c>
      <c r="AW1192" t="s">
        <v>11</v>
      </c>
      <c r="AX1192">
        <f>Tabla1[[#This Row],[precio del paquete]]-Tabla1[[#This Row],[Saldo_Deudor]]</f>
        <v>7000</v>
      </c>
      <c r="AY1192">
        <v>5900</v>
      </c>
      <c r="AZ1192">
        <v>0</v>
      </c>
      <c r="BA1192">
        <v>0</v>
      </c>
      <c r="BB1192" s="20">
        <v>0</v>
      </c>
      <c r="BC1192" t="s">
        <v>4162</v>
      </c>
      <c r="BD1192" t="s">
        <v>5962</v>
      </c>
      <c r="BE1192" s="1" t="s">
        <v>3</v>
      </c>
      <c r="BF1192" t="s">
        <v>3</v>
      </c>
      <c r="BG1192" t="s">
        <v>3</v>
      </c>
      <c r="BH1192" t="s">
        <v>3</v>
      </c>
      <c r="BI1192" t="s">
        <v>3</v>
      </c>
      <c r="BJ1192" s="18" t="s">
        <v>6141</v>
      </c>
      <c r="BK1192" t="s">
        <v>3</v>
      </c>
      <c r="BL1192" t="s">
        <v>132</v>
      </c>
      <c r="BM1192" t="s">
        <v>1</v>
      </c>
      <c r="BN1192">
        <f>Tabla1[[#This Row],[precio del paquete]]</f>
        <v>12900</v>
      </c>
      <c r="BO1192" t="s">
        <v>1</v>
      </c>
      <c r="BP1192" t="s">
        <v>1</v>
      </c>
      <c r="BQ1192" t="s">
        <v>1</v>
      </c>
      <c r="BR1192" t="s">
        <v>1</v>
      </c>
      <c r="BS1192" t="s">
        <v>1</v>
      </c>
      <c r="BT1192" t="s">
        <v>1</v>
      </c>
      <c r="BU1192" t="s">
        <v>1</v>
      </c>
      <c r="BV1192" t="s">
        <v>1</v>
      </c>
      <c r="BW1192" t="s">
        <v>0</v>
      </c>
      <c r="BX1192" t="s">
        <v>1</v>
      </c>
      <c r="BY1192" t="s">
        <v>1</v>
      </c>
      <c r="BZ1192" t="s">
        <v>1</v>
      </c>
      <c r="CA1192" t="s">
        <v>1</v>
      </c>
      <c r="CB1192" t="s">
        <v>1</v>
      </c>
      <c r="CD1192" t="str" cm="1">
        <f t="array" aca="1" ref="CD1192" ca="1">eConcatenar(A1192:CB1192,"|")</f>
        <v>OS6ffAzAfdB4PSeP|PAR2020-0730|3|IMPERIAL DE LUJO|TABASCO|PARAISO|FRACCIONAMIENTO LICENCIADO CARLOS A MADRAZO|2020-03-14|12900|0|200|50|1|0|0|0|0|0|0|0|0|0|0|0|0|0|0|DOMINGUEZ|LANDERO|ELEAZER|SOLTERO|X|X|CALLE EVELIO ALEXANDRO ROMERO|FRACCIONAMIENTO LICENCIADO CARLOS A MADRAZO|X|9331368854|X|X|X|CALLE EVELIO ALEXANDRO ROMERO|X|LUNES|X|X|X|X|X|DOMICILIO |7000|5900|0|0|0|2022-01-20|2022-01-27|x|x|x|x|x|QWZGYZFM9KVTQO|x|HOMBRE|X|12900|X|X|X|X|X|X|X|X|CARDENAS|X|X|X|X|X</v>
      </c>
    </row>
    <row r="1193" spans="1:82" x14ac:dyDescent="0.25">
      <c r="A1193" t="s">
        <v>1327</v>
      </c>
      <c r="B1193" t="s">
        <v>2420</v>
      </c>
      <c r="C1193">
        <v>3</v>
      </c>
      <c r="D1193" t="s">
        <v>3183</v>
      </c>
      <c r="E1193" t="s">
        <v>3188</v>
      </c>
      <c r="F1193" t="s">
        <v>3192</v>
      </c>
      <c r="G1193" t="s">
        <v>3368</v>
      </c>
      <c r="H1193" t="s">
        <v>3864</v>
      </c>
      <c r="I1193">
        <v>14800</v>
      </c>
      <c r="J1193">
        <v>0</v>
      </c>
      <c r="K1193">
        <v>200</v>
      </c>
      <c r="L1193">
        <v>50</v>
      </c>
      <c r="M1193">
        <v>1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 t="s">
        <v>7</v>
      </c>
      <c r="AC1193" t="s">
        <v>4246</v>
      </c>
      <c r="AD1193" t="s">
        <v>4207</v>
      </c>
      <c r="AE1193" t="s">
        <v>4</v>
      </c>
      <c r="AF1193" t="s">
        <v>1</v>
      </c>
      <c r="AG1193" t="s">
        <v>1</v>
      </c>
      <c r="AH1193" t="s">
        <v>5412</v>
      </c>
      <c r="AI1193" t="s">
        <v>3368</v>
      </c>
      <c r="AJ1193" t="s">
        <v>1</v>
      </c>
      <c r="AK1193">
        <v>9331368618</v>
      </c>
      <c r="AL1193" t="s">
        <v>1</v>
      </c>
      <c r="AM1193" t="s">
        <v>1</v>
      </c>
      <c r="AN1193" t="s">
        <v>1</v>
      </c>
      <c r="AO1193" t="s">
        <v>5412</v>
      </c>
      <c r="AP1193" t="s">
        <v>1</v>
      </c>
      <c r="AQ1193" t="s">
        <v>2</v>
      </c>
      <c r="AR1193" t="s">
        <v>1</v>
      </c>
      <c r="AS1193" t="s">
        <v>1</v>
      </c>
      <c r="AT1193" t="s">
        <v>1</v>
      </c>
      <c r="AU1193" t="s">
        <v>1</v>
      </c>
      <c r="AV1193" t="s">
        <v>1</v>
      </c>
      <c r="AW1193" t="s">
        <v>11</v>
      </c>
      <c r="AX1193">
        <f>Tabla1[[#This Row],[precio del paquete]]-Tabla1[[#This Row],[Saldo_Deudor]]</f>
        <v>300</v>
      </c>
      <c r="AY1193">
        <v>14500</v>
      </c>
      <c r="AZ1193">
        <v>0</v>
      </c>
      <c r="BA1193">
        <v>0</v>
      </c>
      <c r="BB1193" s="20">
        <v>0</v>
      </c>
      <c r="BC1193" t="s">
        <v>3762</v>
      </c>
      <c r="BD1193" t="s">
        <v>3888</v>
      </c>
      <c r="BE1193" s="1" t="s">
        <v>3</v>
      </c>
      <c r="BF1193" t="s">
        <v>3</v>
      </c>
      <c r="BG1193" t="s">
        <v>3</v>
      </c>
      <c r="BH1193" t="s">
        <v>3</v>
      </c>
      <c r="BI1193" t="s">
        <v>3</v>
      </c>
      <c r="BJ1193" s="19" t="s">
        <v>6141</v>
      </c>
      <c r="BK1193" t="s">
        <v>3</v>
      </c>
      <c r="BL1193" t="s">
        <v>132</v>
      </c>
      <c r="BM1193" t="s">
        <v>1</v>
      </c>
      <c r="BN1193">
        <f>Tabla1[[#This Row],[precio del paquete]]</f>
        <v>14800</v>
      </c>
      <c r="BO1193" t="s">
        <v>1</v>
      </c>
      <c r="BP1193" t="s">
        <v>1</v>
      </c>
      <c r="BQ1193" t="s">
        <v>1</v>
      </c>
      <c r="BR1193" t="s">
        <v>1</v>
      </c>
      <c r="BS1193" t="s">
        <v>1</v>
      </c>
      <c r="BT1193" t="s">
        <v>1</v>
      </c>
      <c r="BU1193" t="s">
        <v>1</v>
      </c>
      <c r="BV1193" t="s">
        <v>1</v>
      </c>
      <c r="BW1193" t="s">
        <v>0</v>
      </c>
      <c r="BX1193" t="s">
        <v>1</v>
      </c>
      <c r="BY1193" t="s">
        <v>1</v>
      </c>
      <c r="BZ1193" t="s">
        <v>1</v>
      </c>
      <c r="CA1193" t="s">
        <v>1</v>
      </c>
      <c r="CB1193" t="s">
        <v>1</v>
      </c>
      <c r="CD1193" t="str" cm="1">
        <f t="array" aca="1" ref="CD1193" ca="1">eConcatenar(A1193:CB1193,"|")</f>
        <v>wrmCAhH5IwodWuuK|PAR2021-3363|3|MEMORIAL|TABASCO|PARAISO|FRACCIONAMIENTO LOS COCOS|2021-10-25|14800|0|200|50|1|0|0|0|0|0|0|0|0|0|0|0|0|0|0|LOPEZ|JIMENEZ|VICENTE|SOLTERO|X|X|AVENIDA COCOS |FRACCIONAMIENTO LOS COCOS|X|9331368618|X|X|X|AVENIDA COCOS |X|LUNES|X|X|X|X|X|DOMICILIO |300|14500|0|0|0|2021-11-18|2021-11-25|x|x|x|x|x|QWZGYZFM9KVTQO|x|HOMBRE|X|14800|X|X|X|X|X|X|X|X|CARDENAS|X|X|X|X|X</v>
      </c>
    </row>
    <row r="1194" spans="1:82" x14ac:dyDescent="0.25">
      <c r="A1194" t="s">
        <v>1328</v>
      </c>
      <c r="B1194" t="s">
        <v>2235</v>
      </c>
      <c r="C1194">
        <v>3</v>
      </c>
      <c r="D1194" t="s">
        <v>3183</v>
      </c>
      <c r="E1194" t="s">
        <v>3188</v>
      </c>
      <c r="F1194" t="s">
        <v>3192</v>
      </c>
      <c r="G1194" t="s">
        <v>3259</v>
      </c>
      <c r="H1194" t="s">
        <v>3824</v>
      </c>
      <c r="I1194">
        <v>14800</v>
      </c>
      <c r="J1194">
        <v>0</v>
      </c>
      <c r="K1194">
        <v>100</v>
      </c>
      <c r="L1194">
        <v>50</v>
      </c>
      <c r="M1194">
        <v>1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 t="s">
        <v>4374</v>
      </c>
      <c r="AC1194" t="s">
        <v>4375</v>
      </c>
      <c r="AD1194" t="s">
        <v>4376</v>
      </c>
      <c r="AE1194" t="s">
        <v>4</v>
      </c>
      <c r="AF1194" t="s">
        <v>1</v>
      </c>
      <c r="AG1194" t="s">
        <v>1</v>
      </c>
      <c r="AH1194" t="s">
        <v>5264</v>
      </c>
      <c r="AI1194" t="s">
        <v>3259</v>
      </c>
      <c r="AJ1194" t="s">
        <v>1</v>
      </c>
      <c r="AK1194">
        <v>9332071063</v>
      </c>
      <c r="AL1194" t="s">
        <v>1</v>
      </c>
      <c r="AM1194" t="s">
        <v>1</v>
      </c>
      <c r="AN1194" t="s">
        <v>1</v>
      </c>
      <c r="AO1194" t="s">
        <v>5264</v>
      </c>
      <c r="AP1194" t="s">
        <v>1</v>
      </c>
      <c r="AQ1194" t="s">
        <v>2</v>
      </c>
      <c r="AR1194" t="s">
        <v>1</v>
      </c>
      <c r="AS1194" t="s">
        <v>1</v>
      </c>
      <c r="AT1194" t="s">
        <v>1</v>
      </c>
      <c r="AU1194" t="s">
        <v>1</v>
      </c>
      <c r="AV1194" t="s">
        <v>1</v>
      </c>
      <c r="AW1194" t="s">
        <v>11</v>
      </c>
      <c r="AX1194">
        <f>Tabla1[[#This Row],[precio del paquete]]-Tabla1[[#This Row],[Saldo_Deudor]]</f>
        <v>800</v>
      </c>
      <c r="AY1194">
        <v>14000</v>
      </c>
      <c r="AZ1194">
        <v>0</v>
      </c>
      <c r="BA1194">
        <v>0</v>
      </c>
      <c r="BB1194" s="20">
        <v>0</v>
      </c>
      <c r="BC1194" t="s">
        <v>3768</v>
      </c>
      <c r="BD1194" t="s">
        <v>3769</v>
      </c>
      <c r="BE1194" s="1" t="s">
        <v>3</v>
      </c>
      <c r="BF1194" t="s">
        <v>3</v>
      </c>
      <c r="BG1194" t="s">
        <v>3</v>
      </c>
      <c r="BH1194" t="s">
        <v>3</v>
      </c>
      <c r="BI1194" t="s">
        <v>3</v>
      </c>
      <c r="BJ1194" s="18" t="s">
        <v>6141</v>
      </c>
      <c r="BK1194" t="s">
        <v>3</v>
      </c>
      <c r="BL1194" t="s">
        <v>132</v>
      </c>
      <c r="BM1194" t="s">
        <v>1</v>
      </c>
      <c r="BN1194">
        <f>Tabla1[[#This Row],[precio del paquete]]</f>
        <v>14800</v>
      </c>
      <c r="BO1194" t="s">
        <v>1</v>
      </c>
      <c r="BP1194" t="s">
        <v>1</v>
      </c>
      <c r="BQ1194" t="s">
        <v>1</v>
      </c>
      <c r="BR1194" t="s">
        <v>1</v>
      </c>
      <c r="BS1194" t="s">
        <v>1</v>
      </c>
      <c r="BT1194" t="s">
        <v>1</v>
      </c>
      <c r="BU1194" t="s">
        <v>1</v>
      </c>
      <c r="BV1194" t="s">
        <v>1</v>
      </c>
      <c r="BW1194" t="s">
        <v>0</v>
      </c>
      <c r="BX1194" t="s">
        <v>1</v>
      </c>
      <c r="BY1194" t="s">
        <v>1</v>
      </c>
      <c r="BZ1194" t="s">
        <v>1</v>
      </c>
      <c r="CA1194" t="s">
        <v>1</v>
      </c>
      <c r="CB1194" t="s">
        <v>1</v>
      </c>
      <c r="CD1194" t="str" cm="1">
        <f t="array" aca="1" ref="CD1194" ca="1">eConcatenar(A1194:CB1194,"|")</f>
        <v>n9d2UJ0TfxG0aanx|PAR2021-3514|3|MEMORIAL|TABASCO|PARAISO|COLONIA CENTRO|2021-10-30|14800|0|100|50|1|0|0|0|0|0|0|0|0|0|0|0|0|0|0|MAGAÃ‘A|CHIQUITO|DALIA ESTRELLA|SOLTERO|X|X|CALLE MELCHOR OCAMPO 309|COLONIA CENTRO|X|9332071063|X|X|X|CALLE MELCHOR OCAMPO 309|X|LUNES|X|X|X|X|X|DOMICILIO |800|14000|0|0|0|2022-01-22|2022-01-29|x|x|x|x|x|QWZGYZFM9KVTQO|x|HOMBRE|X|14800|X|X|X|X|X|X|X|X|CARDENAS|X|X|X|X|X</v>
      </c>
    </row>
    <row r="1195" spans="1:82" x14ac:dyDescent="0.25">
      <c r="A1195" t="s">
        <v>1329</v>
      </c>
      <c r="B1195" t="s">
        <v>2248</v>
      </c>
      <c r="C1195">
        <v>3</v>
      </c>
      <c r="D1195" t="s">
        <v>3183</v>
      </c>
      <c r="E1195" t="s">
        <v>3188</v>
      </c>
      <c r="F1195" t="s">
        <v>3192</v>
      </c>
      <c r="G1195" t="s">
        <v>3263</v>
      </c>
      <c r="H1195" t="s">
        <v>3824</v>
      </c>
      <c r="I1195">
        <v>14800</v>
      </c>
      <c r="J1195">
        <v>0</v>
      </c>
      <c r="K1195">
        <v>200</v>
      </c>
      <c r="L1195">
        <v>50</v>
      </c>
      <c r="M1195">
        <v>1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 t="s">
        <v>4201</v>
      </c>
      <c r="AC1195" t="s">
        <v>4385</v>
      </c>
      <c r="AD1195" t="s">
        <v>4397</v>
      </c>
      <c r="AE1195" t="s">
        <v>4</v>
      </c>
      <c r="AF1195" t="s">
        <v>1</v>
      </c>
      <c r="AG1195" t="s">
        <v>1</v>
      </c>
      <c r="AH1195" t="s">
        <v>5277</v>
      </c>
      <c r="AI1195" t="s">
        <v>3263</v>
      </c>
      <c r="AJ1195" t="s">
        <v>1</v>
      </c>
      <c r="AK1195">
        <v>9331345101</v>
      </c>
      <c r="AL1195" t="s">
        <v>1</v>
      </c>
      <c r="AM1195" t="s">
        <v>1</v>
      </c>
      <c r="AN1195" t="s">
        <v>1</v>
      </c>
      <c r="AO1195" t="s">
        <v>5277</v>
      </c>
      <c r="AP1195" t="s">
        <v>1</v>
      </c>
      <c r="AQ1195" t="s">
        <v>2</v>
      </c>
      <c r="AR1195" t="s">
        <v>1</v>
      </c>
      <c r="AS1195" t="s">
        <v>1</v>
      </c>
      <c r="AT1195" t="s">
        <v>1</v>
      </c>
      <c r="AU1195" t="s">
        <v>1</v>
      </c>
      <c r="AV1195" t="s">
        <v>1</v>
      </c>
      <c r="AW1195" t="s">
        <v>11</v>
      </c>
      <c r="AX1195">
        <f>Tabla1[[#This Row],[precio del paquete]]-Tabla1[[#This Row],[Saldo_Deudor]]</f>
        <v>600</v>
      </c>
      <c r="AY1195">
        <v>14200</v>
      </c>
      <c r="AZ1195">
        <v>0</v>
      </c>
      <c r="BA1195">
        <v>0</v>
      </c>
      <c r="BB1195" s="20">
        <v>0</v>
      </c>
      <c r="BC1195" t="s">
        <v>5968</v>
      </c>
      <c r="BD1195" t="s">
        <v>5988</v>
      </c>
      <c r="BE1195" s="1" t="s">
        <v>3</v>
      </c>
      <c r="BF1195" t="s">
        <v>3</v>
      </c>
      <c r="BG1195" t="s">
        <v>3</v>
      </c>
      <c r="BH1195" t="s">
        <v>3</v>
      </c>
      <c r="BI1195" t="s">
        <v>3</v>
      </c>
      <c r="BJ1195" s="19" t="s">
        <v>6141</v>
      </c>
      <c r="BK1195" t="s">
        <v>3</v>
      </c>
      <c r="BL1195" t="s">
        <v>132</v>
      </c>
      <c r="BM1195" t="s">
        <v>1</v>
      </c>
      <c r="BN1195">
        <f>Tabla1[[#This Row],[precio del paquete]]</f>
        <v>14800</v>
      </c>
      <c r="BO1195" t="s">
        <v>1</v>
      </c>
      <c r="BP1195" t="s">
        <v>1</v>
      </c>
      <c r="BQ1195" t="s">
        <v>1</v>
      </c>
      <c r="BR1195" t="s">
        <v>1</v>
      </c>
      <c r="BS1195" t="s">
        <v>1</v>
      </c>
      <c r="BT1195" t="s">
        <v>1</v>
      </c>
      <c r="BU1195" t="s">
        <v>1</v>
      </c>
      <c r="BV1195" t="s">
        <v>1</v>
      </c>
      <c r="BW1195" t="s">
        <v>0</v>
      </c>
      <c r="BX1195" t="s">
        <v>1</v>
      </c>
      <c r="BY1195" t="s">
        <v>1</v>
      </c>
      <c r="BZ1195" t="s">
        <v>1</v>
      </c>
      <c r="CA1195" t="s">
        <v>1</v>
      </c>
      <c r="CB1195" t="s">
        <v>1</v>
      </c>
      <c r="CD1195" t="str" cm="1">
        <f t="array" aca="1" ref="CD1195" ca="1">eConcatenar(A1195:CB1195,"|")</f>
        <v>PnYnKM4SDFf2s45Q|PAR2021-3515|3|MEMORIAL|TABASCO|PARAISO|COLONIA EL LIMON|2021-10-30|14800|0|200|50|1|0|0|0|0|0|0|0|0|0|0|0|0|0|0|HERNANDEZ|SANTOS|AGUSTIN|SOLTERO|X|X|CARRETERA DOS BOCAS |COLONIA EL LIMON|X|9331345101|X|X|X|CARRETERA DOS BOCAS |X|LUNES|X|X|X|X|X|DOMICILIO |600|14200|0|0|0|2022-01-01|2022-01-08|x|x|x|x|x|QWZGYZFM9KVTQO|x|HOMBRE|X|14800|X|X|X|X|X|X|X|X|CARDENAS|X|X|X|X|X</v>
      </c>
    </row>
    <row r="1196" spans="1:82" x14ac:dyDescent="0.25">
      <c r="A1196" t="s">
        <v>1330</v>
      </c>
      <c r="B1196" t="s">
        <v>2641</v>
      </c>
      <c r="C1196">
        <v>3</v>
      </c>
      <c r="D1196" t="s">
        <v>3183</v>
      </c>
      <c r="E1196" t="s">
        <v>3188</v>
      </c>
      <c r="F1196" t="s">
        <v>3192</v>
      </c>
      <c r="G1196" t="s">
        <v>3496</v>
      </c>
      <c r="H1196" t="s">
        <v>3765</v>
      </c>
      <c r="I1196">
        <v>14800</v>
      </c>
      <c r="J1196">
        <v>0</v>
      </c>
      <c r="K1196">
        <v>100</v>
      </c>
      <c r="L1196">
        <v>50</v>
      </c>
      <c r="M1196">
        <v>1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 t="s">
        <v>4794</v>
      </c>
      <c r="AC1196" t="s">
        <v>4201</v>
      </c>
      <c r="AD1196" t="s">
        <v>4432</v>
      </c>
      <c r="AE1196" t="s">
        <v>4</v>
      </c>
      <c r="AF1196" t="s">
        <v>1</v>
      </c>
      <c r="AG1196" t="s">
        <v>1</v>
      </c>
      <c r="AH1196" t="s">
        <v>5561</v>
      </c>
      <c r="AI1196" t="s">
        <v>3496</v>
      </c>
      <c r="AJ1196" t="s">
        <v>1</v>
      </c>
      <c r="AK1196">
        <v>9333276426</v>
      </c>
      <c r="AL1196" t="s">
        <v>1</v>
      </c>
      <c r="AM1196" t="s">
        <v>1</v>
      </c>
      <c r="AN1196" t="s">
        <v>1</v>
      </c>
      <c r="AO1196" t="s">
        <v>5561</v>
      </c>
      <c r="AP1196" t="s">
        <v>1</v>
      </c>
      <c r="AQ1196" t="s">
        <v>2</v>
      </c>
      <c r="AR1196" t="s">
        <v>1</v>
      </c>
      <c r="AS1196" t="s">
        <v>1</v>
      </c>
      <c r="AT1196" t="s">
        <v>1</v>
      </c>
      <c r="AU1196" t="s">
        <v>1</v>
      </c>
      <c r="AV1196" t="s">
        <v>1</v>
      </c>
      <c r="AW1196" t="s">
        <v>11</v>
      </c>
      <c r="AX1196">
        <f>Tabla1[[#This Row],[precio del paquete]]-Tabla1[[#This Row],[Saldo_Deudor]]</f>
        <v>500</v>
      </c>
      <c r="AY1196">
        <v>14300</v>
      </c>
      <c r="AZ1196">
        <v>0</v>
      </c>
      <c r="BA1196">
        <v>0</v>
      </c>
      <c r="BB1196" s="20">
        <v>0</v>
      </c>
      <c r="BC1196" t="s">
        <v>3988</v>
      </c>
      <c r="BD1196" t="s">
        <v>3768</v>
      </c>
      <c r="BE1196" s="1" t="s">
        <v>3</v>
      </c>
      <c r="BF1196" t="s">
        <v>3</v>
      </c>
      <c r="BG1196" t="s">
        <v>3</v>
      </c>
      <c r="BH1196" t="s">
        <v>3</v>
      </c>
      <c r="BI1196" t="s">
        <v>3</v>
      </c>
      <c r="BJ1196" s="18" t="s">
        <v>6141</v>
      </c>
      <c r="BK1196" t="s">
        <v>3</v>
      </c>
      <c r="BL1196" t="s">
        <v>132</v>
      </c>
      <c r="BM1196" t="s">
        <v>1</v>
      </c>
      <c r="BN1196">
        <f>Tabla1[[#This Row],[precio del paquete]]</f>
        <v>14800</v>
      </c>
      <c r="BO1196" t="s">
        <v>1</v>
      </c>
      <c r="BP1196" t="s">
        <v>1</v>
      </c>
      <c r="BQ1196" t="s">
        <v>1</v>
      </c>
      <c r="BR1196" t="s">
        <v>1</v>
      </c>
      <c r="BS1196" t="s">
        <v>1</v>
      </c>
      <c r="BT1196" t="s">
        <v>1</v>
      </c>
      <c r="BU1196" t="s">
        <v>1</v>
      </c>
      <c r="BV1196" t="s">
        <v>1</v>
      </c>
      <c r="BW1196" t="s">
        <v>0</v>
      </c>
      <c r="BX1196" t="s">
        <v>1</v>
      </c>
      <c r="BY1196" t="s">
        <v>1</v>
      </c>
      <c r="BZ1196" t="s">
        <v>1</v>
      </c>
      <c r="CA1196" t="s">
        <v>1</v>
      </c>
      <c r="CB1196" t="s">
        <v>1</v>
      </c>
      <c r="CD1196" t="str" cm="1">
        <f t="array" aca="1" ref="CD1196" ca="1">eConcatenar(A1196:CB1196,"|")</f>
        <v>Dx4M4VJ8qCMtuplb|PAR2021-3708|3|MEMORIAL|TABASCO|PARAISO|PUERTO CEIBA CARRIZAL|2021-11-16|14800|0|100|50|1|0|0|0|0|0|0|0|0|0|0|0|0|0|0|LIZARRAGA|HERNANDEZ|LEONARDO|SOLTERO|X|X|CALLE LAS FLORES|PUERTO CEIBA CARRIZAL|X|9333276426|X|X|X|CALLE LAS FLORES|X|LUNES|X|X|X|X|X|DOMICILIO |500|14300|0|0|0|2022-01-15|2022-01-22|x|x|x|x|x|QWZGYZFM9KVTQO|x|HOMBRE|X|14800|X|X|X|X|X|X|X|X|CARDENAS|X|X|X|X|X</v>
      </c>
    </row>
    <row r="1197" spans="1:82" x14ac:dyDescent="0.25">
      <c r="A1197" t="s">
        <v>1331</v>
      </c>
      <c r="B1197" t="s">
        <v>2203</v>
      </c>
      <c r="C1197">
        <v>3</v>
      </c>
      <c r="D1197" t="s">
        <v>3183</v>
      </c>
      <c r="E1197" t="s">
        <v>3188</v>
      </c>
      <c r="F1197" t="s">
        <v>3192</v>
      </c>
      <c r="G1197" t="s">
        <v>3243</v>
      </c>
      <c r="H1197" t="s">
        <v>3759</v>
      </c>
      <c r="I1197">
        <v>14800</v>
      </c>
      <c r="J1197">
        <v>0</v>
      </c>
      <c r="K1197">
        <v>100</v>
      </c>
      <c r="L1197">
        <v>50</v>
      </c>
      <c r="M1197">
        <v>1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 t="s">
        <v>4318</v>
      </c>
      <c r="AC1197" t="s">
        <v>4314</v>
      </c>
      <c r="AD1197" t="s">
        <v>4319</v>
      </c>
      <c r="AE1197" t="s">
        <v>4</v>
      </c>
      <c r="AF1197" t="s">
        <v>1</v>
      </c>
      <c r="AG1197" t="s">
        <v>1</v>
      </c>
      <c r="AH1197" t="s">
        <v>5242</v>
      </c>
      <c r="AI1197" t="s">
        <v>3243</v>
      </c>
      <c r="AJ1197" t="s">
        <v>1</v>
      </c>
      <c r="AK1197">
        <v>9331033201</v>
      </c>
      <c r="AL1197" t="s">
        <v>1</v>
      </c>
      <c r="AM1197" t="s">
        <v>1</v>
      </c>
      <c r="AN1197" t="s">
        <v>1</v>
      </c>
      <c r="AO1197" t="s">
        <v>5242</v>
      </c>
      <c r="AP1197" t="s">
        <v>1</v>
      </c>
      <c r="AQ1197" t="s">
        <v>2</v>
      </c>
      <c r="AR1197" t="s">
        <v>1</v>
      </c>
      <c r="AS1197" t="s">
        <v>1</v>
      </c>
      <c r="AT1197" t="s">
        <v>1</v>
      </c>
      <c r="AU1197" t="s">
        <v>1</v>
      </c>
      <c r="AV1197" t="s">
        <v>1</v>
      </c>
      <c r="AW1197" t="s">
        <v>11</v>
      </c>
      <c r="AX1197">
        <f>Tabla1[[#This Row],[precio del paquete]]-Tabla1[[#This Row],[Saldo_Deudor]]</f>
        <v>1400</v>
      </c>
      <c r="AY1197">
        <v>13400</v>
      </c>
      <c r="AZ1197">
        <v>0</v>
      </c>
      <c r="BA1197">
        <v>0</v>
      </c>
      <c r="BB1197" s="20">
        <v>0</v>
      </c>
      <c r="BC1197" t="s">
        <v>3976</v>
      </c>
      <c r="BD1197" t="s">
        <v>6034</v>
      </c>
      <c r="BE1197" s="1" t="s">
        <v>3</v>
      </c>
      <c r="BF1197" t="s">
        <v>3</v>
      </c>
      <c r="BG1197" t="s">
        <v>3</v>
      </c>
      <c r="BH1197" t="s">
        <v>3</v>
      </c>
      <c r="BI1197" t="s">
        <v>3</v>
      </c>
      <c r="BJ1197" s="19" t="s">
        <v>6141</v>
      </c>
      <c r="BK1197" t="s">
        <v>3</v>
      </c>
      <c r="BL1197" t="s">
        <v>132</v>
      </c>
      <c r="BM1197" t="s">
        <v>1</v>
      </c>
      <c r="BN1197">
        <f>Tabla1[[#This Row],[precio del paquete]]</f>
        <v>14800</v>
      </c>
      <c r="BO1197" t="s">
        <v>1</v>
      </c>
      <c r="BP1197" t="s">
        <v>1</v>
      </c>
      <c r="BQ1197" t="s">
        <v>1</v>
      </c>
      <c r="BR1197" t="s">
        <v>1</v>
      </c>
      <c r="BS1197" t="s">
        <v>1</v>
      </c>
      <c r="BT1197" t="s">
        <v>1</v>
      </c>
      <c r="BU1197" t="s">
        <v>1</v>
      </c>
      <c r="BV1197" t="s">
        <v>1</v>
      </c>
      <c r="BW1197" t="s">
        <v>0</v>
      </c>
      <c r="BX1197" t="s">
        <v>1</v>
      </c>
      <c r="BY1197" t="s">
        <v>1</v>
      </c>
      <c r="BZ1197" t="s">
        <v>1</v>
      </c>
      <c r="CA1197" t="s">
        <v>1</v>
      </c>
      <c r="CB1197" t="s">
        <v>1</v>
      </c>
      <c r="CD1197" t="str" cm="1">
        <f t="array" aca="1" ref="CD1197" ca="1">eConcatenar(A1197:CB1197,"|")</f>
        <v>NjINfUgbbTTCVYHG|PAR2021-3500|3|MEMORIAL|TABASCO|PARAISO|CENTRO PARAISO|2021-10-29|14800|0|100|50|1|0|0|0|0|0|0|0|0|0|0|0|0|0|0|GALMICHE|CASTILLO|RUTH|SOLTERO|X|X|CALLE REGINO HERNANDEZ|CENTRO PARAISO|X|9331033201|X|X|X|CALLE REGINO HERNANDEZ|X|LUNES|X|X|X|X|X|DOMICILIO |1400|13400|0|0|0|2022-05-01|2022-05-08|x|x|x|x|x|QWZGYZFM9KVTQO|x|HOMBRE|X|14800|X|X|X|X|X|X|X|X|CARDENAS|X|X|X|X|X</v>
      </c>
    </row>
    <row r="1198" spans="1:82" x14ac:dyDescent="0.25">
      <c r="A1198" t="s">
        <v>1332</v>
      </c>
      <c r="B1198" t="s">
        <v>2531</v>
      </c>
      <c r="C1198">
        <v>3</v>
      </c>
      <c r="D1198" t="s">
        <v>3183</v>
      </c>
      <c r="E1198" t="s">
        <v>3188</v>
      </c>
      <c r="F1198" t="s">
        <v>0</v>
      </c>
      <c r="G1198" t="s">
        <v>3434</v>
      </c>
      <c r="H1198" t="s">
        <v>3778</v>
      </c>
      <c r="I1198">
        <v>14800</v>
      </c>
      <c r="J1198">
        <v>0</v>
      </c>
      <c r="K1198">
        <v>250</v>
      </c>
      <c r="L1198">
        <v>50</v>
      </c>
      <c r="M1198">
        <v>1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 t="s">
        <v>4188</v>
      </c>
      <c r="AC1198" t="s">
        <v>4701</v>
      </c>
      <c r="AD1198" t="s">
        <v>4281</v>
      </c>
      <c r="AE1198" t="s">
        <v>4</v>
      </c>
      <c r="AF1198" t="s">
        <v>1</v>
      </c>
      <c r="AG1198" t="s">
        <v>1</v>
      </c>
      <c r="AH1198" t="s">
        <v>5486</v>
      </c>
      <c r="AI1198" t="s">
        <v>3434</v>
      </c>
      <c r="AJ1198" t="s">
        <v>1</v>
      </c>
      <c r="AK1198">
        <v>9371660889</v>
      </c>
      <c r="AL1198" t="s">
        <v>1</v>
      </c>
      <c r="AM1198" t="s">
        <v>1</v>
      </c>
      <c r="AN1198" t="s">
        <v>1</v>
      </c>
      <c r="AO1198" t="s">
        <v>5486</v>
      </c>
      <c r="AP1198" t="s">
        <v>1</v>
      </c>
      <c r="AQ1198" t="s">
        <v>2</v>
      </c>
      <c r="AR1198" t="s">
        <v>1</v>
      </c>
      <c r="AS1198" t="s">
        <v>1</v>
      </c>
      <c r="AT1198" t="s">
        <v>1</v>
      </c>
      <c r="AU1198" t="s">
        <v>1</v>
      </c>
      <c r="AV1198" t="s">
        <v>1</v>
      </c>
      <c r="AW1198" t="s">
        <v>11</v>
      </c>
      <c r="AX1198">
        <f>Tabla1[[#This Row],[precio del paquete]]-Tabla1[[#This Row],[Saldo_Deudor]]</f>
        <v>2100</v>
      </c>
      <c r="AY1198">
        <v>12700</v>
      </c>
      <c r="AZ1198">
        <v>0</v>
      </c>
      <c r="BA1198">
        <v>0</v>
      </c>
      <c r="BB1198" s="20">
        <v>0</v>
      </c>
      <c r="BC1198" t="s">
        <v>5990</v>
      </c>
      <c r="BD1198" t="s">
        <v>6016</v>
      </c>
      <c r="BE1198" s="1" t="s">
        <v>3</v>
      </c>
      <c r="BF1198" t="s">
        <v>3</v>
      </c>
      <c r="BG1198" t="s">
        <v>3</v>
      </c>
      <c r="BH1198" t="s">
        <v>3</v>
      </c>
      <c r="BI1198" t="s">
        <v>3</v>
      </c>
      <c r="BJ1198" s="18" t="s">
        <v>6141</v>
      </c>
      <c r="BK1198" t="s">
        <v>3</v>
      </c>
      <c r="BL1198" t="s">
        <v>132</v>
      </c>
      <c r="BM1198" t="s">
        <v>1</v>
      </c>
      <c r="BN1198">
        <f>Tabla1[[#This Row],[precio del paquete]]</f>
        <v>14800</v>
      </c>
      <c r="BO1198" t="s">
        <v>1</v>
      </c>
      <c r="BP1198" t="s">
        <v>1</v>
      </c>
      <c r="BQ1198" t="s">
        <v>1</v>
      </c>
      <c r="BR1198" t="s">
        <v>1</v>
      </c>
      <c r="BS1198" t="s">
        <v>1</v>
      </c>
      <c r="BT1198" t="s">
        <v>1</v>
      </c>
      <c r="BU1198" t="s">
        <v>1</v>
      </c>
      <c r="BV1198" t="s">
        <v>1</v>
      </c>
      <c r="BW1198" t="s">
        <v>0</v>
      </c>
      <c r="BX1198" t="s">
        <v>1</v>
      </c>
      <c r="BY1198" t="s">
        <v>1</v>
      </c>
      <c r="BZ1198" t="s">
        <v>1</v>
      </c>
      <c r="CA1198" t="s">
        <v>1</v>
      </c>
      <c r="CB1198" t="s">
        <v>1</v>
      </c>
      <c r="CD1198" t="str" cm="1">
        <f t="array" aca="1" ref="CD1198" ca="1">eConcatenar(A1198:CB1198,"|")</f>
        <v>hEzXgUIVmXZ5NBPW|CAR2021-5659|3|MEMORIAL|TABASCO|CARDENAS|MELCHOR OCAMPO|2021-09-27|14800|0|250|50|1|0|0|0|0|0|0|0|0|0|0|0|0|0|0|ARIAS|BARAHONA|ROSA|SOLTERO|X|X|CARRETERA CARDENAS - COMALCALCO|MELCHOR OCAMPO|X|9371660889|X|X|X|CARRETERA CARDENAS - COMALCALCO|X|LUNES|X|X|X|X|X|DOMICILIO |2100|12700|0|0|0|2022-09-25|2022-10-02|x|x|x|x|x|QWZGYZFM9KVTQO|x|HOMBRE|X|14800|X|X|X|X|X|X|X|X|CARDENAS|X|X|X|X|X</v>
      </c>
    </row>
    <row r="1199" spans="1:82" x14ac:dyDescent="0.25">
      <c r="A1199" t="s">
        <v>1333</v>
      </c>
      <c r="B1199" t="s">
        <v>2766</v>
      </c>
      <c r="C1199">
        <v>3</v>
      </c>
      <c r="D1199" t="s">
        <v>3187</v>
      </c>
      <c r="E1199" t="s">
        <v>3188</v>
      </c>
      <c r="F1199" t="s">
        <v>0</v>
      </c>
      <c r="G1199" t="s">
        <v>3558</v>
      </c>
      <c r="H1199" t="s">
        <v>4039</v>
      </c>
      <c r="I1199">
        <v>11500</v>
      </c>
      <c r="J1199">
        <v>0</v>
      </c>
      <c r="K1199">
        <v>100</v>
      </c>
      <c r="L1199">
        <v>50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 t="s">
        <v>4231</v>
      </c>
      <c r="AC1199" t="s">
        <v>4217</v>
      </c>
      <c r="AD1199" t="s">
        <v>4548</v>
      </c>
      <c r="AE1199" t="s">
        <v>4</v>
      </c>
      <c r="AF1199" t="s">
        <v>1</v>
      </c>
      <c r="AG1199" t="s">
        <v>1</v>
      </c>
      <c r="AH1199" t="s">
        <v>5660</v>
      </c>
      <c r="AI1199" t="s">
        <v>3558</v>
      </c>
      <c r="AJ1199" t="s">
        <v>1</v>
      </c>
      <c r="AK1199">
        <v>9371101792</v>
      </c>
      <c r="AL1199" t="s">
        <v>1</v>
      </c>
      <c r="AM1199" t="s">
        <v>1</v>
      </c>
      <c r="AN1199" t="s">
        <v>1</v>
      </c>
      <c r="AO1199" t="s">
        <v>5660</v>
      </c>
      <c r="AP1199" t="s">
        <v>1</v>
      </c>
      <c r="AQ1199" t="s">
        <v>2</v>
      </c>
      <c r="AR1199" t="s">
        <v>1</v>
      </c>
      <c r="AS1199" t="s">
        <v>1</v>
      </c>
      <c r="AT1199" t="s">
        <v>1</v>
      </c>
      <c r="AU1199" t="s">
        <v>1</v>
      </c>
      <c r="AV1199" t="s">
        <v>1</v>
      </c>
      <c r="AW1199" t="s">
        <v>11</v>
      </c>
      <c r="AX1199">
        <f>Tabla1[[#This Row],[precio del paquete]]-Tabla1[[#This Row],[Saldo_Deudor]]</f>
        <v>8600</v>
      </c>
      <c r="AY1199">
        <v>2900</v>
      </c>
      <c r="AZ1199">
        <v>0</v>
      </c>
      <c r="BA1199">
        <v>0</v>
      </c>
      <c r="BB1199" s="20">
        <v>0</v>
      </c>
      <c r="BC1199" t="s">
        <v>5959</v>
      </c>
      <c r="BD1199" t="s">
        <v>3763</v>
      </c>
      <c r="BE1199" s="1" t="s">
        <v>3</v>
      </c>
      <c r="BF1199" t="s">
        <v>3</v>
      </c>
      <c r="BG1199" t="s">
        <v>3</v>
      </c>
      <c r="BH1199" t="s">
        <v>3</v>
      </c>
      <c r="BI1199" t="s">
        <v>3</v>
      </c>
      <c r="BJ1199" s="19" t="s">
        <v>6123</v>
      </c>
      <c r="BK1199" t="s">
        <v>3</v>
      </c>
      <c r="BL1199" t="s">
        <v>132</v>
      </c>
      <c r="BM1199" t="s">
        <v>1</v>
      </c>
      <c r="BN1199">
        <f>Tabla1[[#This Row],[precio del paquete]]</f>
        <v>11500</v>
      </c>
      <c r="BO1199" t="s">
        <v>1</v>
      </c>
      <c r="BP1199" t="s">
        <v>1</v>
      </c>
      <c r="BQ1199" t="s">
        <v>1</v>
      </c>
      <c r="BR1199" t="s">
        <v>1</v>
      </c>
      <c r="BS1199" t="s">
        <v>1</v>
      </c>
      <c r="BT1199" t="s">
        <v>1</v>
      </c>
      <c r="BU1199" t="s">
        <v>1</v>
      </c>
      <c r="BV1199" t="s">
        <v>1</v>
      </c>
      <c r="BW1199" t="s">
        <v>0</v>
      </c>
      <c r="BX1199" t="s">
        <v>1</v>
      </c>
      <c r="BY1199" t="s">
        <v>1</v>
      </c>
      <c r="BZ1199" t="s">
        <v>1</v>
      </c>
      <c r="CA1199" t="s">
        <v>1</v>
      </c>
      <c r="CB1199" t="s">
        <v>1</v>
      </c>
      <c r="CD1199" t="str" cm="1">
        <f t="array" aca="1" ref="CD1199" ca="1">eConcatenar(A1199:CB1199,"|")</f>
        <v>aIKgehpn1hTOjP5i|CAR2017-4087|3|ECONOLINE|TABASCO|CARDENAS|RANCHERIA RIO SECO SEGUNDA SECCION|2017-03-11|11500|0|100|50|0|0|0|0|0|0|0|0|0|0|0|0|0|0|0|MORALES|RODRIGUEZ|CANDELARIA|SOLTERO|X|X|CARRETERA VIA CORTA A SANTANA|RANCHERIA RIO SECO SEGUNDA SECCION|X|9371101792|X|X|X|CARRETERA VIA CORTA A SANTANA|X|LUNES|X|X|X|X|X|DOMICILIO |8600|2900|0|0|0|2022-01-25|2022-02-01|x|x|x|x|x|VGPXMZBAHZ6IEPI|x|HOMBRE|X|11500|X|X|X|X|X|X|X|X|CARDENAS|X|X|X|X|X</v>
      </c>
    </row>
    <row r="1200" spans="1:82" x14ac:dyDescent="0.25">
      <c r="A1200" t="s">
        <v>1334</v>
      </c>
      <c r="B1200" t="s">
        <v>2370</v>
      </c>
      <c r="C1200">
        <v>3</v>
      </c>
      <c r="D1200" t="s">
        <v>3187</v>
      </c>
      <c r="E1200" t="s">
        <v>3188</v>
      </c>
      <c r="F1200" t="s">
        <v>0</v>
      </c>
      <c r="G1200" t="s">
        <v>3341</v>
      </c>
      <c r="H1200" t="s">
        <v>3903</v>
      </c>
      <c r="I1200">
        <v>12900</v>
      </c>
      <c r="J1200">
        <v>0</v>
      </c>
      <c r="K1200">
        <v>200</v>
      </c>
      <c r="L1200">
        <v>50</v>
      </c>
      <c r="M1200">
        <v>1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 t="s">
        <v>4545</v>
      </c>
      <c r="AC1200" t="s">
        <v>7</v>
      </c>
      <c r="AD1200" t="s">
        <v>4546</v>
      </c>
      <c r="AE1200" t="s">
        <v>4</v>
      </c>
      <c r="AF1200" t="s">
        <v>1</v>
      </c>
      <c r="AG1200" t="s">
        <v>1</v>
      </c>
      <c r="AH1200" t="s">
        <v>5378</v>
      </c>
      <c r="AI1200" t="s">
        <v>3341</v>
      </c>
      <c r="AJ1200" t="s">
        <v>1</v>
      </c>
      <c r="AK1200">
        <v>9373742212</v>
      </c>
      <c r="AL1200" t="s">
        <v>1</v>
      </c>
      <c r="AM1200" t="s">
        <v>1</v>
      </c>
      <c r="AN1200" t="s">
        <v>1</v>
      </c>
      <c r="AO1200" t="s">
        <v>5378</v>
      </c>
      <c r="AP1200" t="s">
        <v>1</v>
      </c>
      <c r="AQ1200" t="s">
        <v>2</v>
      </c>
      <c r="AR1200" t="s">
        <v>1</v>
      </c>
      <c r="AS1200" t="s">
        <v>1</v>
      </c>
      <c r="AT1200" t="s">
        <v>1</v>
      </c>
      <c r="AU1200" t="s">
        <v>1</v>
      </c>
      <c r="AV1200" t="s">
        <v>1</v>
      </c>
      <c r="AW1200" t="s">
        <v>11</v>
      </c>
      <c r="AX1200">
        <f>Tabla1[[#This Row],[precio del paquete]]-Tabla1[[#This Row],[Saldo_Deudor]]</f>
        <v>10000</v>
      </c>
      <c r="AY1200">
        <v>2900</v>
      </c>
      <c r="AZ1200">
        <v>0</v>
      </c>
      <c r="BA1200">
        <v>0</v>
      </c>
      <c r="BB1200" s="20">
        <v>0</v>
      </c>
      <c r="BC1200" t="s">
        <v>5959</v>
      </c>
      <c r="BD1200" t="s">
        <v>3763</v>
      </c>
      <c r="BE1200" t="s">
        <v>3</v>
      </c>
      <c r="BF1200" t="s">
        <v>3</v>
      </c>
      <c r="BG1200" t="s">
        <v>3</v>
      </c>
      <c r="BH1200" t="s">
        <v>3</v>
      </c>
      <c r="BI1200" t="s">
        <v>3</v>
      </c>
      <c r="BJ1200" s="18" t="s">
        <v>6123</v>
      </c>
      <c r="BK1200" t="s">
        <v>3</v>
      </c>
      <c r="BL1200" t="s">
        <v>132</v>
      </c>
      <c r="BM1200" t="s">
        <v>1</v>
      </c>
      <c r="BN1200">
        <f>Tabla1[[#This Row],[precio del paquete]]</f>
        <v>12900</v>
      </c>
      <c r="BO1200" t="s">
        <v>1</v>
      </c>
      <c r="BP1200" t="s">
        <v>1</v>
      </c>
      <c r="BQ1200" t="s">
        <v>1</v>
      </c>
      <c r="BR1200" t="s">
        <v>1</v>
      </c>
      <c r="BS1200" t="s">
        <v>1</v>
      </c>
      <c r="BT1200" t="s">
        <v>1</v>
      </c>
      <c r="BU1200" t="s">
        <v>1</v>
      </c>
      <c r="BV1200" t="s">
        <v>1</v>
      </c>
      <c r="BW1200" t="s">
        <v>0</v>
      </c>
      <c r="BX1200" t="s">
        <v>1</v>
      </c>
      <c r="BY1200" t="s">
        <v>1</v>
      </c>
      <c r="BZ1200" t="s">
        <v>1</v>
      </c>
      <c r="CA1200" t="s">
        <v>1</v>
      </c>
      <c r="CB1200" t="s">
        <v>1</v>
      </c>
      <c r="CD1200" t="str" cm="1">
        <f t="array" aca="1" ref="CD1200" ca="1">eConcatenar(A1200:CB1200,"|")</f>
        <v>TuxXSriKilrwIB2x|CAR2019-1988|3|ECONOLINE|TABASCO|CARDENAS|EJIDO RUBEN JARAMILLO|2019-02-08|12900|0|200|50|1|0|0|0|0|0|0|0|0|0|0|0|0|0|0|SANTANA|LOPEZ|MARGARITA|SOLTERO|X|X|CARRETERA SANTA ROSALIA|EJIDO RUBEN JARAMILLO|X|9373742212|X|X|X|CARRETERA SANTA ROSALIA|X|LUNES|X|X|X|X|X|DOMICILIO |10000|2900|0|0|0|2022-01-25|2022-02-01|x|x|x|x|x|VGPXMZBAHZ6IEPI|x|HOMBRE|X|12900|X|X|X|X|X|X|X|X|CARDENAS|X|X|X|X|X</v>
      </c>
    </row>
    <row r="1201" spans="1:82" x14ac:dyDescent="0.25">
      <c r="A1201" t="s">
        <v>1335</v>
      </c>
      <c r="B1201" t="s">
        <v>2181</v>
      </c>
      <c r="C1201">
        <v>3</v>
      </c>
      <c r="D1201" t="s">
        <v>3187</v>
      </c>
      <c r="E1201" t="s">
        <v>3188</v>
      </c>
      <c r="F1201" t="s">
        <v>0</v>
      </c>
      <c r="G1201" t="s">
        <v>3235</v>
      </c>
      <c r="H1201" t="s">
        <v>3788</v>
      </c>
      <c r="I1201">
        <v>12900</v>
      </c>
      <c r="J1201">
        <v>0</v>
      </c>
      <c r="K1201">
        <v>400</v>
      </c>
      <c r="L1201">
        <v>50</v>
      </c>
      <c r="M1201">
        <v>2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 t="s">
        <v>4271</v>
      </c>
      <c r="AC1201" t="s">
        <v>8</v>
      </c>
      <c r="AD1201" t="s">
        <v>4280</v>
      </c>
      <c r="AE1201" t="s">
        <v>4</v>
      </c>
      <c r="AF1201" t="s">
        <v>1</v>
      </c>
      <c r="AG1201" t="s">
        <v>1</v>
      </c>
      <c r="AH1201" t="s">
        <v>5224</v>
      </c>
      <c r="AI1201" t="s">
        <v>3235</v>
      </c>
      <c r="AJ1201" t="s">
        <v>1</v>
      </c>
      <c r="AK1201">
        <v>9141001160</v>
      </c>
      <c r="AL1201" t="s">
        <v>1</v>
      </c>
      <c r="AM1201" t="s">
        <v>1</v>
      </c>
      <c r="AN1201" t="s">
        <v>1</v>
      </c>
      <c r="AO1201" t="s">
        <v>5224</v>
      </c>
      <c r="AP1201" t="s">
        <v>1</v>
      </c>
      <c r="AQ1201" t="s">
        <v>2</v>
      </c>
      <c r="AR1201" t="s">
        <v>1</v>
      </c>
      <c r="AS1201" t="s">
        <v>1</v>
      </c>
      <c r="AT1201" t="s">
        <v>1</v>
      </c>
      <c r="AU1201" t="s">
        <v>1</v>
      </c>
      <c r="AV1201" t="s">
        <v>1</v>
      </c>
      <c r="AW1201" t="s">
        <v>11</v>
      </c>
      <c r="AX1201">
        <f>Tabla1[[#This Row],[precio del paquete]]-Tabla1[[#This Row],[Saldo_Deudor]]</f>
        <v>11000</v>
      </c>
      <c r="AY1201">
        <v>1900</v>
      </c>
      <c r="AZ1201">
        <v>0</v>
      </c>
      <c r="BA1201">
        <v>0</v>
      </c>
      <c r="BB1201" s="20">
        <v>0</v>
      </c>
      <c r="BC1201" t="s">
        <v>5959</v>
      </c>
      <c r="BD1201" t="s">
        <v>3763</v>
      </c>
      <c r="BE1201" t="s">
        <v>3</v>
      </c>
      <c r="BF1201" t="s">
        <v>3</v>
      </c>
      <c r="BG1201" t="s">
        <v>3</v>
      </c>
      <c r="BH1201" t="s">
        <v>3</v>
      </c>
      <c r="BI1201" t="s">
        <v>3</v>
      </c>
      <c r="BJ1201" s="19" t="s">
        <v>6123</v>
      </c>
      <c r="BK1201" t="s">
        <v>3</v>
      </c>
      <c r="BL1201" t="s">
        <v>132</v>
      </c>
      <c r="BM1201" t="s">
        <v>1</v>
      </c>
      <c r="BN1201">
        <f>Tabla1[[#This Row],[precio del paquete]]</f>
        <v>12900</v>
      </c>
      <c r="BO1201" t="s">
        <v>1</v>
      </c>
      <c r="BP1201" t="s">
        <v>1</v>
      </c>
      <c r="BQ1201" t="s">
        <v>1</v>
      </c>
      <c r="BR1201" t="s">
        <v>1</v>
      </c>
      <c r="BS1201" t="s">
        <v>1</v>
      </c>
      <c r="BT1201" t="s">
        <v>1</v>
      </c>
      <c r="BU1201" t="s">
        <v>1</v>
      </c>
      <c r="BV1201" t="s">
        <v>1</v>
      </c>
      <c r="BW1201" t="s">
        <v>0</v>
      </c>
      <c r="BX1201" t="s">
        <v>1</v>
      </c>
      <c r="BY1201" t="s">
        <v>1</v>
      </c>
      <c r="BZ1201" t="s">
        <v>1</v>
      </c>
      <c r="CA1201" t="s">
        <v>1</v>
      </c>
      <c r="CB1201" t="s">
        <v>1</v>
      </c>
      <c r="CD1201" t="str" cm="1">
        <f t="array" aca="1" ref="CD1201" ca="1">eConcatenar(A1201:CB1201,"|")</f>
        <v>jpyo5BZ10a1vQdIN|CAR2020-1048|3|ECONOLINE|TABASCO|CARDENAS|CARRETERA CARDENAS COMALCALCO|2020-03-31|12900|0|400|50|2|0|0|0|0|0|0|0|0|0|0|0|0|0|0|MONTEJO|GOMEZ|MARIA JESUS|SOLTERO|X|X|CARRETERA FEDERAL CARDENAS - COMALCALCO|CARRETERA CARDENAS COMALCALCO|X|9141001160|X|X|X|CARRETERA FEDERAL CARDENAS - COMALCALCO|X|LUNES|X|X|X|X|X|DOMICILIO |11000|1900|0|0|0|2022-01-25|2022-02-01|x|x|x|x|x|VGPXMZBAHZ6IEPI|x|HOMBRE|X|12900|X|X|X|X|X|X|X|X|CARDENAS|X|X|X|X|X</v>
      </c>
    </row>
    <row r="1202" spans="1:82" x14ac:dyDescent="0.25">
      <c r="A1202" t="s">
        <v>1336</v>
      </c>
      <c r="B1202" t="s">
        <v>2353</v>
      </c>
      <c r="C1202">
        <v>3</v>
      </c>
      <c r="D1202" t="s">
        <v>3183</v>
      </c>
      <c r="E1202" t="s">
        <v>3188</v>
      </c>
      <c r="F1202" t="s">
        <v>0</v>
      </c>
      <c r="G1202" t="s">
        <v>3327</v>
      </c>
      <c r="H1202" t="s">
        <v>3889</v>
      </c>
      <c r="I1202">
        <v>14800</v>
      </c>
      <c r="J1202">
        <v>0</v>
      </c>
      <c r="K1202">
        <v>50</v>
      </c>
      <c r="L1202">
        <v>50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 t="s">
        <v>4246</v>
      </c>
      <c r="AC1202" t="s">
        <v>4413</v>
      </c>
      <c r="AD1202" t="s">
        <v>4415</v>
      </c>
      <c r="AE1202" t="s">
        <v>4</v>
      </c>
      <c r="AF1202" t="s">
        <v>1</v>
      </c>
      <c r="AG1202" t="s">
        <v>1</v>
      </c>
      <c r="AH1202" t="s">
        <v>5366</v>
      </c>
      <c r="AI1202" t="s">
        <v>3327</v>
      </c>
      <c r="AJ1202" t="s">
        <v>1</v>
      </c>
      <c r="AK1202">
        <v>9371187960</v>
      </c>
      <c r="AL1202" t="s">
        <v>1</v>
      </c>
      <c r="AM1202" t="s">
        <v>1</v>
      </c>
      <c r="AN1202" t="s">
        <v>1</v>
      </c>
      <c r="AO1202" t="s">
        <v>5366</v>
      </c>
      <c r="AP1202" t="s">
        <v>1</v>
      </c>
      <c r="AQ1202" t="s">
        <v>2</v>
      </c>
      <c r="AR1202" t="s">
        <v>1</v>
      </c>
      <c r="AS1202" t="s">
        <v>1</v>
      </c>
      <c r="AT1202" t="s">
        <v>1</v>
      </c>
      <c r="AU1202" t="s">
        <v>1</v>
      </c>
      <c r="AV1202" t="s">
        <v>1</v>
      </c>
      <c r="AW1202" t="s">
        <v>11</v>
      </c>
      <c r="AX1202">
        <f>Tabla1[[#This Row],[precio del paquete]]-Tabla1[[#This Row],[Saldo_Deudor]]</f>
        <v>650</v>
      </c>
      <c r="AY1202">
        <v>14150</v>
      </c>
      <c r="AZ1202">
        <v>0</v>
      </c>
      <c r="BA1202">
        <v>0</v>
      </c>
      <c r="BB1202" s="20">
        <v>0</v>
      </c>
      <c r="BC1202" t="s">
        <v>3825</v>
      </c>
      <c r="BD1202" t="s">
        <v>4074</v>
      </c>
      <c r="BE1202" t="s">
        <v>3</v>
      </c>
      <c r="BF1202" t="s">
        <v>3</v>
      </c>
      <c r="BG1202" t="s">
        <v>3</v>
      </c>
      <c r="BH1202" t="s">
        <v>3</v>
      </c>
      <c r="BI1202" t="s">
        <v>3</v>
      </c>
      <c r="BJ1202" s="18" t="s">
        <v>6123</v>
      </c>
      <c r="BK1202" t="s">
        <v>3</v>
      </c>
      <c r="BL1202" t="s">
        <v>132</v>
      </c>
      <c r="BM1202" t="s">
        <v>1</v>
      </c>
      <c r="BN1202">
        <f>Tabla1[[#This Row],[precio del paquete]]</f>
        <v>14800</v>
      </c>
      <c r="BO1202" t="s">
        <v>1</v>
      </c>
      <c r="BP1202" t="s">
        <v>1</v>
      </c>
      <c r="BQ1202" t="s">
        <v>1</v>
      </c>
      <c r="BR1202" t="s">
        <v>1</v>
      </c>
      <c r="BS1202" t="s">
        <v>1</v>
      </c>
      <c r="BT1202" t="s">
        <v>1</v>
      </c>
      <c r="BU1202" t="s">
        <v>1</v>
      </c>
      <c r="BV1202" t="s">
        <v>1</v>
      </c>
      <c r="BW1202" t="s">
        <v>0</v>
      </c>
      <c r="BX1202" t="s">
        <v>1</v>
      </c>
      <c r="BY1202" t="s">
        <v>1</v>
      </c>
      <c r="BZ1202" t="s">
        <v>1</v>
      </c>
      <c r="CA1202" t="s">
        <v>1</v>
      </c>
      <c r="CB1202" t="s">
        <v>1</v>
      </c>
      <c r="CD1202" t="str" cm="1">
        <f t="array" aca="1" ref="CD1202" ca="1">eConcatenar(A1202:CB1202,"|")</f>
        <v>LWC3yizpQcC9MNHz|CAR2021-6442|3|MEMORIAL|TABASCO|CARDENAS|EJIDO MANTILLA|2021-10-26|14800|0|50|50|0|0|0|0|0|0|0|0|0|0|0|0|0|0|0|JIMENEZ|ACOPA|JOSE ALFREDO|SOLTERO|X|X|CARRETERA CARDENAS - CUNDUACAN|EJIDO MANTILLA|X|9371187960|X|X|X|CARRETERA CARDENAS - CUNDUACAN|X|LUNES|X|X|X|X|X|DOMICILIO |650|14150|0|0|0|2021-12-14|2021-12-21|x|x|x|x|x|VGPXMZBAHZ6IEPI|x|HOMBRE|X|14800|X|X|X|X|X|X|X|X|CARDENAS|X|X|X|X|X</v>
      </c>
    </row>
    <row r="1203" spans="1:82" x14ac:dyDescent="0.25">
      <c r="A1203" t="s">
        <v>1337</v>
      </c>
      <c r="B1203" t="s">
        <v>2354</v>
      </c>
      <c r="C1203">
        <v>3</v>
      </c>
      <c r="D1203" t="s">
        <v>3183</v>
      </c>
      <c r="E1203" t="s">
        <v>3188</v>
      </c>
      <c r="F1203" t="s">
        <v>0</v>
      </c>
      <c r="G1203" t="s">
        <v>3327</v>
      </c>
      <c r="H1203" t="s">
        <v>3890</v>
      </c>
      <c r="I1203">
        <v>14800</v>
      </c>
      <c r="J1203">
        <v>0</v>
      </c>
      <c r="K1203">
        <v>50</v>
      </c>
      <c r="L1203">
        <v>50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 t="s">
        <v>4186</v>
      </c>
      <c r="AC1203" t="s">
        <v>4305</v>
      </c>
      <c r="AD1203" t="s">
        <v>4531</v>
      </c>
      <c r="AE1203" t="s">
        <v>4</v>
      </c>
      <c r="AF1203" t="s">
        <v>1</v>
      </c>
      <c r="AG1203" t="s">
        <v>1</v>
      </c>
      <c r="AH1203" t="s">
        <v>5367</v>
      </c>
      <c r="AI1203" t="s">
        <v>3327</v>
      </c>
      <c r="AJ1203" t="s">
        <v>1</v>
      </c>
      <c r="AK1203">
        <v>8130827639</v>
      </c>
      <c r="AL1203" t="s">
        <v>1</v>
      </c>
      <c r="AM1203" t="s">
        <v>1</v>
      </c>
      <c r="AN1203" t="s">
        <v>1</v>
      </c>
      <c r="AO1203" t="s">
        <v>5367</v>
      </c>
      <c r="AP1203" t="s">
        <v>1</v>
      </c>
      <c r="AQ1203" t="s">
        <v>2</v>
      </c>
      <c r="AR1203" t="s">
        <v>1</v>
      </c>
      <c r="AS1203" t="s">
        <v>1</v>
      </c>
      <c r="AT1203" t="s">
        <v>1</v>
      </c>
      <c r="AU1203" t="s">
        <v>1</v>
      </c>
      <c r="AV1203" t="s">
        <v>1</v>
      </c>
      <c r="AW1203" t="s">
        <v>11</v>
      </c>
      <c r="AX1203">
        <f>Tabla1[[#This Row],[precio del paquete]]-Tabla1[[#This Row],[Saldo_Deudor]]</f>
        <v>900</v>
      </c>
      <c r="AY1203">
        <v>13900</v>
      </c>
      <c r="AZ1203">
        <v>0</v>
      </c>
      <c r="BA1203">
        <v>0</v>
      </c>
      <c r="BB1203" s="20">
        <v>0</v>
      </c>
      <c r="BC1203" t="s">
        <v>4162</v>
      </c>
      <c r="BD1203" t="s">
        <v>5962</v>
      </c>
      <c r="BE1203" t="s">
        <v>3</v>
      </c>
      <c r="BF1203" t="s">
        <v>3</v>
      </c>
      <c r="BG1203" t="s">
        <v>3</v>
      </c>
      <c r="BH1203" t="s">
        <v>3</v>
      </c>
      <c r="BI1203" t="s">
        <v>3</v>
      </c>
      <c r="BJ1203" s="19" t="s">
        <v>6123</v>
      </c>
      <c r="BK1203" t="s">
        <v>3</v>
      </c>
      <c r="BL1203" t="s">
        <v>132</v>
      </c>
      <c r="BM1203" t="s">
        <v>1</v>
      </c>
      <c r="BN1203">
        <f>Tabla1[[#This Row],[precio del paquete]]</f>
        <v>14800</v>
      </c>
      <c r="BO1203" t="s">
        <v>1</v>
      </c>
      <c r="BP1203" t="s">
        <v>1</v>
      </c>
      <c r="BQ1203" t="s">
        <v>1</v>
      </c>
      <c r="BR1203" t="s">
        <v>1</v>
      </c>
      <c r="BS1203" t="s">
        <v>1</v>
      </c>
      <c r="BT1203" t="s">
        <v>1</v>
      </c>
      <c r="BU1203" t="s">
        <v>1</v>
      </c>
      <c r="BV1203" t="s">
        <v>1</v>
      </c>
      <c r="BW1203" t="s">
        <v>0</v>
      </c>
      <c r="BX1203" t="s">
        <v>1</v>
      </c>
      <c r="BY1203" t="s">
        <v>1</v>
      </c>
      <c r="BZ1203" t="s">
        <v>1</v>
      </c>
      <c r="CA1203" t="s">
        <v>1</v>
      </c>
      <c r="CB1203" t="s">
        <v>1</v>
      </c>
      <c r="CD1203" t="str" cm="1">
        <f t="array" aca="1" ref="CD1203" ca="1">eConcatenar(A1203:CB1203,"|")</f>
        <v>x9hzX6bVWJe3E31D|CAR2021-5649|3|MEMORIAL|TABASCO|CARDENAS|EJIDO MANTILLA|2021-09-25|14800|0|50|50|0|0|0|0|0|0|0|0|0|0|0|0|0|0|0|GARCIA|SANCHEZ|MARIA DE LA CRUZ|SOLTERO|X|X|CARRETERA A TULIPAN|EJIDO MANTILLA|X|8130827639|X|X|X|CARRETERA A TULIPAN|X|LUNES|X|X|X|X|X|DOMICILIO |900|13900|0|0|0|2022-01-20|2022-01-27|x|x|x|x|x|VGPXMZBAHZ6IEPI|x|HOMBRE|X|14800|X|X|X|X|X|X|X|X|CARDENAS|X|X|X|X|X</v>
      </c>
    </row>
    <row r="1204" spans="1:82" x14ac:dyDescent="0.25">
      <c r="A1204" t="s">
        <v>1338</v>
      </c>
      <c r="B1204" t="s">
        <v>2146</v>
      </c>
      <c r="C1204">
        <v>3</v>
      </c>
      <c r="D1204" t="s">
        <v>3183</v>
      </c>
      <c r="E1204" t="s">
        <v>3188</v>
      </c>
      <c r="F1204" t="s">
        <v>3192</v>
      </c>
      <c r="G1204" t="s">
        <v>3205</v>
      </c>
      <c r="H1204" t="s">
        <v>3754</v>
      </c>
      <c r="I1204">
        <v>14800</v>
      </c>
      <c r="J1204">
        <v>0</v>
      </c>
      <c r="K1204">
        <v>200</v>
      </c>
      <c r="L1204">
        <v>50</v>
      </c>
      <c r="M1204">
        <v>1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 t="s">
        <v>4212</v>
      </c>
      <c r="AC1204" t="s">
        <v>4213</v>
      </c>
      <c r="AD1204" t="s">
        <v>4214</v>
      </c>
      <c r="AE1204" t="s">
        <v>4</v>
      </c>
      <c r="AF1204" t="s">
        <v>1</v>
      </c>
      <c r="AG1204" t="s">
        <v>1</v>
      </c>
      <c r="AH1204" t="s">
        <v>3237</v>
      </c>
      <c r="AI1204" t="s">
        <v>3205</v>
      </c>
      <c r="AJ1204" t="s">
        <v>1</v>
      </c>
      <c r="AK1204">
        <v>9331199930</v>
      </c>
      <c r="AL1204" t="s">
        <v>1</v>
      </c>
      <c r="AM1204" t="s">
        <v>1</v>
      </c>
      <c r="AN1204" t="s">
        <v>1</v>
      </c>
      <c r="AO1204" t="s">
        <v>3237</v>
      </c>
      <c r="AP1204" t="s">
        <v>1</v>
      </c>
      <c r="AQ1204" t="s">
        <v>2</v>
      </c>
      <c r="AR1204" t="s">
        <v>1</v>
      </c>
      <c r="AS1204" t="s">
        <v>1</v>
      </c>
      <c r="AT1204" t="s">
        <v>1</v>
      </c>
      <c r="AU1204" t="s">
        <v>1</v>
      </c>
      <c r="AV1204" t="s">
        <v>1</v>
      </c>
      <c r="AW1204" t="s">
        <v>11</v>
      </c>
      <c r="AX1204">
        <f>Tabla1[[#This Row],[precio del paquete]]-Tabla1[[#This Row],[Saldo_Deudor]]</f>
        <v>1100</v>
      </c>
      <c r="AY1204">
        <v>13700</v>
      </c>
      <c r="AZ1204">
        <v>0</v>
      </c>
      <c r="BA1204">
        <v>0</v>
      </c>
      <c r="BB1204" s="20">
        <v>0</v>
      </c>
      <c r="BC1204" t="s">
        <v>5959</v>
      </c>
      <c r="BD1204" t="s">
        <v>3763</v>
      </c>
      <c r="BE1204" t="s">
        <v>3</v>
      </c>
      <c r="BF1204" t="s">
        <v>3</v>
      </c>
      <c r="BG1204" t="s">
        <v>3</v>
      </c>
      <c r="BH1204" t="s">
        <v>3</v>
      </c>
      <c r="BI1204" t="s">
        <v>3</v>
      </c>
      <c r="BJ1204" s="18" t="s">
        <v>6123</v>
      </c>
      <c r="BK1204" t="s">
        <v>3</v>
      </c>
      <c r="BL1204" t="s">
        <v>132</v>
      </c>
      <c r="BM1204" t="s">
        <v>1</v>
      </c>
      <c r="BN1204">
        <f>Tabla1[[#This Row],[precio del paquete]]</f>
        <v>14800</v>
      </c>
      <c r="BO1204" t="s">
        <v>1</v>
      </c>
      <c r="BP1204" t="s">
        <v>1</v>
      </c>
      <c r="BQ1204" t="s">
        <v>1</v>
      </c>
      <c r="BR1204" t="s">
        <v>1</v>
      </c>
      <c r="BS1204" t="s">
        <v>1</v>
      </c>
      <c r="BT1204" t="s">
        <v>1</v>
      </c>
      <c r="BU1204" t="s">
        <v>1</v>
      </c>
      <c r="BV1204" t="s">
        <v>1</v>
      </c>
      <c r="BW1204" t="s">
        <v>0</v>
      </c>
      <c r="BX1204" t="s">
        <v>1</v>
      </c>
      <c r="BY1204" t="s">
        <v>1</v>
      </c>
      <c r="BZ1204" t="s">
        <v>1</v>
      </c>
      <c r="CA1204" t="s">
        <v>1</v>
      </c>
      <c r="CB1204" t="s">
        <v>1</v>
      </c>
      <c r="CD1204" t="str" cm="1">
        <f t="array" aca="1" ref="CD1204" ca="1">eConcatenar(A1204:CB1204,"|")</f>
        <v>qn5wIi9bWfh1ogsY|PAR2021-2249|3|MEMORIAL|TABASCO|PARAISO|AQUILES SERDAN|2021-10-16|14800|0|200|50|1|0|0|0|0|0|0|0|0|0|0|0|0|0|0|RAMIREZ|TEJEDA|YASMIN MARIA|SOLTERO|X|X|CARRETERA PRINCIPAL SIN NUMERO|AQUILES SERDAN|X|9331199930|X|X|X|CARRETERA PRINCIPAL SIN NUMERO|X|LUNES|X|X|X|X|X|DOMICILIO |1100|13700|0|0|0|2022-01-25|2022-02-01|x|x|x|x|x|VGPXMZBAHZ6IEPI|x|HOMBRE|X|14800|X|X|X|X|X|X|X|X|CARDENAS|X|X|X|X|X</v>
      </c>
    </row>
    <row r="1205" spans="1:82" x14ac:dyDescent="0.25">
      <c r="A1205" t="s">
        <v>1339</v>
      </c>
      <c r="B1205" t="s">
        <v>2147</v>
      </c>
      <c r="C1205">
        <v>3</v>
      </c>
      <c r="D1205" t="s">
        <v>3183</v>
      </c>
      <c r="E1205" t="s">
        <v>3188</v>
      </c>
      <c r="F1205" t="s">
        <v>3192</v>
      </c>
      <c r="G1205" t="s">
        <v>3205</v>
      </c>
      <c r="H1205" t="s">
        <v>3763</v>
      </c>
      <c r="I1205">
        <v>14800</v>
      </c>
      <c r="J1205">
        <v>0</v>
      </c>
      <c r="K1205">
        <v>100</v>
      </c>
      <c r="L1205">
        <v>50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 t="s">
        <v>4212</v>
      </c>
      <c r="AC1205" t="s">
        <v>4215</v>
      </c>
      <c r="AD1205" t="s">
        <v>4216</v>
      </c>
      <c r="AE1205" t="s">
        <v>4</v>
      </c>
      <c r="AF1205" t="s">
        <v>1</v>
      </c>
      <c r="AG1205" t="s">
        <v>1</v>
      </c>
      <c r="AH1205" t="s">
        <v>3205</v>
      </c>
      <c r="AI1205" t="s">
        <v>3205</v>
      </c>
      <c r="AJ1205" t="s">
        <v>1</v>
      </c>
      <c r="AK1205">
        <v>9331042989</v>
      </c>
      <c r="AL1205" t="s">
        <v>1</v>
      </c>
      <c r="AM1205" t="s">
        <v>1</v>
      </c>
      <c r="AN1205" t="s">
        <v>1</v>
      </c>
      <c r="AO1205" t="s">
        <v>3205</v>
      </c>
      <c r="AP1205" t="s">
        <v>1</v>
      </c>
      <c r="AQ1205" t="s">
        <v>2</v>
      </c>
      <c r="AR1205" t="s">
        <v>1</v>
      </c>
      <c r="AS1205" t="s">
        <v>1</v>
      </c>
      <c r="AT1205" t="s">
        <v>1</v>
      </c>
      <c r="AU1205" t="s">
        <v>1</v>
      </c>
      <c r="AV1205" t="s">
        <v>1</v>
      </c>
      <c r="AW1205" t="s">
        <v>11</v>
      </c>
      <c r="AX1205">
        <f>Tabla1[[#This Row],[precio del paquete]]-Tabla1[[#This Row],[Saldo_Deudor]]</f>
        <v>1400</v>
      </c>
      <c r="AY1205">
        <v>13400</v>
      </c>
      <c r="AZ1205">
        <v>0</v>
      </c>
      <c r="BA1205">
        <v>0</v>
      </c>
      <c r="BB1205" s="20">
        <v>0</v>
      </c>
      <c r="BC1205" t="s">
        <v>5959</v>
      </c>
      <c r="BD1205" t="s">
        <v>3763</v>
      </c>
      <c r="BE1205" t="s">
        <v>3</v>
      </c>
      <c r="BF1205" t="s">
        <v>3</v>
      </c>
      <c r="BG1205" t="s">
        <v>3</v>
      </c>
      <c r="BH1205" t="s">
        <v>3</v>
      </c>
      <c r="BI1205" t="s">
        <v>3</v>
      </c>
      <c r="BJ1205" s="19" t="s">
        <v>6130</v>
      </c>
      <c r="BK1205" t="s">
        <v>3</v>
      </c>
      <c r="BL1205" t="s">
        <v>132</v>
      </c>
      <c r="BM1205" t="s">
        <v>1</v>
      </c>
      <c r="BN1205">
        <f>Tabla1[[#This Row],[precio del paquete]]</f>
        <v>14800</v>
      </c>
      <c r="BO1205" t="s">
        <v>1</v>
      </c>
      <c r="BP1205" t="s">
        <v>1</v>
      </c>
      <c r="BQ1205" t="s">
        <v>1</v>
      </c>
      <c r="BR1205" t="s">
        <v>1</v>
      </c>
      <c r="BS1205" t="s">
        <v>1</v>
      </c>
      <c r="BT1205" t="s">
        <v>1</v>
      </c>
      <c r="BU1205" t="s">
        <v>1</v>
      </c>
      <c r="BV1205" t="s">
        <v>1</v>
      </c>
      <c r="BW1205" t="s">
        <v>0</v>
      </c>
      <c r="BX1205" t="s">
        <v>1</v>
      </c>
      <c r="BY1205" t="s">
        <v>1</v>
      </c>
      <c r="BZ1205" t="s">
        <v>1</v>
      </c>
      <c r="CA1205" t="s">
        <v>1</v>
      </c>
      <c r="CB1205" t="s">
        <v>1</v>
      </c>
      <c r="CD1205" t="str" cm="1">
        <f t="array" aca="1" ref="CD1205" ca="1">eConcatenar(A1205:CB1205,"|")</f>
        <v>Leokt1CH1BfGMvvj|PAR2021-3349|3|MEMORIAL|TABASCO|PARAISO|AQUILES SERDAN|2022-02-01|14800|0|100|50|0|0|0|0|0|0|0|0|0|0|0|0|0|0|0|RAMIREZ|COLLADO|ISAIAS|SOLTERO|X|X|AQUILES SERDAN|AQUILES SERDAN|X|9331042989|X|X|X|AQUILES SERDAN|X|LUNES|X|X|X|X|X|DOMICILIO |1400|13400|0|0|0|2022-01-25|2022-02-01|x|x|x|x|x|LM6I5BLUSKQS1VM|x|HOMBRE|X|14800|X|X|X|X|X|X|X|X|CARDENAS|X|X|X|X|X</v>
      </c>
    </row>
    <row r="1206" spans="1:82" x14ac:dyDescent="0.25">
      <c r="A1206" t="s">
        <v>1340</v>
      </c>
      <c r="B1206" t="s">
        <v>2329</v>
      </c>
      <c r="C1206">
        <v>3</v>
      </c>
      <c r="D1206" t="s">
        <v>3183</v>
      </c>
      <c r="E1206" t="s">
        <v>3188</v>
      </c>
      <c r="F1206" t="s">
        <v>3192</v>
      </c>
      <c r="G1206" t="s">
        <v>3313</v>
      </c>
      <c r="H1206" t="s">
        <v>3882</v>
      </c>
      <c r="I1206">
        <v>14800</v>
      </c>
      <c r="J1206">
        <v>0</v>
      </c>
      <c r="K1206">
        <v>100</v>
      </c>
      <c r="L1206">
        <v>50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 t="s">
        <v>7</v>
      </c>
      <c r="AC1206" t="s">
        <v>13</v>
      </c>
      <c r="AD1206" t="s">
        <v>4505</v>
      </c>
      <c r="AE1206" t="s">
        <v>4</v>
      </c>
      <c r="AF1206" t="s">
        <v>1</v>
      </c>
      <c r="AG1206" t="s">
        <v>1</v>
      </c>
      <c r="AH1206" t="s">
        <v>5348</v>
      </c>
      <c r="AI1206" t="s">
        <v>3313</v>
      </c>
      <c r="AJ1206" t="s">
        <v>1</v>
      </c>
      <c r="AK1206">
        <v>9333252754</v>
      </c>
      <c r="AL1206" t="s">
        <v>1</v>
      </c>
      <c r="AM1206" t="s">
        <v>1</v>
      </c>
      <c r="AN1206" t="s">
        <v>1</v>
      </c>
      <c r="AO1206" t="s">
        <v>5348</v>
      </c>
      <c r="AP1206" t="s">
        <v>1</v>
      </c>
      <c r="AQ1206" t="s">
        <v>2</v>
      </c>
      <c r="AR1206" t="s">
        <v>1</v>
      </c>
      <c r="AS1206" t="s">
        <v>1</v>
      </c>
      <c r="AT1206" t="s">
        <v>1</v>
      </c>
      <c r="AU1206" t="s">
        <v>1</v>
      </c>
      <c r="AV1206" t="s">
        <v>1</v>
      </c>
      <c r="AW1206" t="s">
        <v>11</v>
      </c>
      <c r="AX1206">
        <f>Tabla1[[#This Row],[precio del paquete]]-Tabla1[[#This Row],[Saldo_Deudor]]</f>
        <v>900</v>
      </c>
      <c r="AY1206">
        <v>13900</v>
      </c>
      <c r="AZ1206">
        <v>0</v>
      </c>
      <c r="BA1206">
        <v>0</v>
      </c>
      <c r="BB1206" s="20">
        <v>0</v>
      </c>
      <c r="BC1206" t="s">
        <v>5959</v>
      </c>
      <c r="BD1206" t="s">
        <v>3763</v>
      </c>
      <c r="BE1206" t="s">
        <v>3</v>
      </c>
      <c r="BF1206" t="s">
        <v>3</v>
      </c>
      <c r="BG1206" t="s">
        <v>3</v>
      </c>
      <c r="BH1206" t="s">
        <v>3</v>
      </c>
      <c r="BI1206" t="s">
        <v>3</v>
      </c>
      <c r="BJ1206" s="18" t="s">
        <v>6130</v>
      </c>
      <c r="BK1206" t="s">
        <v>3</v>
      </c>
      <c r="BL1206" t="s">
        <v>132</v>
      </c>
      <c r="BM1206" t="s">
        <v>1</v>
      </c>
      <c r="BN1206">
        <f>Tabla1[[#This Row],[precio del paquete]]</f>
        <v>14800</v>
      </c>
      <c r="BO1206" t="s">
        <v>1</v>
      </c>
      <c r="BP1206" t="s">
        <v>1</v>
      </c>
      <c r="BQ1206" t="s">
        <v>1</v>
      </c>
      <c r="BR1206" t="s">
        <v>1</v>
      </c>
      <c r="BS1206" t="s">
        <v>1</v>
      </c>
      <c r="BT1206" t="s">
        <v>1</v>
      </c>
      <c r="BU1206" t="s">
        <v>1</v>
      </c>
      <c r="BV1206" t="s">
        <v>1</v>
      </c>
      <c r="BW1206" t="s">
        <v>0</v>
      </c>
      <c r="BX1206" t="s">
        <v>1</v>
      </c>
      <c r="BY1206" t="s">
        <v>1</v>
      </c>
      <c r="BZ1206" t="s">
        <v>1</v>
      </c>
      <c r="CA1206" t="s">
        <v>1</v>
      </c>
      <c r="CB1206" t="s">
        <v>1</v>
      </c>
      <c r="CD1206" t="str" cm="1">
        <f t="array" aca="1" ref="CD1206" ca="1">eConcatenar(A1206:CB1206,"|")</f>
        <v>vD8NRWgy4d7FbaHO|PAR2021-3597|3|MEMORIAL|TABASCO|PARAISO|EJIDO CHILTEPEC SECCION BANCO|2021-11-12|14800|0|100|50|0|0|0|0|0|0|0|0|0|0|0|0|0|0|0|LOPEZ|GUTIERREZ|SANTA|SOLTERO|X|X|CALLE LOS MAGAÃ‘A SIN NUMER|EJIDO CHILTEPEC SECCION BANCO|X|9333252754|X|X|X|CALLE LOS MAGAÃ‘A SIN NUMER|X|LUNES|X|X|X|X|X|DOMICILIO |900|13900|0|0|0|2022-01-25|2022-02-01|x|x|x|x|x|LM6I5BLUSKQS1VM|x|HOMBRE|X|14800|X|X|X|X|X|X|X|X|CARDENAS|X|X|X|X|X</v>
      </c>
    </row>
    <row r="1207" spans="1:82" x14ac:dyDescent="0.25">
      <c r="A1207" t="s">
        <v>1341</v>
      </c>
      <c r="B1207" t="s">
        <v>2516</v>
      </c>
      <c r="C1207">
        <v>3</v>
      </c>
      <c r="D1207" t="s">
        <v>3183</v>
      </c>
      <c r="E1207" t="s">
        <v>3188</v>
      </c>
      <c r="F1207" t="s">
        <v>3192</v>
      </c>
      <c r="G1207" t="s">
        <v>3422</v>
      </c>
      <c r="H1207" t="s">
        <v>3948</v>
      </c>
      <c r="I1207">
        <v>14800</v>
      </c>
      <c r="J1207">
        <v>0</v>
      </c>
      <c r="K1207">
        <v>100</v>
      </c>
      <c r="L1207">
        <v>50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 t="s">
        <v>4294</v>
      </c>
      <c r="AC1207" t="s">
        <v>4204</v>
      </c>
      <c r="AD1207" t="s">
        <v>4688</v>
      </c>
      <c r="AE1207" t="s">
        <v>4</v>
      </c>
      <c r="AF1207" t="s">
        <v>1</v>
      </c>
      <c r="AG1207" t="s">
        <v>1</v>
      </c>
      <c r="AH1207" t="s">
        <v>5476</v>
      </c>
      <c r="AI1207" t="s">
        <v>3422</v>
      </c>
      <c r="AJ1207" t="s">
        <v>1</v>
      </c>
      <c r="AK1207">
        <v>9331295576</v>
      </c>
      <c r="AL1207" t="s">
        <v>1</v>
      </c>
      <c r="AM1207" t="s">
        <v>1</v>
      </c>
      <c r="AN1207" t="s">
        <v>1</v>
      </c>
      <c r="AO1207" t="s">
        <v>5476</v>
      </c>
      <c r="AP1207" t="s">
        <v>1</v>
      </c>
      <c r="AQ1207" t="s">
        <v>2</v>
      </c>
      <c r="AR1207" t="s">
        <v>1</v>
      </c>
      <c r="AS1207" t="s">
        <v>1</v>
      </c>
      <c r="AT1207" t="s">
        <v>1</v>
      </c>
      <c r="AU1207" t="s">
        <v>1</v>
      </c>
      <c r="AV1207" t="s">
        <v>1</v>
      </c>
      <c r="AW1207" t="s">
        <v>11</v>
      </c>
      <c r="AX1207">
        <f>Tabla1[[#This Row],[precio del paquete]]-Tabla1[[#This Row],[Saldo_Deudor]]</f>
        <v>800</v>
      </c>
      <c r="AY1207">
        <v>14000</v>
      </c>
      <c r="AZ1207">
        <v>0</v>
      </c>
      <c r="BA1207">
        <v>0</v>
      </c>
      <c r="BB1207" s="20">
        <v>0</v>
      </c>
      <c r="BC1207" t="s">
        <v>5959</v>
      </c>
      <c r="BD1207" t="s">
        <v>3763</v>
      </c>
      <c r="BE1207" t="s">
        <v>3</v>
      </c>
      <c r="BF1207" t="s">
        <v>3</v>
      </c>
      <c r="BG1207" t="s">
        <v>3</v>
      </c>
      <c r="BH1207" t="s">
        <v>3</v>
      </c>
      <c r="BI1207" t="s">
        <v>3</v>
      </c>
      <c r="BJ1207" s="19" t="s">
        <v>6130</v>
      </c>
      <c r="BK1207" t="s">
        <v>3</v>
      </c>
      <c r="BL1207" t="s">
        <v>132</v>
      </c>
      <c r="BM1207" t="s">
        <v>1</v>
      </c>
      <c r="BN1207">
        <f>Tabla1[[#This Row],[precio del paquete]]</f>
        <v>14800</v>
      </c>
      <c r="BO1207" t="s">
        <v>1</v>
      </c>
      <c r="BP1207" t="s">
        <v>1</v>
      </c>
      <c r="BQ1207" t="s">
        <v>1</v>
      </c>
      <c r="BR1207" t="s">
        <v>1</v>
      </c>
      <c r="BS1207" t="s">
        <v>1</v>
      </c>
      <c r="BT1207" t="s">
        <v>1</v>
      </c>
      <c r="BU1207" t="s">
        <v>1</v>
      </c>
      <c r="BV1207" t="s">
        <v>1</v>
      </c>
      <c r="BW1207" t="s">
        <v>0</v>
      </c>
      <c r="BX1207" t="s">
        <v>1</v>
      </c>
      <c r="BY1207" t="s">
        <v>1</v>
      </c>
      <c r="BZ1207" t="s">
        <v>1</v>
      </c>
      <c r="CA1207" t="s">
        <v>1</v>
      </c>
      <c r="CB1207" t="s">
        <v>1</v>
      </c>
      <c r="CD1207" t="str" cm="1">
        <f t="array" aca="1" ref="CD1207" ca="1">eConcatenar(A1207:CB1207,"|")</f>
        <v>Lpk3FG0CaXUFrrVQ|PAR2021-3585|3|MEMORIAL|TABASCO|PARAISO|LEON ZARATE SEGUNDA SECCION|2021-02-11|14800|0|100|50|0|0|0|0|0|0|0|0|0|0|0|0|0|0|0|LAZARO|AVALOS|MOISES|SOLTERO|X|X|CALLE A GUATEMALAN SIN NUMERO|LEON ZARATE SEGUNDA SECCION|X|9331295576|X|X|X|CALLE A GUATEMALAN SIN NUMERO|X|LUNES|X|X|X|X|X|DOMICILIO |800|14000|0|0|0|2022-01-25|2022-02-01|x|x|x|x|x|LM6I5BLUSKQS1VM|x|HOMBRE|X|14800|X|X|X|X|X|X|X|X|CARDENAS|X|X|X|X|X</v>
      </c>
    </row>
    <row r="1208" spans="1:82" x14ac:dyDescent="0.25">
      <c r="A1208" t="s">
        <v>1342</v>
      </c>
      <c r="B1208" t="s">
        <v>2521</v>
      </c>
      <c r="C1208">
        <v>3</v>
      </c>
      <c r="D1208" t="s">
        <v>3187</v>
      </c>
      <c r="E1208" t="s">
        <v>3188</v>
      </c>
      <c r="F1208" t="s">
        <v>3189</v>
      </c>
      <c r="G1208" t="s">
        <v>3426</v>
      </c>
      <c r="H1208" t="s">
        <v>3951</v>
      </c>
      <c r="I1208">
        <v>12900</v>
      </c>
      <c r="J1208">
        <v>0</v>
      </c>
      <c r="K1208">
        <v>100</v>
      </c>
      <c r="L1208">
        <v>50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 t="s">
        <v>4246</v>
      </c>
      <c r="AC1208" t="s">
        <v>4480</v>
      </c>
      <c r="AD1208" t="s">
        <v>4676</v>
      </c>
      <c r="AE1208" t="s">
        <v>4</v>
      </c>
      <c r="AF1208" t="s">
        <v>1</v>
      </c>
      <c r="AG1208" t="s">
        <v>1</v>
      </c>
      <c r="AH1208" t="s">
        <v>3517</v>
      </c>
      <c r="AI1208" t="s">
        <v>3426</v>
      </c>
      <c r="AJ1208" t="s">
        <v>1</v>
      </c>
      <c r="AK1208">
        <v>9331247322</v>
      </c>
      <c r="AL1208" t="s">
        <v>1</v>
      </c>
      <c r="AM1208" t="s">
        <v>1</v>
      </c>
      <c r="AN1208" t="s">
        <v>1</v>
      </c>
      <c r="AO1208" t="s">
        <v>3517</v>
      </c>
      <c r="AP1208" t="s">
        <v>1</v>
      </c>
      <c r="AQ1208" t="s">
        <v>2</v>
      </c>
      <c r="AR1208" t="s">
        <v>1</v>
      </c>
      <c r="AS1208" t="s">
        <v>1</v>
      </c>
      <c r="AT1208" t="s">
        <v>1</v>
      </c>
      <c r="AU1208" t="s">
        <v>1</v>
      </c>
      <c r="AV1208" t="s">
        <v>1</v>
      </c>
      <c r="AW1208" t="s">
        <v>11</v>
      </c>
      <c r="AX1208">
        <f>Tabla1[[#This Row],[precio del paquete]]-Tabla1[[#This Row],[Saldo_Deudor]]</f>
        <v>12700</v>
      </c>
      <c r="AY1208">
        <v>200</v>
      </c>
      <c r="AZ1208">
        <v>0</v>
      </c>
      <c r="BA1208">
        <v>0</v>
      </c>
      <c r="BB1208" s="20">
        <v>0</v>
      </c>
      <c r="BC1208" t="s">
        <v>3965</v>
      </c>
      <c r="BD1208" t="s">
        <v>4085</v>
      </c>
      <c r="BE1208" t="s">
        <v>3</v>
      </c>
      <c r="BF1208" t="s">
        <v>3</v>
      </c>
      <c r="BG1208" t="s">
        <v>3</v>
      </c>
      <c r="BH1208" t="s">
        <v>3</v>
      </c>
      <c r="BI1208" t="s">
        <v>3</v>
      </c>
      <c r="BJ1208" s="18" t="s">
        <v>6130</v>
      </c>
      <c r="BK1208" t="s">
        <v>3</v>
      </c>
      <c r="BL1208" t="s">
        <v>132</v>
      </c>
      <c r="BM1208" t="s">
        <v>1</v>
      </c>
      <c r="BN1208">
        <f>Tabla1[[#This Row],[precio del paquete]]</f>
        <v>12900</v>
      </c>
      <c r="BO1208" t="s">
        <v>1</v>
      </c>
      <c r="BP1208" t="s">
        <v>1</v>
      </c>
      <c r="BQ1208" t="s">
        <v>1</v>
      </c>
      <c r="BR1208" t="s">
        <v>1</v>
      </c>
      <c r="BS1208" t="s">
        <v>1</v>
      </c>
      <c r="BT1208" t="s">
        <v>1</v>
      </c>
      <c r="BU1208" t="s">
        <v>1</v>
      </c>
      <c r="BV1208" t="s">
        <v>1</v>
      </c>
      <c r="BW1208" t="s">
        <v>0</v>
      </c>
      <c r="BX1208" t="s">
        <v>1</v>
      </c>
      <c r="BY1208" t="s">
        <v>1</v>
      </c>
      <c r="BZ1208" t="s">
        <v>1</v>
      </c>
      <c r="CA1208" t="s">
        <v>1</v>
      </c>
      <c r="CB1208" t="s">
        <v>1</v>
      </c>
      <c r="CD1208" t="str" cm="1">
        <f t="array" aca="1" ref="CD1208" ca="1">eConcatenar(A1208:CB1208,"|")</f>
        <v>C91JkW4BcH8mL8IK|COM2019-0356|3|ECONOLINE|TABASCO|COMALCALCO|LIBERTAD PRIMERA SECCION |2019-02-15|12900|0|100|50|0|0|0|0|0|0|0|0|0|0|0|0|0|0|0|JIMENEZ|CORTES|RAMIRO|SOLTERO|X|X|RANCHERIA INDEPENDENCIA SEGUNDA SECCION|LIBERTAD PRIMERA SECCION |X|9331247322|X|X|X|RANCHERIA INDEPENDENCIA SEGUNDA SECCION|X|LUNES|X|X|X|X|X|DOMICILIO |12700|200|0|0|0|2022-01-19|2022-01-26|x|x|x|x|x|LM6I5BLUSKQS1VM|x|HOMBRE|X|12900|X|X|X|X|X|X|X|X|CARDENAS|X|X|X|X|X</v>
      </c>
    </row>
    <row r="1209" spans="1:82" x14ac:dyDescent="0.25">
      <c r="A1209" t="s">
        <v>1343</v>
      </c>
      <c r="B1209" t="s">
        <v>2708</v>
      </c>
      <c r="C1209">
        <v>3</v>
      </c>
      <c r="D1209" t="s">
        <v>3183</v>
      </c>
      <c r="E1209" t="s">
        <v>3188</v>
      </c>
      <c r="F1209" t="s">
        <v>3192</v>
      </c>
      <c r="G1209" t="s">
        <v>3530</v>
      </c>
      <c r="H1209" t="s">
        <v>3770</v>
      </c>
      <c r="I1209">
        <v>14800</v>
      </c>
      <c r="J1209">
        <v>0</v>
      </c>
      <c r="K1209">
        <v>100</v>
      </c>
      <c r="L1209">
        <v>50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 t="s">
        <v>4470</v>
      </c>
      <c r="AC1209" t="s">
        <v>4201</v>
      </c>
      <c r="AD1209" t="s">
        <v>4842</v>
      </c>
      <c r="AE1209" t="s">
        <v>4</v>
      </c>
      <c r="AF1209" t="s">
        <v>1</v>
      </c>
      <c r="AG1209" t="s">
        <v>1</v>
      </c>
      <c r="AH1209" t="s">
        <v>5617</v>
      </c>
      <c r="AI1209" t="s">
        <v>3530</v>
      </c>
      <c r="AJ1209" t="s">
        <v>1</v>
      </c>
      <c r="AK1209">
        <v>9331228454</v>
      </c>
      <c r="AL1209" t="s">
        <v>1</v>
      </c>
      <c r="AM1209" t="s">
        <v>1</v>
      </c>
      <c r="AN1209" t="s">
        <v>1</v>
      </c>
      <c r="AO1209" t="s">
        <v>5617</v>
      </c>
      <c r="AP1209" t="s">
        <v>1</v>
      </c>
      <c r="AQ1209" t="s">
        <v>2</v>
      </c>
      <c r="AR1209" t="s">
        <v>1</v>
      </c>
      <c r="AS1209" t="s">
        <v>1</v>
      </c>
      <c r="AT1209" t="s">
        <v>1</v>
      </c>
      <c r="AU1209" t="s">
        <v>1</v>
      </c>
      <c r="AV1209" t="s">
        <v>1</v>
      </c>
      <c r="AW1209" t="s">
        <v>11</v>
      </c>
      <c r="AX1209">
        <f>Tabla1[[#This Row],[precio del paquete]]-Tabla1[[#This Row],[Saldo_Deudor]]</f>
        <v>8100</v>
      </c>
      <c r="AY1209">
        <v>6700</v>
      </c>
      <c r="AZ1209">
        <v>0</v>
      </c>
      <c r="BA1209">
        <v>0</v>
      </c>
      <c r="BB1209" s="20">
        <v>0</v>
      </c>
      <c r="BC1209" t="s">
        <v>3965</v>
      </c>
      <c r="BD1209" t="s">
        <v>4085</v>
      </c>
      <c r="BE1209" t="s">
        <v>3</v>
      </c>
      <c r="BF1209" t="s">
        <v>3</v>
      </c>
      <c r="BG1209" t="s">
        <v>3</v>
      </c>
      <c r="BH1209" t="s">
        <v>3</v>
      </c>
      <c r="BI1209" t="s">
        <v>3</v>
      </c>
      <c r="BJ1209" s="19" t="s">
        <v>6152</v>
      </c>
      <c r="BK1209" t="s">
        <v>3</v>
      </c>
      <c r="BL1209" t="s">
        <v>132</v>
      </c>
      <c r="BM1209" t="s">
        <v>1</v>
      </c>
      <c r="BN1209">
        <f>Tabla1[[#This Row],[precio del paquete]]</f>
        <v>14800</v>
      </c>
      <c r="BO1209" t="s">
        <v>1</v>
      </c>
      <c r="BP1209" t="s">
        <v>1</v>
      </c>
      <c r="BQ1209" t="s">
        <v>1</v>
      </c>
      <c r="BR1209" t="s">
        <v>1</v>
      </c>
      <c r="BS1209" t="s">
        <v>1</v>
      </c>
      <c r="BT1209" t="s">
        <v>1</v>
      </c>
      <c r="BU1209" t="s">
        <v>1</v>
      </c>
      <c r="BV1209" t="s">
        <v>1</v>
      </c>
      <c r="BW1209" t="s">
        <v>0</v>
      </c>
      <c r="BX1209" t="s">
        <v>1</v>
      </c>
      <c r="BY1209" t="s">
        <v>1</v>
      </c>
      <c r="BZ1209" t="s">
        <v>1</v>
      </c>
      <c r="CA1209" t="s">
        <v>1</v>
      </c>
      <c r="CB1209" t="s">
        <v>1</v>
      </c>
      <c r="CD1209" t="str" cm="1">
        <f t="array" aca="1" ref="CD1209" ca="1">eConcatenar(A1209:CB1209,"|")</f>
        <v>xdCVKielGGi3B4YV|PAR2021-0312|3|MEMORIAL|TABASCO|PARAISO|RANCHERIA LIBERTAD SEGUNDA SECCION |2021-01-28|14800|0|100|50|0|0|0|0|0|0|0|0|0|0|0|0|0|0|0|TRINIDAD|HERNANDEZ|NELSON|SOLTERO|X|X|ENTRADA LOS HERNANDEZ|RANCHERIA LIBERTAD SEGUNDA SECCION |X|9331228454|X|X|X|ENTRADA LOS HERNANDEZ|X|LUNES|X|X|X|X|X|DOMICILIO |8100|6700|0|0|0|2022-01-19|2022-01-26|x|x|x|x|x|ZGSYJGLZUXA73WJ|x|HOMBRE|X|14800|X|X|X|X|X|X|X|X|CARDENAS|X|X|X|X|X</v>
      </c>
    </row>
    <row r="1210" spans="1:82" x14ac:dyDescent="0.25">
      <c r="A1210" t="s">
        <v>1344</v>
      </c>
      <c r="B1210" t="s">
        <v>2709</v>
      </c>
      <c r="C1210">
        <v>3</v>
      </c>
      <c r="D1210" t="s">
        <v>3187</v>
      </c>
      <c r="E1210" t="s">
        <v>3188</v>
      </c>
      <c r="F1210" t="s">
        <v>3192</v>
      </c>
      <c r="G1210" t="s">
        <v>3530</v>
      </c>
      <c r="H1210" t="s">
        <v>4015</v>
      </c>
      <c r="I1210">
        <v>12900</v>
      </c>
      <c r="J1210">
        <v>0</v>
      </c>
      <c r="K1210">
        <v>200</v>
      </c>
      <c r="L1210">
        <v>50</v>
      </c>
      <c r="M1210">
        <v>1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 t="s">
        <v>8</v>
      </c>
      <c r="AC1210" t="s">
        <v>4246</v>
      </c>
      <c r="AD1210" t="s">
        <v>4843</v>
      </c>
      <c r="AE1210" t="s">
        <v>4</v>
      </c>
      <c r="AF1210" t="s">
        <v>1</v>
      </c>
      <c r="AG1210" t="s">
        <v>1</v>
      </c>
      <c r="AH1210" t="s">
        <v>5617</v>
      </c>
      <c r="AI1210" t="s">
        <v>3530</v>
      </c>
      <c r="AJ1210" t="s">
        <v>1</v>
      </c>
      <c r="AK1210">
        <v>9331226002</v>
      </c>
      <c r="AL1210" t="s">
        <v>1</v>
      </c>
      <c r="AM1210" t="s">
        <v>1</v>
      </c>
      <c r="AN1210" t="s">
        <v>1</v>
      </c>
      <c r="AO1210" t="s">
        <v>5617</v>
      </c>
      <c r="AP1210" t="s">
        <v>1</v>
      </c>
      <c r="AQ1210" t="s">
        <v>2</v>
      </c>
      <c r="AR1210" t="s">
        <v>1</v>
      </c>
      <c r="AS1210" t="s">
        <v>1</v>
      </c>
      <c r="AT1210" t="s">
        <v>1</v>
      </c>
      <c r="AU1210" t="s">
        <v>1</v>
      </c>
      <c r="AV1210" t="s">
        <v>1</v>
      </c>
      <c r="AW1210" t="s">
        <v>11</v>
      </c>
      <c r="AX1210">
        <f>Tabla1[[#This Row],[precio del paquete]]-Tabla1[[#This Row],[Saldo_Deudor]]</f>
        <v>7200</v>
      </c>
      <c r="AY1210">
        <v>5700</v>
      </c>
      <c r="AZ1210">
        <v>0</v>
      </c>
      <c r="BA1210">
        <v>0</v>
      </c>
      <c r="BB1210" s="20">
        <v>0</v>
      </c>
      <c r="BC1210" t="s">
        <v>3970</v>
      </c>
      <c r="BD1210" t="s">
        <v>3893</v>
      </c>
      <c r="BE1210" t="s">
        <v>3</v>
      </c>
      <c r="BF1210" t="s">
        <v>3</v>
      </c>
      <c r="BG1210" t="s">
        <v>3</v>
      </c>
      <c r="BH1210" t="s">
        <v>3</v>
      </c>
      <c r="BI1210" t="s">
        <v>3</v>
      </c>
      <c r="BJ1210" s="18" t="s">
        <v>6152</v>
      </c>
      <c r="BK1210" t="s">
        <v>3</v>
      </c>
      <c r="BL1210" t="s">
        <v>132</v>
      </c>
      <c r="BM1210" t="s">
        <v>1</v>
      </c>
      <c r="BN1210">
        <f>Tabla1[[#This Row],[precio del paquete]]</f>
        <v>12900</v>
      </c>
      <c r="BO1210" t="s">
        <v>1</v>
      </c>
      <c r="BP1210" t="s">
        <v>1</v>
      </c>
      <c r="BQ1210" t="s">
        <v>1</v>
      </c>
      <c r="BR1210" t="s">
        <v>1</v>
      </c>
      <c r="BS1210" t="s">
        <v>1</v>
      </c>
      <c r="BT1210" t="s">
        <v>1</v>
      </c>
      <c r="BU1210" t="s">
        <v>1</v>
      </c>
      <c r="BV1210" t="s">
        <v>1</v>
      </c>
      <c r="BW1210" t="s">
        <v>0</v>
      </c>
      <c r="BX1210" t="s">
        <v>1</v>
      </c>
      <c r="BY1210" t="s">
        <v>1</v>
      </c>
      <c r="BZ1210" t="s">
        <v>1</v>
      </c>
      <c r="CA1210" t="s">
        <v>1</v>
      </c>
      <c r="CB1210" t="s">
        <v>1</v>
      </c>
      <c r="CD1210" t="str" cm="1">
        <f t="array" aca="1" ref="CD1210" ca="1">eConcatenar(A1210:CB1210,"|")</f>
        <v>lfphI7nn9Qy09vy6|PAR2019-3223|3|ECONOLINE|TABASCO|PARAISO|RANCHERIA LIBERTAD SEGUNDA SECCION |2019-11-28|12900|0|200|50|1|0|0|0|0|0|0|0|0|0|0|0|0|0|0|GOMEZ|JIMENEZ|EMILIO|SOLTERO|X|X|ENTRADA LOS HERNANDEZ|RANCHERIA LIBERTAD SEGUNDA SECCION |X|9331226002|X|X|X|ENTRADA LOS HERNANDEZ|X|LUNES|X|X|X|X|X|DOMICILIO |7200|5700|0|0|0|2021-01-19|2021-01-26|x|x|x|x|x|ZGSYJGLZUXA73WJ|x|HOMBRE|X|12900|X|X|X|X|X|X|X|X|CARDENAS|X|X|X|X|X</v>
      </c>
    </row>
    <row r="1211" spans="1:82" x14ac:dyDescent="0.25">
      <c r="A1211" t="s">
        <v>1345</v>
      </c>
      <c r="B1211" t="s">
        <v>2710</v>
      </c>
      <c r="C1211">
        <v>3</v>
      </c>
      <c r="D1211" t="s">
        <v>3183</v>
      </c>
      <c r="E1211" t="s">
        <v>3188</v>
      </c>
      <c r="F1211" t="s">
        <v>3192</v>
      </c>
      <c r="G1211" t="s">
        <v>3530</v>
      </c>
      <c r="H1211" t="s">
        <v>3899</v>
      </c>
      <c r="I1211">
        <v>14800</v>
      </c>
      <c r="J1211">
        <v>0</v>
      </c>
      <c r="K1211">
        <v>500</v>
      </c>
      <c r="L1211">
        <v>50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 t="s">
        <v>4844</v>
      </c>
      <c r="AC1211" t="s">
        <v>4494</v>
      </c>
      <c r="AD1211" t="s">
        <v>4747</v>
      </c>
      <c r="AE1211" t="s">
        <v>4</v>
      </c>
      <c r="AF1211" t="s">
        <v>1</v>
      </c>
      <c r="AG1211" t="s">
        <v>1</v>
      </c>
      <c r="AH1211" t="s">
        <v>5618</v>
      </c>
      <c r="AI1211" t="s">
        <v>3530</v>
      </c>
      <c r="AJ1211" t="s">
        <v>1</v>
      </c>
      <c r="AK1211">
        <v>9331055135</v>
      </c>
      <c r="AL1211" t="s">
        <v>1</v>
      </c>
      <c r="AM1211" t="s">
        <v>1</v>
      </c>
      <c r="AN1211" t="s">
        <v>1</v>
      </c>
      <c r="AO1211" t="s">
        <v>5618</v>
      </c>
      <c r="AP1211" t="s">
        <v>1</v>
      </c>
      <c r="AQ1211" t="s">
        <v>2</v>
      </c>
      <c r="AR1211" t="s">
        <v>1</v>
      </c>
      <c r="AS1211" t="s">
        <v>1</v>
      </c>
      <c r="AT1211" t="s">
        <v>1</v>
      </c>
      <c r="AU1211" t="s">
        <v>1</v>
      </c>
      <c r="AV1211" t="s">
        <v>1</v>
      </c>
      <c r="AW1211" t="s">
        <v>11</v>
      </c>
      <c r="AX1211">
        <f>Tabla1[[#This Row],[precio del paquete]]-Tabla1[[#This Row],[Saldo_Deudor]]</f>
        <v>2400</v>
      </c>
      <c r="AY1211">
        <v>12400</v>
      </c>
      <c r="AZ1211">
        <v>0</v>
      </c>
      <c r="BA1211">
        <v>0</v>
      </c>
      <c r="BB1211" s="20">
        <v>0</v>
      </c>
      <c r="BC1211" t="s">
        <v>3965</v>
      </c>
      <c r="BD1211" t="s">
        <v>4085</v>
      </c>
      <c r="BE1211" t="s">
        <v>3</v>
      </c>
      <c r="BF1211" t="s">
        <v>3</v>
      </c>
      <c r="BG1211" t="s">
        <v>3</v>
      </c>
      <c r="BH1211" t="s">
        <v>3</v>
      </c>
      <c r="BI1211" t="s">
        <v>3</v>
      </c>
      <c r="BJ1211" s="19" t="s">
        <v>6152</v>
      </c>
      <c r="BK1211" t="s">
        <v>3</v>
      </c>
      <c r="BL1211" t="s">
        <v>132</v>
      </c>
      <c r="BM1211" t="s">
        <v>1</v>
      </c>
      <c r="BN1211">
        <f>Tabla1[[#This Row],[precio del paquete]]</f>
        <v>14800</v>
      </c>
      <c r="BO1211" t="s">
        <v>1</v>
      </c>
      <c r="BP1211" t="s">
        <v>1</v>
      </c>
      <c r="BQ1211" t="s">
        <v>1</v>
      </c>
      <c r="BR1211" t="s">
        <v>1</v>
      </c>
      <c r="BS1211" t="s">
        <v>1</v>
      </c>
      <c r="BT1211" t="s">
        <v>1</v>
      </c>
      <c r="BU1211" t="s">
        <v>1</v>
      </c>
      <c r="BV1211" t="s">
        <v>1</v>
      </c>
      <c r="BW1211" t="s">
        <v>0</v>
      </c>
      <c r="BX1211" t="s">
        <v>1</v>
      </c>
      <c r="BY1211" t="s">
        <v>1</v>
      </c>
      <c r="BZ1211" t="s">
        <v>1</v>
      </c>
      <c r="CA1211" t="s">
        <v>1</v>
      </c>
      <c r="CB1211" t="s">
        <v>1</v>
      </c>
      <c r="CD1211" t="str" cm="1">
        <f t="array" aca="1" ref="CD1211" ca="1">eConcatenar(A1211:CB1211,"|")</f>
        <v>CvBnDYWobleKYfK7|PAR2021-2778|3|MEMORIAL|TABASCO|PARAISO|RANCHERIA LIBERTAD SEGUNDA SECCION |2021-04-09|14800|0|500|50|0|0|0|0|0|0|0|0|0|0|0|0|0|0|0|JERONIMO|DIAZ|ELDA|SOLTERO|X|X|RANCHERIA LIBERTAD SEGUNDA |RANCHERIA LIBERTAD SEGUNDA SECCION |X|9331055135|X|X|X|RANCHERIA LIBERTAD SEGUNDA |X|LUNES|X|X|X|X|X|DOMICILIO |2400|12400|0|0|0|2022-01-19|2022-01-26|x|x|x|x|x|ZGSYJGLZUXA73WJ|x|HOMBRE|X|14800|X|X|X|X|X|X|X|X|CARDENAS|X|X|X|X|X</v>
      </c>
    </row>
    <row r="1212" spans="1:82" x14ac:dyDescent="0.25">
      <c r="A1212" t="s">
        <v>1346</v>
      </c>
      <c r="B1212" t="s">
        <v>2711</v>
      </c>
      <c r="C1212">
        <v>3</v>
      </c>
      <c r="D1212" t="s">
        <v>3187</v>
      </c>
      <c r="E1212" t="s">
        <v>3188</v>
      </c>
      <c r="F1212" t="s">
        <v>3192</v>
      </c>
      <c r="G1212" t="s">
        <v>3530</v>
      </c>
      <c r="H1212" t="s">
        <v>3826</v>
      </c>
      <c r="I1212">
        <v>12900</v>
      </c>
      <c r="J1212">
        <v>0</v>
      </c>
      <c r="K1212">
        <v>300</v>
      </c>
      <c r="L1212">
        <v>50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 t="s">
        <v>4305</v>
      </c>
      <c r="AC1212" t="s">
        <v>4183</v>
      </c>
      <c r="AD1212" t="s">
        <v>4355</v>
      </c>
      <c r="AE1212" t="s">
        <v>4</v>
      </c>
      <c r="AF1212" t="s">
        <v>1</v>
      </c>
      <c r="AG1212" t="s">
        <v>1</v>
      </c>
      <c r="AH1212" t="s">
        <v>5619</v>
      </c>
      <c r="AI1212" t="s">
        <v>3530</v>
      </c>
      <c r="AJ1212" t="s">
        <v>1</v>
      </c>
      <c r="AK1212">
        <v>9331562212</v>
      </c>
      <c r="AL1212" t="s">
        <v>1</v>
      </c>
      <c r="AM1212" t="s">
        <v>1</v>
      </c>
      <c r="AN1212" t="s">
        <v>1</v>
      </c>
      <c r="AO1212" t="s">
        <v>5619</v>
      </c>
      <c r="AP1212" t="s">
        <v>1</v>
      </c>
      <c r="AQ1212" t="s">
        <v>2</v>
      </c>
      <c r="AR1212" t="s">
        <v>1</v>
      </c>
      <c r="AS1212" t="s">
        <v>1</v>
      </c>
      <c r="AT1212" t="s">
        <v>1</v>
      </c>
      <c r="AU1212" t="s">
        <v>1</v>
      </c>
      <c r="AV1212" t="s">
        <v>1</v>
      </c>
      <c r="AW1212" t="s">
        <v>11</v>
      </c>
      <c r="AX1212">
        <f>Tabla1[[#This Row],[precio del paquete]]-Tabla1[[#This Row],[Saldo_Deudor]]</f>
        <v>1300</v>
      </c>
      <c r="AY1212">
        <v>11600</v>
      </c>
      <c r="AZ1212">
        <v>0</v>
      </c>
      <c r="BA1212">
        <v>0</v>
      </c>
      <c r="BB1212" s="20">
        <v>0</v>
      </c>
      <c r="BC1212" t="s">
        <v>3965</v>
      </c>
      <c r="BD1212" t="s">
        <v>4085</v>
      </c>
      <c r="BE1212" t="s">
        <v>3</v>
      </c>
      <c r="BF1212" t="s">
        <v>3</v>
      </c>
      <c r="BG1212" t="s">
        <v>3</v>
      </c>
      <c r="BH1212" t="s">
        <v>3</v>
      </c>
      <c r="BI1212" t="s">
        <v>3</v>
      </c>
      <c r="BJ1212" s="18" t="s">
        <v>6152</v>
      </c>
      <c r="BK1212" t="s">
        <v>3</v>
      </c>
      <c r="BL1212" t="s">
        <v>132</v>
      </c>
      <c r="BM1212" t="s">
        <v>1</v>
      </c>
      <c r="BN1212">
        <f>Tabla1[[#This Row],[precio del paquete]]</f>
        <v>12900</v>
      </c>
      <c r="BO1212" t="s">
        <v>1</v>
      </c>
      <c r="BP1212" t="s">
        <v>1</v>
      </c>
      <c r="BQ1212" t="s">
        <v>1</v>
      </c>
      <c r="BR1212" t="s">
        <v>1</v>
      </c>
      <c r="BS1212" t="s">
        <v>1</v>
      </c>
      <c r="BT1212" t="s">
        <v>1</v>
      </c>
      <c r="BU1212" t="s">
        <v>1</v>
      </c>
      <c r="BV1212" t="s">
        <v>1</v>
      </c>
      <c r="BW1212" t="s">
        <v>0</v>
      </c>
      <c r="BX1212" t="s">
        <v>1</v>
      </c>
      <c r="BY1212" t="s">
        <v>1</v>
      </c>
      <c r="BZ1212" t="s">
        <v>1</v>
      </c>
      <c r="CA1212" t="s">
        <v>1</v>
      </c>
      <c r="CB1212" t="s">
        <v>1</v>
      </c>
      <c r="CD1212" t="str" cm="1">
        <f t="array" aca="1" ref="CD1212" ca="1">eConcatenar(A1212:CB1212,"|")</f>
        <v>TiV01V5WXLT17ye4|PAR2021-7277|3|ECONOLINE|TABASCO|PARAISO|RANCHERIA LIBERTAD SEGUNDA SECCION |2021-11-29|12900|0|300|50|0|0|0|0|0|0|0|0|0|0|0|0|0|0|0|SANCHEZ|DE LA CRUZ|MARIBEL|SOLTERO|X|X|CARRETERA A NICOLAS BRAVO|RANCHERIA LIBERTAD SEGUNDA SECCION |X|9331562212|X|X|X|CARRETERA A NICOLAS BRAVO|X|LUNES|X|X|X|X|X|DOMICILIO |1300|11600|0|0|0|2022-01-19|2022-01-26|x|x|x|x|x|ZGSYJGLZUXA73WJ|x|HOMBRE|X|12900|X|X|X|X|X|X|X|X|CARDENAS|X|X|X|X|X</v>
      </c>
    </row>
    <row r="1213" spans="1:82" x14ac:dyDescent="0.25">
      <c r="A1213" t="s">
        <v>1347</v>
      </c>
      <c r="B1213" t="s">
        <v>2712</v>
      </c>
      <c r="C1213">
        <v>3</v>
      </c>
      <c r="D1213" t="s">
        <v>3183</v>
      </c>
      <c r="E1213" t="s">
        <v>3188</v>
      </c>
      <c r="F1213" t="s">
        <v>3192</v>
      </c>
      <c r="G1213" t="s">
        <v>3530</v>
      </c>
      <c r="H1213" t="s">
        <v>3783</v>
      </c>
      <c r="I1213">
        <v>14800</v>
      </c>
      <c r="J1213">
        <v>0</v>
      </c>
      <c r="K1213">
        <v>500</v>
      </c>
      <c r="L1213">
        <v>50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 t="s">
        <v>4845</v>
      </c>
      <c r="AC1213" t="s">
        <v>4305</v>
      </c>
      <c r="AD1213" t="s">
        <v>4846</v>
      </c>
      <c r="AE1213" t="s">
        <v>4</v>
      </c>
      <c r="AF1213" t="s">
        <v>1</v>
      </c>
      <c r="AG1213" t="s">
        <v>1</v>
      </c>
      <c r="AH1213" t="s">
        <v>5619</v>
      </c>
      <c r="AI1213" t="s">
        <v>3530</v>
      </c>
      <c r="AJ1213" t="s">
        <v>1</v>
      </c>
      <c r="AK1213">
        <v>9331114058</v>
      </c>
      <c r="AL1213" t="s">
        <v>1</v>
      </c>
      <c r="AM1213" t="s">
        <v>1</v>
      </c>
      <c r="AN1213" t="s">
        <v>1</v>
      </c>
      <c r="AO1213" t="s">
        <v>5619</v>
      </c>
      <c r="AP1213" t="s">
        <v>1</v>
      </c>
      <c r="AQ1213" t="s">
        <v>2</v>
      </c>
      <c r="AR1213" t="s">
        <v>1</v>
      </c>
      <c r="AS1213" t="s">
        <v>1</v>
      </c>
      <c r="AT1213" t="s">
        <v>1</v>
      </c>
      <c r="AU1213" t="s">
        <v>1</v>
      </c>
      <c r="AV1213" t="s">
        <v>1</v>
      </c>
      <c r="AW1213" t="s">
        <v>11</v>
      </c>
      <c r="AX1213">
        <f>Tabla1[[#This Row],[precio del paquete]]-Tabla1[[#This Row],[Saldo_Deudor]]</f>
        <v>1700</v>
      </c>
      <c r="AY1213">
        <v>13100</v>
      </c>
      <c r="AZ1213">
        <v>0</v>
      </c>
      <c r="BA1213">
        <v>0</v>
      </c>
      <c r="BB1213" s="20">
        <v>0</v>
      </c>
      <c r="BC1213" t="s">
        <v>3783</v>
      </c>
      <c r="BD1213" t="s">
        <v>3824</v>
      </c>
      <c r="BE1213" t="s">
        <v>3</v>
      </c>
      <c r="BF1213" t="s">
        <v>3</v>
      </c>
      <c r="BG1213" t="s">
        <v>3</v>
      </c>
      <c r="BH1213" t="s">
        <v>3</v>
      </c>
      <c r="BI1213" t="s">
        <v>3</v>
      </c>
      <c r="BJ1213" s="19" t="s">
        <v>6152</v>
      </c>
      <c r="BK1213" t="s">
        <v>3</v>
      </c>
      <c r="BL1213" t="s">
        <v>132</v>
      </c>
      <c r="BM1213" t="s">
        <v>1</v>
      </c>
      <c r="BN1213">
        <f>Tabla1[[#This Row],[precio del paquete]]</f>
        <v>14800</v>
      </c>
      <c r="BO1213" t="s">
        <v>1</v>
      </c>
      <c r="BP1213" t="s">
        <v>1</v>
      </c>
      <c r="BQ1213" t="s">
        <v>1</v>
      </c>
      <c r="BR1213" t="s">
        <v>1</v>
      </c>
      <c r="BS1213" t="s">
        <v>1</v>
      </c>
      <c r="BT1213" t="s">
        <v>1</v>
      </c>
      <c r="BU1213" t="s">
        <v>1</v>
      </c>
      <c r="BV1213" t="s">
        <v>1</v>
      </c>
      <c r="BW1213" t="s">
        <v>0</v>
      </c>
      <c r="BX1213" t="s">
        <v>1</v>
      </c>
      <c r="BY1213" t="s">
        <v>1</v>
      </c>
      <c r="BZ1213" t="s">
        <v>1</v>
      </c>
      <c r="CA1213" t="s">
        <v>1</v>
      </c>
      <c r="CB1213" t="s">
        <v>1</v>
      </c>
      <c r="CD1213" t="str" cm="1">
        <f t="array" aca="1" ref="CD1213" ca="1">eConcatenar(A1213:CB1213,"|")</f>
        <v>GeuELXYNZWYEmLkx|PAR2021-6412|3|MEMORIAL|TABASCO|PARAISO|RANCHERIA LIBERTAD SEGUNDA SECCION |2021-10-23|14800|0|500|50|0|0|0|0|0|0|0|0|0|0|0|0|0|0|0|DE LA PEÃ‘A|SANCHEZ|LIBNI|SOLTERO|X|X|CARRETERA A NICOLAS BRAVO|RANCHERIA LIBERTAD SEGUNDA SECCION |X|9331114058|X|X|X|CARRETERA A NICOLAS BRAVO|X|LUNES|X|X|X|X|X|DOMICILIO |1700|13100|0|0|0|2021-10-23|2021-10-30|x|x|x|x|x|ZGSYJGLZUXA73WJ|x|HOMBRE|X|14800|X|X|X|X|X|X|X|X|CARDENAS|X|X|X|X|X</v>
      </c>
    </row>
    <row r="1214" spans="1:82" x14ac:dyDescent="0.25">
      <c r="A1214" t="s">
        <v>1348</v>
      </c>
      <c r="B1214" t="s">
        <v>2713</v>
      </c>
      <c r="C1214">
        <v>3</v>
      </c>
      <c r="D1214" t="s">
        <v>3187</v>
      </c>
      <c r="E1214" t="s">
        <v>3188</v>
      </c>
      <c r="F1214" t="s">
        <v>3192</v>
      </c>
      <c r="G1214" t="s">
        <v>3530</v>
      </c>
      <c r="H1214" t="s">
        <v>4016</v>
      </c>
      <c r="I1214">
        <v>12900</v>
      </c>
      <c r="J1214">
        <v>0</v>
      </c>
      <c r="K1214">
        <v>1000</v>
      </c>
      <c r="L1214">
        <v>50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 t="s">
        <v>4201</v>
      </c>
      <c r="AC1214" t="s">
        <v>4246</v>
      </c>
      <c r="AD1214" t="s">
        <v>4847</v>
      </c>
      <c r="AE1214" t="s">
        <v>4</v>
      </c>
      <c r="AF1214" t="s">
        <v>1</v>
      </c>
      <c r="AG1214" t="s">
        <v>1</v>
      </c>
      <c r="AH1214" t="s">
        <v>5619</v>
      </c>
      <c r="AI1214" t="s">
        <v>3530</v>
      </c>
      <c r="AJ1214" t="s">
        <v>1</v>
      </c>
      <c r="AK1214">
        <v>9333297481</v>
      </c>
      <c r="AL1214" t="s">
        <v>1</v>
      </c>
      <c r="AM1214" t="s">
        <v>1</v>
      </c>
      <c r="AN1214" t="s">
        <v>1</v>
      </c>
      <c r="AO1214" t="s">
        <v>5619</v>
      </c>
      <c r="AP1214" t="s">
        <v>1</v>
      </c>
      <c r="AQ1214" t="s">
        <v>2</v>
      </c>
      <c r="AR1214" t="s">
        <v>1</v>
      </c>
      <c r="AS1214" t="s">
        <v>1</v>
      </c>
      <c r="AT1214" t="s">
        <v>1</v>
      </c>
      <c r="AU1214" t="s">
        <v>1</v>
      </c>
      <c r="AV1214" t="s">
        <v>1</v>
      </c>
      <c r="AW1214" t="s">
        <v>11</v>
      </c>
      <c r="AX1214">
        <f>Tabla1[[#This Row],[precio del paquete]]-Tabla1[[#This Row],[Saldo_Deudor]]</f>
        <v>10900</v>
      </c>
      <c r="AY1214">
        <v>2000</v>
      </c>
      <c r="AZ1214">
        <v>0</v>
      </c>
      <c r="BA1214">
        <v>0</v>
      </c>
      <c r="BB1214" s="20">
        <v>0</v>
      </c>
      <c r="BC1214" t="s">
        <v>3965</v>
      </c>
      <c r="BD1214" t="s">
        <v>4085</v>
      </c>
      <c r="BE1214" t="s">
        <v>3</v>
      </c>
      <c r="BF1214" t="s">
        <v>3</v>
      </c>
      <c r="BG1214" t="s">
        <v>3</v>
      </c>
      <c r="BH1214" t="s">
        <v>3</v>
      </c>
      <c r="BI1214" t="s">
        <v>3</v>
      </c>
      <c r="BJ1214" s="18" t="s">
        <v>6152</v>
      </c>
      <c r="BK1214" t="s">
        <v>3</v>
      </c>
      <c r="BL1214" t="s">
        <v>132</v>
      </c>
      <c r="BM1214" t="s">
        <v>1</v>
      </c>
      <c r="BN1214">
        <f>Tabla1[[#This Row],[precio del paquete]]</f>
        <v>12900</v>
      </c>
      <c r="BO1214" t="s">
        <v>1</v>
      </c>
      <c r="BP1214" t="s">
        <v>1</v>
      </c>
      <c r="BQ1214" t="s">
        <v>1</v>
      </c>
      <c r="BR1214" t="s">
        <v>1</v>
      </c>
      <c r="BS1214" t="s">
        <v>1</v>
      </c>
      <c r="BT1214" t="s">
        <v>1</v>
      </c>
      <c r="BU1214" t="s">
        <v>1</v>
      </c>
      <c r="BV1214" t="s">
        <v>1</v>
      </c>
      <c r="BW1214" t="s">
        <v>0</v>
      </c>
      <c r="BX1214" t="s">
        <v>1</v>
      </c>
      <c r="BY1214" t="s">
        <v>1</v>
      </c>
      <c r="BZ1214" t="s">
        <v>1</v>
      </c>
      <c r="CA1214" t="s">
        <v>1</v>
      </c>
      <c r="CB1214" t="s">
        <v>1</v>
      </c>
      <c r="CD1214" t="str" cm="1">
        <f t="array" aca="1" ref="CD1214" ca="1">eConcatenar(A1214:CB1214,"|")</f>
        <v>thQNpUbIXJWRLAGm|PAR2020-0318|3|ECONOLINE|TABASCO|PARAISO|RANCHERIA LIBERTAD SEGUNDA SECCION |2020-01-23|12900|0|1000|50|0|0|0|0|0|0|0|0|0|0|0|0|0|0|0|HERNANDEZ|JIMENEZ|CAIN|SOLTERO|X|X|CARRETERA A NICOLAS BRAVO|RANCHERIA LIBERTAD SEGUNDA SECCION |X|9333297481|X|X|X|CARRETERA A NICOLAS BRAVO|X|LUNES|X|X|X|X|X|DOMICILIO |10900|2000|0|0|0|2022-01-19|2022-01-26|x|x|x|x|x|ZGSYJGLZUXA73WJ|x|HOMBRE|X|12900|X|X|X|X|X|X|X|X|CARDENAS|X|X|X|X|X</v>
      </c>
    </row>
    <row r="1215" spans="1:82" x14ac:dyDescent="0.25">
      <c r="A1215" t="s">
        <v>1349</v>
      </c>
      <c r="B1215" t="s">
        <v>2731</v>
      </c>
      <c r="C1215">
        <v>3</v>
      </c>
      <c r="D1215" t="s">
        <v>3187</v>
      </c>
      <c r="E1215" t="s">
        <v>3188</v>
      </c>
      <c r="F1215" t="s">
        <v>3189</v>
      </c>
      <c r="G1215" t="s">
        <v>3542</v>
      </c>
      <c r="H1215" t="s">
        <v>3780</v>
      </c>
      <c r="I1215">
        <v>12900</v>
      </c>
      <c r="J1215">
        <v>0</v>
      </c>
      <c r="K1215">
        <v>100</v>
      </c>
      <c r="L1215">
        <v>50</v>
      </c>
      <c r="M1215">
        <v>1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 t="s">
        <v>4305</v>
      </c>
      <c r="AC1215" t="s">
        <v>4438</v>
      </c>
      <c r="AD1215" t="s">
        <v>4523</v>
      </c>
      <c r="AE1215" t="s">
        <v>4</v>
      </c>
      <c r="AF1215" t="s">
        <v>1</v>
      </c>
      <c r="AG1215" t="s">
        <v>1</v>
      </c>
      <c r="AH1215" t="s">
        <v>5632</v>
      </c>
      <c r="AI1215" t="s">
        <v>3542</v>
      </c>
      <c r="AJ1215" t="s">
        <v>1</v>
      </c>
      <c r="AK1215">
        <v>9331294944</v>
      </c>
      <c r="AL1215" t="s">
        <v>1</v>
      </c>
      <c r="AM1215" t="s">
        <v>1</v>
      </c>
      <c r="AN1215" t="s">
        <v>1</v>
      </c>
      <c r="AO1215" t="s">
        <v>5632</v>
      </c>
      <c r="AP1215" t="s">
        <v>1</v>
      </c>
      <c r="AQ1215" t="s">
        <v>2</v>
      </c>
      <c r="AR1215" t="s">
        <v>1</v>
      </c>
      <c r="AS1215" t="s">
        <v>1</v>
      </c>
      <c r="AT1215" t="s">
        <v>1</v>
      </c>
      <c r="AU1215" t="s">
        <v>1</v>
      </c>
      <c r="AV1215" t="s">
        <v>1</v>
      </c>
      <c r="AW1215" t="s">
        <v>11</v>
      </c>
      <c r="AX1215">
        <f>Tabla1[[#This Row],[precio del paquete]]-Tabla1[[#This Row],[Saldo_Deudor]]</f>
        <v>7400</v>
      </c>
      <c r="AY1215">
        <v>5500</v>
      </c>
      <c r="AZ1215">
        <v>0</v>
      </c>
      <c r="BA1215">
        <v>0</v>
      </c>
      <c r="BB1215" s="20">
        <v>0</v>
      </c>
      <c r="BC1215" t="s">
        <v>3965</v>
      </c>
      <c r="BD1215" t="s">
        <v>4085</v>
      </c>
      <c r="BE1215" t="s">
        <v>3</v>
      </c>
      <c r="BF1215" t="s">
        <v>3</v>
      </c>
      <c r="BG1215" t="s">
        <v>3</v>
      </c>
      <c r="BH1215" t="s">
        <v>3</v>
      </c>
      <c r="BI1215" t="s">
        <v>3</v>
      </c>
      <c r="BJ1215" s="19" t="s">
        <v>6152</v>
      </c>
      <c r="BK1215" t="s">
        <v>3</v>
      </c>
      <c r="BL1215" t="s">
        <v>132</v>
      </c>
      <c r="BM1215" t="s">
        <v>1</v>
      </c>
      <c r="BN1215">
        <f>Tabla1[[#This Row],[precio del paquete]]</f>
        <v>12900</v>
      </c>
      <c r="BO1215" t="s">
        <v>1</v>
      </c>
      <c r="BP1215" t="s">
        <v>1</v>
      </c>
      <c r="BQ1215" t="s">
        <v>1</v>
      </c>
      <c r="BR1215" t="s">
        <v>1</v>
      </c>
      <c r="BS1215" t="s">
        <v>1</v>
      </c>
      <c r="BT1215" t="s">
        <v>1</v>
      </c>
      <c r="BU1215" t="s">
        <v>1</v>
      </c>
      <c r="BV1215" t="s">
        <v>1</v>
      </c>
      <c r="BW1215" t="s">
        <v>0</v>
      </c>
      <c r="BX1215" t="s">
        <v>1</v>
      </c>
      <c r="BY1215" t="s">
        <v>1</v>
      </c>
      <c r="BZ1215" t="s">
        <v>1</v>
      </c>
      <c r="CA1215" t="s">
        <v>1</v>
      </c>
      <c r="CB1215" t="s">
        <v>1</v>
      </c>
      <c r="CD1215" t="str" cm="1">
        <f t="array" aca="1" ref="CD1215" ca="1">eConcatenar(A1215:CB1215,"|")</f>
        <v>hyZfqU4IE5Vuk54H|COM2019-3236|3|ECONOLINE|TABASCO|COMALCALCO|RANCHERIA NORTE SEGUNDA SECCION|2019-11-30|12900|0|100|50|1|0|0|0|0|0|0|0|0|0|0|0|0|0|0|SANCHEZ|PALMA|SONIA|SOLTERO|X|X|ENTRADA A HERNAN RABELO|RANCHERIA NORTE SEGUNDA SECCION|X|9331294944|X|X|X|ENTRADA A HERNAN RABELO|X|LUNES|X|X|X|X|X|DOMICILIO |7400|5500|0|0|0|2022-01-19|2022-01-26|x|x|x|x|x|ZGSYJGLZUXA73WJ|x|HOMBRE|X|12900|X|X|X|X|X|X|X|X|CARDENAS|X|X|X|X|X</v>
      </c>
    </row>
    <row r="1216" spans="1:82" x14ac:dyDescent="0.25">
      <c r="A1216" t="s">
        <v>1350</v>
      </c>
      <c r="B1216" t="s">
        <v>2732</v>
      </c>
      <c r="C1216">
        <v>3</v>
      </c>
      <c r="D1216" t="s">
        <v>3187</v>
      </c>
      <c r="E1216" t="s">
        <v>3188</v>
      </c>
      <c r="F1216" t="s">
        <v>3189</v>
      </c>
      <c r="G1216" t="s">
        <v>3542</v>
      </c>
      <c r="H1216" t="s">
        <v>4023</v>
      </c>
      <c r="I1216">
        <v>12900</v>
      </c>
      <c r="J1216">
        <v>0</v>
      </c>
      <c r="K1216">
        <v>100</v>
      </c>
      <c r="L1216">
        <v>50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 t="s">
        <v>4438</v>
      </c>
      <c r="AC1216" t="s">
        <v>4184</v>
      </c>
      <c r="AD1216" t="s">
        <v>4857</v>
      </c>
      <c r="AE1216" t="s">
        <v>4</v>
      </c>
      <c r="AF1216" t="s">
        <v>1</v>
      </c>
      <c r="AG1216" t="s">
        <v>1</v>
      </c>
      <c r="AH1216" t="s">
        <v>5633</v>
      </c>
      <c r="AI1216" t="s">
        <v>3542</v>
      </c>
      <c r="AJ1216" t="s">
        <v>1</v>
      </c>
      <c r="AK1216">
        <v>9331523132</v>
      </c>
      <c r="AL1216" t="s">
        <v>1</v>
      </c>
      <c r="AM1216" t="s">
        <v>1</v>
      </c>
      <c r="AN1216" t="s">
        <v>1</v>
      </c>
      <c r="AO1216" t="s">
        <v>5633</v>
      </c>
      <c r="AP1216" t="s">
        <v>1</v>
      </c>
      <c r="AQ1216" t="s">
        <v>2</v>
      </c>
      <c r="AR1216" t="s">
        <v>1</v>
      </c>
      <c r="AS1216" t="s">
        <v>1</v>
      </c>
      <c r="AT1216" t="s">
        <v>1</v>
      </c>
      <c r="AU1216" t="s">
        <v>1</v>
      </c>
      <c r="AV1216" t="s">
        <v>1</v>
      </c>
      <c r="AW1216" t="s">
        <v>11</v>
      </c>
      <c r="AX1216">
        <f>Tabla1[[#This Row],[precio del paquete]]-Tabla1[[#This Row],[Saldo_Deudor]]</f>
        <v>11900</v>
      </c>
      <c r="AY1216">
        <v>1000</v>
      </c>
      <c r="AZ1216">
        <v>0</v>
      </c>
      <c r="BA1216">
        <v>0</v>
      </c>
      <c r="BB1216" s="20">
        <v>0</v>
      </c>
      <c r="BC1216" t="s">
        <v>3965</v>
      </c>
      <c r="BD1216" t="s">
        <v>4085</v>
      </c>
      <c r="BE1216" t="s">
        <v>3</v>
      </c>
      <c r="BF1216" t="s">
        <v>3</v>
      </c>
      <c r="BG1216" t="s">
        <v>3</v>
      </c>
      <c r="BH1216" t="s">
        <v>3</v>
      </c>
      <c r="BI1216" t="s">
        <v>3</v>
      </c>
      <c r="BJ1216" s="18" t="s">
        <v>6152</v>
      </c>
      <c r="BK1216" t="s">
        <v>3</v>
      </c>
      <c r="BL1216" t="s">
        <v>132</v>
      </c>
      <c r="BM1216" t="s">
        <v>1</v>
      </c>
      <c r="BN1216">
        <f>Tabla1[[#This Row],[precio del paquete]]</f>
        <v>12900</v>
      </c>
      <c r="BO1216" t="s">
        <v>1</v>
      </c>
      <c r="BP1216" t="s">
        <v>1</v>
      </c>
      <c r="BQ1216" t="s">
        <v>1</v>
      </c>
      <c r="BR1216" t="s">
        <v>1</v>
      </c>
      <c r="BS1216" t="s">
        <v>1</v>
      </c>
      <c r="BT1216" t="s">
        <v>1</v>
      </c>
      <c r="BU1216" t="s">
        <v>1</v>
      </c>
      <c r="BV1216" t="s">
        <v>1</v>
      </c>
      <c r="BW1216" t="s">
        <v>0</v>
      </c>
      <c r="BX1216" t="s">
        <v>1</v>
      </c>
      <c r="BY1216" t="s">
        <v>1</v>
      </c>
      <c r="BZ1216" t="s">
        <v>1</v>
      </c>
      <c r="CA1216" t="s">
        <v>1</v>
      </c>
      <c r="CB1216" t="s">
        <v>1</v>
      </c>
      <c r="CD1216" t="str" cm="1">
        <f t="array" aca="1" ref="CD1216" ca="1">eConcatenar(A1216:CB1216,"|")</f>
        <v>9paKiRsUfLLP07wC|COM2019-1218|3|ECONOLINE|TABASCO|COMALCALCO|RANCHERIA NORTE SEGUNDA SECCION|2019-12-05|12900|0|100|50|0|0|0|0|0|0|0|0|0|0|0|0|0|0|0|PALMA|PEREZ|MIGUEL ANGEL|SOLTERO|X|X|CARRETERA A COMALCALCO|RANCHERIA NORTE SEGUNDA SECCION|X|9331523132|X|X|X|CARRETERA A COMALCALCO|X|LUNES|X|X|X|X|X|DOMICILIO |11900|1000|0|0|0|2022-01-19|2022-01-26|x|x|x|x|x|ZGSYJGLZUXA73WJ|x|HOMBRE|X|12900|X|X|X|X|X|X|X|X|CARDENAS|X|X|X|X|X</v>
      </c>
    </row>
    <row r="1217" spans="1:82" x14ac:dyDescent="0.25">
      <c r="A1217" t="s">
        <v>1351</v>
      </c>
      <c r="B1217" t="s">
        <v>2733</v>
      </c>
      <c r="C1217">
        <v>3</v>
      </c>
      <c r="D1217" t="s">
        <v>3187</v>
      </c>
      <c r="E1217" t="s">
        <v>3188</v>
      </c>
      <c r="F1217" t="s">
        <v>3189</v>
      </c>
      <c r="G1217" t="s">
        <v>3542</v>
      </c>
      <c r="H1217" t="s">
        <v>4024</v>
      </c>
      <c r="I1217">
        <v>12900</v>
      </c>
      <c r="J1217">
        <v>0</v>
      </c>
      <c r="K1217">
        <v>200</v>
      </c>
      <c r="L1217">
        <v>50</v>
      </c>
      <c r="M1217">
        <v>1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 t="s">
        <v>4191</v>
      </c>
      <c r="AC1217" t="s">
        <v>4305</v>
      </c>
      <c r="AD1217" t="s">
        <v>4313</v>
      </c>
      <c r="AE1217" t="s">
        <v>4</v>
      </c>
      <c r="AF1217" t="s">
        <v>1</v>
      </c>
      <c r="AG1217" t="s">
        <v>1</v>
      </c>
      <c r="AH1217" t="s">
        <v>5634</v>
      </c>
      <c r="AI1217" t="s">
        <v>3542</v>
      </c>
      <c r="AJ1217" t="s">
        <v>1</v>
      </c>
      <c r="AK1217">
        <v>9331043433</v>
      </c>
      <c r="AL1217" t="s">
        <v>1</v>
      </c>
      <c r="AM1217" t="s">
        <v>1</v>
      </c>
      <c r="AN1217" t="s">
        <v>1</v>
      </c>
      <c r="AO1217" t="s">
        <v>5634</v>
      </c>
      <c r="AP1217" t="s">
        <v>1</v>
      </c>
      <c r="AQ1217" t="s">
        <v>2</v>
      </c>
      <c r="AR1217" t="s">
        <v>1</v>
      </c>
      <c r="AS1217" t="s">
        <v>1</v>
      </c>
      <c r="AT1217" t="s">
        <v>1</v>
      </c>
      <c r="AU1217" t="s">
        <v>1</v>
      </c>
      <c r="AV1217" t="s">
        <v>1</v>
      </c>
      <c r="AW1217" t="s">
        <v>11</v>
      </c>
      <c r="AX1217">
        <f>Tabla1[[#This Row],[precio del paquete]]-Tabla1[[#This Row],[Saldo_Deudor]]</f>
        <v>8800</v>
      </c>
      <c r="AY1217">
        <v>4100</v>
      </c>
      <c r="AZ1217">
        <v>0</v>
      </c>
      <c r="BA1217">
        <v>0</v>
      </c>
      <c r="BB1217" s="20">
        <v>0</v>
      </c>
      <c r="BC1217" t="s">
        <v>3965</v>
      </c>
      <c r="BD1217" t="s">
        <v>4085</v>
      </c>
      <c r="BE1217" t="s">
        <v>3</v>
      </c>
      <c r="BF1217" t="s">
        <v>3</v>
      </c>
      <c r="BG1217" t="s">
        <v>3</v>
      </c>
      <c r="BH1217" t="s">
        <v>3</v>
      </c>
      <c r="BI1217" t="s">
        <v>3</v>
      </c>
      <c r="BJ1217" s="19" t="s">
        <v>6152</v>
      </c>
      <c r="BK1217" t="s">
        <v>3</v>
      </c>
      <c r="BL1217" t="s">
        <v>132</v>
      </c>
      <c r="BM1217" t="s">
        <v>1</v>
      </c>
      <c r="BN1217">
        <f>Tabla1[[#This Row],[precio del paquete]]</f>
        <v>12900</v>
      </c>
      <c r="BO1217" t="s">
        <v>1</v>
      </c>
      <c r="BP1217" t="s">
        <v>1</v>
      </c>
      <c r="BQ1217" t="s">
        <v>1</v>
      </c>
      <c r="BR1217" t="s">
        <v>1</v>
      </c>
      <c r="BS1217" t="s">
        <v>1</v>
      </c>
      <c r="BT1217" t="s">
        <v>1</v>
      </c>
      <c r="BU1217" t="s">
        <v>1</v>
      </c>
      <c r="BV1217" t="s">
        <v>1</v>
      </c>
      <c r="BW1217" t="s">
        <v>0</v>
      </c>
      <c r="BX1217" t="s">
        <v>1</v>
      </c>
      <c r="BY1217" t="s">
        <v>1</v>
      </c>
      <c r="BZ1217" t="s">
        <v>1</v>
      </c>
      <c r="CA1217" t="s">
        <v>1</v>
      </c>
      <c r="CB1217" t="s">
        <v>1</v>
      </c>
      <c r="CD1217" t="str" cm="1">
        <f t="array" aca="1" ref="CD1217" ca="1">eConcatenar(A1217:CB1217,"|")</f>
        <v>MH5KLx6H4D8WcXhe|COM2019-3072|3|ECONOLINE|TABASCO|COMALCALCO|RANCHERIA NORTE SEGUNDA SECCION|2019-11-19|12900|0|200|50|1|0|0|0|0|0|0|0|0|0|0|0|0|0|0|FUENTES|SANCHEZ|MARIA DE LOS ANGELES|SOLTERO|X|X|RANCHERIA NORTE SEGUNDA SECCION |RANCHERIA NORTE SEGUNDA SECCION|X|9331043433|X|X|X|RANCHERIA NORTE SEGUNDA SECCION |X|LUNES|X|X|X|X|X|DOMICILIO |8800|4100|0|0|0|2022-01-19|2022-01-26|x|x|x|x|x|ZGSYJGLZUXA73WJ|x|HOMBRE|X|12900|X|X|X|X|X|X|X|X|CARDENAS|X|X|X|X|X</v>
      </c>
    </row>
    <row r="1218" spans="1:82" x14ac:dyDescent="0.25">
      <c r="A1218" t="s">
        <v>1352</v>
      </c>
      <c r="B1218" t="s">
        <v>2734</v>
      </c>
      <c r="C1218">
        <v>3</v>
      </c>
      <c r="D1218" t="s">
        <v>3187</v>
      </c>
      <c r="E1218" t="s">
        <v>3188</v>
      </c>
      <c r="F1218" t="s">
        <v>3189</v>
      </c>
      <c r="G1218" t="s">
        <v>3542</v>
      </c>
      <c r="H1218" t="s">
        <v>4025</v>
      </c>
      <c r="I1218">
        <v>12900</v>
      </c>
      <c r="J1218">
        <v>0</v>
      </c>
      <c r="K1218">
        <v>200</v>
      </c>
      <c r="L1218">
        <v>50</v>
      </c>
      <c r="M1218">
        <v>1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 t="s">
        <v>4438</v>
      </c>
      <c r="AC1218" t="s">
        <v>4247</v>
      </c>
      <c r="AD1218" t="s">
        <v>4858</v>
      </c>
      <c r="AE1218" t="s">
        <v>4</v>
      </c>
      <c r="AF1218" t="s">
        <v>1</v>
      </c>
      <c r="AG1218" t="s">
        <v>1</v>
      </c>
      <c r="AH1218" t="s">
        <v>5635</v>
      </c>
      <c r="AI1218" t="s">
        <v>3542</v>
      </c>
      <c r="AJ1218" t="s">
        <v>1</v>
      </c>
      <c r="AK1218">
        <v>9331300765</v>
      </c>
      <c r="AL1218" t="s">
        <v>1</v>
      </c>
      <c r="AM1218" t="s">
        <v>1</v>
      </c>
      <c r="AN1218" t="s">
        <v>1</v>
      </c>
      <c r="AO1218" t="s">
        <v>5635</v>
      </c>
      <c r="AP1218" t="s">
        <v>1</v>
      </c>
      <c r="AQ1218" t="s">
        <v>2</v>
      </c>
      <c r="AR1218" t="s">
        <v>1</v>
      </c>
      <c r="AS1218" t="s">
        <v>1</v>
      </c>
      <c r="AT1218" t="s">
        <v>1</v>
      </c>
      <c r="AU1218" t="s">
        <v>1</v>
      </c>
      <c r="AV1218" t="s">
        <v>1</v>
      </c>
      <c r="AW1218" t="s">
        <v>11</v>
      </c>
      <c r="AX1218">
        <f>Tabla1[[#This Row],[precio del paquete]]-Tabla1[[#This Row],[Saldo_Deudor]]</f>
        <v>6900</v>
      </c>
      <c r="AY1218">
        <v>6000</v>
      </c>
      <c r="AZ1218">
        <v>0</v>
      </c>
      <c r="BA1218">
        <v>0</v>
      </c>
      <c r="BB1218" s="20">
        <v>0</v>
      </c>
      <c r="BC1218" t="s">
        <v>3965</v>
      </c>
      <c r="BD1218" t="s">
        <v>4085</v>
      </c>
      <c r="BE1218" t="s">
        <v>3</v>
      </c>
      <c r="BF1218" t="s">
        <v>3</v>
      </c>
      <c r="BG1218" t="s">
        <v>3</v>
      </c>
      <c r="BH1218" t="s">
        <v>3</v>
      </c>
      <c r="BI1218" t="s">
        <v>3</v>
      </c>
      <c r="BJ1218" s="18" t="s">
        <v>6152</v>
      </c>
      <c r="BK1218" t="s">
        <v>3</v>
      </c>
      <c r="BL1218" t="s">
        <v>132</v>
      </c>
      <c r="BM1218" t="s">
        <v>1</v>
      </c>
      <c r="BN1218">
        <f>Tabla1[[#This Row],[precio del paquete]]</f>
        <v>12900</v>
      </c>
      <c r="BO1218" t="s">
        <v>1</v>
      </c>
      <c r="BP1218" t="s">
        <v>1</v>
      </c>
      <c r="BQ1218" t="s">
        <v>1</v>
      </c>
      <c r="BR1218" t="s">
        <v>1</v>
      </c>
      <c r="BS1218" t="s">
        <v>1</v>
      </c>
      <c r="BT1218" t="s">
        <v>1</v>
      </c>
      <c r="BU1218" t="s">
        <v>1</v>
      </c>
      <c r="BV1218" t="s">
        <v>1</v>
      </c>
      <c r="BW1218" t="s">
        <v>0</v>
      </c>
      <c r="BX1218" t="s">
        <v>1</v>
      </c>
      <c r="BY1218" t="s">
        <v>1</v>
      </c>
      <c r="BZ1218" t="s">
        <v>1</v>
      </c>
      <c r="CA1218" t="s">
        <v>1</v>
      </c>
      <c r="CB1218" t="s">
        <v>1</v>
      </c>
      <c r="CD1218" t="str" cm="1">
        <f t="array" aca="1" ref="CD1218" ca="1">eConcatenar(A1218:CB1218,"|")</f>
        <v>LHKU5vIdUlVLViu6|COM2020-0782|3|ECONOLINE|TABASCO|COMALCALCO|RANCHERIA NORTE SEGUNDA SECCION|2022-07-23|12900|0|200|50|1|0|0|0|0|0|0|0|0|0|0|0|0|0|0|PALMA|MENDEZ|PROCOPIO|SOLTERO|X|X|ENTRE EL REGALO|RANCHERIA NORTE SEGUNDA SECCION|X|9331300765|X|X|X|ENTRE EL REGALO|X|LUNES|X|X|X|X|X|DOMICILIO |6900|6000|0|0|0|2022-01-19|2022-01-26|x|x|x|x|x|ZGSYJGLZUXA73WJ|x|HOMBRE|X|12900|X|X|X|X|X|X|X|X|CARDENAS|X|X|X|X|X</v>
      </c>
    </row>
    <row r="1219" spans="1:82" x14ac:dyDescent="0.25">
      <c r="A1219" t="s">
        <v>1353</v>
      </c>
      <c r="B1219" t="s">
        <v>2753</v>
      </c>
      <c r="C1219">
        <v>3</v>
      </c>
      <c r="D1219" t="s">
        <v>3183</v>
      </c>
      <c r="E1219" t="s">
        <v>3188</v>
      </c>
      <c r="F1219" t="s">
        <v>3192</v>
      </c>
      <c r="G1219" t="s">
        <v>3550</v>
      </c>
      <c r="H1219" t="s">
        <v>4034</v>
      </c>
      <c r="I1219">
        <v>14800</v>
      </c>
      <c r="J1219">
        <v>0</v>
      </c>
      <c r="K1219">
        <v>500</v>
      </c>
      <c r="L1219">
        <v>50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0</v>
      </c>
      <c r="AB1219" t="s">
        <v>4184</v>
      </c>
      <c r="AC1219" t="s">
        <v>4879</v>
      </c>
      <c r="AD1219" t="s">
        <v>4698</v>
      </c>
      <c r="AE1219" t="s">
        <v>4</v>
      </c>
      <c r="AF1219" t="s">
        <v>1</v>
      </c>
      <c r="AG1219" t="s">
        <v>1</v>
      </c>
      <c r="AH1219" t="s">
        <v>5630</v>
      </c>
      <c r="AI1219" t="s">
        <v>3550</v>
      </c>
      <c r="AJ1219" t="s">
        <v>1</v>
      </c>
      <c r="AK1219">
        <v>9331550561</v>
      </c>
      <c r="AL1219" t="s">
        <v>1</v>
      </c>
      <c r="AM1219" t="s">
        <v>1</v>
      </c>
      <c r="AN1219" t="s">
        <v>1</v>
      </c>
      <c r="AO1219" t="s">
        <v>5630</v>
      </c>
      <c r="AP1219" t="s">
        <v>1</v>
      </c>
      <c r="AQ1219" t="s">
        <v>2</v>
      </c>
      <c r="AR1219" t="s">
        <v>1</v>
      </c>
      <c r="AS1219" t="s">
        <v>1</v>
      </c>
      <c r="AT1219" t="s">
        <v>1</v>
      </c>
      <c r="AU1219" t="s">
        <v>1</v>
      </c>
      <c r="AV1219" t="s">
        <v>1</v>
      </c>
      <c r="AW1219" t="s">
        <v>11</v>
      </c>
      <c r="AX1219">
        <f>Tabla1[[#This Row],[precio del paquete]]-Tabla1[[#This Row],[Saldo_Deudor]]</f>
        <v>1200</v>
      </c>
      <c r="AY1219">
        <v>13600</v>
      </c>
      <c r="AZ1219">
        <v>0</v>
      </c>
      <c r="BA1219">
        <v>0</v>
      </c>
      <c r="BB1219" s="20">
        <v>0</v>
      </c>
      <c r="BC1219" t="s">
        <v>3976</v>
      </c>
      <c r="BD1219" t="s">
        <v>6034</v>
      </c>
      <c r="BE1219" t="s">
        <v>3</v>
      </c>
      <c r="BF1219" t="s">
        <v>3</v>
      </c>
      <c r="BG1219" t="s">
        <v>3</v>
      </c>
      <c r="BH1219" t="s">
        <v>3</v>
      </c>
      <c r="BI1219" t="s">
        <v>3</v>
      </c>
      <c r="BJ1219" s="19" t="s">
        <v>6152</v>
      </c>
      <c r="BK1219" t="s">
        <v>3</v>
      </c>
      <c r="BL1219" t="s">
        <v>132</v>
      </c>
      <c r="BM1219" t="s">
        <v>1</v>
      </c>
      <c r="BN1219">
        <f>Tabla1[[#This Row],[precio del paquete]]</f>
        <v>14800</v>
      </c>
      <c r="BO1219" t="s">
        <v>1</v>
      </c>
      <c r="BP1219" t="s">
        <v>1</v>
      </c>
      <c r="BQ1219" t="s">
        <v>1</v>
      </c>
      <c r="BR1219" t="s">
        <v>1</v>
      </c>
      <c r="BS1219" t="s">
        <v>1</v>
      </c>
      <c r="BT1219" t="s">
        <v>1</v>
      </c>
      <c r="BU1219" t="s">
        <v>1</v>
      </c>
      <c r="BV1219" t="s">
        <v>1</v>
      </c>
      <c r="BW1219" t="s">
        <v>0</v>
      </c>
      <c r="BX1219" t="s">
        <v>1</v>
      </c>
      <c r="BY1219" t="s">
        <v>1</v>
      </c>
      <c r="BZ1219" t="s">
        <v>1</v>
      </c>
      <c r="CA1219" t="s">
        <v>1</v>
      </c>
      <c r="CB1219" t="s">
        <v>1</v>
      </c>
      <c r="CD1219" t="str" cm="1">
        <f t="array" aca="1" ref="CD1219" ca="1">eConcatenar(A1219:CB1219,"|")</f>
        <v>xkRfYozqA0XDzBcc|PAR2021-3931|3|MEMORIAL|TABASCO|PARAISO|RANCHERIA ORIENTE SEGUNDA SECCION |2021-05-12|14800|0|500|50|0|0|0|0|0|0|0|0|0|0|0|0|0|0|0|PEREZ|ALBERTO|LUZ MARIA|SOLTERO|X|X|CARRETERA FEDERAL COMALCALCO SIN NUMERO|RANCHERIA ORIENTE SEGUNDA SECCION |X|9331550561|X|X|X|CARRETERA FEDERAL COMALCALCO SIN NUMERO|X|LUNES|X|X|X|X|X|DOMICILIO |1200|13600|0|0|0|2022-05-01|2022-05-08|x|x|x|x|x|ZGSYJGLZUXA73WJ|x|HOMBRE|X|14800|X|X|X|X|X|X|X|X|CARDENAS|X|X|X|X|X</v>
      </c>
    </row>
    <row r="1220" spans="1:82" x14ac:dyDescent="0.25">
      <c r="A1220" t="s">
        <v>1354</v>
      </c>
      <c r="B1220" t="s">
        <v>2737</v>
      </c>
      <c r="C1220">
        <v>3</v>
      </c>
      <c r="D1220" t="s">
        <v>3187</v>
      </c>
      <c r="E1220" t="s">
        <v>3188</v>
      </c>
      <c r="F1220" t="s">
        <v>3189</v>
      </c>
      <c r="G1220" t="s">
        <v>3545</v>
      </c>
      <c r="H1220" t="s">
        <v>4026</v>
      </c>
      <c r="I1220">
        <v>12900</v>
      </c>
      <c r="J1220">
        <v>0</v>
      </c>
      <c r="K1220">
        <v>200</v>
      </c>
      <c r="L1220">
        <v>50</v>
      </c>
      <c r="M1220">
        <v>1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0</v>
      </c>
      <c r="AB1220" t="s">
        <v>4184</v>
      </c>
      <c r="AC1220" t="s">
        <v>4312</v>
      </c>
      <c r="AD1220" t="s">
        <v>4862</v>
      </c>
      <c r="AE1220" t="s">
        <v>4</v>
      </c>
      <c r="AF1220" t="s">
        <v>1</v>
      </c>
      <c r="AG1220" t="s">
        <v>1</v>
      </c>
      <c r="AH1220" t="s">
        <v>5638</v>
      </c>
      <c r="AI1220" t="s">
        <v>3545</v>
      </c>
      <c r="AJ1220" t="s">
        <v>1</v>
      </c>
      <c r="AK1220">
        <v>9332070448</v>
      </c>
      <c r="AL1220" t="s">
        <v>1</v>
      </c>
      <c r="AM1220" t="s">
        <v>1</v>
      </c>
      <c r="AN1220" t="s">
        <v>1</v>
      </c>
      <c r="AO1220" t="s">
        <v>5638</v>
      </c>
      <c r="AP1220" t="s">
        <v>1</v>
      </c>
      <c r="AQ1220" t="s">
        <v>2</v>
      </c>
      <c r="AR1220" t="s">
        <v>1</v>
      </c>
      <c r="AS1220" t="s">
        <v>1</v>
      </c>
      <c r="AT1220" t="s">
        <v>1</v>
      </c>
      <c r="AU1220" t="s">
        <v>1</v>
      </c>
      <c r="AV1220" t="s">
        <v>1</v>
      </c>
      <c r="AW1220" t="s">
        <v>11</v>
      </c>
      <c r="AX1220">
        <f>Tabla1[[#This Row],[precio del paquete]]-Tabla1[[#This Row],[Saldo_Deudor]]</f>
        <v>9900</v>
      </c>
      <c r="AY1220">
        <v>3000</v>
      </c>
      <c r="AZ1220">
        <v>0</v>
      </c>
      <c r="BA1220">
        <v>0</v>
      </c>
      <c r="BB1220" s="20">
        <v>0</v>
      </c>
      <c r="BC1220" t="s">
        <v>3965</v>
      </c>
      <c r="BD1220" t="s">
        <v>4085</v>
      </c>
      <c r="BE1220" t="s">
        <v>3</v>
      </c>
      <c r="BF1220" t="s">
        <v>3</v>
      </c>
      <c r="BG1220" t="s">
        <v>3</v>
      </c>
      <c r="BH1220" t="s">
        <v>3</v>
      </c>
      <c r="BI1220" t="s">
        <v>3</v>
      </c>
      <c r="BJ1220" s="18" t="s">
        <v>6152</v>
      </c>
      <c r="BK1220" t="s">
        <v>3</v>
      </c>
      <c r="BL1220" t="s">
        <v>132</v>
      </c>
      <c r="BM1220" t="s">
        <v>1</v>
      </c>
      <c r="BN1220">
        <f>Tabla1[[#This Row],[precio del paquete]]</f>
        <v>12900</v>
      </c>
      <c r="BO1220" t="s">
        <v>1</v>
      </c>
      <c r="BP1220" t="s">
        <v>1</v>
      </c>
      <c r="BQ1220" t="s">
        <v>1</v>
      </c>
      <c r="BR1220" t="s">
        <v>1</v>
      </c>
      <c r="BS1220" t="s">
        <v>1</v>
      </c>
      <c r="BT1220" t="s">
        <v>1</v>
      </c>
      <c r="BU1220" t="s">
        <v>1</v>
      </c>
      <c r="BV1220" t="s">
        <v>1</v>
      </c>
      <c r="BW1220" t="s">
        <v>0</v>
      </c>
      <c r="BX1220" t="s">
        <v>1</v>
      </c>
      <c r="BY1220" t="s">
        <v>1</v>
      </c>
      <c r="BZ1220" t="s">
        <v>1</v>
      </c>
      <c r="CA1220" t="s">
        <v>1</v>
      </c>
      <c r="CB1220" t="s">
        <v>1</v>
      </c>
      <c r="CD1220" t="str" cm="1">
        <f t="array" aca="1" ref="CD1220" ca="1">eConcatenar(A1220:CB1220,"|")</f>
        <v>i1l1yq1n3eUIL6wy|COM2019-2327|3|ECONOLINE|TABASCO|COMALCALCO|RANCHERIA ORIENTE PRIMERA SECCION|2019-08-23|12900|0|200|50|1|0|0|0|0|0|0|0|0|0|0|0|0|0|0|PEREZ|CASTELLANOS|FLORELLA|SOLTERO|X|X|ENTRADA A LA MERCED REAL|RANCHERIA ORIENTE PRIMERA SECCION|X|9332070448|X|X|X|ENTRADA A LA MERCED REAL|X|LUNES|X|X|X|X|X|DOMICILIO |9900|3000|0|0|0|2022-01-19|2022-01-26|x|x|x|x|x|ZGSYJGLZUXA73WJ|x|HOMBRE|X|12900|X|X|X|X|X|X|X|X|CARDENAS|X|X|X|X|X</v>
      </c>
    </row>
    <row r="1221" spans="1:82" x14ac:dyDescent="0.25">
      <c r="A1221" t="s">
        <v>1355</v>
      </c>
      <c r="B1221" t="s">
        <v>2745</v>
      </c>
      <c r="C1221">
        <v>3</v>
      </c>
      <c r="D1221" t="s">
        <v>3187</v>
      </c>
      <c r="E1221" t="s">
        <v>3188</v>
      </c>
      <c r="F1221" t="s">
        <v>3189</v>
      </c>
      <c r="G1221" t="s">
        <v>3547</v>
      </c>
      <c r="H1221" t="s">
        <v>4029</v>
      </c>
      <c r="I1221">
        <v>12900</v>
      </c>
      <c r="J1221">
        <v>0</v>
      </c>
      <c r="K1221">
        <v>200</v>
      </c>
      <c r="L1221">
        <v>50</v>
      </c>
      <c r="M1221">
        <v>1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 t="s">
        <v>4184</v>
      </c>
      <c r="AC1221" t="s">
        <v>4184</v>
      </c>
      <c r="AD1221" t="s">
        <v>4493</v>
      </c>
      <c r="AE1221" t="s">
        <v>4</v>
      </c>
      <c r="AF1221" t="s">
        <v>1</v>
      </c>
      <c r="AG1221" t="s">
        <v>1</v>
      </c>
      <c r="AH1221" t="s">
        <v>5644</v>
      </c>
      <c r="AI1221" t="s">
        <v>3547</v>
      </c>
      <c r="AJ1221" t="s">
        <v>1</v>
      </c>
      <c r="AK1221">
        <v>9331325498</v>
      </c>
      <c r="AL1221" t="s">
        <v>1</v>
      </c>
      <c r="AM1221" t="s">
        <v>1</v>
      </c>
      <c r="AN1221" t="s">
        <v>1</v>
      </c>
      <c r="AO1221" t="s">
        <v>5644</v>
      </c>
      <c r="AP1221" t="s">
        <v>1</v>
      </c>
      <c r="AQ1221" t="s">
        <v>2</v>
      </c>
      <c r="AR1221" t="s">
        <v>1</v>
      </c>
      <c r="AS1221" t="s">
        <v>1</v>
      </c>
      <c r="AT1221" t="s">
        <v>1</v>
      </c>
      <c r="AU1221" t="s">
        <v>1</v>
      </c>
      <c r="AV1221" t="s">
        <v>1</v>
      </c>
      <c r="AW1221" t="s">
        <v>11</v>
      </c>
      <c r="AX1221">
        <f>Tabla1[[#This Row],[precio del paquete]]-Tabla1[[#This Row],[Saldo_Deudor]]</f>
        <v>10400</v>
      </c>
      <c r="AY1221">
        <v>2500</v>
      </c>
      <c r="AZ1221">
        <v>0</v>
      </c>
      <c r="BA1221">
        <v>0</v>
      </c>
      <c r="BB1221" s="20">
        <v>0</v>
      </c>
      <c r="BC1221" t="s">
        <v>3965</v>
      </c>
      <c r="BD1221" t="s">
        <v>4085</v>
      </c>
      <c r="BE1221" t="s">
        <v>3</v>
      </c>
      <c r="BF1221" t="s">
        <v>3</v>
      </c>
      <c r="BG1221" t="s">
        <v>3</v>
      </c>
      <c r="BH1221" t="s">
        <v>3</v>
      </c>
      <c r="BI1221" t="s">
        <v>3</v>
      </c>
      <c r="BJ1221" s="19" t="s">
        <v>6152</v>
      </c>
      <c r="BK1221" t="s">
        <v>3</v>
      </c>
      <c r="BL1221" t="s">
        <v>132</v>
      </c>
      <c r="BM1221" t="s">
        <v>1</v>
      </c>
      <c r="BN1221">
        <f>Tabla1[[#This Row],[precio del paquete]]</f>
        <v>12900</v>
      </c>
      <c r="BO1221" t="s">
        <v>1</v>
      </c>
      <c r="BP1221" t="s">
        <v>1</v>
      </c>
      <c r="BQ1221" t="s">
        <v>1</v>
      </c>
      <c r="BR1221" t="s">
        <v>1</v>
      </c>
      <c r="BS1221" t="s">
        <v>1</v>
      </c>
      <c r="BT1221" t="s">
        <v>1</v>
      </c>
      <c r="BU1221" t="s">
        <v>1</v>
      </c>
      <c r="BV1221" t="s">
        <v>1</v>
      </c>
      <c r="BW1221" t="s">
        <v>0</v>
      </c>
      <c r="BX1221" t="s">
        <v>1</v>
      </c>
      <c r="BY1221" t="s">
        <v>1</v>
      </c>
      <c r="BZ1221" t="s">
        <v>1</v>
      </c>
      <c r="CA1221" t="s">
        <v>1</v>
      </c>
      <c r="CB1221" t="s">
        <v>1</v>
      </c>
      <c r="CD1221" t="str" cm="1">
        <f t="array" aca="1" ref="CD1221" ca="1">eConcatenar(A1221:CB1221,"|")</f>
        <v>kbZMIDvfuyy3Yvu5|COM2019-2308|3|ECONOLINE|TABASCO|COMALCALCO|RANCHERIA ORIENTE SAN CAYETANO|2019-08-21|12900|0|200|50|1|0|0|0|0|0|0|0|0|0|0|0|0|0|0|PEREZ|PEREZ|MIRNA|SOLTERO|X|X|CALLE MARIO BURELOS RAMIREZ|RANCHERIA ORIENTE SAN CAYETANO|X|9331325498|X|X|X|CALLE MARIO BURELOS RAMIREZ|X|LUNES|X|X|X|X|X|DOMICILIO |10400|2500|0|0|0|2022-01-19|2022-01-26|x|x|x|x|x|ZGSYJGLZUXA73WJ|x|HOMBRE|X|12900|X|X|X|X|X|X|X|X|CARDENAS|X|X|X|X|X</v>
      </c>
    </row>
    <row r="1222" spans="1:82" x14ac:dyDescent="0.25">
      <c r="A1222" t="s">
        <v>1356</v>
      </c>
      <c r="B1222" t="s">
        <v>2368</v>
      </c>
      <c r="C1222">
        <v>3</v>
      </c>
      <c r="D1222" t="s">
        <v>3187</v>
      </c>
      <c r="E1222" t="s">
        <v>3188</v>
      </c>
      <c r="F1222" t="s">
        <v>3192</v>
      </c>
      <c r="G1222" t="s">
        <v>3340</v>
      </c>
      <c r="H1222" t="s">
        <v>3901</v>
      </c>
      <c r="I1222">
        <v>12900</v>
      </c>
      <c r="J1222">
        <v>0</v>
      </c>
      <c r="K1222">
        <v>200</v>
      </c>
      <c r="L1222">
        <v>50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 t="s">
        <v>4237</v>
      </c>
      <c r="AC1222" t="s">
        <v>4184</v>
      </c>
      <c r="AD1222" t="s">
        <v>4353</v>
      </c>
      <c r="AE1222" t="s">
        <v>4</v>
      </c>
      <c r="AF1222" t="s">
        <v>1</v>
      </c>
      <c r="AG1222" t="s">
        <v>1</v>
      </c>
      <c r="AH1222" t="s">
        <v>5376</v>
      </c>
      <c r="AI1222" t="s">
        <v>3340</v>
      </c>
      <c r="AJ1222" t="s">
        <v>1</v>
      </c>
      <c r="AK1222">
        <v>9332099056</v>
      </c>
      <c r="AL1222" t="s">
        <v>1</v>
      </c>
      <c r="AM1222" t="s">
        <v>1</v>
      </c>
      <c r="AN1222" t="s">
        <v>1</v>
      </c>
      <c r="AO1222" t="s">
        <v>5376</v>
      </c>
      <c r="AP1222" t="s">
        <v>1</v>
      </c>
      <c r="AQ1222" t="s">
        <v>2</v>
      </c>
      <c r="AR1222" t="s">
        <v>1</v>
      </c>
      <c r="AS1222" t="s">
        <v>1</v>
      </c>
      <c r="AT1222" t="s">
        <v>1</v>
      </c>
      <c r="AU1222" t="s">
        <v>1</v>
      </c>
      <c r="AV1222" t="s">
        <v>1</v>
      </c>
      <c r="AW1222" t="s">
        <v>11</v>
      </c>
      <c r="AX1222">
        <f>Tabla1[[#This Row],[precio del paquete]]-Tabla1[[#This Row],[Saldo_Deudor]]</f>
        <v>12500</v>
      </c>
      <c r="AY1222">
        <v>400</v>
      </c>
      <c r="AZ1222">
        <v>0</v>
      </c>
      <c r="BA1222">
        <v>0</v>
      </c>
      <c r="BB1222" s="20">
        <v>0</v>
      </c>
      <c r="BC1222" t="s">
        <v>3965</v>
      </c>
      <c r="BD1222" t="s">
        <v>4085</v>
      </c>
      <c r="BE1222" t="s">
        <v>3</v>
      </c>
      <c r="BF1222" t="s">
        <v>3</v>
      </c>
      <c r="BG1222" t="s">
        <v>3</v>
      </c>
      <c r="BH1222" t="s">
        <v>3</v>
      </c>
      <c r="BI1222" t="s">
        <v>3</v>
      </c>
      <c r="BJ1222" s="18" t="s">
        <v>6152</v>
      </c>
      <c r="BK1222" t="s">
        <v>3</v>
      </c>
      <c r="BL1222" t="s">
        <v>132</v>
      </c>
      <c r="BM1222" t="s">
        <v>1</v>
      </c>
      <c r="BN1222">
        <f>Tabla1[[#This Row],[precio del paquete]]</f>
        <v>12900</v>
      </c>
      <c r="BO1222" t="s">
        <v>1</v>
      </c>
      <c r="BP1222" t="s">
        <v>1</v>
      </c>
      <c r="BQ1222" t="s">
        <v>1</v>
      </c>
      <c r="BR1222" t="s">
        <v>1</v>
      </c>
      <c r="BS1222" t="s">
        <v>1</v>
      </c>
      <c r="BT1222" t="s">
        <v>1</v>
      </c>
      <c r="BU1222" t="s">
        <v>1</v>
      </c>
      <c r="BV1222" t="s">
        <v>1</v>
      </c>
      <c r="BW1222" t="s">
        <v>0</v>
      </c>
      <c r="BX1222" t="s">
        <v>1</v>
      </c>
      <c r="BY1222" t="s">
        <v>1</v>
      </c>
      <c r="BZ1222" t="s">
        <v>1</v>
      </c>
      <c r="CA1222" t="s">
        <v>1</v>
      </c>
      <c r="CB1222" t="s">
        <v>1</v>
      </c>
      <c r="CD1222" t="str" cm="1">
        <f t="array" aca="1" ref="CD1222" ca="1">eConcatenar(A1222:CB1222,"|")</f>
        <v>Xsq8SYWnOTV2mR42|PAR2019-2136|3|ECONOLINE|TABASCO|PARAISO|EJIDO QUINTIN ARAUZ|2019-09-08|12900|0|200|50|0|0|0|0|0|0|0|0|0|0|0|0|0|0|0|ALEJANDRO|PEREZ|BARTOLO|SOLTERO|X|X|CALLE BENIGNO CARRILLO|EJIDO QUINTIN ARAUZ|X|9332099056|X|X|X|CALLE BENIGNO CARRILLO|X|LUNES|X|X|X|X|X|DOMICILIO |12500|400|0|0|0|2022-01-19|2022-01-26|x|x|x|x|x|ZGSYJGLZUXA73WJ|x|HOMBRE|X|12900|X|X|X|X|X|X|X|X|CARDENAS|X|X|X|X|X</v>
      </c>
    </row>
    <row r="1223" spans="1:82" x14ac:dyDescent="0.25">
      <c r="A1223" t="s">
        <v>1357</v>
      </c>
      <c r="B1223" t="s">
        <v>2369</v>
      </c>
      <c r="C1223">
        <v>3</v>
      </c>
      <c r="D1223" t="s">
        <v>3187</v>
      </c>
      <c r="E1223" t="s">
        <v>3188</v>
      </c>
      <c r="F1223" t="s">
        <v>3192</v>
      </c>
      <c r="G1223" t="s">
        <v>3340</v>
      </c>
      <c r="H1223" t="s">
        <v>3902</v>
      </c>
      <c r="I1223">
        <v>12900</v>
      </c>
      <c r="J1223">
        <v>0</v>
      </c>
      <c r="K1223">
        <v>200</v>
      </c>
      <c r="L1223">
        <v>50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0</v>
      </c>
      <c r="AB1223" t="s">
        <v>4184</v>
      </c>
      <c r="AC1223" t="s">
        <v>4543</v>
      </c>
      <c r="AD1223" t="s">
        <v>4544</v>
      </c>
      <c r="AE1223" t="s">
        <v>4</v>
      </c>
      <c r="AF1223" t="s">
        <v>1</v>
      </c>
      <c r="AG1223" t="s">
        <v>1</v>
      </c>
      <c r="AH1223" t="s">
        <v>5377</v>
      </c>
      <c r="AI1223" t="s">
        <v>3340</v>
      </c>
      <c r="AJ1223" t="s">
        <v>1</v>
      </c>
      <c r="AK1223">
        <v>9331249433</v>
      </c>
      <c r="AL1223" t="s">
        <v>1</v>
      </c>
      <c r="AM1223" t="s">
        <v>1</v>
      </c>
      <c r="AN1223" t="s">
        <v>1</v>
      </c>
      <c r="AO1223" t="s">
        <v>5377</v>
      </c>
      <c r="AP1223" t="s">
        <v>1</v>
      </c>
      <c r="AQ1223" t="s">
        <v>2</v>
      </c>
      <c r="AR1223" t="s">
        <v>1</v>
      </c>
      <c r="AS1223" t="s">
        <v>1</v>
      </c>
      <c r="AT1223" t="s">
        <v>1</v>
      </c>
      <c r="AU1223" t="s">
        <v>1</v>
      </c>
      <c r="AV1223" t="s">
        <v>1</v>
      </c>
      <c r="AW1223" t="s">
        <v>11</v>
      </c>
      <c r="AX1223">
        <f>Tabla1[[#This Row],[precio del paquete]]-Tabla1[[#This Row],[Saldo_Deudor]]</f>
        <v>12200</v>
      </c>
      <c r="AY1223">
        <v>700</v>
      </c>
      <c r="AZ1223">
        <v>0</v>
      </c>
      <c r="BA1223">
        <v>0</v>
      </c>
      <c r="BB1223" s="20">
        <v>0</v>
      </c>
      <c r="BC1223" t="s">
        <v>3965</v>
      </c>
      <c r="BD1223" t="s">
        <v>4085</v>
      </c>
      <c r="BE1223" t="s">
        <v>3</v>
      </c>
      <c r="BF1223" t="s">
        <v>3</v>
      </c>
      <c r="BG1223" t="s">
        <v>3</v>
      </c>
      <c r="BH1223" t="s">
        <v>3</v>
      </c>
      <c r="BI1223" t="s">
        <v>3</v>
      </c>
      <c r="BJ1223" s="19" t="s">
        <v>6152</v>
      </c>
      <c r="BK1223" t="s">
        <v>3</v>
      </c>
      <c r="BL1223" t="s">
        <v>132</v>
      </c>
      <c r="BM1223" t="s">
        <v>1</v>
      </c>
      <c r="BN1223">
        <f>Tabla1[[#This Row],[precio del paquete]]</f>
        <v>12900</v>
      </c>
      <c r="BO1223" t="s">
        <v>1</v>
      </c>
      <c r="BP1223" t="s">
        <v>1</v>
      </c>
      <c r="BQ1223" t="s">
        <v>1</v>
      </c>
      <c r="BR1223" t="s">
        <v>1</v>
      </c>
      <c r="BS1223" t="s">
        <v>1</v>
      </c>
      <c r="BT1223" t="s">
        <v>1</v>
      </c>
      <c r="BU1223" t="s">
        <v>1</v>
      </c>
      <c r="BV1223" t="s">
        <v>1</v>
      </c>
      <c r="BW1223" t="s">
        <v>0</v>
      </c>
      <c r="BX1223" t="s">
        <v>1</v>
      </c>
      <c r="BY1223" t="s">
        <v>1</v>
      </c>
      <c r="BZ1223" t="s">
        <v>1</v>
      </c>
      <c r="CA1223" t="s">
        <v>1</v>
      </c>
      <c r="CB1223" t="s">
        <v>1</v>
      </c>
      <c r="CD1223" t="str" cm="1">
        <f t="array" aca="1" ref="CD1223" ca="1">eConcatenar(A1223:CB1223,"|")</f>
        <v>86AIDfBqXfxncDhu|PAR2019-3046|3|ECONOLINE|TABASCO|PARAISO|EJIDO QUINTIN ARAUZ|2019-04-11|12900|0|200|50|0|0|0|0|0|0|0|0|0|0|0|0|0|0|0|PEREZ|DE LOS SANTOS|LUISA|SOLTERO|X|X|CALLE ANTONIO ANGULO|EJIDO QUINTIN ARAUZ|X|9331249433|X|X|X|CALLE ANTONIO ANGULO|X|LUNES|X|X|X|X|X|DOMICILIO |12200|700|0|0|0|2022-01-19|2022-01-26|x|x|x|x|x|ZGSYJGLZUXA73WJ|x|HOMBRE|X|12900|X|X|X|X|X|X|X|X|CARDENAS|X|X|X|X|X</v>
      </c>
    </row>
    <row r="1224" spans="1:82" x14ac:dyDescent="0.25">
      <c r="A1224" t="s">
        <v>1358</v>
      </c>
      <c r="B1224" t="s">
        <v>2729</v>
      </c>
      <c r="C1224">
        <v>3</v>
      </c>
      <c r="D1224" t="s">
        <v>3183</v>
      </c>
      <c r="E1224" t="s">
        <v>3188</v>
      </c>
      <c r="F1224" t="s">
        <v>3192</v>
      </c>
      <c r="G1224" t="s">
        <v>3541</v>
      </c>
      <c r="H1224" t="s">
        <v>4022</v>
      </c>
      <c r="I1224">
        <v>14800</v>
      </c>
      <c r="J1224">
        <v>0</v>
      </c>
      <c r="K1224">
        <v>200</v>
      </c>
      <c r="L1224">
        <v>50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 t="s">
        <v>4201</v>
      </c>
      <c r="AC1224" t="s">
        <v>4247</v>
      </c>
      <c r="AD1224" t="s">
        <v>4554</v>
      </c>
      <c r="AE1224" t="s">
        <v>4</v>
      </c>
      <c r="AF1224" t="s">
        <v>1</v>
      </c>
      <c r="AG1224" t="s">
        <v>1</v>
      </c>
      <c r="AH1224" t="s">
        <v>5630</v>
      </c>
      <c r="AI1224" t="s">
        <v>3541</v>
      </c>
      <c r="AJ1224" t="s">
        <v>1</v>
      </c>
      <c r="AK1224" t="s">
        <v>1</v>
      </c>
      <c r="AL1224" t="s">
        <v>1</v>
      </c>
      <c r="AM1224" t="s">
        <v>1</v>
      </c>
      <c r="AN1224" t="s">
        <v>1</v>
      </c>
      <c r="AO1224" t="s">
        <v>5630</v>
      </c>
      <c r="AP1224" t="s">
        <v>1</v>
      </c>
      <c r="AQ1224" t="s">
        <v>2</v>
      </c>
      <c r="AR1224" t="s">
        <v>1</v>
      </c>
      <c r="AS1224" t="s">
        <v>1</v>
      </c>
      <c r="AT1224" t="s">
        <v>1</v>
      </c>
      <c r="AU1224" t="s">
        <v>1</v>
      </c>
      <c r="AV1224" t="s">
        <v>1</v>
      </c>
      <c r="AW1224" t="s">
        <v>11</v>
      </c>
      <c r="AX1224">
        <f>Tabla1[[#This Row],[precio del paquete]]-Tabla1[[#This Row],[Saldo_Deudor]]</f>
        <v>4900</v>
      </c>
      <c r="AY1224">
        <v>9900</v>
      </c>
      <c r="AZ1224">
        <v>0</v>
      </c>
      <c r="BA1224">
        <v>0</v>
      </c>
      <c r="BB1224" s="20">
        <v>0</v>
      </c>
      <c r="BC1224" t="s">
        <v>3965</v>
      </c>
      <c r="BD1224" t="s">
        <v>4085</v>
      </c>
      <c r="BE1224" t="s">
        <v>3</v>
      </c>
      <c r="BF1224" t="s">
        <v>3</v>
      </c>
      <c r="BG1224" t="s">
        <v>3</v>
      </c>
      <c r="BH1224" t="s">
        <v>3</v>
      </c>
      <c r="BI1224" t="s">
        <v>3</v>
      </c>
      <c r="BJ1224" s="18" t="s">
        <v>6152</v>
      </c>
      <c r="BK1224" t="s">
        <v>3</v>
      </c>
      <c r="BL1224" t="s">
        <v>132</v>
      </c>
      <c r="BM1224" t="s">
        <v>1</v>
      </c>
      <c r="BN1224">
        <f>Tabla1[[#This Row],[precio del paquete]]</f>
        <v>14800</v>
      </c>
      <c r="BO1224" t="s">
        <v>1</v>
      </c>
      <c r="BP1224" t="s">
        <v>1</v>
      </c>
      <c r="BQ1224" t="s">
        <v>1</v>
      </c>
      <c r="BR1224" t="s">
        <v>1</v>
      </c>
      <c r="BS1224" t="s">
        <v>1</v>
      </c>
      <c r="BT1224" t="s">
        <v>1</v>
      </c>
      <c r="BU1224" t="s">
        <v>1</v>
      </c>
      <c r="BV1224" t="s">
        <v>1</v>
      </c>
      <c r="BW1224" t="s">
        <v>0</v>
      </c>
      <c r="BX1224" t="s">
        <v>1</v>
      </c>
      <c r="BY1224" t="s">
        <v>1</v>
      </c>
      <c r="BZ1224" t="s">
        <v>1</v>
      </c>
      <c r="CA1224" t="s">
        <v>1</v>
      </c>
      <c r="CB1224" t="s">
        <v>1</v>
      </c>
      <c r="CD1224" t="str" cm="1">
        <f t="array" aca="1" ref="CD1224" ca="1">eConcatenar(A1224:CB1224,"|")</f>
        <v>P14sVzJiIW3vuUZz|PAR2021-2153|3|MEMORIAL|TABASCO|PARAISO|RANCHERIA NORTE PRIMERA SECCION|2021-01-06|14800|0|200|50|0|0|0|0|0|0|0|0|0|0|0|0|0|0|0|HERNANDEZ|MENDEZ|MIGUEL|SOLTERO|X|X|CARRETERA FEDERAL COMALCALCO SIN NUMERO|RANCHERIA NORTE PRIMERA SECCION|X|X|X|X|X|CARRETERA FEDERAL COMALCALCO SIN NUMERO|X|LUNES|X|X|X|X|X|DOMICILIO |4900|9900|0|0|0|2022-01-19|2022-01-26|x|x|x|x|x|ZGSYJGLZUXA73WJ|x|HOMBRE|X|14800|X|X|X|X|X|X|X|X|CARDENAS|X|X|X|X|X</v>
      </c>
    </row>
    <row r="1225" spans="1:82" x14ac:dyDescent="0.25">
      <c r="A1225" t="s">
        <v>1359</v>
      </c>
      <c r="B1225" t="s">
        <v>2707</v>
      </c>
      <c r="C1225">
        <v>3</v>
      </c>
      <c r="D1225" t="s">
        <v>3183</v>
      </c>
      <c r="E1225" t="s">
        <v>3188</v>
      </c>
      <c r="F1225" t="s">
        <v>3192</v>
      </c>
      <c r="G1225" t="s">
        <v>3529</v>
      </c>
      <c r="H1225" t="s">
        <v>4014</v>
      </c>
      <c r="I1225">
        <v>14800</v>
      </c>
      <c r="J1225">
        <v>0</v>
      </c>
      <c r="K1225">
        <v>100</v>
      </c>
      <c r="L1225">
        <v>50</v>
      </c>
      <c r="M1225">
        <v>1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 t="s">
        <v>4246</v>
      </c>
      <c r="AC1225" t="s">
        <v>4841</v>
      </c>
      <c r="AD1225" t="s">
        <v>4280</v>
      </c>
      <c r="AE1225" t="s">
        <v>4</v>
      </c>
      <c r="AF1225" t="s">
        <v>1</v>
      </c>
      <c r="AG1225" t="s">
        <v>1</v>
      </c>
      <c r="AH1225" t="s">
        <v>5616</v>
      </c>
      <c r="AI1225" t="s">
        <v>3529</v>
      </c>
      <c r="AJ1225" t="s">
        <v>1</v>
      </c>
      <c r="AK1225">
        <v>9331646004</v>
      </c>
      <c r="AL1225" t="s">
        <v>1</v>
      </c>
      <c r="AM1225" t="s">
        <v>1</v>
      </c>
      <c r="AN1225" t="s">
        <v>1</v>
      </c>
      <c r="AO1225" t="s">
        <v>5616</v>
      </c>
      <c r="AP1225" t="s">
        <v>1</v>
      </c>
      <c r="AQ1225" t="s">
        <v>2</v>
      </c>
      <c r="AR1225" t="s">
        <v>1</v>
      </c>
      <c r="AS1225" t="s">
        <v>1</v>
      </c>
      <c r="AT1225" t="s">
        <v>1</v>
      </c>
      <c r="AU1225" t="s">
        <v>1</v>
      </c>
      <c r="AV1225" t="s">
        <v>1</v>
      </c>
      <c r="AW1225" t="s">
        <v>11</v>
      </c>
      <c r="AX1225">
        <f>Tabla1[[#This Row],[precio del paquete]]-Tabla1[[#This Row],[Saldo_Deudor]]</f>
        <v>8850</v>
      </c>
      <c r="AY1225">
        <v>5950</v>
      </c>
      <c r="AZ1225">
        <v>0</v>
      </c>
      <c r="BA1225">
        <v>0</v>
      </c>
      <c r="BB1225" s="20">
        <v>0</v>
      </c>
      <c r="BC1225" t="s">
        <v>3976</v>
      </c>
      <c r="BD1225" t="s">
        <v>6034</v>
      </c>
      <c r="BE1225" t="s">
        <v>3</v>
      </c>
      <c r="BF1225" t="s">
        <v>3</v>
      </c>
      <c r="BG1225" t="s">
        <v>3</v>
      </c>
      <c r="BH1225" t="s">
        <v>3</v>
      </c>
      <c r="BI1225" t="s">
        <v>3</v>
      </c>
      <c r="BJ1225" s="19" t="s">
        <v>6152</v>
      </c>
      <c r="BK1225" t="s">
        <v>3</v>
      </c>
      <c r="BL1225" t="s">
        <v>132</v>
      </c>
      <c r="BM1225" t="s">
        <v>1</v>
      </c>
      <c r="BN1225">
        <f>Tabla1[[#This Row],[precio del paquete]]</f>
        <v>14800</v>
      </c>
      <c r="BO1225" t="s">
        <v>1</v>
      </c>
      <c r="BP1225" t="s">
        <v>1</v>
      </c>
      <c r="BQ1225" t="s">
        <v>1</v>
      </c>
      <c r="BR1225" t="s">
        <v>1</v>
      </c>
      <c r="BS1225" t="s">
        <v>1</v>
      </c>
      <c r="BT1225" t="s">
        <v>1</v>
      </c>
      <c r="BU1225" t="s">
        <v>1</v>
      </c>
      <c r="BV1225" t="s">
        <v>1</v>
      </c>
      <c r="BW1225" t="s">
        <v>0</v>
      </c>
      <c r="BX1225" t="s">
        <v>1</v>
      </c>
      <c r="BY1225" t="s">
        <v>1</v>
      </c>
      <c r="BZ1225" t="s">
        <v>1</v>
      </c>
      <c r="CA1225" t="s">
        <v>1</v>
      </c>
      <c r="CB1225" t="s">
        <v>1</v>
      </c>
      <c r="CD1225" t="str" cm="1">
        <f t="array" aca="1" ref="CD1225" ca="1">eConcatenar(A1225:CB1225,"|")</f>
        <v>LAINYFylivc2NEeg|PAR2019-0371|3|MEMORIAL|TABASCO|PARAISO|RANCHERIA LIBERTAD PRIMERA SECCION|2019-02-18|14800|0|100|50|1|0|0|0|0|0|0|0|0|0|0|0|0|0|0|JIMENEZ|CASTRO|MARIA JESUS|SOLTERO|X|X|LIBERTAD PRIMERA SECCION|RANCHERIA LIBERTAD PRIMERA SECCION|X|9331646004|X|X|X|LIBERTAD PRIMERA SECCION|X|LUNES|X|X|X|X|X|DOMICILIO |8850|5950|0|0|0|2022-05-01|2022-05-08|x|x|x|x|x|ZGSYJGLZUXA73WJ|x|HOMBRE|X|14800|X|X|X|X|X|X|X|X|CARDENAS|X|X|X|X|X</v>
      </c>
    </row>
    <row r="1226" spans="1:82" x14ac:dyDescent="0.25">
      <c r="A1226" t="s">
        <v>1360</v>
      </c>
      <c r="B1226" t="s">
        <v>2738</v>
      </c>
      <c r="C1226">
        <v>3</v>
      </c>
      <c r="D1226" t="s">
        <v>3183</v>
      </c>
      <c r="E1226" t="s">
        <v>3188</v>
      </c>
      <c r="F1226" t="s">
        <v>3192</v>
      </c>
      <c r="G1226" t="s">
        <v>3545</v>
      </c>
      <c r="H1226" t="s">
        <v>4026</v>
      </c>
      <c r="I1226">
        <v>14800</v>
      </c>
      <c r="J1226">
        <v>0</v>
      </c>
      <c r="K1226">
        <v>100</v>
      </c>
      <c r="L1226">
        <v>50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 t="s">
        <v>4217</v>
      </c>
      <c r="AC1226" t="s">
        <v>4543</v>
      </c>
      <c r="AD1226" t="s">
        <v>4863</v>
      </c>
      <c r="AE1226" t="s">
        <v>4</v>
      </c>
      <c r="AF1226" t="s">
        <v>1</v>
      </c>
      <c r="AG1226" t="s">
        <v>1</v>
      </c>
      <c r="AH1226" t="s">
        <v>5639</v>
      </c>
      <c r="AI1226" t="s">
        <v>3545</v>
      </c>
      <c r="AJ1226" t="s">
        <v>1</v>
      </c>
      <c r="AK1226">
        <v>9331372738</v>
      </c>
      <c r="AL1226" t="s">
        <v>1</v>
      </c>
      <c r="AM1226" t="s">
        <v>1</v>
      </c>
      <c r="AN1226" t="s">
        <v>1</v>
      </c>
      <c r="AO1226" t="s">
        <v>5639</v>
      </c>
      <c r="AP1226" t="s">
        <v>1</v>
      </c>
      <c r="AQ1226" t="s">
        <v>2</v>
      </c>
      <c r="AR1226" t="s">
        <v>1</v>
      </c>
      <c r="AS1226" t="s">
        <v>1</v>
      </c>
      <c r="AT1226" t="s">
        <v>1</v>
      </c>
      <c r="AU1226" t="s">
        <v>1</v>
      </c>
      <c r="AV1226" t="s">
        <v>1</v>
      </c>
      <c r="AW1226" t="s">
        <v>11</v>
      </c>
      <c r="AX1226">
        <f>Tabla1[[#This Row],[precio del paquete]]-Tabla1[[#This Row],[Saldo_Deudor]]</f>
        <v>11800</v>
      </c>
      <c r="AY1226">
        <v>3000</v>
      </c>
      <c r="AZ1226">
        <v>0</v>
      </c>
      <c r="BA1226">
        <v>0</v>
      </c>
      <c r="BB1226" s="20">
        <v>0</v>
      </c>
      <c r="BC1226" t="s">
        <v>4005</v>
      </c>
      <c r="BD1226" t="s">
        <v>6056</v>
      </c>
      <c r="BE1226" t="s">
        <v>3</v>
      </c>
      <c r="BF1226" t="s">
        <v>3</v>
      </c>
      <c r="BG1226" t="s">
        <v>3</v>
      </c>
      <c r="BH1226" t="s">
        <v>3</v>
      </c>
      <c r="BI1226" t="s">
        <v>3</v>
      </c>
      <c r="BJ1226" s="18" t="s">
        <v>6152</v>
      </c>
      <c r="BK1226" t="s">
        <v>3</v>
      </c>
      <c r="BL1226" t="s">
        <v>132</v>
      </c>
      <c r="BM1226" t="s">
        <v>1</v>
      </c>
      <c r="BN1226">
        <f>Tabla1[[#This Row],[precio del paquete]]</f>
        <v>14800</v>
      </c>
      <c r="BO1226" t="s">
        <v>1</v>
      </c>
      <c r="BP1226" t="s">
        <v>1</v>
      </c>
      <c r="BQ1226" t="s">
        <v>1</v>
      </c>
      <c r="BR1226" t="s">
        <v>1</v>
      </c>
      <c r="BS1226" t="s">
        <v>1</v>
      </c>
      <c r="BT1226" t="s">
        <v>1</v>
      </c>
      <c r="BU1226" t="s">
        <v>1</v>
      </c>
      <c r="BV1226" t="s">
        <v>1</v>
      </c>
      <c r="BW1226" t="s">
        <v>0</v>
      </c>
      <c r="BX1226" t="s">
        <v>1</v>
      </c>
      <c r="BY1226" t="s">
        <v>1</v>
      </c>
      <c r="BZ1226" t="s">
        <v>1</v>
      </c>
      <c r="CA1226" t="s">
        <v>1</v>
      </c>
      <c r="CB1226" t="s">
        <v>1</v>
      </c>
      <c r="CD1226" t="str" cm="1">
        <f t="array" aca="1" ref="CD1226" ca="1">eConcatenar(A1226:CB1226,"|")</f>
        <v>IJu4RQquCwoQHL76|PAR2019-2328|3|MEMORIAL|TABASCO|PARAISO|RANCHERIA ORIENTE PRIMERA SECCION|2019-08-23|14800|0|100|50|0|0|0|0|0|0|0|0|0|0|0|0|0|0|0|RODRIGUEZ|DE LOS SANTOS|RANGEL|SOLTERO|X|X|ENTRE CALLE LOS RODRIGUEZ|RANCHERIA ORIENTE PRIMERA SECCION|X|9331372738|X|X|X|ENTRE CALLE LOS RODRIGUEZ|X|LUNES|X|X|X|X|X|DOMICILIO |11800|3000|0|0|0|2022-12-01|2022-12-08|x|x|x|x|x|ZGSYJGLZUXA73WJ|x|HOMBRE|X|14800|X|X|X|X|X|X|X|X|CARDENAS|X|X|X|X|X</v>
      </c>
    </row>
    <row r="1227" spans="1:82" x14ac:dyDescent="0.25">
      <c r="A1227" t="s">
        <v>1361</v>
      </c>
      <c r="B1227" t="s">
        <v>2739</v>
      </c>
      <c r="C1227">
        <v>3</v>
      </c>
      <c r="D1227" t="s">
        <v>3187</v>
      </c>
      <c r="E1227" t="s">
        <v>3188</v>
      </c>
      <c r="F1227" t="s">
        <v>3192</v>
      </c>
      <c r="G1227" t="s">
        <v>3545</v>
      </c>
      <c r="H1227" t="s">
        <v>4027</v>
      </c>
      <c r="I1227">
        <v>12900</v>
      </c>
      <c r="J1227">
        <v>0</v>
      </c>
      <c r="K1227">
        <v>200</v>
      </c>
      <c r="L1227">
        <v>50</v>
      </c>
      <c r="M1227">
        <v>1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 t="s">
        <v>4184</v>
      </c>
      <c r="AC1227" t="s">
        <v>4438</v>
      </c>
      <c r="AD1227" t="s">
        <v>4864</v>
      </c>
      <c r="AE1227" t="s">
        <v>4</v>
      </c>
      <c r="AF1227" t="s">
        <v>1</v>
      </c>
      <c r="AG1227" t="s">
        <v>1</v>
      </c>
      <c r="AH1227" t="s">
        <v>5640</v>
      </c>
      <c r="AI1227" t="s">
        <v>3545</v>
      </c>
      <c r="AJ1227" t="s">
        <v>1</v>
      </c>
      <c r="AK1227">
        <v>9331680174</v>
      </c>
      <c r="AL1227" t="s">
        <v>1</v>
      </c>
      <c r="AM1227" t="s">
        <v>1</v>
      </c>
      <c r="AN1227" t="s">
        <v>1</v>
      </c>
      <c r="AO1227" t="s">
        <v>5640</v>
      </c>
      <c r="AP1227" t="s">
        <v>1</v>
      </c>
      <c r="AQ1227" t="s">
        <v>2</v>
      </c>
      <c r="AR1227" t="s">
        <v>1</v>
      </c>
      <c r="AS1227" t="s">
        <v>1</v>
      </c>
      <c r="AT1227" t="s">
        <v>1</v>
      </c>
      <c r="AU1227" t="s">
        <v>1</v>
      </c>
      <c r="AV1227" t="s">
        <v>1</v>
      </c>
      <c r="AW1227" t="s">
        <v>11</v>
      </c>
      <c r="AX1227">
        <f>Tabla1[[#This Row],[precio del paquete]]-Tabla1[[#This Row],[Saldo_Deudor]]</f>
        <v>6300</v>
      </c>
      <c r="AY1227">
        <v>6600</v>
      </c>
      <c r="AZ1227">
        <v>0</v>
      </c>
      <c r="BA1227">
        <v>0</v>
      </c>
      <c r="BB1227" s="20">
        <v>0</v>
      </c>
      <c r="BC1227" t="s">
        <v>3976</v>
      </c>
      <c r="BD1227" t="s">
        <v>6034</v>
      </c>
      <c r="BE1227" t="s">
        <v>3</v>
      </c>
      <c r="BF1227" t="s">
        <v>3</v>
      </c>
      <c r="BG1227" t="s">
        <v>3</v>
      </c>
      <c r="BH1227" t="s">
        <v>3</v>
      </c>
      <c r="BI1227" t="s">
        <v>3</v>
      </c>
      <c r="BJ1227" s="19" t="s">
        <v>6152</v>
      </c>
      <c r="BK1227" t="s">
        <v>3</v>
      </c>
      <c r="BL1227" t="s">
        <v>132</v>
      </c>
      <c r="BM1227" t="s">
        <v>1</v>
      </c>
      <c r="BN1227">
        <f>Tabla1[[#This Row],[precio del paquete]]</f>
        <v>12900</v>
      </c>
      <c r="BO1227" t="s">
        <v>1</v>
      </c>
      <c r="BP1227" t="s">
        <v>1</v>
      </c>
      <c r="BQ1227" t="s">
        <v>1</v>
      </c>
      <c r="BR1227" t="s">
        <v>1</v>
      </c>
      <c r="BS1227" t="s">
        <v>1</v>
      </c>
      <c r="BT1227" t="s">
        <v>1</v>
      </c>
      <c r="BU1227" t="s">
        <v>1</v>
      </c>
      <c r="BV1227" t="s">
        <v>1</v>
      </c>
      <c r="BW1227" t="s">
        <v>0</v>
      </c>
      <c r="BX1227" t="s">
        <v>1</v>
      </c>
      <c r="BY1227" t="s">
        <v>1</v>
      </c>
      <c r="BZ1227" t="s">
        <v>1</v>
      </c>
      <c r="CA1227" t="s">
        <v>1</v>
      </c>
      <c r="CB1227" t="s">
        <v>1</v>
      </c>
      <c r="CD1227" t="str" cm="1">
        <f t="array" aca="1" ref="CD1227" ca="1">eConcatenar(A1227:CB1227,"|")</f>
        <v>G8EgZsccP1dCFsFI|PAR2019-2341|3|ECONOLINE|TABASCO|PARAISO|RANCHERIA ORIENTE PRIMERA SECCION|2010-08-26|12900|0|200|50|1|0|0|0|0|0|0|0|0|0|0|0|0|0|0|PEREZ|PALMA|LETICIA|SOLTERO|X|X|ENTRE CALLE MERCED REAL|RANCHERIA ORIENTE PRIMERA SECCION|X|9331680174|X|X|X|ENTRE CALLE MERCED REAL|X|LUNES|X|X|X|X|X|DOMICILIO |6300|6600|0|0|0|2022-05-01|2022-05-08|x|x|x|x|x|ZGSYJGLZUXA73WJ|x|HOMBRE|X|12900|X|X|X|X|X|X|X|X|CARDENAS|X|X|X|X|X</v>
      </c>
    </row>
    <row r="1228" spans="1:82" x14ac:dyDescent="0.25">
      <c r="A1228" t="s">
        <v>1362</v>
      </c>
      <c r="B1228" t="s">
        <v>2687</v>
      </c>
      <c r="C1228">
        <v>3</v>
      </c>
      <c r="D1228" t="s">
        <v>3187</v>
      </c>
      <c r="E1228" t="s">
        <v>3188</v>
      </c>
      <c r="F1228" t="s">
        <v>3192</v>
      </c>
      <c r="G1228" t="s">
        <v>3516</v>
      </c>
      <c r="H1228" t="s">
        <v>4010</v>
      </c>
      <c r="I1228">
        <v>12900</v>
      </c>
      <c r="J1228">
        <v>0</v>
      </c>
      <c r="K1228">
        <v>200</v>
      </c>
      <c r="L1228">
        <v>50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 t="s">
        <v>4494</v>
      </c>
      <c r="AC1228" t="s">
        <v>4247</v>
      </c>
      <c r="AD1228" t="s">
        <v>4306</v>
      </c>
      <c r="AE1228" t="s">
        <v>4</v>
      </c>
      <c r="AF1228" t="s">
        <v>1</v>
      </c>
      <c r="AG1228" t="s">
        <v>1</v>
      </c>
      <c r="AH1228" t="s">
        <v>5600</v>
      </c>
      <c r="AI1228" t="s">
        <v>3516</v>
      </c>
      <c r="AJ1228" t="s">
        <v>1</v>
      </c>
      <c r="AK1228">
        <v>9332093260</v>
      </c>
      <c r="AL1228" t="s">
        <v>1</v>
      </c>
      <c r="AM1228" t="s">
        <v>1</v>
      </c>
      <c r="AN1228" t="s">
        <v>1</v>
      </c>
      <c r="AO1228" t="s">
        <v>5600</v>
      </c>
      <c r="AP1228" t="s">
        <v>1</v>
      </c>
      <c r="AQ1228" t="s">
        <v>2</v>
      </c>
      <c r="AR1228" t="s">
        <v>1</v>
      </c>
      <c r="AS1228" t="s">
        <v>1</v>
      </c>
      <c r="AT1228" t="s">
        <v>1</v>
      </c>
      <c r="AU1228" t="s">
        <v>1</v>
      </c>
      <c r="AV1228" t="s">
        <v>1</v>
      </c>
      <c r="AW1228" t="s">
        <v>11</v>
      </c>
      <c r="AX1228">
        <f>Tabla1[[#This Row],[precio del paquete]]-Tabla1[[#This Row],[Saldo_Deudor]]</f>
        <v>6300</v>
      </c>
      <c r="AY1228">
        <v>6600</v>
      </c>
      <c r="AZ1228">
        <v>0</v>
      </c>
      <c r="BA1228">
        <v>0</v>
      </c>
      <c r="BB1228" s="20">
        <v>0</v>
      </c>
      <c r="BC1228" t="s">
        <v>4005</v>
      </c>
      <c r="BD1228" t="s">
        <v>6056</v>
      </c>
      <c r="BE1228" t="s">
        <v>3</v>
      </c>
      <c r="BF1228" t="s">
        <v>3</v>
      </c>
      <c r="BG1228" t="s">
        <v>3</v>
      </c>
      <c r="BH1228" t="s">
        <v>3</v>
      </c>
      <c r="BI1228" t="s">
        <v>3</v>
      </c>
      <c r="BJ1228" s="18" t="s">
        <v>6152</v>
      </c>
      <c r="BK1228" t="s">
        <v>3</v>
      </c>
      <c r="BL1228" t="s">
        <v>132</v>
      </c>
      <c r="BM1228" t="s">
        <v>1</v>
      </c>
      <c r="BN1228">
        <f>Tabla1[[#This Row],[precio del paquete]]</f>
        <v>12900</v>
      </c>
      <c r="BO1228" t="s">
        <v>1</v>
      </c>
      <c r="BP1228" t="s">
        <v>1</v>
      </c>
      <c r="BQ1228" t="s">
        <v>1</v>
      </c>
      <c r="BR1228" t="s">
        <v>1</v>
      </c>
      <c r="BS1228" t="s">
        <v>1</v>
      </c>
      <c r="BT1228" t="s">
        <v>1</v>
      </c>
      <c r="BU1228" t="s">
        <v>1</v>
      </c>
      <c r="BV1228" t="s">
        <v>1</v>
      </c>
      <c r="BW1228" t="s">
        <v>0</v>
      </c>
      <c r="BX1228" t="s">
        <v>1</v>
      </c>
      <c r="BY1228" t="s">
        <v>1</v>
      </c>
      <c r="BZ1228" t="s">
        <v>1</v>
      </c>
      <c r="CA1228" t="s">
        <v>1</v>
      </c>
      <c r="CB1228" t="s">
        <v>1</v>
      </c>
      <c r="CD1228" t="str" cm="1">
        <f t="array" aca="1" ref="CD1228" ca="1">eConcatenar(A1228:CB1228,"|")</f>
        <v>e6dtuqpBgg4gW2Rd|PAR2019-3281|3|ECONOLINE|TABASCO|PARAISO|RANCHERIA INDEPENDENCIA PRIMERA|2019-12-13|12900|0|200|50|0|0|0|0|0|0|0|0|0|0|0|0|0|0|0|DIAZ|MENDEZ|GUADALUPE|SOLTERO|X|X|ENTRADA LOS PINOS|RANCHERIA INDEPENDENCIA PRIMERA|X|9332093260|X|X|X|ENTRADA LOS PINOS|X|LUNES|X|X|X|X|X|DOMICILIO |6300|6600|0|0|0|2022-12-01|2022-12-08|x|x|x|x|x|ZGSYJGLZUXA73WJ|x|HOMBRE|X|12900|X|X|X|X|X|X|X|X|CARDENAS|X|X|X|X|X</v>
      </c>
    </row>
    <row r="1229" spans="1:82" x14ac:dyDescent="0.25">
      <c r="A1229" t="s">
        <v>1363</v>
      </c>
      <c r="B1229" t="s">
        <v>2282</v>
      </c>
      <c r="C1229">
        <v>3</v>
      </c>
      <c r="D1229" t="s">
        <v>3183</v>
      </c>
      <c r="E1229" t="s">
        <v>3188</v>
      </c>
      <c r="F1229" t="s">
        <v>0</v>
      </c>
      <c r="G1229" t="s">
        <v>3283</v>
      </c>
      <c r="H1229" t="s">
        <v>3853</v>
      </c>
      <c r="I1229">
        <v>14800</v>
      </c>
      <c r="J1229">
        <v>0</v>
      </c>
      <c r="K1229">
        <v>100</v>
      </c>
      <c r="L1229">
        <v>50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 t="s">
        <v>4183</v>
      </c>
      <c r="AC1229" t="s">
        <v>4381</v>
      </c>
      <c r="AD1229" t="s">
        <v>4407</v>
      </c>
      <c r="AE1229" t="s">
        <v>4</v>
      </c>
      <c r="AF1229" t="s">
        <v>1</v>
      </c>
      <c r="AG1229" t="s">
        <v>1</v>
      </c>
      <c r="AH1229" t="s">
        <v>5308</v>
      </c>
      <c r="AI1229" t="s">
        <v>3283</v>
      </c>
      <c r="AJ1229" t="s">
        <v>1</v>
      </c>
      <c r="AK1229">
        <v>9371030875</v>
      </c>
      <c r="AL1229" t="s">
        <v>1</v>
      </c>
      <c r="AM1229" t="s">
        <v>1</v>
      </c>
      <c r="AN1229" t="s">
        <v>1</v>
      </c>
      <c r="AO1229" t="s">
        <v>5308</v>
      </c>
      <c r="AP1229" t="s">
        <v>1</v>
      </c>
      <c r="AQ1229" t="s">
        <v>2</v>
      </c>
      <c r="AR1229" t="s">
        <v>1</v>
      </c>
      <c r="AS1229" t="s">
        <v>1</v>
      </c>
      <c r="AT1229" t="s">
        <v>1</v>
      </c>
      <c r="AU1229" t="s">
        <v>1</v>
      </c>
      <c r="AV1229" t="s">
        <v>1</v>
      </c>
      <c r="AW1229" t="s">
        <v>11</v>
      </c>
      <c r="AX1229">
        <f>Tabla1[[#This Row],[precio del paquete]]-Tabla1[[#This Row],[Saldo_Deudor]]</f>
        <v>900</v>
      </c>
      <c r="AY1229">
        <v>13900</v>
      </c>
      <c r="AZ1229">
        <v>0</v>
      </c>
      <c r="BA1229">
        <v>0</v>
      </c>
      <c r="BB1229" s="20">
        <v>0</v>
      </c>
      <c r="BC1229" t="s">
        <v>4124</v>
      </c>
      <c r="BD1229" t="s">
        <v>4103</v>
      </c>
      <c r="BE1229" t="s">
        <v>3</v>
      </c>
      <c r="BF1229" t="s">
        <v>3</v>
      </c>
      <c r="BG1229" t="s">
        <v>3</v>
      </c>
      <c r="BH1229" t="s">
        <v>3</v>
      </c>
      <c r="BI1229" t="s">
        <v>3</v>
      </c>
      <c r="BJ1229" s="19" t="s">
        <v>6152</v>
      </c>
      <c r="BK1229" t="s">
        <v>3</v>
      </c>
      <c r="BL1229" t="s">
        <v>132</v>
      </c>
      <c r="BM1229" t="s">
        <v>1</v>
      </c>
      <c r="BN1229">
        <f>Tabla1[[#This Row],[precio del paquete]]</f>
        <v>14800</v>
      </c>
      <c r="BO1229" t="s">
        <v>1</v>
      </c>
      <c r="BP1229" t="s">
        <v>1</v>
      </c>
      <c r="BQ1229" t="s">
        <v>1</v>
      </c>
      <c r="BR1229" t="s">
        <v>1</v>
      </c>
      <c r="BS1229" t="s">
        <v>1</v>
      </c>
      <c r="BT1229" t="s">
        <v>1</v>
      </c>
      <c r="BU1229" t="s">
        <v>1</v>
      </c>
      <c r="BV1229" t="s">
        <v>1</v>
      </c>
      <c r="BW1229" t="s">
        <v>0</v>
      </c>
      <c r="BX1229" t="s">
        <v>1</v>
      </c>
      <c r="BY1229" t="s">
        <v>1</v>
      </c>
      <c r="BZ1229" t="s">
        <v>1</v>
      </c>
      <c r="CA1229" t="s">
        <v>1</v>
      </c>
      <c r="CB1229" t="s">
        <v>1</v>
      </c>
      <c r="CD1229" t="str" cm="1">
        <f t="array" aca="1" ref="CD1229" ca="1">eConcatenar(A1229:CB1229,"|")</f>
        <v>zHusmWyu7vQZV4BJ|CAR2021-7210|3|MEMORIAL|TABASCO|CARDENAS|COLONIA PASO Y PLAYA|2021-11-24|14800|0|100|50|0|0|0|0|0|0|0|0|0|0|0|0|0|0|0|DE LA CRUZ|DE DIOS|ALFREDO|SOLTERO|X|X|CARRETERA CARDENAS VILLAHERMOSA|COLONIA PASO Y PLAYA|X|9371030875|X|X|X|CARRETERA CARDENAS VILLAHERMOSA|X|LUNES|X|X|X|X|X|DOMICILIO |900|13900|0|0|0|2022-01-21|2022-01-28|x|x|x|x|x|ZGSYJGLZUXA73WJ|x|HOMBRE|X|14800|X|X|X|X|X|X|X|X|CARDENAS|X|X|X|X|X</v>
      </c>
    </row>
    <row r="1230" spans="1:82" x14ac:dyDescent="0.25">
      <c r="A1230" t="s">
        <v>1364</v>
      </c>
      <c r="B1230" t="s">
        <v>2416</v>
      </c>
      <c r="C1230">
        <v>3</v>
      </c>
      <c r="D1230" t="s">
        <v>3183</v>
      </c>
      <c r="E1230" t="s">
        <v>3188</v>
      </c>
      <c r="F1230" t="s">
        <v>0</v>
      </c>
      <c r="G1230" t="s">
        <v>3365</v>
      </c>
      <c r="H1230" t="s">
        <v>3854</v>
      </c>
      <c r="I1230">
        <v>14800</v>
      </c>
      <c r="J1230">
        <v>0</v>
      </c>
      <c r="K1230">
        <v>100</v>
      </c>
      <c r="L1230">
        <v>50</v>
      </c>
      <c r="M1230">
        <v>1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 t="s">
        <v>4186</v>
      </c>
      <c r="AC1230" t="s">
        <v>4305</v>
      </c>
      <c r="AD1230" t="s">
        <v>4592</v>
      </c>
      <c r="AE1230" t="s">
        <v>4</v>
      </c>
      <c r="AF1230" t="s">
        <v>1</v>
      </c>
      <c r="AG1230" t="s">
        <v>1</v>
      </c>
      <c r="AH1230" t="s">
        <v>5408</v>
      </c>
      <c r="AI1230" t="s">
        <v>3365</v>
      </c>
      <c r="AJ1230" t="s">
        <v>1</v>
      </c>
      <c r="AK1230">
        <v>9371279585</v>
      </c>
      <c r="AL1230" t="s">
        <v>1</v>
      </c>
      <c r="AM1230" t="s">
        <v>1</v>
      </c>
      <c r="AN1230" t="s">
        <v>1</v>
      </c>
      <c r="AO1230" t="s">
        <v>5408</v>
      </c>
      <c r="AP1230" t="s">
        <v>1</v>
      </c>
      <c r="AQ1230" t="s">
        <v>2</v>
      </c>
      <c r="AR1230" t="s">
        <v>1</v>
      </c>
      <c r="AS1230" t="s">
        <v>1</v>
      </c>
      <c r="AT1230" t="s">
        <v>1</v>
      </c>
      <c r="AU1230" t="s">
        <v>1</v>
      </c>
      <c r="AV1230" t="s">
        <v>1</v>
      </c>
      <c r="AW1230" t="s">
        <v>11</v>
      </c>
      <c r="AX1230">
        <f>Tabla1[[#This Row],[precio del paquete]]-Tabla1[[#This Row],[Saldo_Deudor]]</f>
        <v>1500</v>
      </c>
      <c r="AY1230">
        <v>13300</v>
      </c>
      <c r="AZ1230">
        <v>0</v>
      </c>
      <c r="BA1230">
        <v>0</v>
      </c>
      <c r="BB1230" s="20">
        <v>0</v>
      </c>
      <c r="BC1230" t="s">
        <v>4124</v>
      </c>
      <c r="BD1230" t="s">
        <v>4103</v>
      </c>
      <c r="BE1230" t="s">
        <v>3</v>
      </c>
      <c r="BF1230" t="s">
        <v>3</v>
      </c>
      <c r="BG1230" t="s">
        <v>3</v>
      </c>
      <c r="BH1230" t="s">
        <v>3</v>
      </c>
      <c r="BI1230" t="s">
        <v>3</v>
      </c>
      <c r="BJ1230" s="18" t="s">
        <v>6135</v>
      </c>
      <c r="BK1230" t="s">
        <v>3</v>
      </c>
      <c r="BL1230" t="s">
        <v>132</v>
      </c>
      <c r="BM1230" t="s">
        <v>1</v>
      </c>
      <c r="BN1230">
        <f>Tabla1[[#This Row],[precio del paquete]]</f>
        <v>14800</v>
      </c>
      <c r="BO1230" t="s">
        <v>1</v>
      </c>
      <c r="BP1230" t="s">
        <v>1</v>
      </c>
      <c r="BQ1230" t="s">
        <v>1</v>
      </c>
      <c r="BR1230" t="s">
        <v>1</v>
      </c>
      <c r="BS1230" t="s">
        <v>1</v>
      </c>
      <c r="BT1230" t="s">
        <v>1</v>
      </c>
      <c r="BU1230" t="s">
        <v>1</v>
      </c>
      <c r="BV1230" t="s">
        <v>1</v>
      </c>
      <c r="BW1230" t="s">
        <v>0</v>
      </c>
      <c r="BX1230" t="s">
        <v>1</v>
      </c>
      <c r="BY1230" t="s">
        <v>1</v>
      </c>
      <c r="BZ1230" t="s">
        <v>1</v>
      </c>
      <c r="CA1230" t="s">
        <v>1</v>
      </c>
      <c r="CB1230" t="s">
        <v>1</v>
      </c>
      <c r="CD1230" t="str" cm="1">
        <f t="array" aca="1" ref="CD1230" ca="1">eConcatenar(A1230:CB1230,"|")</f>
        <v>wShDSCMQAgO8JSfy|CAR2021-5873|3|MEMORIAL|TABASCO|CARDENAS|FRACCIONAMIENTO JARDINES DE TABASCO|2021-06-10|14800|0|100|50|1|0|0|0|0|0|0|0|0|0|0|0|0|0|0|GARCIA|SANCHEZ|DORALIA|SOLTERO|X|X|CALLE GUAYACAN CASA 108 |FRACCIONAMIENTO JARDINES DE TABASCO|X|9371279585|X|X|X|CALLE GUAYACAN CASA 108 |X|LUNES|X|X|X|X|X|DOMICILIO |1500|13300|0|0|0|2022-01-21|2022-01-28|x|x|x|x|x|MYEDVABVTAZ4TPF|x|HOMBRE|X|14800|X|X|X|X|X|X|X|X|CARDENAS|X|X|X|X|X</v>
      </c>
    </row>
    <row r="1231" spans="1:82" x14ac:dyDescent="0.25">
      <c r="A1231" t="s">
        <v>1365</v>
      </c>
      <c r="B1231" t="s">
        <v>2253</v>
      </c>
      <c r="C1231">
        <v>3</v>
      </c>
      <c r="D1231" t="s">
        <v>3184</v>
      </c>
      <c r="E1231" t="s">
        <v>3188</v>
      </c>
      <c r="F1231" t="s">
        <v>0</v>
      </c>
      <c r="G1231" t="s">
        <v>3264</v>
      </c>
      <c r="H1231" t="s">
        <v>3760</v>
      </c>
      <c r="I1231">
        <v>24500</v>
      </c>
      <c r="J1231">
        <v>0</v>
      </c>
      <c r="K1231">
        <v>200</v>
      </c>
      <c r="L1231">
        <v>50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 t="s">
        <v>4184</v>
      </c>
      <c r="AC1231" t="s">
        <v>7</v>
      </c>
      <c r="AD1231" t="s">
        <v>4401</v>
      </c>
      <c r="AE1231" t="s">
        <v>4</v>
      </c>
      <c r="AF1231" t="s">
        <v>1</v>
      </c>
      <c r="AG1231" t="s">
        <v>1</v>
      </c>
      <c r="AH1231" t="s">
        <v>5281</v>
      </c>
      <c r="AI1231" t="s">
        <v>3264</v>
      </c>
      <c r="AJ1231" t="s">
        <v>1</v>
      </c>
      <c r="AK1231">
        <v>9371108485</v>
      </c>
      <c r="AL1231" t="s">
        <v>1</v>
      </c>
      <c r="AM1231" t="s">
        <v>1</v>
      </c>
      <c r="AN1231" t="s">
        <v>1</v>
      </c>
      <c r="AO1231" t="s">
        <v>5281</v>
      </c>
      <c r="AP1231" t="s">
        <v>1</v>
      </c>
      <c r="AQ1231" t="s">
        <v>2</v>
      </c>
      <c r="AR1231" t="s">
        <v>1</v>
      </c>
      <c r="AS1231" t="s">
        <v>1</v>
      </c>
      <c r="AT1231" t="s">
        <v>1</v>
      </c>
      <c r="AU1231" t="s">
        <v>1</v>
      </c>
      <c r="AV1231" t="s">
        <v>1</v>
      </c>
      <c r="AW1231" t="s">
        <v>11</v>
      </c>
      <c r="AX1231">
        <f>Tabla1[[#This Row],[precio del paquete]]-Tabla1[[#This Row],[Saldo_Deudor]]</f>
        <v>400</v>
      </c>
      <c r="AY1231">
        <v>24100</v>
      </c>
      <c r="AZ1231">
        <v>0</v>
      </c>
      <c r="BA1231">
        <v>0</v>
      </c>
      <c r="BB1231" s="20">
        <v>0</v>
      </c>
      <c r="BC1231" t="s">
        <v>4124</v>
      </c>
      <c r="BD1231" t="s">
        <v>4103</v>
      </c>
      <c r="BE1231" t="s">
        <v>3</v>
      </c>
      <c r="BF1231" t="s">
        <v>3</v>
      </c>
      <c r="BG1231" t="s">
        <v>3</v>
      </c>
      <c r="BH1231" t="s">
        <v>3</v>
      </c>
      <c r="BI1231" t="s">
        <v>3</v>
      </c>
      <c r="BJ1231" s="19" t="s">
        <v>6135</v>
      </c>
      <c r="BK1231" t="s">
        <v>3</v>
      </c>
      <c r="BL1231" t="s">
        <v>132</v>
      </c>
      <c r="BM1231" t="s">
        <v>1</v>
      </c>
      <c r="BN1231">
        <f>Tabla1[[#This Row],[precio del paquete]]</f>
        <v>24500</v>
      </c>
      <c r="BO1231" t="s">
        <v>1</v>
      </c>
      <c r="BP1231" t="s">
        <v>1</v>
      </c>
      <c r="BQ1231" t="s">
        <v>1</v>
      </c>
      <c r="BR1231" t="s">
        <v>1</v>
      </c>
      <c r="BS1231" t="s">
        <v>1</v>
      </c>
      <c r="BT1231" t="s">
        <v>1</v>
      </c>
      <c r="BU1231" t="s">
        <v>1</v>
      </c>
      <c r="BV1231" t="s">
        <v>1</v>
      </c>
      <c r="BW1231" t="s">
        <v>0</v>
      </c>
      <c r="BX1231" t="s">
        <v>1</v>
      </c>
      <c r="BY1231" t="s">
        <v>1</v>
      </c>
      <c r="BZ1231" t="s">
        <v>1</v>
      </c>
      <c r="CA1231" t="s">
        <v>1</v>
      </c>
      <c r="CB1231" t="s">
        <v>1</v>
      </c>
      <c r="CD1231" t="str" cm="1">
        <f t="array" aca="1" ref="CD1231" ca="1">eConcatenar(A1231:CB1231,"|")</f>
        <v>ngk7l1U59reyU3t3|CAR2021-7475|3|DIGNITY|TABASCO|CARDENAS|COLONIA EL TOLOQUE|2021-06-11|24500|0|200|50|0|0|0|0|0|0|0|0|0|0|0|0|0|0|0|PEREZ|LOPEZ|GUSTAVO MIGUEL|SOLTERO|X|X|VICENTE GUERRERO CASA 96|COLONIA EL TOLOQUE|X|9371108485|X|X|X|VICENTE GUERRERO CASA 96|X|LUNES|X|X|X|X|X|DOMICILIO |400|24100|0|0|0|2022-01-21|2022-01-28|x|x|x|x|x|MYEDVABVTAZ4TPF|x|HOMBRE|X|24500|X|X|X|X|X|X|X|X|CARDENAS|X|X|X|X|X</v>
      </c>
    </row>
    <row r="1232" spans="1:82" x14ac:dyDescent="0.25">
      <c r="A1232" t="s">
        <v>1366</v>
      </c>
      <c r="B1232" t="s">
        <v>2236</v>
      </c>
      <c r="C1232">
        <v>3</v>
      </c>
      <c r="D1232" t="s">
        <v>3183</v>
      </c>
      <c r="E1232" t="s">
        <v>3188</v>
      </c>
      <c r="F1232" t="s">
        <v>0</v>
      </c>
      <c r="G1232" t="s">
        <v>3259</v>
      </c>
      <c r="H1232" t="s">
        <v>3796</v>
      </c>
      <c r="I1232">
        <v>14800</v>
      </c>
      <c r="J1232">
        <v>0</v>
      </c>
      <c r="K1232">
        <v>200</v>
      </c>
      <c r="L1232">
        <v>50</v>
      </c>
      <c r="M1232">
        <v>1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 t="s">
        <v>4377</v>
      </c>
      <c r="AC1232" t="s">
        <v>4378</v>
      </c>
      <c r="AD1232" t="s">
        <v>4199</v>
      </c>
      <c r="AE1232" t="s">
        <v>4</v>
      </c>
      <c r="AF1232" t="s">
        <v>1</v>
      </c>
      <c r="AG1232" t="s">
        <v>1</v>
      </c>
      <c r="AH1232" t="s">
        <v>5265</v>
      </c>
      <c r="AI1232" t="s">
        <v>3259</v>
      </c>
      <c r="AJ1232" t="s">
        <v>1</v>
      </c>
      <c r="AK1232">
        <v>9373720620</v>
      </c>
      <c r="AL1232" t="s">
        <v>1</v>
      </c>
      <c r="AM1232" t="s">
        <v>1</v>
      </c>
      <c r="AN1232" t="s">
        <v>1</v>
      </c>
      <c r="AO1232" t="s">
        <v>5265</v>
      </c>
      <c r="AP1232" t="s">
        <v>1</v>
      </c>
      <c r="AQ1232" t="s">
        <v>2</v>
      </c>
      <c r="AR1232" t="s">
        <v>1</v>
      </c>
      <c r="AS1232" t="s">
        <v>1</v>
      </c>
      <c r="AT1232" t="s">
        <v>1</v>
      </c>
      <c r="AU1232" t="s">
        <v>1</v>
      </c>
      <c r="AV1232" t="s">
        <v>1</v>
      </c>
      <c r="AW1232" t="s">
        <v>11</v>
      </c>
      <c r="AX1232">
        <f>Tabla1[[#This Row],[precio del paquete]]-Tabla1[[#This Row],[Saldo_Deudor]]</f>
        <v>600</v>
      </c>
      <c r="AY1232">
        <v>14200</v>
      </c>
      <c r="AZ1232">
        <v>0</v>
      </c>
      <c r="BA1232">
        <v>0</v>
      </c>
      <c r="BB1232" s="20">
        <v>0</v>
      </c>
      <c r="BC1232" t="s">
        <v>4124</v>
      </c>
      <c r="BD1232" t="s">
        <v>4103</v>
      </c>
      <c r="BE1232" t="s">
        <v>3</v>
      </c>
      <c r="BF1232" t="s">
        <v>3</v>
      </c>
      <c r="BG1232" t="s">
        <v>3</v>
      </c>
      <c r="BH1232" t="s">
        <v>3</v>
      </c>
      <c r="BI1232" t="s">
        <v>3</v>
      </c>
      <c r="BJ1232" s="18" t="s">
        <v>6135</v>
      </c>
      <c r="BK1232" t="s">
        <v>3</v>
      </c>
      <c r="BL1232" t="s">
        <v>132</v>
      </c>
      <c r="BM1232" t="s">
        <v>1</v>
      </c>
      <c r="BN1232">
        <f>Tabla1[[#This Row],[precio del paquete]]</f>
        <v>14800</v>
      </c>
      <c r="BO1232" t="s">
        <v>1</v>
      </c>
      <c r="BP1232" t="s">
        <v>1</v>
      </c>
      <c r="BQ1232" t="s">
        <v>1</v>
      </c>
      <c r="BR1232" t="s">
        <v>1</v>
      </c>
      <c r="BS1232" t="s">
        <v>1</v>
      </c>
      <c r="BT1232" t="s">
        <v>1</v>
      </c>
      <c r="BU1232" t="s">
        <v>1</v>
      </c>
      <c r="BV1232" t="s">
        <v>1</v>
      </c>
      <c r="BW1232" t="s">
        <v>0</v>
      </c>
      <c r="BX1232" t="s">
        <v>1</v>
      </c>
      <c r="BY1232" t="s">
        <v>1</v>
      </c>
      <c r="BZ1232" t="s">
        <v>1</v>
      </c>
      <c r="CA1232" t="s">
        <v>1</v>
      </c>
      <c r="CB1232" t="s">
        <v>1</v>
      </c>
      <c r="CD1232" t="str" cm="1">
        <f t="array" aca="1" ref="CD1232" ca="1">eConcatenar(A1232:CB1232,"|")</f>
        <v>6BeEpzLX5hniWYeV|CAR2021-1550|3|MEMORIAL|TABASCO|CARDENAS|COLONIA CENTRO|2021-12-13|14800|0|200|50|1|0|0|0|0|0|0|0|0|0|0|0|0|0|0|MERIDA|DELGADO|MARIA|SOLTERO|X|X|CALLE NOE DE LA FLOR CASANOVA NUMERO 302|COLONIA CENTRO|X|9373720620|X|X|X|CALLE NOE DE LA FLOR CASANOVA NUMERO 302|X|LUNES|X|X|X|X|X|DOMICILIO |600|14200|0|0|0|2022-01-21|2022-01-28|x|x|x|x|x|MYEDVABVTAZ4TPF|x|HOMBRE|X|14800|X|X|X|X|X|X|X|X|CARDENAS|X|X|X|X|X</v>
      </c>
    </row>
    <row r="1233" spans="1:82" x14ac:dyDescent="0.25">
      <c r="A1233" t="s">
        <v>1367</v>
      </c>
      <c r="B1233" t="s">
        <v>2256</v>
      </c>
      <c r="C1233">
        <v>3</v>
      </c>
      <c r="D1233" t="s">
        <v>3183</v>
      </c>
      <c r="E1233" t="s">
        <v>3188</v>
      </c>
      <c r="F1233" t="s">
        <v>0</v>
      </c>
      <c r="G1233" t="s">
        <v>3732</v>
      </c>
      <c r="H1233" t="s">
        <v>3834</v>
      </c>
      <c r="I1233">
        <v>14800</v>
      </c>
      <c r="J1233">
        <v>0</v>
      </c>
      <c r="K1233">
        <v>100</v>
      </c>
      <c r="L1233">
        <v>50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 t="s">
        <v>4183</v>
      </c>
      <c r="AC1233" t="s">
        <v>4406</v>
      </c>
      <c r="AD1233" t="s">
        <v>4407</v>
      </c>
      <c r="AE1233" t="s">
        <v>4</v>
      </c>
      <c r="AF1233" t="s">
        <v>1</v>
      </c>
      <c r="AG1233" t="s">
        <v>1</v>
      </c>
      <c r="AH1233" t="s">
        <v>5284</v>
      </c>
      <c r="AI1233" t="s">
        <v>3732</v>
      </c>
      <c r="AJ1233" t="s">
        <v>1</v>
      </c>
      <c r="AK1233">
        <v>9371621651</v>
      </c>
      <c r="AL1233" t="s">
        <v>1</v>
      </c>
      <c r="AM1233" t="s">
        <v>1</v>
      </c>
      <c r="AN1233" t="s">
        <v>1</v>
      </c>
      <c r="AO1233" t="s">
        <v>5284</v>
      </c>
      <c r="AP1233" t="s">
        <v>1</v>
      </c>
      <c r="AQ1233" t="s">
        <v>2</v>
      </c>
      <c r="AR1233" t="s">
        <v>1</v>
      </c>
      <c r="AS1233" t="s">
        <v>1</v>
      </c>
      <c r="AT1233" t="s">
        <v>1</v>
      </c>
      <c r="AU1233" t="s">
        <v>1</v>
      </c>
      <c r="AV1233" t="s">
        <v>1</v>
      </c>
      <c r="AW1233" t="s">
        <v>11</v>
      </c>
      <c r="AX1233">
        <f>Tabla1[[#This Row],[precio del paquete]]-Tabla1[[#This Row],[Saldo_Deudor]]</f>
        <v>900</v>
      </c>
      <c r="AY1233">
        <v>13900</v>
      </c>
      <c r="AZ1233">
        <v>0</v>
      </c>
      <c r="BA1233">
        <v>0</v>
      </c>
      <c r="BB1233" s="20">
        <v>0</v>
      </c>
      <c r="BC1233" t="s">
        <v>4124</v>
      </c>
      <c r="BD1233" t="s">
        <v>4103</v>
      </c>
      <c r="BE1233" t="s">
        <v>3</v>
      </c>
      <c r="BF1233" t="s">
        <v>3</v>
      </c>
      <c r="BG1233" t="s">
        <v>3</v>
      </c>
      <c r="BH1233" t="s">
        <v>3</v>
      </c>
      <c r="BI1233" t="s">
        <v>3</v>
      </c>
      <c r="BJ1233" s="19" t="s">
        <v>6135</v>
      </c>
      <c r="BK1233" t="s">
        <v>3</v>
      </c>
      <c r="BL1233" t="s">
        <v>132</v>
      </c>
      <c r="BM1233" t="s">
        <v>1</v>
      </c>
      <c r="BN1233">
        <f>Tabla1[[#This Row],[precio del paquete]]</f>
        <v>14800</v>
      </c>
      <c r="BO1233" t="s">
        <v>1</v>
      </c>
      <c r="BP1233" t="s">
        <v>1</v>
      </c>
      <c r="BQ1233" t="s">
        <v>1</v>
      </c>
      <c r="BR1233" t="s">
        <v>1</v>
      </c>
      <c r="BS1233" t="s">
        <v>1</v>
      </c>
      <c r="BT1233" t="s">
        <v>1</v>
      </c>
      <c r="BU1233" t="s">
        <v>1</v>
      </c>
      <c r="BV1233" t="s">
        <v>1</v>
      </c>
      <c r="BW1233" t="s">
        <v>0</v>
      </c>
      <c r="BX1233" t="s">
        <v>1</v>
      </c>
      <c r="BY1233" t="s">
        <v>1</v>
      </c>
      <c r="BZ1233" t="s">
        <v>1</v>
      </c>
      <c r="CA1233" t="s">
        <v>1</v>
      </c>
      <c r="CB1233" t="s">
        <v>1</v>
      </c>
      <c r="CD1233" t="str" cm="1">
        <f t="array" aca="1" ref="CD1233" ca="1">eConcatenar(A1233:CB1233,"|")</f>
        <v>88zOcskYI6wMS0dF|CAR2021-5897|3|MEMORIAL|TABASCO|CARDENAS|COLONIA EL TOLOQUE |2021-07-10|14800|0|100|50|0|0|0|0|0|0|0|0|0|0|0|0|0|0|0|DE LA CRUZ|BALCAZAR|ALFREDO|SOLTERO|X|X|CALLE RAMON LOPEZ VALVERDE 100 B|COLONIA EL TOLOQUE |X|9371621651|X|X|X|CALLE RAMON LOPEZ VALVERDE 100 B|X|LUNES|X|X|X|X|X|DOMICILIO |900|13900|0|0|0|2022-01-21|2022-01-28|x|x|x|x|x|MYEDVABVTAZ4TPF|x|HOMBRE|X|14800|X|X|X|X|X|X|X|X|CARDENAS|X|X|X|X|X</v>
      </c>
    </row>
    <row r="1234" spans="1:82" x14ac:dyDescent="0.25">
      <c r="A1234" t="s">
        <v>1368</v>
      </c>
      <c r="B1234" t="s">
        <v>2285</v>
      </c>
      <c r="C1234">
        <v>3</v>
      </c>
      <c r="D1234" t="s">
        <v>3183</v>
      </c>
      <c r="E1234" t="s">
        <v>3188</v>
      </c>
      <c r="F1234" t="s">
        <v>0</v>
      </c>
      <c r="G1234" t="s">
        <v>3286</v>
      </c>
      <c r="H1234" t="s">
        <v>3765</v>
      </c>
      <c r="I1234">
        <v>14800</v>
      </c>
      <c r="J1234">
        <v>0</v>
      </c>
      <c r="K1234">
        <v>100</v>
      </c>
      <c r="L1234">
        <v>50</v>
      </c>
      <c r="M1234">
        <v>1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 t="s">
        <v>4247</v>
      </c>
      <c r="AC1234" t="s">
        <v>4446</v>
      </c>
      <c r="AD1234" t="s">
        <v>4447</v>
      </c>
      <c r="AE1234" t="s">
        <v>4</v>
      </c>
      <c r="AF1234" t="s">
        <v>1</v>
      </c>
      <c r="AG1234" t="s">
        <v>1</v>
      </c>
      <c r="AH1234" t="s">
        <v>5311</v>
      </c>
      <c r="AI1234" t="s">
        <v>3286</v>
      </c>
      <c r="AJ1234" t="s">
        <v>1</v>
      </c>
      <c r="AK1234">
        <v>9371694185</v>
      </c>
      <c r="AL1234" t="s">
        <v>1</v>
      </c>
      <c r="AM1234" t="s">
        <v>1</v>
      </c>
      <c r="AN1234" t="s">
        <v>1</v>
      </c>
      <c r="AO1234" t="s">
        <v>5311</v>
      </c>
      <c r="AP1234" t="s">
        <v>1</v>
      </c>
      <c r="AQ1234" t="s">
        <v>2</v>
      </c>
      <c r="AR1234" t="s">
        <v>1</v>
      </c>
      <c r="AS1234" t="s">
        <v>1</v>
      </c>
      <c r="AT1234" t="s">
        <v>1</v>
      </c>
      <c r="AU1234" t="s">
        <v>1</v>
      </c>
      <c r="AV1234" t="s">
        <v>1</v>
      </c>
      <c r="AW1234" t="s">
        <v>11</v>
      </c>
      <c r="AX1234">
        <f>Tabla1[[#This Row],[precio del paquete]]-Tabla1[[#This Row],[Saldo_Deudor]]</f>
        <v>500</v>
      </c>
      <c r="AY1234">
        <v>14300</v>
      </c>
      <c r="AZ1234">
        <v>0</v>
      </c>
      <c r="BA1234">
        <v>0</v>
      </c>
      <c r="BB1234" s="20">
        <v>0</v>
      </c>
      <c r="BC1234" t="s">
        <v>4124</v>
      </c>
      <c r="BD1234" t="s">
        <v>4103</v>
      </c>
      <c r="BE1234" t="s">
        <v>3</v>
      </c>
      <c r="BF1234" t="s">
        <v>3</v>
      </c>
      <c r="BG1234" t="s">
        <v>3</v>
      </c>
      <c r="BH1234" t="s">
        <v>3</v>
      </c>
      <c r="BI1234" t="s">
        <v>3</v>
      </c>
      <c r="BJ1234" s="18" t="s">
        <v>6135</v>
      </c>
      <c r="BK1234" t="s">
        <v>3</v>
      </c>
      <c r="BL1234" t="s">
        <v>132</v>
      </c>
      <c r="BM1234" t="s">
        <v>1</v>
      </c>
      <c r="BN1234">
        <f>Tabla1[[#This Row],[precio del paquete]]</f>
        <v>14800</v>
      </c>
      <c r="BO1234" t="s">
        <v>1</v>
      </c>
      <c r="BP1234" t="s">
        <v>1</v>
      </c>
      <c r="BQ1234" t="s">
        <v>1</v>
      </c>
      <c r="BR1234" t="s">
        <v>1</v>
      </c>
      <c r="BS1234" t="s">
        <v>1</v>
      </c>
      <c r="BT1234" t="s">
        <v>1</v>
      </c>
      <c r="BU1234" t="s">
        <v>1</v>
      </c>
      <c r="BV1234" t="s">
        <v>1</v>
      </c>
      <c r="BW1234" t="s">
        <v>0</v>
      </c>
      <c r="BX1234" t="s">
        <v>1</v>
      </c>
      <c r="BY1234" t="s">
        <v>1</v>
      </c>
      <c r="BZ1234" t="s">
        <v>1</v>
      </c>
      <c r="CA1234" t="s">
        <v>1</v>
      </c>
      <c r="CB1234" t="s">
        <v>1</v>
      </c>
      <c r="CD1234" t="str" cm="1">
        <f t="array" aca="1" ref="CD1234" ca="1">eConcatenar(A1234:CB1234,"|")</f>
        <v>jnhyow5BFtF6GPz8|CAR2021-7005|3|MEMORIAL|TABASCO|CARDENAS|COLONIA PUEBLO NUEVO|2021-11-16|14800|0|100|50|1|0|0|0|0|0|0|0|0|0|0|0|0|0|0|MENDEZ|BARRIOS|MARIA ENEYDA|SOLTERO|X|X|CALLE FRANCISCO TRUJILLO 111|COLONIA PUEBLO NUEVO|X|9371694185|X|X|X|CALLE FRANCISCO TRUJILLO 111|X|LUNES|X|X|X|X|X|DOMICILIO |500|14300|0|0|0|2022-01-21|2022-01-28|x|x|x|x|x|MYEDVABVTAZ4TPF|x|HOMBRE|X|14800|X|X|X|X|X|X|X|X|CARDENAS|X|X|X|X|X</v>
      </c>
    </row>
    <row r="1235" spans="1:82" x14ac:dyDescent="0.25">
      <c r="A1235" t="s">
        <v>1369</v>
      </c>
      <c r="B1235" t="s">
        <v>2254</v>
      </c>
      <c r="C1235">
        <v>3</v>
      </c>
      <c r="D1235" t="s">
        <v>3183</v>
      </c>
      <c r="E1235" t="s">
        <v>3188</v>
      </c>
      <c r="F1235" t="s">
        <v>0</v>
      </c>
      <c r="G1235" t="s">
        <v>3264</v>
      </c>
      <c r="H1235" t="s">
        <v>3832</v>
      </c>
      <c r="I1235">
        <v>14800</v>
      </c>
      <c r="J1235">
        <v>0</v>
      </c>
      <c r="K1235">
        <v>50</v>
      </c>
      <c r="L1235">
        <v>50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 t="s">
        <v>4402</v>
      </c>
      <c r="AC1235" t="s">
        <v>4301</v>
      </c>
      <c r="AD1235" t="s">
        <v>4403</v>
      </c>
      <c r="AE1235" t="s">
        <v>4</v>
      </c>
      <c r="AF1235" t="s">
        <v>1</v>
      </c>
      <c r="AG1235" t="s">
        <v>1</v>
      </c>
      <c r="AH1235" t="s">
        <v>5282</v>
      </c>
      <c r="AI1235" t="s">
        <v>3264</v>
      </c>
      <c r="AJ1235" t="s">
        <v>1</v>
      </c>
      <c r="AK1235">
        <v>9371404787</v>
      </c>
      <c r="AL1235" t="s">
        <v>1</v>
      </c>
      <c r="AM1235" t="s">
        <v>1</v>
      </c>
      <c r="AN1235" t="s">
        <v>1</v>
      </c>
      <c r="AO1235" t="s">
        <v>5282</v>
      </c>
      <c r="AP1235" t="s">
        <v>1</v>
      </c>
      <c r="AQ1235" t="s">
        <v>2</v>
      </c>
      <c r="AR1235" t="s">
        <v>1</v>
      </c>
      <c r="AS1235" t="s">
        <v>1</v>
      </c>
      <c r="AT1235" t="s">
        <v>1</v>
      </c>
      <c r="AU1235" t="s">
        <v>1</v>
      </c>
      <c r="AV1235" t="s">
        <v>1</v>
      </c>
      <c r="AW1235" t="s">
        <v>11</v>
      </c>
      <c r="AX1235">
        <f>Tabla1[[#This Row],[precio del paquete]]-Tabla1[[#This Row],[Saldo_Deudor]]</f>
        <v>850</v>
      </c>
      <c r="AY1235">
        <v>13950</v>
      </c>
      <c r="AZ1235">
        <v>0</v>
      </c>
      <c r="BA1235">
        <v>0</v>
      </c>
      <c r="BB1235" s="20">
        <v>0</v>
      </c>
      <c r="BC1235" t="s">
        <v>5969</v>
      </c>
      <c r="BD1235" t="s">
        <v>6058</v>
      </c>
      <c r="BE1235" t="s">
        <v>3</v>
      </c>
      <c r="BF1235" t="s">
        <v>3</v>
      </c>
      <c r="BG1235" t="s">
        <v>3</v>
      </c>
      <c r="BH1235" t="s">
        <v>3</v>
      </c>
      <c r="BI1235" t="s">
        <v>3</v>
      </c>
      <c r="BJ1235" s="19" t="s">
        <v>6135</v>
      </c>
      <c r="BK1235" t="s">
        <v>3</v>
      </c>
      <c r="BL1235" t="s">
        <v>132</v>
      </c>
      <c r="BM1235" t="s">
        <v>1</v>
      </c>
      <c r="BN1235">
        <f>Tabla1[[#This Row],[precio del paquete]]</f>
        <v>14800</v>
      </c>
      <c r="BO1235" t="s">
        <v>1</v>
      </c>
      <c r="BP1235" t="s">
        <v>1</v>
      </c>
      <c r="BQ1235" t="s">
        <v>1</v>
      </c>
      <c r="BR1235" t="s">
        <v>1</v>
      </c>
      <c r="BS1235" t="s">
        <v>1</v>
      </c>
      <c r="BT1235" t="s">
        <v>1</v>
      </c>
      <c r="BU1235" t="s">
        <v>1</v>
      </c>
      <c r="BV1235" t="s">
        <v>1</v>
      </c>
      <c r="BW1235" t="s">
        <v>0</v>
      </c>
      <c r="BX1235" t="s">
        <v>1</v>
      </c>
      <c r="BY1235" t="s">
        <v>1</v>
      </c>
      <c r="BZ1235" t="s">
        <v>1</v>
      </c>
      <c r="CA1235" t="s">
        <v>1</v>
      </c>
      <c r="CB1235" t="s">
        <v>1</v>
      </c>
      <c r="CD1235" t="str" cm="1">
        <f t="array" aca="1" ref="CD1235" ca="1">eConcatenar(A1235:CB1235,"|")</f>
        <v>VWMONlCThiJW6Rob|CAR2021-6821|3|MEMORIAL|TABASCO|CARDENAS|COLONIA EL TOLOQUE|2021-09-11|14800|0|50|50|0|0|0|0|0|0|0|0|0|0|0|0|0|0|0|MONTALVO|ORTIZ|MARIANA|SOLTERO|X|X|PROLONGACION VICENTE GUERRERO CALLEJON NUMERO 6|COLONIA EL TOLOQUE|X|9371404787|X|X|X|PROLONGACION VICENTE GUERRERO CALLEJON NUMERO 6|X|LUNES|X|X|X|X|X|DOMICILIO |850|13950|0|0|0|2022-09-11|2022-09-18|x|x|x|x|x|MYEDVABVTAZ4TPF|x|HOMBRE|X|14800|X|X|X|X|X|X|X|X|CARDENAS|X|X|X|X|X</v>
      </c>
    </row>
    <row r="1236" spans="1:82" x14ac:dyDescent="0.25">
      <c r="A1236" t="s">
        <v>1370</v>
      </c>
      <c r="B1236" t="s">
        <v>2255</v>
      </c>
      <c r="C1236">
        <v>3</v>
      </c>
      <c r="D1236" t="s">
        <v>3183</v>
      </c>
      <c r="E1236" t="s">
        <v>3188</v>
      </c>
      <c r="F1236" t="s">
        <v>0</v>
      </c>
      <c r="G1236" t="s">
        <v>3264</v>
      </c>
      <c r="H1236" t="s">
        <v>3833</v>
      </c>
      <c r="I1236">
        <v>14800</v>
      </c>
      <c r="J1236">
        <v>0</v>
      </c>
      <c r="K1236">
        <v>200</v>
      </c>
      <c r="L1236">
        <v>50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 t="s">
        <v>4217</v>
      </c>
      <c r="AC1236" t="s">
        <v>4404</v>
      </c>
      <c r="AD1236" t="s">
        <v>4405</v>
      </c>
      <c r="AE1236" t="s">
        <v>4</v>
      </c>
      <c r="AF1236" t="s">
        <v>1</v>
      </c>
      <c r="AG1236" t="s">
        <v>1</v>
      </c>
      <c r="AH1236" t="s">
        <v>5283</v>
      </c>
      <c r="AI1236" t="s">
        <v>3264</v>
      </c>
      <c r="AJ1236" t="s">
        <v>1</v>
      </c>
      <c r="AK1236">
        <v>9372278869</v>
      </c>
      <c r="AL1236" t="s">
        <v>1</v>
      </c>
      <c r="AM1236" t="s">
        <v>1</v>
      </c>
      <c r="AN1236" t="s">
        <v>1</v>
      </c>
      <c r="AO1236" t="s">
        <v>5283</v>
      </c>
      <c r="AP1236" t="s">
        <v>1</v>
      </c>
      <c r="AQ1236" t="s">
        <v>2</v>
      </c>
      <c r="AR1236" t="s">
        <v>1</v>
      </c>
      <c r="AS1236" t="s">
        <v>1</v>
      </c>
      <c r="AT1236" t="s">
        <v>1</v>
      </c>
      <c r="AU1236" t="s">
        <v>1</v>
      </c>
      <c r="AV1236" t="s">
        <v>1</v>
      </c>
      <c r="AW1236" t="s">
        <v>11</v>
      </c>
      <c r="AX1236">
        <f>Tabla1[[#This Row],[precio del paquete]]-Tabla1[[#This Row],[Saldo_Deudor]]</f>
        <v>2350</v>
      </c>
      <c r="AY1236">
        <v>12450</v>
      </c>
      <c r="AZ1236">
        <v>0</v>
      </c>
      <c r="BA1236">
        <v>0</v>
      </c>
      <c r="BB1236" s="20">
        <v>0</v>
      </c>
      <c r="BC1236" t="s">
        <v>4124</v>
      </c>
      <c r="BD1236" t="s">
        <v>4103</v>
      </c>
      <c r="BE1236" t="s">
        <v>3</v>
      </c>
      <c r="BF1236" t="s">
        <v>3</v>
      </c>
      <c r="BG1236" t="s">
        <v>3</v>
      </c>
      <c r="BH1236" t="s">
        <v>3</v>
      </c>
      <c r="BI1236" t="s">
        <v>3</v>
      </c>
      <c r="BJ1236" s="18" t="s">
        <v>6135</v>
      </c>
      <c r="BK1236" t="s">
        <v>3</v>
      </c>
      <c r="BL1236" t="s">
        <v>132</v>
      </c>
      <c r="BM1236" t="s">
        <v>1</v>
      </c>
      <c r="BN1236">
        <f>Tabla1[[#This Row],[precio del paquete]]</f>
        <v>14800</v>
      </c>
      <c r="BO1236" t="s">
        <v>1</v>
      </c>
      <c r="BP1236" t="s">
        <v>1</v>
      </c>
      <c r="BQ1236" t="s">
        <v>1</v>
      </c>
      <c r="BR1236" t="s">
        <v>1</v>
      </c>
      <c r="BS1236" t="s">
        <v>1</v>
      </c>
      <c r="BT1236" t="s">
        <v>1</v>
      </c>
      <c r="BU1236" t="s">
        <v>1</v>
      </c>
      <c r="BV1236" t="s">
        <v>1</v>
      </c>
      <c r="BW1236" t="s">
        <v>0</v>
      </c>
      <c r="BX1236" t="s">
        <v>1</v>
      </c>
      <c r="BY1236" t="s">
        <v>1</v>
      </c>
      <c r="BZ1236" t="s">
        <v>1</v>
      </c>
      <c r="CA1236" t="s">
        <v>1</v>
      </c>
      <c r="CB1236" t="s">
        <v>1</v>
      </c>
      <c r="CD1236" t="str" cm="1">
        <f t="array" aca="1" ref="CD1236" ca="1">eConcatenar(A1236:CB1236,"|")</f>
        <v>sJI9ak5FPIE3w8O6|CAR2021-6691|3|MEMORIAL|TABASCO|CARDENAS|COLONIA EL TOLOQUE|2021-08-11|14800|0|200|50|0|0|0|0|0|0|0|0|0|0|0|0|0|0|0|RODRIGUEZ|NICOLAS|ZOET SAUL|SOLTERO|X|X|PROLONGACION VICENTE GUERRERO   |COLONIA EL TOLOQUE|X|9372278869|X|X|X|PROLONGACION VICENTE GUERRERO   |X|LUNES|X|X|X|X|X|DOMICILIO |2350|12450|0|0|0|2022-01-21|2022-01-28|x|x|x|x|x|MYEDVABVTAZ4TPF|x|HOMBRE|X|14800|X|X|X|X|X|X|X|X|CARDENAS|X|X|X|X|X</v>
      </c>
    </row>
    <row r="1237" spans="1:82" x14ac:dyDescent="0.25">
      <c r="A1237" t="s">
        <v>1371</v>
      </c>
      <c r="B1237" t="s">
        <v>2292</v>
      </c>
      <c r="C1237">
        <v>3</v>
      </c>
      <c r="D1237" t="s">
        <v>3184</v>
      </c>
      <c r="E1237" t="s">
        <v>3188</v>
      </c>
      <c r="F1237" t="s">
        <v>0</v>
      </c>
      <c r="G1237" t="s">
        <v>3291</v>
      </c>
      <c r="H1237" t="s">
        <v>3858</v>
      </c>
      <c r="I1237">
        <v>24500</v>
      </c>
      <c r="J1237">
        <v>0</v>
      </c>
      <c r="K1237">
        <v>100</v>
      </c>
      <c r="L1237">
        <v>50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 t="s">
        <v>8</v>
      </c>
      <c r="AC1237" t="s">
        <v>4217</v>
      </c>
      <c r="AD1237" t="s">
        <v>4457</v>
      </c>
      <c r="AE1237" t="s">
        <v>4</v>
      </c>
      <c r="AF1237" t="s">
        <v>1</v>
      </c>
      <c r="AG1237" t="s">
        <v>1</v>
      </c>
      <c r="AH1237" t="s">
        <v>5318</v>
      </c>
      <c r="AI1237" t="s">
        <v>3291</v>
      </c>
      <c r="AJ1237" t="s">
        <v>1</v>
      </c>
      <c r="AK1237">
        <v>9373745283</v>
      </c>
      <c r="AL1237" t="s">
        <v>1</v>
      </c>
      <c r="AM1237" t="s">
        <v>1</v>
      </c>
      <c r="AN1237" t="s">
        <v>1</v>
      </c>
      <c r="AO1237" t="s">
        <v>5318</v>
      </c>
      <c r="AP1237" t="s">
        <v>1</v>
      </c>
      <c r="AQ1237" t="s">
        <v>2</v>
      </c>
      <c r="AR1237" t="s">
        <v>1</v>
      </c>
      <c r="AS1237" t="s">
        <v>1</v>
      </c>
      <c r="AT1237" t="s">
        <v>1</v>
      </c>
      <c r="AU1237" t="s">
        <v>1</v>
      </c>
      <c r="AV1237" t="s">
        <v>1</v>
      </c>
      <c r="AW1237" t="s">
        <v>11</v>
      </c>
      <c r="AX1237">
        <f>Tabla1[[#This Row],[precio del paquete]]-Tabla1[[#This Row],[Saldo_Deudor]]</f>
        <v>1000</v>
      </c>
      <c r="AY1237">
        <v>23500</v>
      </c>
      <c r="AZ1237">
        <v>0</v>
      </c>
      <c r="BA1237">
        <v>0</v>
      </c>
      <c r="BB1237" s="20">
        <v>0</v>
      </c>
      <c r="BC1237" t="s">
        <v>4124</v>
      </c>
      <c r="BD1237" t="s">
        <v>4103</v>
      </c>
      <c r="BE1237" t="s">
        <v>3</v>
      </c>
      <c r="BF1237" t="s">
        <v>3</v>
      </c>
      <c r="BG1237" t="s">
        <v>3</v>
      </c>
      <c r="BH1237" t="s">
        <v>3</v>
      </c>
      <c r="BI1237" t="s">
        <v>3</v>
      </c>
      <c r="BJ1237" s="19" t="s">
        <v>6135</v>
      </c>
      <c r="BK1237" t="s">
        <v>3</v>
      </c>
      <c r="BL1237" t="s">
        <v>132</v>
      </c>
      <c r="BM1237" t="s">
        <v>1</v>
      </c>
      <c r="BN1237">
        <f>Tabla1[[#This Row],[precio del paquete]]</f>
        <v>24500</v>
      </c>
      <c r="BO1237" t="s">
        <v>1</v>
      </c>
      <c r="BP1237" t="s">
        <v>1</v>
      </c>
      <c r="BQ1237" t="s">
        <v>1</v>
      </c>
      <c r="BR1237" t="s">
        <v>1</v>
      </c>
      <c r="BS1237" t="s">
        <v>1</v>
      </c>
      <c r="BT1237" t="s">
        <v>1</v>
      </c>
      <c r="BU1237" t="s">
        <v>1</v>
      </c>
      <c r="BV1237" t="s">
        <v>1</v>
      </c>
      <c r="BW1237" t="s">
        <v>0</v>
      </c>
      <c r="BX1237" t="s">
        <v>1</v>
      </c>
      <c r="BY1237" t="s">
        <v>1</v>
      </c>
      <c r="BZ1237" t="s">
        <v>1</v>
      </c>
      <c r="CA1237" t="s">
        <v>1</v>
      </c>
      <c r="CB1237" t="s">
        <v>1</v>
      </c>
      <c r="CD1237" t="str" cm="1">
        <f t="array" aca="1" ref="CD1237" ca="1">eConcatenar(A1237:CB1237,"|")</f>
        <v>cls5iA0ZzVIS91yL|CAR2021-7055|3|DIGNITY|TABASCO|CARDENAS|COLONIA SANTA MARIA DE GUADALUPE|2021-11-19|24500|0|100|50|0|0|0|0|0|0|0|0|0|0|0|0|0|0|0|GOMEZ|RODRIGUEZ|EMILIA|SOLTERO|X|X|PROLONGACION GUADALUPE VICTORIA |COLONIA SANTA MARIA DE GUADALUPE|X|9373745283|X|X|X|PROLONGACION GUADALUPE VICTORIA |X|LUNES|X|X|X|X|X|DOMICILIO |1000|23500|0|0|0|2022-01-21|2022-01-28|x|x|x|x|x|MYEDVABVTAZ4TPF|x|HOMBRE|X|24500|X|X|X|X|X|X|X|X|CARDENAS|X|X|X|X|X</v>
      </c>
    </row>
    <row r="1238" spans="1:82" x14ac:dyDescent="0.25">
      <c r="A1238" t="s">
        <v>1372</v>
      </c>
      <c r="B1238" t="s">
        <v>2293</v>
      </c>
      <c r="C1238">
        <v>3</v>
      </c>
      <c r="D1238" t="s">
        <v>3183</v>
      </c>
      <c r="E1238" t="s">
        <v>3188</v>
      </c>
      <c r="F1238" t="s">
        <v>0</v>
      </c>
      <c r="G1238" t="s">
        <v>3291</v>
      </c>
      <c r="H1238" t="s">
        <v>3858</v>
      </c>
      <c r="I1238">
        <v>14800</v>
      </c>
      <c r="J1238">
        <v>0</v>
      </c>
      <c r="K1238">
        <v>100</v>
      </c>
      <c r="L1238">
        <v>50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 t="s">
        <v>4221</v>
      </c>
      <c r="AC1238" t="s">
        <v>4458</v>
      </c>
      <c r="AD1238" t="s">
        <v>4459</v>
      </c>
      <c r="AE1238" t="s">
        <v>4</v>
      </c>
      <c r="AF1238" t="s">
        <v>1</v>
      </c>
      <c r="AG1238" t="s">
        <v>1</v>
      </c>
      <c r="AH1238" t="s">
        <v>5319</v>
      </c>
      <c r="AI1238" t="s">
        <v>3291</v>
      </c>
      <c r="AJ1238" t="s">
        <v>1</v>
      </c>
      <c r="AK1238">
        <v>9371034079</v>
      </c>
      <c r="AL1238" t="s">
        <v>1</v>
      </c>
      <c r="AM1238" t="s">
        <v>1</v>
      </c>
      <c r="AN1238" t="s">
        <v>1</v>
      </c>
      <c r="AO1238" t="s">
        <v>5319</v>
      </c>
      <c r="AP1238" t="s">
        <v>1</v>
      </c>
      <c r="AQ1238" t="s">
        <v>2</v>
      </c>
      <c r="AR1238" t="s">
        <v>1</v>
      </c>
      <c r="AS1238" t="s">
        <v>1</v>
      </c>
      <c r="AT1238" t="s">
        <v>1</v>
      </c>
      <c r="AU1238" t="s">
        <v>1</v>
      </c>
      <c r="AV1238" t="s">
        <v>1</v>
      </c>
      <c r="AW1238" t="s">
        <v>11</v>
      </c>
      <c r="AX1238">
        <f>Tabla1[[#This Row],[precio del paquete]]-Tabla1[[#This Row],[Saldo_Deudor]]</f>
        <v>1000</v>
      </c>
      <c r="AY1238">
        <v>13800</v>
      </c>
      <c r="AZ1238">
        <v>0</v>
      </c>
      <c r="BA1238">
        <v>0</v>
      </c>
      <c r="BB1238" s="20">
        <v>0</v>
      </c>
      <c r="BC1238" t="s">
        <v>4124</v>
      </c>
      <c r="BD1238" t="s">
        <v>4103</v>
      </c>
      <c r="BE1238" t="s">
        <v>3</v>
      </c>
      <c r="BF1238" t="s">
        <v>3</v>
      </c>
      <c r="BG1238" t="s">
        <v>3</v>
      </c>
      <c r="BH1238" t="s">
        <v>3</v>
      </c>
      <c r="BI1238" t="s">
        <v>3</v>
      </c>
      <c r="BJ1238" s="18" t="s">
        <v>6135</v>
      </c>
      <c r="BK1238" t="s">
        <v>3</v>
      </c>
      <c r="BL1238" t="s">
        <v>132</v>
      </c>
      <c r="BM1238" t="s">
        <v>1</v>
      </c>
      <c r="BN1238">
        <f>Tabla1[[#This Row],[precio del paquete]]</f>
        <v>14800</v>
      </c>
      <c r="BO1238" t="s">
        <v>1</v>
      </c>
      <c r="BP1238" t="s">
        <v>1</v>
      </c>
      <c r="BQ1238" t="s">
        <v>1</v>
      </c>
      <c r="BR1238" t="s">
        <v>1</v>
      </c>
      <c r="BS1238" t="s">
        <v>1</v>
      </c>
      <c r="BT1238" t="s">
        <v>1</v>
      </c>
      <c r="BU1238" t="s">
        <v>1</v>
      </c>
      <c r="BV1238" t="s">
        <v>1</v>
      </c>
      <c r="BW1238" t="s">
        <v>0</v>
      </c>
      <c r="BX1238" t="s">
        <v>1</v>
      </c>
      <c r="BY1238" t="s">
        <v>1</v>
      </c>
      <c r="BZ1238" t="s">
        <v>1</v>
      </c>
      <c r="CA1238" t="s">
        <v>1</v>
      </c>
      <c r="CB1238" t="s">
        <v>1</v>
      </c>
      <c r="CD1238" t="str" cm="1">
        <f t="array" aca="1" ref="CD1238" ca="1">eConcatenar(A1238:CB1238,"|")</f>
        <v>rnKOnWDMdCPfd4YL|CAR2021-7052|3|MEMORIAL|TABASCO|CARDENAS|COLONIA SANTA MARIA DE GUADALUPE|2021-11-19|14800|0|100|50|0|0|0|0|0|0|0|0|0|0|0|0|0|0|0|GONZALEZ|DURAN|JOEL|SOLTERO|X|X|CALLE SIN NOMBRE Y SIN NUMERO|COLONIA SANTA MARIA DE GUADALUPE|X|9371034079|X|X|X|CALLE SIN NOMBRE Y SIN NUMERO|X|LUNES|X|X|X|X|X|DOMICILIO |1000|13800|0|0|0|2022-01-21|2022-01-28|x|x|x|x|x|MYEDVABVTAZ4TPF|x|HOMBRE|X|14800|X|X|X|X|X|X|X|X|CARDENAS|X|X|X|X|X</v>
      </c>
    </row>
    <row r="1239" spans="1:82" x14ac:dyDescent="0.25">
      <c r="A1239" t="s">
        <v>1373</v>
      </c>
      <c r="B1239" t="s">
        <v>2294</v>
      </c>
      <c r="C1239">
        <v>3</v>
      </c>
      <c r="D1239" t="s">
        <v>3183</v>
      </c>
      <c r="E1239" t="s">
        <v>3188</v>
      </c>
      <c r="F1239" t="s">
        <v>0</v>
      </c>
      <c r="G1239" t="s">
        <v>3291</v>
      </c>
      <c r="H1239" t="s">
        <v>3760</v>
      </c>
      <c r="I1239">
        <v>14800</v>
      </c>
      <c r="J1239">
        <v>0</v>
      </c>
      <c r="K1239">
        <v>50</v>
      </c>
      <c r="L1239">
        <v>50</v>
      </c>
      <c r="M1239">
        <v>1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 t="s">
        <v>4246</v>
      </c>
      <c r="AC1239" t="s">
        <v>4283</v>
      </c>
      <c r="AD1239" t="s">
        <v>4460</v>
      </c>
      <c r="AE1239" t="s">
        <v>4</v>
      </c>
      <c r="AF1239" t="s">
        <v>1</v>
      </c>
      <c r="AG1239" t="s">
        <v>1</v>
      </c>
      <c r="AH1239" t="s">
        <v>5320</v>
      </c>
      <c r="AI1239" t="s">
        <v>3291</v>
      </c>
      <c r="AJ1239" t="s">
        <v>1</v>
      </c>
      <c r="AK1239">
        <v>9313754380</v>
      </c>
      <c r="AL1239" t="s">
        <v>1</v>
      </c>
      <c r="AM1239" t="s">
        <v>1</v>
      </c>
      <c r="AN1239" t="s">
        <v>1</v>
      </c>
      <c r="AO1239" t="s">
        <v>5320</v>
      </c>
      <c r="AP1239" t="s">
        <v>1</v>
      </c>
      <c r="AQ1239" t="s">
        <v>2</v>
      </c>
      <c r="AR1239" t="s">
        <v>1</v>
      </c>
      <c r="AS1239" t="s">
        <v>1</v>
      </c>
      <c r="AT1239" t="s">
        <v>1</v>
      </c>
      <c r="AU1239" t="s">
        <v>1</v>
      </c>
      <c r="AV1239" t="s">
        <v>1</v>
      </c>
      <c r="AW1239" t="s">
        <v>11</v>
      </c>
      <c r="AX1239">
        <f>Tabla1[[#This Row],[precio del paquete]]-Tabla1[[#This Row],[Saldo_Deudor]]</f>
        <v>850</v>
      </c>
      <c r="AY1239">
        <v>13950</v>
      </c>
      <c r="AZ1239">
        <v>0</v>
      </c>
      <c r="BA1239">
        <v>0</v>
      </c>
      <c r="BB1239" s="20">
        <v>0</v>
      </c>
      <c r="BC1239" t="s">
        <v>4124</v>
      </c>
      <c r="BD1239" t="s">
        <v>4103</v>
      </c>
      <c r="BE1239" t="s">
        <v>3</v>
      </c>
      <c r="BF1239" t="s">
        <v>3</v>
      </c>
      <c r="BG1239" t="s">
        <v>3</v>
      </c>
      <c r="BH1239" t="s">
        <v>3</v>
      </c>
      <c r="BI1239" t="s">
        <v>3</v>
      </c>
      <c r="BJ1239" s="19" t="s">
        <v>6135</v>
      </c>
      <c r="BK1239" t="s">
        <v>3</v>
      </c>
      <c r="BL1239" t="s">
        <v>132</v>
      </c>
      <c r="BM1239" t="s">
        <v>1</v>
      </c>
      <c r="BN1239">
        <f>Tabla1[[#This Row],[precio del paquete]]</f>
        <v>14800</v>
      </c>
      <c r="BO1239" t="s">
        <v>1</v>
      </c>
      <c r="BP1239" t="s">
        <v>1</v>
      </c>
      <c r="BQ1239" t="s">
        <v>1</v>
      </c>
      <c r="BR1239" t="s">
        <v>1</v>
      </c>
      <c r="BS1239" t="s">
        <v>1</v>
      </c>
      <c r="BT1239" t="s">
        <v>1</v>
      </c>
      <c r="BU1239" t="s">
        <v>1</v>
      </c>
      <c r="BV1239" t="s">
        <v>1</v>
      </c>
      <c r="BW1239" t="s">
        <v>0</v>
      </c>
      <c r="BX1239" t="s">
        <v>1</v>
      </c>
      <c r="BY1239" t="s">
        <v>1</v>
      </c>
      <c r="BZ1239" t="s">
        <v>1</v>
      </c>
      <c r="CA1239" t="s">
        <v>1</v>
      </c>
      <c r="CB1239" t="s">
        <v>1</v>
      </c>
      <c r="CD1239" t="str" cm="1">
        <f t="array" aca="1" ref="CD1239" ca="1">eConcatenar(A1239:CB1239,"|")</f>
        <v>ULZ5WKPny21jRQ0D|CAR2022-6684|3|MEMORIAL|TABASCO|CARDENAS|COLONIA SANTA MARIA DE GUADALUPE|2021-06-11|14800|0|50|50|1|0|0|0|0|0|0|0|0|0|0|0|0|0|0|JIMENEZ|CORDOVA|VICTOR MANUEL|SOLTERO|X|X|CERRADA BENITO JUAREZ CASA NUMERO 6|COLONIA SANTA MARIA DE GUADALUPE|X|9313754380|X|X|X|CERRADA BENITO JUAREZ CASA NUMERO 6|X|LUNES|X|X|X|X|X|DOMICILIO |850|13950|0|0|0|2022-01-21|2022-01-28|x|x|x|x|x|MYEDVABVTAZ4TPF|x|HOMBRE|X|14800|X|X|X|X|X|X|X|X|CARDENAS|X|X|X|X|X</v>
      </c>
    </row>
    <row r="1240" spans="1:82" x14ac:dyDescent="0.25">
      <c r="A1240" t="s">
        <v>1374</v>
      </c>
      <c r="B1240" t="s">
        <v>2295</v>
      </c>
      <c r="C1240">
        <v>3</v>
      </c>
      <c r="D1240" t="s">
        <v>3183</v>
      </c>
      <c r="E1240" t="s">
        <v>3188</v>
      </c>
      <c r="F1240" t="s">
        <v>0</v>
      </c>
      <c r="G1240" t="s">
        <v>3291</v>
      </c>
      <c r="H1240" t="s">
        <v>3853</v>
      </c>
      <c r="I1240">
        <v>14800</v>
      </c>
      <c r="J1240">
        <v>0</v>
      </c>
      <c r="K1240">
        <v>200</v>
      </c>
      <c r="L1240">
        <v>50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 t="s">
        <v>4186</v>
      </c>
      <c r="AC1240" t="s">
        <v>4461</v>
      </c>
      <c r="AD1240" t="s">
        <v>4462</v>
      </c>
      <c r="AE1240" t="s">
        <v>4</v>
      </c>
      <c r="AF1240" t="s">
        <v>1</v>
      </c>
      <c r="AG1240" t="s">
        <v>1</v>
      </c>
      <c r="AH1240" t="s">
        <v>5321</v>
      </c>
      <c r="AI1240" t="s">
        <v>3291</v>
      </c>
      <c r="AJ1240" t="s">
        <v>1</v>
      </c>
      <c r="AK1240">
        <v>9371042255</v>
      </c>
      <c r="AL1240" t="s">
        <v>1</v>
      </c>
      <c r="AM1240" t="s">
        <v>1</v>
      </c>
      <c r="AN1240" t="s">
        <v>1</v>
      </c>
      <c r="AO1240" t="s">
        <v>5321</v>
      </c>
      <c r="AP1240" t="s">
        <v>1</v>
      </c>
      <c r="AQ1240" t="s">
        <v>2</v>
      </c>
      <c r="AR1240" t="s">
        <v>1</v>
      </c>
      <c r="AS1240" t="s">
        <v>1</v>
      </c>
      <c r="AT1240" t="s">
        <v>1</v>
      </c>
      <c r="AU1240" t="s">
        <v>1</v>
      </c>
      <c r="AV1240" t="s">
        <v>1</v>
      </c>
      <c r="AW1240" t="s">
        <v>11</v>
      </c>
      <c r="AX1240">
        <f>Tabla1[[#This Row],[precio del paquete]]-Tabla1[[#This Row],[Saldo_Deudor]]</f>
        <v>1000</v>
      </c>
      <c r="AY1240">
        <v>13800</v>
      </c>
      <c r="AZ1240">
        <v>0</v>
      </c>
      <c r="BA1240">
        <v>0</v>
      </c>
      <c r="BB1240" s="20">
        <v>0</v>
      </c>
      <c r="BC1240" t="s">
        <v>4124</v>
      </c>
      <c r="BD1240" t="s">
        <v>4103</v>
      </c>
      <c r="BE1240" t="s">
        <v>3</v>
      </c>
      <c r="BF1240" t="s">
        <v>3</v>
      </c>
      <c r="BG1240" t="s">
        <v>3</v>
      </c>
      <c r="BH1240" t="s">
        <v>3</v>
      </c>
      <c r="BI1240" t="s">
        <v>3</v>
      </c>
      <c r="BJ1240" s="18" t="s">
        <v>6135</v>
      </c>
      <c r="BK1240" t="s">
        <v>3</v>
      </c>
      <c r="BL1240" t="s">
        <v>132</v>
      </c>
      <c r="BM1240" t="s">
        <v>1</v>
      </c>
      <c r="BN1240">
        <f>Tabla1[[#This Row],[precio del paquete]]</f>
        <v>14800</v>
      </c>
      <c r="BO1240" t="s">
        <v>1</v>
      </c>
      <c r="BP1240" t="s">
        <v>1</v>
      </c>
      <c r="BQ1240" t="s">
        <v>1</v>
      </c>
      <c r="BR1240" t="s">
        <v>1</v>
      </c>
      <c r="BS1240" t="s">
        <v>1</v>
      </c>
      <c r="BT1240" t="s">
        <v>1</v>
      </c>
      <c r="BU1240" t="s">
        <v>1</v>
      </c>
      <c r="BV1240" t="s">
        <v>1</v>
      </c>
      <c r="BW1240" t="s">
        <v>0</v>
      </c>
      <c r="BX1240" t="s">
        <v>1</v>
      </c>
      <c r="BY1240" t="s">
        <v>1</v>
      </c>
      <c r="BZ1240" t="s">
        <v>1</v>
      </c>
      <c r="CA1240" t="s">
        <v>1</v>
      </c>
      <c r="CB1240" t="s">
        <v>1</v>
      </c>
      <c r="CD1240" t="str" cm="1">
        <f t="array" aca="1" ref="CD1240" ca="1">eConcatenar(A1240:CB1240,"|")</f>
        <v>29x9zlFjyn2NTV5X|CAR2021-7201|3|MEMORIAL|TABASCO|CARDENAS|COLONIA SANTA MARIA DE GUADALUPE|2021-11-24|14800|0|200|50|0|0|0|0|0|0|0|0|0|0|0|0|0|0|0|GARCIA|CARRETA|BEATRIZ|SOLTERO|X|X|CALLE AURELIO SOSA TORRE NUMERO 8|COLONIA SANTA MARIA DE GUADALUPE|X|9371042255|X|X|X|CALLE AURELIO SOSA TORRE NUMERO 8|X|LUNES|X|X|X|X|X|DOMICILIO |1000|13800|0|0|0|2022-01-21|2022-01-28|x|x|x|x|x|MYEDVABVTAZ4TPF|x|HOMBRE|X|14800|X|X|X|X|X|X|X|X|CARDENAS|X|X|X|X|X</v>
      </c>
    </row>
    <row r="1241" spans="1:82" x14ac:dyDescent="0.25">
      <c r="A1241" t="s">
        <v>1375</v>
      </c>
      <c r="B1241" t="s">
        <v>2296</v>
      </c>
      <c r="C1241">
        <v>3</v>
      </c>
      <c r="D1241" t="s">
        <v>3183</v>
      </c>
      <c r="E1241" t="s">
        <v>3188</v>
      </c>
      <c r="F1241" t="s">
        <v>0</v>
      </c>
      <c r="G1241" t="s">
        <v>3291</v>
      </c>
      <c r="H1241" t="s">
        <v>3859</v>
      </c>
      <c r="I1241">
        <v>14800</v>
      </c>
      <c r="J1241">
        <v>0</v>
      </c>
      <c r="K1241">
        <v>500</v>
      </c>
      <c r="L1241">
        <v>50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 t="s">
        <v>4201</v>
      </c>
      <c r="AC1241" t="s">
        <v>4246</v>
      </c>
      <c r="AD1241" t="s">
        <v>4463</v>
      </c>
      <c r="AE1241" t="s">
        <v>4</v>
      </c>
      <c r="AF1241" t="s">
        <v>1</v>
      </c>
      <c r="AG1241" t="s">
        <v>1</v>
      </c>
      <c r="AH1241" t="s">
        <v>5322</v>
      </c>
      <c r="AI1241" t="s">
        <v>3291</v>
      </c>
      <c r="AJ1241" t="s">
        <v>1</v>
      </c>
      <c r="AK1241">
        <v>9371540817</v>
      </c>
      <c r="AL1241" t="s">
        <v>1</v>
      </c>
      <c r="AM1241" t="s">
        <v>1</v>
      </c>
      <c r="AN1241" t="s">
        <v>1</v>
      </c>
      <c r="AO1241" t="s">
        <v>5322</v>
      </c>
      <c r="AP1241" t="s">
        <v>1</v>
      </c>
      <c r="AQ1241" t="s">
        <v>2</v>
      </c>
      <c r="AR1241" t="s">
        <v>1</v>
      </c>
      <c r="AS1241" t="s">
        <v>1</v>
      </c>
      <c r="AT1241" t="s">
        <v>1</v>
      </c>
      <c r="AU1241" t="s">
        <v>1</v>
      </c>
      <c r="AV1241" t="s">
        <v>1</v>
      </c>
      <c r="AW1241" t="s">
        <v>11</v>
      </c>
      <c r="AX1241">
        <f>Tabla1[[#This Row],[precio del paquete]]-Tabla1[[#This Row],[Saldo_Deudor]]</f>
        <v>2300</v>
      </c>
      <c r="AY1241">
        <v>12500</v>
      </c>
      <c r="AZ1241">
        <v>0</v>
      </c>
      <c r="BA1241">
        <v>0</v>
      </c>
      <c r="BB1241" s="20">
        <v>0</v>
      </c>
      <c r="BC1241" t="s">
        <v>4124</v>
      </c>
      <c r="BD1241" t="s">
        <v>4103</v>
      </c>
      <c r="BE1241" t="s">
        <v>3</v>
      </c>
      <c r="BF1241" t="s">
        <v>3</v>
      </c>
      <c r="BG1241" t="s">
        <v>3</v>
      </c>
      <c r="BH1241" t="s">
        <v>3</v>
      </c>
      <c r="BI1241" t="s">
        <v>3</v>
      </c>
      <c r="BJ1241" s="19" t="s">
        <v>6135</v>
      </c>
      <c r="BK1241" t="s">
        <v>3</v>
      </c>
      <c r="BL1241" t="s">
        <v>132</v>
      </c>
      <c r="BM1241" t="s">
        <v>1</v>
      </c>
      <c r="BN1241">
        <f>Tabla1[[#This Row],[precio del paquete]]</f>
        <v>14800</v>
      </c>
      <c r="BO1241" t="s">
        <v>1</v>
      </c>
      <c r="BP1241" t="s">
        <v>1</v>
      </c>
      <c r="BQ1241" t="s">
        <v>1</v>
      </c>
      <c r="BR1241" t="s">
        <v>1</v>
      </c>
      <c r="BS1241" t="s">
        <v>1</v>
      </c>
      <c r="BT1241" t="s">
        <v>1</v>
      </c>
      <c r="BU1241" t="s">
        <v>1</v>
      </c>
      <c r="BV1241" t="s">
        <v>1</v>
      </c>
      <c r="BW1241" t="s">
        <v>0</v>
      </c>
      <c r="BX1241" t="s">
        <v>1</v>
      </c>
      <c r="BY1241" t="s">
        <v>1</v>
      </c>
      <c r="BZ1241" t="s">
        <v>1</v>
      </c>
      <c r="CA1241" t="s">
        <v>1</v>
      </c>
      <c r="CB1241" t="s">
        <v>1</v>
      </c>
      <c r="CD1241" t="str" cm="1">
        <f t="array" aca="1" ref="CD1241" ca="1">eConcatenar(A1241:CB1241,"|")</f>
        <v>UwW54al2iU9Z4oaK|CAR2021-5695|3|MEMORIAL|TABASCO|CARDENAS|COLONIA SANTA MARIA DE GUADALUPE|2021-09-30|14800|0|500|50|0|0|0|0|0|0|0|0|0|0|0|0|0|0|0|HERNANDEZ|JIMENEZ|ANTONIA|SOLTERO|X|X|CALLE JOSE MARTI NUMERO 42|COLONIA SANTA MARIA DE GUADALUPE|X|9371540817|X|X|X|CALLE JOSE MARTI NUMERO 42|X|LUNES|X|X|X|X|X|DOMICILIO |2300|12500|0|0|0|2022-01-21|2022-01-28|x|x|x|x|x|MYEDVABVTAZ4TPF|x|HOMBRE|X|14800|X|X|X|X|X|X|X|X|CARDENAS|X|X|X|X|X</v>
      </c>
    </row>
    <row r="1242" spans="1:82" x14ac:dyDescent="0.25">
      <c r="A1242" t="s">
        <v>1376</v>
      </c>
      <c r="B1242" t="s">
        <v>2237</v>
      </c>
      <c r="C1242">
        <v>3</v>
      </c>
      <c r="D1242" t="s">
        <v>3183</v>
      </c>
      <c r="E1242" t="s">
        <v>3188</v>
      </c>
      <c r="F1242" t="s">
        <v>0</v>
      </c>
      <c r="G1242" t="s">
        <v>3259</v>
      </c>
      <c r="H1242" t="s">
        <v>3825</v>
      </c>
      <c r="I1242">
        <v>14800</v>
      </c>
      <c r="J1242">
        <v>0</v>
      </c>
      <c r="K1242">
        <v>200</v>
      </c>
      <c r="L1242">
        <v>50</v>
      </c>
      <c r="M1242">
        <v>1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 t="s">
        <v>4201</v>
      </c>
      <c r="AC1242" t="s">
        <v>4249</v>
      </c>
      <c r="AD1242" t="s">
        <v>4379</v>
      </c>
      <c r="AE1242" t="s">
        <v>4</v>
      </c>
      <c r="AF1242" t="s">
        <v>1</v>
      </c>
      <c r="AG1242" t="s">
        <v>1</v>
      </c>
      <c r="AH1242" t="s">
        <v>5266</v>
      </c>
      <c r="AI1242" t="s">
        <v>3259</v>
      </c>
      <c r="AJ1242" t="s">
        <v>1</v>
      </c>
      <c r="AK1242">
        <v>9371033570</v>
      </c>
      <c r="AL1242" t="s">
        <v>1</v>
      </c>
      <c r="AM1242" t="s">
        <v>1</v>
      </c>
      <c r="AN1242" t="s">
        <v>1</v>
      </c>
      <c r="AO1242" t="s">
        <v>5266</v>
      </c>
      <c r="AP1242" t="s">
        <v>1</v>
      </c>
      <c r="AQ1242" t="s">
        <v>2</v>
      </c>
      <c r="AR1242" t="s">
        <v>1</v>
      </c>
      <c r="AS1242" t="s">
        <v>1</v>
      </c>
      <c r="AT1242" t="s">
        <v>1</v>
      </c>
      <c r="AU1242" t="s">
        <v>1</v>
      </c>
      <c r="AV1242" t="s">
        <v>1</v>
      </c>
      <c r="AW1242" t="s">
        <v>11</v>
      </c>
      <c r="AX1242">
        <f>Tabla1[[#This Row],[precio del paquete]]-Tabla1[[#This Row],[Saldo_Deudor]]</f>
        <v>2200</v>
      </c>
      <c r="AY1242">
        <v>12600</v>
      </c>
      <c r="AZ1242">
        <v>0</v>
      </c>
      <c r="BA1242">
        <v>0</v>
      </c>
      <c r="BB1242" s="20">
        <v>0</v>
      </c>
      <c r="BC1242" t="s">
        <v>4124</v>
      </c>
      <c r="BD1242" t="s">
        <v>4103</v>
      </c>
      <c r="BE1242" t="s">
        <v>3</v>
      </c>
      <c r="BF1242" t="s">
        <v>3</v>
      </c>
      <c r="BG1242" t="s">
        <v>3</v>
      </c>
      <c r="BH1242" t="s">
        <v>3</v>
      </c>
      <c r="BI1242" t="s">
        <v>3</v>
      </c>
      <c r="BJ1242" s="18" t="s">
        <v>6135</v>
      </c>
      <c r="BK1242" t="s">
        <v>3</v>
      </c>
      <c r="BL1242" t="s">
        <v>132</v>
      </c>
      <c r="BM1242" t="s">
        <v>1</v>
      </c>
      <c r="BN1242">
        <f>Tabla1[[#This Row],[precio del paquete]]</f>
        <v>14800</v>
      </c>
      <c r="BO1242" t="s">
        <v>1</v>
      </c>
      <c r="BP1242" t="s">
        <v>1</v>
      </c>
      <c r="BQ1242" t="s">
        <v>1</v>
      </c>
      <c r="BR1242" t="s">
        <v>1</v>
      </c>
      <c r="BS1242" t="s">
        <v>1</v>
      </c>
      <c r="BT1242" t="s">
        <v>1</v>
      </c>
      <c r="BU1242" t="s">
        <v>1</v>
      </c>
      <c r="BV1242" t="s">
        <v>1</v>
      </c>
      <c r="BW1242" t="s">
        <v>0</v>
      </c>
      <c r="BX1242" t="s">
        <v>1</v>
      </c>
      <c r="BY1242" t="s">
        <v>1</v>
      </c>
      <c r="BZ1242" t="s">
        <v>1</v>
      </c>
      <c r="CA1242" t="s">
        <v>1</v>
      </c>
      <c r="CB1242" t="s">
        <v>1</v>
      </c>
      <c r="CD1242" t="str" cm="1">
        <f t="array" aca="1" ref="CD1242" ca="1">eConcatenar(A1242:CB1242,"|")</f>
        <v>spUtpiHJSTPn5Qqf|CAR2021-7580|3|MEMORIAL|TABASCO|CARDENAS|COLONIA CENTRO|2021-12-14|14800|0|200|50|1|0|0|0|0|0|0|0|0|0|0|0|0|0|0|HERNANDEZ|NARANJO|ISIDRO|SOLTERO|X|X|CALLE AURELIO SOSA TORRES NUMERO 44 |COLONIA CENTRO|X|9371033570|X|X|X|CALLE AURELIO SOSA TORRES NUMERO 44 |X|LUNES|X|X|X|X|X|DOMICILIO |2200|12600|0|0|0|2022-01-21|2022-01-28|x|x|x|x|x|MYEDVABVTAZ4TPF|x|HOMBRE|X|14800|X|X|X|X|X|X|X|X|CARDENAS|X|X|X|X|X</v>
      </c>
    </row>
    <row r="1243" spans="1:82" x14ac:dyDescent="0.25">
      <c r="A1243" t="s">
        <v>1377</v>
      </c>
      <c r="B1243" t="s">
        <v>2238</v>
      </c>
      <c r="C1243">
        <v>3</v>
      </c>
      <c r="D1243" t="s">
        <v>3183</v>
      </c>
      <c r="E1243" t="s">
        <v>3188</v>
      </c>
      <c r="F1243" t="s">
        <v>0</v>
      </c>
      <c r="G1243" t="s">
        <v>3259</v>
      </c>
      <c r="H1243" t="s">
        <v>3786</v>
      </c>
      <c r="I1243">
        <v>14800</v>
      </c>
      <c r="J1243">
        <v>0</v>
      </c>
      <c r="K1243">
        <v>100</v>
      </c>
      <c r="L1243">
        <v>50</v>
      </c>
      <c r="M1243">
        <v>1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 t="s">
        <v>4380</v>
      </c>
      <c r="AC1243" t="s">
        <v>4381</v>
      </c>
      <c r="AD1243" t="s">
        <v>4382</v>
      </c>
      <c r="AE1243" t="s">
        <v>4</v>
      </c>
      <c r="AF1243" t="s">
        <v>1</v>
      </c>
      <c r="AG1243" t="s">
        <v>1</v>
      </c>
      <c r="AH1243" t="s">
        <v>5267</v>
      </c>
      <c r="AI1243" t="s">
        <v>3259</v>
      </c>
      <c r="AJ1243" t="s">
        <v>1</v>
      </c>
      <c r="AK1243">
        <v>9371696375</v>
      </c>
      <c r="AL1243" t="s">
        <v>1</v>
      </c>
      <c r="AM1243" t="s">
        <v>1</v>
      </c>
      <c r="AN1243" t="s">
        <v>1</v>
      </c>
      <c r="AO1243" t="s">
        <v>5267</v>
      </c>
      <c r="AP1243" t="s">
        <v>1</v>
      </c>
      <c r="AQ1243" t="s">
        <v>2</v>
      </c>
      <c r="AR1243" t="s">
        <v>1</v>
      </c>
      <c r="AS1243" t="s">
        <v>1</v>
      </c>
      <c r="AT1243" t="s">
        <v>1</v>
      </c>
      <c r="AU1243" t="s">
        <v>1</v>
      </c>
      <c r="AV1243" t="s">
        <v>1</v>
      </c>
      <c r="AW1243" t="s">
        <v>11</v>
      </c>
      <c r="AX1243">
        <f>Tabla1[[#This Row],[precio del paquete]]-Tabla1[[#This Row],[Saldo_Deudor]]</f>
        <v>300</v>
      </c>
      <c r="AY1243">
        <v>14500</v>
      </c>
      <c r="AZ1243">
        <v>0</v>
      </c>
      <c r="BA1243">
        <v>0</v>
      </c>
      <c r="BB1243" s="20">
        <v>0</v>
      </c>
      <c r="BC1243" t="s">
        <v>4124</v>
      </c>
      <c r="BD1243" t="s">
        <v>4103</v>
      </c>
      <c r="BE1243" t="s">
        <v>3</v>
      </c>
      <c r="BF1243" t="s">
        <v>3</v>
      </c>
      <c r="BG1243" t="s">
        <v>3</v>
      </c>
      <c r="BH1243" t="s">
        <v>3</v>
      </c>
      <c r="BI1243" t="s">
        <v>3</v>
      </c>
      <c r="BJ1243" s="19" t="s">
        <v>6135</v>
      </c>
      <c r="BK1243" t="s">
        <v>3</v>
      </c>
      <c r="BL1243" t="s">
        <v>132</v>
      </c>
      <c r="BM1243" t="s">
        <v>1</v>
      </c>
      <c r="BN1243">
        <f>Tabla1[[#This Row],[precio del paquete]]</f>
        <v>14800</v>
      </c>
      <c r="BO1243" t="s">
        <v>1</v>
      </c>
      <c r="BP1243" t="s">
        <v>1</v>
      </c>
      <c r="BQ1243" t="s">
        <v>1</v>
      </c>
      <c r="BR1243" t="s">
        <v>1</v>
      </c>
      <c r="BS1243" t="s">
        <v>1</v>
      </c>
      <c r="BT1243" t="s">
        <v>1</v>
      </c>
      <c r="BU1243" t="s">
        <v>1</v>
      </c>
      <c r="BV1243" t="s">
        <v>1</v>
      </c>
      <c r="BW1243" t="s">
        <v>0</v>
      </c>
      <c r="BX1243" t="s">
        <v>1</v>
      </c>
      <c r="BY1243" t="s">
        <v>1</v>
      </c>
      <c r="BZ1243" t="s">
        <v>1</v>
      </c>
      <c r="CA1243" t="s">
        <v>1</v>
      </c>
      <c r="CB1243" t="s">
        <v>1</v>
      </c>
      <c r="CD1243" t="str" cm="1">
        <f t="array" aca="1" ref="CD1243" ca="1">eConcatenar(A1243:CB1243,"|")</f>
        <v>sgvp7KXr2yiooPYL|CAR2021-7431|3|MEMORIAL|TABASCO|CARDENAS|COLONIA CENTRO|2021-04-12|14800|0|100|50|1|0|0|0|0|0|0|0|0|0|0|0|0|0|0|RAMOS|DE DIOS|RUBI ESMERALDA|SOLTERO|X|X|CALLE REFORMA NUMERO 103|COLONIA CENTRO|X|9371696375|X|X|X|CALLE REFORMA NUMERO 103|X|LUNES|X|X|X|X|X|DOMICILIO |300|14500|0|0|0|2022-01-21|2022-01-28|x|x|x|x|x|MYEDVABVTAZ4TPF|x|HOMBRE|X|14800|X|X|X|X|X|X|X|X|CARDENAS|X|X|X|X|X</v>
      </c>
    </row>
    <row r="1244" spans="1:82" x14ac:dyDescent="0.25">
      <c r="A1244" t="s">
        <v>1378</v>
      </c>
      <c r="B1244" t="s">
        <v>2188</v>
      </c>
      <c r="C1244">
        <v>3</v>
      </c>
      <c r="D1244" t="s">
        <v>3187</v>
      </c>
      <c r="E1244" t="s">
        <v>3188</v>
      </c>
      <c r="F1244" t="s">
        <v>0</v>
      </c>
      <c r="G1244" t="s">
        <v>3241</v>
      </c>
      <c r="H1244" t="s">
        <v>3793</v>
      </c>
      <c r="I1244">
        <v>11500</v>
      </c>
      <c r="J1244">
        <v>0</v>
      </c>
      <c r="K1244">
        <v>100</v>
      </c>
      <c r="L1244">
        <v>50</v>
      </c>
      <c r="M1244">
        <v>1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 t="s">
        <v>4292</v>
      </c>
      <c r="AC1244" t="s">
        <v>4226</v>
      </c>
      <c r="AD1244" t="s">
        <v>4293</v>
      </c>
      <c r="AE1244" t="s">
        <v>4</v>
      </c>
      <c r="AF1244" t="s">
        <v>1</v>
      </c>
      <c r="AG1244" t="s">
        <v>1</v>
      </c>
      <c r="AH1244" t="s">
        <v>5229</v>
      </c>
      <c r="AI1244" t="s">
        <v>3241</v>
      </c>
      <c r="AJ1244" t="s">
        <v>1</v>
      </c>
      <c r="AK1244" t="s">
        <v>1</v>
      </c>
      <c r="AL1244" t="s">
        <v>1</v>
      </c>
      <c r="AM1244" t="s">
        <v>1</v>
      </c>
      <c r="AN1244" t="s">
        <v>1</v>
      </c>
      <c r="AO1244" t="s">
        <v>5229</v>
      </c>
      <c r="AP1244" t="s">
        <v>1</v>
      </c>
      <c r="AQ1244" t="s">
        <v>2</v>
      </c>
      <c r="AR1244" t="s">
        <v>1</v>
      </c>
      <c r="AS1244" t="s">
        <v>1</v>
      </c>
      <c r="AT1244" t="s">
        <v>1</v>
      </c>
      <c r="AU1244" t="s">
        <v>1</v>
      </c>
      <c r="AV1244" t="s">
        <v>1</v>
      </c>
      <c r="AW1244" t="s">
        <v>11</v>
      </c>
      <c r="AX1244">
        <f>Tabla1[[#This Row],[precio del paquete]]-Tabla1[[#This Row],[Saldo_Deudor]]</f>
        <v>10500</v>
      </c>
      <c r="AY1244">
        <v>1000</v>
      </c>
      <c r="AZ1244">
        <v>0</v>
      </c>
      <c r="BA1244">
        <v>0</v>
      </c>
      <c r="BB1244" s="20">
        <v>0</v>
      </c>
      <c r="BC1244" t="s">
        <v>4124</v>
      </c>
      <c r="BD1244" t="s">
        <v>4103</v>
      </c>
      <c r="BE1244" t="s">
        <v>3</v>
      </c>
      <c r="BF1244" t="s">
        <v>3</v>
      </c>
      <c r="BG1244" t="s">
        <v>3</v>
      </c>
      <c r="BH1244" t="s">
        <v>3</v>
      </c>
      <c r="BI1244" t="s">
        <v>3</v>
      </c>
      <c r="BJ1244" s="18" t="s">
        <v>6135</v>
      </c>
      <c r="BK1244" t="s">
        <v>3</v>
      </c>
      <c r="BL1244" t="s">
        <v>132</v>
      </c>
      <c r="BM1244" t="s">
        <v>1</v>
      </c>
      <c r="BN1244">
        <f>Tabla1[[#This Row],[precio del paquete]]</f>
        <v>11500</v>
      </c>
      <c r="BO1244" t="s">
        <v>1</v>
      </c>
      <c r="BP1244" t="s">
        <v>1</v>
      </c>
      <c r="BQ1244" t="s">
        <v>1</v>
      </c>
      <c r="BR1244" t="s">
        <v>1</v>
      </c>
      <c r="BS1244" t="s">
        <v>1</v>
      </c>
      <c r="BT1244" t="s">
        <v>1</v>
      </c>
      <c r="BU1244" t="s">
        <v>1</v>
      </c>
      <c r="BV1244" t="s">
        <v>1</v>
      </c>
      <c r="BW1244" t="s">
        <v>0</v>
      </c>
      <c r="BX1244" t="s">
        <v>1</v>
      </c>
      <c r="BY1244" t="s">
        <v>1</v>
      </c>
      <c r="BZ1244" t="s">
        <v>1</v>
      </c>
      <c r="CA1244" t="s">
        <v>1</v>
      </c>
      <c r="CB1244" t="s">
        <v>1</v>
      </c>
      <c r="CD1244" t="str" cm="1">
        <f t="array" aca="1" ref="CD1244" ca="1">eConcatenar(A1244:CB1244,"|")</f>
        <v>t7fvC5mkvjogywHq|CAR2017-2921|3|ECONOLINE|TABASCO|CARDENAS|CASI ESQUINA MOCTEZUMA|2017-11-03|11500|0|100|50|1|0|0|0|0|0|0|0|0|0|0|0|0|0|0|HEREDIA|CRUZ|AURORA|SOLTERO|X|X|CALLE AURELIO SOSA TORRES NUMERO 104|CASI ESQUINA MOCTEZUMA|X|X|X|X|X|CALLE AURELIO SOSA TORRES NUMERO 104|X|LUNES|X|X|X|X|X|DOMICILIO |10500|1000|0|0|0|2022-01-21|2022-01-28|x|x|x|x|x|MYEDVABVTAZ4TPF|x|HOMBRE|X|11500|X|X|X|X|X|X|X|X|CARDENAS|X|X|X|X|X</v>
      </c>
    </row>
    <row r="1245" spans="1:82" x14ac:dyDescent="0.25">
      <c r="A1245" t="s">
        <v>1379</v>
      </c>
      <c r="B1245" t="s">
        <v>2291</v>
      </c>
      <c r="C1245">
        <v>3</v>
      </c>
      <c r="D1245" t="s">
        <v>3183</v>
      </c>
      <c r="E1245" t="s">
        <v>3188</v>
      </c>
      <c r="F1245" t="s">
        <v>0</v>
      </c>
      <c r="G1245" t="s">
        <v>3290</v>
      </c>
      <c r="H1245" t="s">
        <v>3857</v>
      </c>
      <c r="I1245">
        <v>14800</v>
      </c>
      <c r="J1245">
        <v>0</v>
      </c>
      <c r="K1245">
        <v>200</v>
      </c>
      <c r="L1245">
        <v>50</v>
      </c>
      <c r="M1245">
        <v>1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 t="s">
        <v>4206</v>
      </c>
      <c r="AC1245" t="s">
        <v>4453</v>
      </c>
      <c r="AD1245" t="s">
        <v>4308</v>
      </c>
      <c r="AE1245" t="s">
        <v>4</v>
      </c>
      <c r="AF1245" t="s">
        <v>1</v>
      </c>
      <c r="AG1245" t="s">
        <v>1</v>
      </c>
      <c r="AH1245" t="s">
        <v>5317</v>
      </c>
      <c r="AI1245" t="s">
        <v>3290</v>
      </c>
      <c r="AJ1245" t="s">
        <v>1</v>
      </c>
      <c r="AK1245">
        <v>9371444049</v>
      </c>
      <c r="AL1245" t="s">
        <v>1</v>
      </c>
      <c r="AM1245" t="s">
        <v>1</v>
      </c>
      <c r="AN1245" t="s">
        <v>1</v>
      </c>
      <c r="AO1245" t="s">
        <v>5317</v>
      </c>
      <c r="AP1245" t="s">
        <v>1</v>
      </c>
      <c r="AQ1245" t="s">
        <v>2</v>
      </c>
      <c r="AR1245" t="s">
        <v>1</v>
      </c>
      <c r="AS1245" t="s">
        <v>1</v>
      </c>
      <c r="AT1245" t="s">
        <v>1</v>
      </c>
      <c r="AU1245" t="s">
        <v>1</v>
      </c>
      <c r="AV1245" t="s">
        <v>1</v>
      </c>
      <c r="AW1245" t="s">
        <v>11</v>
      </c>
      <c r="AX1245">
        <f>Tabla1[[#This Row],[precio del paquete]]-Tabla1[[#This Row],[Saldo_Deudor]]</f>
        <v>1400</v>
      </c>
      <c r="AY1245">
        <v>13400</v>
      </c>
      <c r="AZ1245">
        <v>0</v>
      </c>
      <c r="BA1245">
        <v>0</v>
      </c>
      <c r="BB1245" s="20">
        <v>0</v>
      </c>
      <c r="BC1245" t="s">
        <v>4124</v>
      </c>
      <c r="BD1245" t="s">
        <v>4103</v>
      </c>
      <c r="BE1245" t="s">
        <v>3</v>
      </c>
      <c r="BF1245" t="s">
        <v>3</v>
      </c>
      <c r="BG1245" t="s">
        <v>3</v>
      </c>
      <c r="BH1245" t="s">
        <v>3</v>
      </c>
      <c r="BI1245" t="s">
        <v>3</v>
      </c>
      <c r="BJ1245" s="19" t="s">
        <v>6135</v>
      </c>
      <c r="BK1245" t="s">
        <v>3</v>
      </c>
      <c r="BL1245" t="s">
        <v>132</v>
      </c>
      <c r="BM1245" t="s">
        <v>1</v>
      </c>
      <c r="BN1245">
        <f>Tabla1[[#This Row],[precio del paquete]]</f>
        <v>14800</v>
      </c>
      <c r="BO1245" t="s">
        <v>1</v>
      </c>
      <c r="BP1245" t="s">
        <v>1</v>
      </c>
      <c r="BQ1245" t="s">
        <v>1</v>
      </c>
      <c r="BR1245" t="s">
        <v>1</v>
      </c>
      <c r="BS1245" t="s">
        <v>1</v>
      </c>
      <c r="BT1245" t="s">
        <v>1</v>
      </c>
      <c r="BU1245" t="s">
        <v>1</v>
      </c>
      <c r="BV1245" t="s">
        <v>1</v>
      </c>
      <c r="BW1245" t="s">
        <v>0</v>
      </c>
      <c r="BX1245" t="s">
        <v>1</v>
      </c>
      <c r="BY1245" t="s">
        <v>1</v>
      </c>
      <c r="BZ1245" t="s">
        <v>1</v>
      </c>
      <c r="CA1245" t="s">
        <v>1</v>
      </c>
      <c r="CB1245" t="s">
        <v>1</v>
      </c>
      <c r="CD1245" t="str" cm="1">
        <f t="array" aca="1" ref="CD1245" ca="1">eConcatenar(A1245:CB1245,"|")</f>
        <v>TctI9VdsR0LNdzoF|CAR2021-5808|3|MEMORIAL|TABASCO|CARDENAS|COLONIA SANTA CRUZ|2021-02-10|14800|0|200|50|1|0|0|0|0|0|0|0|0|0|0|0|0|0|0|MARTINEZ|CORTEZ|OFELIA|SOLTERO|X|X|CALLE ABASOLO NUMERO 115|COLONIA SANTA CRUZ|X|9371444049|X|X|X|CALLE ABASOLO NUMERO 115|X|LUNES|X|X|X|X|X|DOMICILIO |1400|13400|0|0|0|2022-01-21|2022-01-28|x|x|x|x|x|MYEDVABVTAZ4TPF|x|HOMBRE|X|14800|X|X|X|X|X|X|X|X|CARDENAS|X|X|X|X|X</v>
      </c>
    </row>
    <row r="1246" spans="1:82" x14ac:dyDescent="0.25">
      <c r="A1246" t="s">
        <v>1380</v>
      </c>
      <c r="B1246" t="s">
        <v>2426</v>
      </c>
      <c r="C1246">
        <v>3</v>
      </c>
      <c r="D1246" t="s">
        <v>3184</v>
      </c>
      <c r="E1246" t="s">
        <v>3188</v>
      </c>
      <c r="F1246" t="s">
        <v>0</v>
      </c>
      <c r="G1246" t="s">
        <v>3370</v>
      </c>
      <c r="H1246" t="s">
        <v>3779</v>
      </c>
      <c r="I1246">
        <v>24500</v>
      </c>
      <c r="J1246">
        <v>0</v>
      </c>
      <c r="K1246">
        <v>500</v>
      </c>
      <c r="L1246">
        <v>50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 t="s">
        <v>4201</v>
      </c>
      <c r="AC1246" t="s">
        <v>4543</v>
      </c>
      <c r="AD1246" t="s">
        <v>4603</v>
      </c>
      <c r="AE1246" t="s">
        <v>4</v>
      </c>
      <c r="AF1246" t="s">
        <v>1</v>
      </c>
      <c r="AG1246" t="s">
        <v>1</v>
      </c>
      <c r="AH1246" t="s">
        <v>5418</v>
      </c>
      <c r="AI1246" t="s">
        <v>3370</v>
      </c>
      <c r="AJ1246" t="s">
        <v>1</v>
      </c>
      <c r="AK1246">
        <v>9372830839</v>
      </c>
      <c r="AL1246" t="s">
        <v>1</v>
      </c>
      <c r="AM1246" t="s">
        <v>1</v>
      </c>
      <c r="AN1246" t="s">
        <v>1</v>
      </c>
      <c r="AO1246" t="s">
        <v>5418</v>
      </c>
      <c r="AP1246" t="s">
        <v>1</v>
      </c>
      <c r="AQ1246" t="s">
        <v>2</v>
      </c>
      <c r="AR1246" t="s">
        <v>1</v>
      </c>
      <c r="AS1246" t="s">
        <v>1</v>
      </c>
      <c r="AT1246" t="s">
        <v>1</v>
      </c>
      <c r="AU1246" t="s">
        <v>1</v>
      </c>
      <c r="AV1246" t="s">
        <v>1</v>
      </c>
      <c r="AW1246" t="s">
        <v>11</v>
      </c>
      <c r="AX1246">
        <f>Tabla1[[#This Row],[precio del paquete]]-Tabla1[[#This Row],[Saldo_Deudor]]</f>
        <v>600</v>
      </c>
      <c r="AY1246">
        <v>23900</v>
      </c>
      <c r="AZ1246">
        <v>0</v>
      </c>
      <c r="BA1246">
        <v>0</v>
      </c>
      <c r="BB1246" s="20">
        <v>0</v>
      </c>
      <c r="BC1246" t="s">
        <v>4124</v>
      </c>
      <c r="BD1246" t="s">
        <v>4103</v>
      </c>
      <c r="BE1246" t="s">
        <v>3</v>
      </c>
      <c r="BF1246" t="s">
        <v>3</v>
      </c>
      <c r="BG1246" t="s">
        <v>3</v>
      </c>
      <c r="BH1246" t="s">
        <v>3</v>
      </c>
      <c r="BI1246" t="s">
        <v>3</v>
      </c>
      <c r="BJ1246" s="18" t="s">
        <v>6135</v>
      </c>
      <c r="BK1246" t="s">
        <v>3</v>
      </c>
      <c r="BL1246" t="s">
        <v>132</v>
      </c>
      <c r="BM1246" t="s">
        <v>1</v>
      </c>
      <c r="BN1246">
        <f>Tabla1[[#This Row],[precio del paquete]]</f>
        <v>24500</v>
      </c>
      <c r="BO1246" t="s">
        <v>1</v>
      </c>
      <c r="BP1246" t="s">
        <v>1</v>
      </c>
      <c r="BQ1246" t="s">
        <v>1</v>
      </c>
      <c r="BR1246" t="s">
        <v>1</v>
      </c>
      <c r="BS1246" t="s">
        <v>1</v>
      </c>
      <c r="BT1246" t="s">
        <v>1</v>
      </c>
      <c r="BU1246" t="s">
        <v>1</v>
      </c>
      <c r="BV1246" t="s">
        <v>1</v>
      </c>
      <c r="BW1246" t="s">
        <v>0</v>
      </c>
      <c r="BX1246" t="s">
        <v>1</v>
      </c>
      <c r="BY1246" t="s">
        <v>1</v>
      </c>
      <c r="BZ1246" t="s">
        <v>1</v>
      </c>
      <c r="CA1246" t="s">
        <v>1</v>
      </c>
      <c r="CB1246" t="s">
        <v>1</v>
      </c>
      <c r="CD1246" t="str" cm="1">
        <f t="array" aca="1" ref="CD1246" ca="1">eConcatenar(A1246:CB1246,"|")</f>
        <v>edqM2I7GToltJcs9|CAR2021-7090|3|DIGNITY|TABASCO|CARDENAS|FRACCIONAMIENTO POMOCA BICENTENARIO|2021-09-24|24500|0|500|50|0|0|0|0|0|0|0|0|0|0|0|0|0|0|0|HERNANDEZ|DE LOS SANTOS|IVET MARGARITA|SOLTERO|X|X|CALLE 18 A MANZANA 27 MODULO 12|FRACCIONAMIENTO POMOCA BICENTENARIO|X|9372830839|X|X|X|CALLE 18 A MANZANA 27 MODULO 12|X|LUNES|X|X|X|X|X|DOMICILIO |600|23900|0|0|0|2022-01-21|2022-01-28|x|x|x|x|x|MYEDVABVTAZ4TPF|x|HOMBRE|X|24500|X|X|X|X|X|X|X|X|CARDENAS|X|X|X|X|X</v>
      </c>
    </row>
    <row r="1247" spans="1:82" x14ac:dyDescent="0.25">
      <c r="A1247" t="s">
        <v>1381</v>
      </c>
      <c r="B1247" t="s">
        <v>2239</v>
      </c>
      <c r="C1247">
        <v>3</v>
      </c>
      <c r="D1247" t="s">
        <v>3184</v>
      </c>
      <c r="E1247" t="s">
        <v>3188</v>
      </c>
      <c r="F1247" t="s">
        <v>0</v>
      </c>
      <c r="G1247" t="s">
        <v>3259</v>
      </c>
      <c r="H1247" t="s">
        <v>3796</v>
      </c>
      <c r="I1247">
        <v>24500</v>
      </c>
      <c r="J1247">
        <v>0</v>
      </c>
      <c r="K1247">
        <v>100</v>
      </c>
      <c r="L1247">
        <v>50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 t="s">
        <v>4206</v>
      </c>
      <c r="AC1247" t="s">
        <v>4383</v>
      </c>
      <c r="AD1247" t="s">
        <v>4384</v>
      </c>
      <c r="AE1247" t="s">
        <v>4</v>
      </c>
      <c r="AF1247" t="s">
        <v>1</v>
      </c>
      <c r="AG1247" t="s">
        <v>1</v>
      </c>
      <c r="AH1247" t="s">
        <v>5268</v>
      </c>
      <c r="AI1247" t="s">
        <v>3259</v>
      </c>
      <c r="AJ1247" t="s">
        <v>1</v>
      </c>
      <c r="AK1247">
        <v>9932817681</v>
      </c>
      <c r="AL1247" t="s">
        <v>1</v>
      </c>
      <c r="AM1247" t="s">
        <v>1</v>
      </c>
      <c r="AN1247" t="s">
        <v>1</v>
      </c>
      <c r="AO1247" t="s">
        <v>5268</v>
      </c>
      <c r="AP1247" t="s">
        <v>1</v>
      </c>
      <c r="AQ1247" t="s">
        <v>2</v>
      </c>
      <c r="AR1247" t="s">
        <v>1</v>
      </c>
      <c r="AS1247" t="s">
        <v>1</v>
      </c>
      <c r="AT1247" t="s">
        <v>1</v>
      </c>
      <c r="AU1247" t="s">
        <v>1</v>
      </c>
      <c r="AV1247" t="s">
        <v>1</v>
      </c>
      <c r="AW1247" t="s">
        <v>11</v>
      </c>
      <c r="AX1247">
        <f>Tabla1[[#This Row],[precio del paquete]]-Tabla1[[#This Row],[Saldo_Deudor]]</f>
        <v>300</v>
      </c>
      <c r="AY1247">
        <v>24200</v>
      </c>
      <c r="AZ1247">
        <v>0</v>
      </c>
      <c r="BA1247">
        <v>0</v>
      </c>
      <c r="BB1247" s="20">
        <v>0</v>
      </c>
      <c r="BC1247" t="s">
        <v>3827</v>
      </c>
      <c r="BD1247" t="s">
        <v>4124</v>
      </c>
      <c r="BE1247" t="s">
        <v>3</v>
      </c>
      <c r="BF1247" t="s">
        <v>3</v>
      </c>
      <c r="BG1247" t="s">
        <v>3</v>
      </c>
      <c r="BH1247" t="s">
        <v>3</v>
      </c>
      <c r="BI1247" t="s">
        <v>3</v>
      </c>
      <c r="BJ1247" s="19" t="s">
        <v>6135</v>
      </c>
      <c r="BK1247" t="s">
        <v>3</v>
      </c>
      <c r="BL1247" t="s">
        <v>132</v>
      </c>
      <c r="BM1247" t="s">
        <v>1</v>
      </c>
      <c r="BN1247">
        <f>Tabla1[[#This Row],[precio del paquete]]</f>
        <v>24500</v>
      </c>
      <c r="BO1247" t="s">
        <v>1</v>
      </c>
      <c r="BP1247" t="s">
        <v>1</v>
      </c>
      <c r="BQ1247" t="s">
        <v>1</v>
      </c>
      <c r="BR1247" t="s">
        <v>1</v>
      </c>
      <c r="BS1247" t="s">
        <v>1</v>
      </c>
      <c r="BT1247" t="s">
        <v>1</v>
      </c>
      <c r="BU1247" t="s">
        <v>1</v>
      </c>
      <c r="BV1247" t="s">
        <v>1</v>
      </c>
      <c r="BW1247" t="s">
        <v>0</v>
      </c>
      <c r="BX1247" t="s">
        <v>1</v>
      </c>
      <c r="BY1247" t="s">
        <v>1</v>
      </c>
      <c r="BZ1247" t="s">
        <v>1</v>
      </c>
      <c r="CA1247" t="s">
        <v>1</v>
      </c>
      <c r="CB1247" t="s">
        <v>1</v>
      </c>
      <c r="CD1247" t="str" cm="1">
        <f t="array" aca="1" ref="CD1247" ca="1">eConcatenar(A1247:CB1247,"|")</f>
        <v>euOfoI98WPp47iI8|CAR2021-7542|3|DIGNITY|TABASCO|CARDENAS|COLONIA CENTRO|2021-12-13|24500|0|100|50|0|0|0|0|0|0|0|0|0|0|0|0|0|0|0|MARTINEZ|ANGELES|JOYCE KRISTEL|SOLTERO|X|X|CALLE CUAHUCTEMOC NUMERO 117|COLONIA CENTRO|X|9932817681|X|X|X|CALLE CUAHUCTEMOC NUMERO 117|X|LUNES|X|X|X|X|X|DOMICILIO |300|24200|0|0|0|2022-01-14|2022-01-21|x|x|x|x|x|MYEDVABVTAZ4TPF|x|HOMBRE|X|24500|X|X|X|X|X|X|X|X|CARDENAS|X|X|X|X|X</v>
      </c>
    </row>
    <row r="1248" spans="1:82" x14ac:dyDescent="0.25">
      <c r="A1248" t="s">
        <v>1382</v>
      </c>
      <c r="B1248" t="s">
        <v>2307</v>
      </c>
      <c r="C1248">
        <v>3</v>
      </c>
      <c r="D1248" t="s">
        <v>3184</v>
      </c>
      <c r="E1248" t="s">
        <v>3188</v>
      </c>
      <c r="F1248" t="s">
        <v>0</v>
      </c>
      <c r="G1248" t="s">
        <v>3300</v>
      </c>
      <c r="H1248" t="s">
        <v>3866</v>
      </c>
      <c r="I1248">
        <v>24500</v>
      </c>
      <c r="J1248">
        <v>0</v>
      </c>
      <c r="K1248">
        <v>5000</v>
      </c>
      <c r="L1248">
        <v>50</v>
      </c>
      <c r="M1248">
        <v>1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 t="s">
        <v>4186</v>
      </c>
      <c r="AC1248" t="s">
        <v>4380</v>
      </c>
      <c r="AD1248" t="s">
        <v>4477</v>
      </c>
      <c r="AE1248" t="s">
        <v>4</v>
      </c>
      <c r="AF1248" t="s">
        <v>1</v>
      </c>
      <c r="AG1248" t="s">
        <v>1</v>
      </c>
      <c r="AH1248" t="s">
        <v>5333</v>
      </c>
      <c r="AI1248" t="s">
        <v>3300</v>
      </c>
      <c r="AJ1248" t="s">
        <v>1</v>
      </c>
      <c r="AK1248">
        <v>9371223199</v>
      </c>
      <c r="AL1248" t="s">
        <v>1</v>
      </c>
      <c r="AM1248" t="s">
        <v>1</v>
      </c>
      <c r="AN1248" t="s">
        <v>1</v>
      </c>
      <c r="AO1248" t="s">
        <v>5333</v>
      </c>
      <c r="AP1248" t="s">
        <v>1</v>
      </c>
      <c r="AQ1248" t="s">
        <v>2</v>
      </c>
      <c r="AR1248" t="s">
        <v>1</v>
      </c>
      <c r="AS1248" t="s">
        <v>1</v>
      </c>
      <c r="AT1248" t="s">
        <v>1</v>
      </c>
      <c r="AU1248" t="s">
        <v>1</v>
      </c>
      <c r="AV1248" t="s">
        <v>1</v>
      </c>
      <c r="AW1248" t="s">
        <v>11</v>
      </c>
      <c r="AX1248">
        <f>Tabla1[[#This Row],[precio del paquete]]-Tabla1[[#This Row],[Saldo_Deudor]]</f>
        <v>6100</v>
      </c>
      <c r="AY1248">
        <v>18400</v>
      </c>
      <c r="AZ1248">
        <v>0</v>
      </c>
      <c r="BA1248">
        <v>0</v>
      </c>
      <c r="BB1248" s="20">
        <v>0</v>
      </c>
      <c r="BC1248" t="s">
        <v>3924</v>
      </c>
      <c r="BD1248" t="s">
        <v>6041</v>
      </c>
      <c r="BE1248" t="s">
        <v>3</v>
      </c>
      <c r="BF1248" t="s">
        <v>3</v>
      </c>
      <c r="BG1248" t="s">
        <v>3</v>
      </c>
      <c r="BH1248" t="s">
        <v>3</v>
      </c>
      <c r="BI1248" t="s">
        <v>3</v>
      </c>
      <c r="BJ1248" s="18" t="s">
        <v>6135</v>
      </c>
      <c r="BK1248" t="s">
        <v>3</v>
      </c>
      <c r="BL1248" t="s">
        <v>132</v>
      </c>
      <c r="BM1248" t="s">
        <v>1</v>
      </c>
      <c r="BN1248">
        <f>Tabla1[[#This Row],[precio del paquete]]</f>
        <v>24500</v>
      </c>
      <c r="BO1248" t="s">
        <v>1</v>
      </c>
      <c r="BP1248" t="s">
        <v>1</v>
      </c>
      <c r="BQ1248" t="s">
        <v>1</v>
      </c>
      <c r="BR1248" t="s">
        <v>1</v>
      </c>
      <c r="BS1248" t="s">
        <v>1</v>
      </c>
      <c r="BT1248" t="s">
        <v>1</v>
      </c>
      <c r="BU1248" t="s">
        <v>1</v>
      </c>
      <c r="BV1248" t="s">
        <v>1</v>
      </c>
      <c r="BW1248" t="s">
        <v>0</v>
      </c>
      <c r="BX1248" t="s">
        <v>1</v>
      </c>
      <c r="BY1248" t="s">
        <v>1</v>
      </c>
      <c r="BZ1248" t="s">
        <v>1</v>
      </c>
      <c r="CA1248" t="s">
        <v>1</v>
      </c>
      <c r="CB1248" t="s">
        <v>1</v>
      </c>
      <c r="CD1248" t="str" cm="1">
        <f t="array" aca="1" ref="CD1248" ca="1">eConcatenar(A1248:CB1248,"|")</f>
        <v>cw9f3Pw7WCiZ2CxR|CAR2021-7095|3|DIGNITY|TABASCO|CARDENAS|COLONIA ZOILA ESPERANZA PEÃ‘A FALCONI|2021-11-23|24500|0|5000|50|1|0|0|0|0|0|0|0|0|0|0|0|0|0|0|GARCIA|RAMOS|AIDEE LUVIA|SOLTERO|X|X|CALLE PEPE TORRUCO VERA|COLONIA ZOILA ESPERANZA PEÃ‘A FALCONI|X|9371223199|X|X|X|CALLE PEPE TORRUCO VERA|X|LUNES|X|X|X|X|X|DOMICILIO |6100|18400|0|0|0|2022-08-01|2022-08-08|x|x|x|x|x|MYEDVABVTAZ4TPF|x|HOMBRE|X|24500|X|X|X|X|X|X|X|X|CARDENAS|X|X|X|X|X</v>
      </c>
    </row>
    <row r="1249" spans="1:82" x14ac:dyDescent="0.25">
      <c r="A1249" t="s">
        <v>1383</v>
      </c>
      <c r="B1249" t="s">
        <v>2240</v>
      </c>
      <c r="C1249">
        <v>3</v>
      </c>
      <c r="D1249" t="s">
        <v>3183</v>
      </c>
      <c r="E1249" t="s">
        <v>3188</v>
      </c>
      <c r="F1249" t="s">
        <v>0</v>
      </c>
      <c r="G1249" t="s">
        <v>3259</v>
      </c>
      <c r="H1249" t="s">
        <v>3826</v>
      </c>
      <c r="I1249">
        <v>14800</v>
      </c>
      <c r="J1249">
        <v>0</v>
      </c>
      <c r="K1249">
        <v>500</v>
      </c>
      <c r="L1249">
        <v>50</v>
      </c>
      <c r="M1249">
        <v>1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 t="s">
        <v>4186</v>
      </c>
      <c r="AC1249" t="s">
        <v>4385</v>
      </c>
      <c r="AD1249" t="s">
        <v>4386</v>
      </c>
      <c r="AE1249" t="s">
        <v>4</v>
      </c>
      <c r="AF1249" t="s">
        <v>1</v>
      </c>
      <c r="AG1249" t="s">
        <v>1</v>
      </c>
      <c r="AH1249" t="s">
        <v>5269</v>
      </c>
      <c r="AI1249" t="s">
        <v>3259</v>
      </c>
      <c r="AJ1249" t="s">
        <v>1</v>
      </c>
      <c r="AK1249">
        <v>9372702653</v>
      </c>
      <c r="AL1249" t="s">
        <v>1</v>
      </c>
      <c r="AM1249" t="s">
        <v>1</v>
      </c>
      <c r="AN1249" t="s">
        <v>1</v>
      </c>
      <c r="AO1249" t="s">
        <v>5269</v>
      </c>
      <c r="AP1249" t="s">
        <v>1</v>
      </c>
      <c r="AQ1249" t="s">
        <v>2</v>
      </c>
      <c r="AR1249" t="s">
        <v>1</v>
      </c>
      <c r="AS1249" t="s">
        <v>1</v>
      </c>
      <c r="AT1249" t="s">
        <v>1</v>
      </c>
      <c r="AU1249" t="s">
        <v>1</v>
      </c>
      <c r="AV1249" t="s">
        <v>1</v>
      </c>
      <c r="AW1249" t="s">
        <v>11</v>
      </c>
      <c r="AX1249">
        <f>Tabla1[[#This Row],[precio del paquete]]-Tabla1[[#This Row],[Saldo_Deudor]]</f>
        <v>1000</v>
      </c>
      <c r="AY1249">
        <v>13800</v>
      </c>
      <c r="AZ1249">
        <v>0</v>
      </c>
      <c r="BA1249">
        <v>0</v>
      </c>
      <c r="BB1249" s="20">
        <v>0</v>
      </c>
      <c r="BC1249" t="s">
        <v>3924</v>
      </c>
      <c r="BD1249" t="s">
        <v>6041</v>
      </c>
      <c r="BE1249" t="s">
        <v>3</v>
      </c>
      <c r="BF1249" t="s">
        <v>3</v>
      </c>
      <c r="BG1249" t="s">
        <v>3</v>
      </c>
      <c r="BH1249" t="s">
        <v>3</v>
      </c>
      <c r="BI1249" t="s">
        <v>3</v>
      </c>
      <c r="BJ1249" s="19" t="s">
        <v>6135</v>
      </c>
      <c r="BK1249" t="s">
        <v>3</v>
      </c>
      <c r="BL1249" t="s">
        <v>132</v>
      </c>
      <c r="BM1249" t="s">
        <v>1</v>
      </c>
      <c r="BN1249">
        <f>Tabla1[[#This Row],[precio del paquete]]</f>
        <v>14800</v>
      </c>
      <c r="BO1249" t="s">
        <v>1</v>
      </c>
      <c r="BP1249" t="s">
        <v>1</v>
      </c>
      <c r="BQ1249" t="s">
        <v>1</v>
      </c>
      <c r="BR1249" t="s">
        <v>1</v>
      </c>
      <c r="BS1249" t="s">
        <v>1</v>
      </c>
      <c r="BT1249" t="s">
        <v>1</v>
      </c>
      <c r="BU1249" t="s">
        <v>1</v>
      </c>
      <c r="BV1249" t="s">
        <v>1</v>
      </c>
      <c r="BW1249" t="s">
        <v>0</v>
      </c>
      <c r="BX1249" t="s">
        <v>1</v>
      </c>
      <c r="BY1249" t="s">
        <v>1</v>
      </c>
      <c r="BZ1249" t="s">
        <v>1</v>
      </c>
      <c r="CA1249" t="s">
        <v>1</v>
      </c>
      <c r="CB1249" t="s">
        <v>1</v>
      </c>
      <c r="CD1249" t="str" cm="1">
        <f t="array" aca="1" ref="CD1249" ca="1">eConcatenar(A1249:CB1249,"|")</f>
        <v>eO8hpOAG94rJdFG1|CAR2021-5688|3|MEMORIAL|TABASCO|CARDENAS|COLONIA CENTRO|2021-11-29|14800|0|500|50|1|0|0|0|0|0|0|0|0|0|0|0|0|0|0|GARCIA|SANTOS|FLOR GUADALUPE|SOLTERO|X|X|CERRADA REFORMA NUMERO 10|COLONIA CENTRO|X|9372702653|X|X|X|CERRADA REFORMA NUMERO 10|X|LUNES|X|X|X|X|X|DOMICILIO |1000|13800|0|0|0|2022-08-01|2022-08-08|x|x|x|x|x|MYEDVABVTAZ4TPF|x|HOMBRE|X|14800|X|X|X|X|X|X|X|X|CARDENAS|X|X|X|X|X</v>
      </c>
    </row>
    <row r="1250" spans="1:82" x14ac:dyDescent="0.25">
      <c r="A1250" t="s">
        <v>1384</v>
      </c>
      <c r="B1250" t="s">
        <v>2230</v>
      </c>
      <c r="C1250">
        <v>3</v>
      </c>
      <c r="D1250" t="s">
        <v>3183</v>
      </c>
      <c r="E1250" t="s">
        <v>3188</v>
      </c>
      <c r="F1250" t="s">
        <v>3192</v>
      </c>
      <c r="G1250" t="s">
        <v>3258</v>
      </c>
      <c r="H1250" t="s">
        <v>3796</v>
      </c>
      <c r="I1250">
        <v>14800</v>
      </c>
      <c r="J1250">
        <v>0</v>
      </c>
      <c r="K1250">
        <v>100</v>
      </c>
      <c r="L1250">
        <v>50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 t="s">
        <v>4201</v>
      </c>
      <c r="AC1250" t="s">
        <v>4206</v>
      </c>
      <c r="AD1250" t="s">
        <v>4363</v>
      </c>
      <c r="AE1250" t="s">
        <v>4</v>
      </c>
      <c r="AF1250" t="s">
        <v>1</v>
      </c>
      <c r="AG1250" t="s">
        <v>1</v>
      </c>
      <c r="AH1250" t="s">
        <v>5237</v>
      </c>
      <c r="AI1250" t="s">
        <v>3258</v>
      </c>
      <c r="AJ1250" t="s">
        <v>1</v>
      </c>
      <c r="AK1250">
        <v>9331560915</v>
      </c>
      <c r="AL1250" t="s">
        <v>1</v>
      </c>
      <c r="AM1250" t="s">
        <v>1</v>
      </c>
      <c r="AN1250" t="s">
        <v>1</v>
      </c>
      <c r="AO1250" t="s">
        <v>5237</v>
      </c>
      <c r="AP1250" t="s">
        <v>1</v>
      </c>
      <c r="AQ1250" t="s">
        <v>2</v>
      </c>
      <c r="AR1250" t="s">
        <v>1</v>
      </c>
      <c r="AS1250" t="s">
        <v>1</v>
      </c>
      <c r="AT1250" t="s">
        <v>1</v>
      </c>
      <c r="AU1250" t="s">
        <v>1</v>
      </c>
      <c r="AV1250" t="s">
        <v>1</v>
      </c>
      <c r="AW1250" t="s">
        <v>11</v>
      </c>
      <c r="AX1250">
        <f>Tabla1[[#This Row],[precio del paquete]]-Tabla1[[#This Row],[Saldo_Deudor]]</f>
        <v>400</v>
      </c>
      <c r="AY1250">
        <v>14400</v>
      </c>
      <c r="AZ1250">
        <v>0</v>
      </c>
      <c r="BA1250">
        <v>0</v>
      </c>
      <c r="BB1250" s="20">
        <v>0</v>
      </c>
      <c r="BC1250" t="s">
        <v>3768</v>
      </c>
      <c r="BD1250" t="s">
        <v>3769</v>
      </c>
      <c r="BE1250" t="s">
        <v>3</v>
      </c>
      <c r="BF1250" t="s">
        <v>3</v>
      </c>
      <c r="BG1250" t="s">
        <v>3</v>
      </c>
      <c r="BH1250" t="s">
        <v>3</v>
      </c>
      <c r="BI1250" t="s">
        <v>3</v>
      </c>
      <c r="BJ1250" s="18" t="s">
        <v>6135</v>
      </c>
      <c r="BK1250" t="s">
        <v>3</v>
      </c>
      <c r="BL1250" t="s">
        <v>132</v>
      </c>
      <c r="BM1250" t="s">
        <v>1</v>
      </c>
      <c r="BN1250">
        <f>Tabla1[[#This Row],[precio del paquete]]</f>
        <v>14800</v>
      </c>
      <c r="BO1250" t="s">
        <v>1</v>
      </c>
      <c r="BP1250" t="s">
        <v>1</v>
      </c>
      <c r="BQ1250" t="s">
        <v>1</v>
      </c>
      <c r="BR1250" t="s">
        <v>1</v>
      </c>
      <c r="BS1250" t="s">
        <v>1</v>
      </c>
      <c r="BT1250" t="s">
        <v>1</v>
      </c>
      <c r="BU1250" t="s">
        <v>1</v>
      </c>
      <c r="BV1250" t="s">
        <v>1</v>
      </c>
      <c r="BW1250" t="s">
        <v>0</v>
      </c>
      <c r="BX1250" t="s">
        <v>1</v>
      </c>
      <c r="BY1250" t="s">
        <v>1</v>
      </c>
      <c r="BZ1250" t="s">
        <v>1</v>
      </c>
      <c r="CA1250" t="s">
        <v>1</v>
      </c>
      <c r="CB1250" t="s">
        <v>1</v>
      </c>
      <c r="CD1250" t="str" cm="1">
        <f t="array" aca="1" ref="CD1250" ca="1">eConcatenar(A1250:CB1250,"|")</f>
        <v>V0HsRCrzTfDdfl94|PAR2021-3971|3|MEMORIAL|TABASCO|PARAISO|COLONIA CENCE |2021-12-13|14800|0|100|50|0|0|0|0|0|0|0|0|0|0|0|0|0|0|0|HERNANDEZ|MARTINEZ|CARMITA|SOLTERO|X|X|CALLE NICOLAS BRAVO SIN NUMERO|COLONIA CENCE |X|9331560915|X|X|X|CALLE NICOLAS BRAVO SIN NUMERO|X|LUNES|X|X|X|X|X|DOMICILIO |400|14400|0|0|0|2022-01-22|2022-01-29|x|x|x|x|x|MYEDVABVTAZ4TPF|x|HOMBRE|X|14800|X|X|X|X|X|X|X|X|CARDENAS|X|X|X|X|X</v>
      </c>
    </row>
    <row r="1251" spans="1:82" x14ac:dyDescent="0.25">
      <c r="A1251" t="s">
        <v>1385</v>
      </c>
      <c r="B1251" t="s">
        <v>2676</v>
      </c>
      <c r="C1251">
        <v>3</v>
      </c>
      <c r="D1251" t="s">
        <v>3183</v>
      </c>
      <c r="E1251" t="s">
        <v>3188</v>
      </c>
      <c r="F1251" t="s">
        <v>3192</v>
      </c>
      <c r="G1251" t="s">
        <v>3507</v>
      </c>
      <c r="H1251" t="s">
        <v>4005</v>
      </c>
      <c r="I1251">
        <v>14800</v>
      </c>
      <c r="J1251">
        <v>0</v>
      </c>
      <c r="K1251">
        <v>1000</v>
      </c>
      <c r="L1251">
        <v>50</v>
      </c>
      <c r="M1251">
        <v>1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 t="s">
        <v>4186</v>
      </c>
      <c r="AC1251" t="s">
        <v>8</v>
      </c>
      <c r="AD1251" t="s">
        <v>4815</v>
      </c>
      <c r="AE1251" t="s">
        <v>4</v>
      </c>
      <c r="AF1251" t="s">
        <v>1</v>
      </c>
      <c r="AG1251" t="s">
        <v>1</v>
      </c>
      <c r="AH1251" t="s">
        <v>5590</v>
      </c>
      <c r="AI1251" t="s">
        <v>3507</v>
      </c>
      <c r="AJ1251" t="s">
        <v>1</v>
      </c>
      <c r="AK1251">
        <v>9331540437</v>
      </c>
      <c r="AL1251" t="s">
        <v>1</v>
      </c>
      <c r="AM1251" t="s">
        <v>1</v>
      </c>
      <c r="AN1251" t="s">
        <v>1</v>
      </c>
      <c r="AO1251" t="s">
        <v>5590</v>
      </c>
      <c r="AP1251" t="s">
        <v>1</v>
      </c>
      <c r="AQ1251" t="s">
        <v>2</v>
      </c>
      <c r="AR1251" t="s">
        <v>1</v>
      </c>
      <c r="AS1251" t="s">
        <v>1</v>
      </c>
      <c r="AT1251" t="s">
        <v>1</v>
      </c>
      <c r="AU1251" t="s">
        <v>1</v>
      </c>
      <c r="AV1251" t="s">
        <v>1</v>
      </c>
      <c r="AW1251" t="s">
        <v>11</v>
      </c>
      <c r="AX1251">
        <f>Tabla1[[#This Row],[precio del paquete]]-Tabla1[[#This Row],[Saldo_Deudor]]</f>
        <v>1500</v>
      </c>
      <c r="AY1251">
        <v>13300</v>
      </c>
      <c r="AZ1251">
        <v>0</v>
      </c>
      <c r="BA1251">
        <v>0</v>
      </c>
      <c r="BB1251" s="20">
        <v>0</v>
      </c>
      <c r="BC1251" t="s">
        <v>3768</v>
      </c>
      <c r="BD1251" t="s">
        <v>3769</v>
      </c>
      <c r="BE1251" t="s">
        <v>3</v>
      </c>
      <c r="BF1251" t="s">
        <v>3</v>
      </c>
      <c r="BG1251" t="s">
        <v>3</v>
      </c>
      <c r="BH1251" t="s">
        <v>3</v>
      </c>
      <c r="BI1251" t="s">
        <v>3</v>
      </c>
      <c r="BJ1251" s="19" t="s">
        <v>6142</v>
      </c>
      <c r="BK1251" t="s">
        <v>3</v>
      </c>
      <c r="BL1251" t="s">
        <v>132</v>
      </c>
      <c r="BM1251" t="s">
        <v>1</v>
      </c>
      <c r="BN1251">
        <f>Tabla1[[#This Row],[precio del paquete]]</f>
        <v>14800</v>
      </c>
      <c r="BO1251" t="s">
        <v>1</v>
      </c>
      <c r="BP1251" t="s">
        <v>1</v>
      </c>
      <c r="BQ1251" t="s">
        <v>1</v>
      </c>
      <c r="BR1251" t="s">
        <v>1</v>
      </c>
      <c r="BS1251" t="s">
        <v>1</v>
      </c>
      <c r="BT1251" t="s">
        <v>1</v>
      </c>
      <c r="BU1251" t="s">
        <v>1</v>
      </c>
      <c r="BV1251" t="s">
        <v>1</v>
      </c>
      <c r="BW1251" t="s">
        <v>0</v>
      </c>
      <c r="BX1251" t="s">
        <v>1</v>
      </c>
      <c r="BY1251" t="s">
        <v>1</v>
      </c>
      <c r="BZ1251" t="s">
        <v>1</v>
      </c>
      <c r="CA1251" t="s">
        <v>1</v>
      </c>
      <c r="CB1251" t="s">
        <v>1</v>
      </c>
      <c r="CD1251" t="str" cm="1">
        <f t="array" aca="1" ref="CD1251" ca="1">eConcatenar(A1251:CB1251,"|")</f>
        <v>euJInskXoDQ1oFSi|PAR2022-0148|3|MEMORIAL|TABASCO|PARAISO|RANCHERIA EL ESCRIBANO|2022-12-01|14800|0|1000|50|1|0|0|0|0|0|0|0|0|0|0|0|0|0|0|GARCIA|GOMEZ|EFREN|SOLTERO|X|X|CARRETERA A LAS FLORES SIN NUMERO|RANCHERIA EL ESCRIBANO|X|9331540437|X|X|X|CARRETERA A LAS FLORES SIN NUMERO|X|LUNES|X|X|X|X|X|DOMICILIO |1500|13300|0|0|0|2022-01-22|2022-01-29|x|x|x|x|x|UOV7KOSR3LUDMNX|x|HOMBRE|X|14800|X|X|X|X|X|X|X|X|CARDENAS|X|X|X|X|X</v>
      </c>
    </row>
    <row r="1252" spans="1:82" x14ac:dyDescent="0.25">
      <c r="A1252" t="s">
        <v>1386</v>
      </c>
      <c r="B1252" t="s">
        <v>2677</v>
      </c>
      <c r="C1252">
        <v>3</v>
      </c>
      <c r="D1252" t="s">
        <v>3187</v>
      </c>
      <c r="E1252" t="s">
        <v>3188</v>
      </c>
      <c r="F1252" t="s">
        <v>3192</v>
      </c>
      <c r="G1252" t="s">
        <v>3507</v>
      </c>
      <c r="H1252" t="s">
        <v>4006</v>
      </c>
      <c r="I1252">
        <v>12900</v>
      </c>
      <c r="J1252">
        <v>0</v>
      </c>
      <c r="K1252">
        <v>100</v>
      </c>
      <c r="L1252">
        <v>50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 t="s">
        <v>4186</v>
      </c>
      <c r="AC1252" t="s">
        <v>4186</v>
      </c>
      <c r="AD1252" t="s">
        <v>4816</v>
      </c>
      <c r="AE1252" t="s">
        <v>4</v>
      </c>
      <c r="AF1252" t="s">
        <v>1</v>
      </c>
      <c r="AG1252" t="s">
        <v>1</v>
      </c>
      <c r="AH1252" t="s">
        <v>5591</v>
      </c>
      <c r="AI1252" t="s">
        <v>3507</v>
      </c>
      <c r="AJ1252" t="s">
        <v>1</v>
      </c>
      <c r="AK1252">
        <v>993167171</v>
      </c>
      <c r="AL1252" t="s">
        <v>1</v>
      </c>
      <c r="AM1252" t="s">
        <v>1</v>
      </c>
      <c r="AN1252" t="s">
        <v>1</v>
      </c>
      <c r="AO1252" t="s">
        <v>5591</v>
      </c>
      <c r="AP1252" t="s">
        <v>1</v>
      </c>
      <c r="AQ1252" t="s">
        <v>2</v>
      </c>
      <c r="AR1252" t="s">
        <v>1</v>
      </c>
      <c r="AS1252" t="s">
        <v>1</v>
      </c>
      <c r="AT1252" t="s">
        <v>1</v>
      </c>
      <c r="AU1252" t="s">
        <v>1</v>
      </c>
      <c r="AV1252" t="s">
        <v>1</v>
      </c>
      <c r="AW1252" t="s">
        <v>11</v>
      </c>
      <c r="AX1252">
        <f>Tabla1[[#This Row],[precio del paquete]]-Tabla1[[#This Row],[Saldo_Deudor]]</f>
        <v>0</v>
      </c>
      <c r="AY1252">
        <v>12900</v>
      </c>
      <c r="AZ1252">
        <v>0</v>
      </c>
      <c r="BA1252">
        <v>0</v>
      </c>
      <c r="BB1252" s="20">
        <v>0</v>
      </c>
      <c r="BC1252" t="s">
        <v>3768</v>
      </c>
      <c r="BD1252" t="s">
        <v>3769</v>
      </c>
      <c r="BE1252" t="s">
        <v>3</v>
      </c>
      <c r="BF1252" t="s">
        <v>3</v>
      </c>
      <c r="BG1252" t="s">
        <v>3</v>
      </c>
      <c r="BH1252" t="s">
        <v>3</v>
      </c>
      <c r="BI1252" t="s">
        <v>3</v>
      </c>
      <c r="BJ1252" s="18" t="s">
        <v>6142</v>
      </c>
      <c r="BK1252" t="s">
        <v>3</v>
      </c>
      <c r="BL1252" t="s">
        <v>132</v>
      </c>
      <c r="BM1252" t="s">
        <v>1</v>
      </c>
      <c r="BN1252">
        <f>Tabla1[[#This Row],[precio del paquete]]</f>
        <v>12900</v>
      </c>
      <c r="BO1252" t="s">
        <v>1</v>
      </c>
      <c r="BP1252" t="s">
        <v>1</v>
      </c>
      <c r="BQ1252" t="s">
        <v>1</v>
      </c>
      <c r="BR1252" t="s">
        <v>1</v>
      </c>
      <c r="BS1252" t="s">
        <v>1</v>
      </c>
      <c r="BT1252" t="s">
        <v>1</v>
      </c>
      <c r="BU1252" t="s">
        <v>1</v>
      </c>
      <c r="BV1252" t="s">
        <v>1</v>
      </c>
      <c r="BW1252" t="s">
        <v>0</v>
      </c>
      <c r="BX1252" t="s">
        <v>1</v>
      </c>
      <c r="BY1252" t="s">
        <v>1</v>
      </c>
      <c r="BZ1252" t="s">
        <v>1</v>
      </c>
      <c r="CA1252" t="s">
        <v>1</v>
      </c>
      <c r="CB1252" t="s">
        <v>1</v>
      </c>
      <c r="CD1252" t="str" cm="1">
        <f t="array" aca="1" ref="CD1252" ca="1">eConcatenar(A1252:CB1252,"|")</f>
        <v>T0D3kJSwjtfQE38p|PAR2019-2841|3|ECONOLINE|TABASCO|PARAISO|RANCHERIA EL ESCRIBANO|2019-10-15|12900|0|100|50|0|0|0|0|0|0|0|0|0|0|0|0|0|0|0|GARCIA|GARCIA|LENIS|SOLTERO|X|X|ENTRADA LOS GARCIAS|RANCHERIA EL ESCRIBANO|X|993167171|X|X|X|ENTRADA LOS GARCIAS|X|LUNES|X|X|X|X|X|DOMICILIO |0|12900|0|0|0|2022-01-22|2022-01-29|x|x|x|x|x|UOV7KOSR3LUDMNX|x|HOMBRE|X|12900|X|X|X|X|X|X|X|X|CARDENAS|X|X|X|X|X</v>
      </c>
    </row>
    <row r="1253" spans="1:82" x14ac:dyDescent="0.25">
      <c r="A1253" t="s">
        <v>1387</v>
      </c>
      <c r="B1253" t="s">
        <v>2700</v>
      </c>
      <c r="C1253">
        <v>3</v>
      </c>
      <c r="D1253" t="s">
        <v>3187</v>
      </c>
      <c r="E1253" t="s">
        <v>3188</v>
      </c>
      <c r="F1253" t="s">
        <v>3192</v>
      </c>
      <c r="G1253" t="s">
        <v>3523</v>
      </c>
      <c r="H1253" t="s">
        <v>3825</v>
      </c>
      <c r="I1253">
        <v>14800</v>
      </c>
      <c r="J1253">
        <v>0</v>
      </c>
      <c r="K1253">
        <v>1000</v>
      </c>
      <c r="L1253">
        <v>50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 t="s">
        <v>4184</v>
      </c>
      <c r="AC1253" t="s">
        <v>4438</v>
      </c>
      <c r="AD1253" t="s">
        <v>4448</v>
      </c>
      <c r="AE1253" t="s">
        <v>4</v>
      </c>
      <c r="AF1253" t="s">
        <v>1</v>
      </c>
      <c r="AG1253" t="s">
        <v>1</v>
      </c>
      <c r="AH1253" t="s">
        <v>5611</v>
      </c>
      <c r="AI1253" t="s">
        <v>3523</v>
      </c>
      <c r="AJ1253" t="s">
        <v>1</v>
      </c>
      <c r="AK1253">
        <v>9331019456</v>
      </c>
      <c r="AL1253" t="s">
        <v>1</v>
      </c>
      <c r="AM1253" t="s">
        <v>1</v>
      </c>
      <c r="AN1253" t="s">
        <v>1</v>
      </c>
      <c r="AO1253" t="s">
        <v>5611</v>
      </c>
      <c r="AP1253" t="s">
        <v>1</v>
      </c>
      <c r="AQ1253" t="s">
        <v>2</v>
      </c>
      <c r="AR1253" t="s">
        <v>1</v>
      </c>
      <c r="AS1253" t="s">
        <v>1</v>
      </c>
      <c r="AT1253" t="s">
        <v>1</v>
      </c>
      <c r="AU1253" t="s">
        <v>1</v>
      </c>
      <c r="AV1253" t="s">
        <v>1</v>
      </c>
      <c r="AW1253" t="s">
        <v>11</v>
      </c>
      <c r="AX1253">
        <f>Tabla1[[#This Row],[precio del paquete]]-Tabla1[[#This Row],[Saldo_Deudor]]</f>
        <v>1400</v>
      </c>
      <c r="AY1253">
        <v>13400</v>
      </c>
      <c r="AZ1253">
        <v>0</v>
      </c>
      <c r="BA1253">
        <v>0</v>
      </c>
      <c r="BB1253" s="20">
        <v>0</v>
      </c>
      <c r="BC1253" t="s">
        <v>3768</v>
      </c>
      <c r="BD1253" t="s">
        <v>3769</v>
      </c>
      <c r="BE1253" t="s">
        <v>3</v>
      </c>
      <c r="BF1253" t="s">
        <v>3</v>
      </c>
      <c r="BG1253" t="s">
        <v>3</v>
      </c>
      <c r="BH1253" t="s">
        <v>3</v>
      </c>
      <c r="BI1253" t="s">
        <v>3</v>
      </c>
      <c r="BJ1253" s="19" t="s">
        <v>6142</v>
      </c>
      <c r="BK1253" t="s">
        <v>3</v>
      </c>
      <c r="BL1253" t="s">
        <v>132</v>
      </c>
      <c r="BM1253" t="s">
        <v>1</v>
      </c>
      <c r="BN1253">
        <f>Tabla1[[#This Row],[precio del paquete]]</f>
        <v>14800</v>
      </c>
      <c r="BO1253" t="s">
        <v>1</v>
      </c>
      <c r="BP1253" t="s">
        <v>1</v>
      </c>
      <c r="BQ1253" t="s">
        <v>1</v>
      </c>
      <c r="BR1253" t="s">
        <v>1</v>
      </c>
      <c r="BS1253" t="s">
        <v>1</v>
      </c>
      <c r="BT1253" t="s">
        <v>1</v>
      </c>
      <c r="BU1253" t="s">
        <v>1</v>
      </c>
      <c r="BV1253" t="s">
        <v>1</v>
      </c>
      <c r="BW1253" t="s">
        <v>0</v>
      </c>
      <c r="BX1253" t="s">
        <v>1</v>
      </c>
      <c r="BY1253" t="s">
        <v>1</v>
      </c>
      <c r="BZ1253" t="s">
        <v>1</v>
      </c>
      <c r="CA1253" t="s">
        <v>1</v>
      </c>
      <c r="CB1253" t="s">
        <v>1</v>
      </c>
      <c r="CD1253" t="str" cm="1">
        <f t="array" aca="1" ref="CD1253" ca="1">eConcatenar(A1253:CB1253,"|")</f>
        <v>j2XXv187R8vprPze|PAR2021-3975|3|ECONOLINE|TABASCO|PARAISO|RANCHERIA LAS FLORES|2021-12-14|14800|0|1000|50|0|0|0|0|0|0|0|0|0|0|0|0|0|0|0|PEREZ|PALMA|MARIA ELENA|SOLTERO|X|X|CARRETERA A LA BARRA|RANCHERIA LAS FLORES|X|9331019456|X|X|X|CARRETERA A LA BARRA|X|LUNES|X|X|X|X|X|DOMICILIO |1400|13400|0|0|0|2022-01-22|2022-01-29|x|x|x|x|x|UOV7KOSR3LUDMNX|x|HOMBRE|X|14800|X|X|X|X|X|X|X|X|CARDENAS|X|X|X|X|X</v>
      </c>
    </row>
    <row r="1254" spans="1:82" x14ac:dyDescent="0.25">
      <c r="A1254" t="s">
        <v>1388</v>
      </c>
      <c r="B1254" t="s">
        <v>2701</v>
      </c>
      <c r="C1254">
        <v>3</v>
      </c>
      <c r="D1254" t="s">
        <v>3183</v>
      </c>
      <c r="E1254" t="s">
        <v>3188</v>
      </c>
      <c r="F1254" t="s">
        <v>3192</v>
      </c>
      <c r="G1254" t="s">
        <v>3523</v>
      </c>
      <c r="H1254" t="s">
        <v>3756</v>
      </c>
      <c r="I1254">
        <v>14800</v>
      </c>
      <c r="J1254">
        <v>0</v>
      </c>
      <c r="K1254">
        <v>200</v>
      </c>
      <c r="L1254">
        <v>50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 t="s">
        <v>7</v>
      </c>
      <c r="AC1254" t="s">
        <v>4186</v>
      </c>
      <c r="AD1254" t="s">
        <v>4836</v>
      </c>
      <c r="AE1254" t="s">
        <v>4</v>
      </c>
      <c r="AF1254" t="s">
        <v>1</v>
      </c>
      <c r="AG1254" t="s">
        <v>1</v>
      </c>
      <c r="AH1254" t="s">
        <v>5612</v>
      </c>
      <c r="AI1254" t="s">
        <v>3523</v>
      </c>
      <c r="AJ1254" t="s">
        <v>1</v>
      </c>
      <c r="AK1254">
        <v>9331347909</v>
      </c>
      <c r="AL1254" t="s">
        <v>1</v>
      </c>
      <c r="AM1254" t="s">
        <v>1</v>
      </c>
      <c r="AN1254" t="s">
        <v>1</v>
      </c>
      <c r="AO1254" t="s">
        <v>5612</v>
      </c>
      <c r="AP1254" t="s">
        <v>1</v>
      </c>
      <c r="AQ1254" t="s">
        <v>2</v>
      </c>
      <c r="AR1254" t="s">
        <v>1</v>
      </c>
      <c r="AS1254" t="s">
        <v>1</v>
      </c>
      <c r="AT1254" t="s">
        <v>1</v>
      </c>
      <c r="AU1254" t="s">
        <v>1</v>
      </c>
      <c r="AV1254" t="s">
        <v>1</v>
      </c>
      <c r="AW1254" t="s">
        <v>11</v>
      </c>
      <c r="AX1254">
        <f>Tabla1[[#This Row],[precio del paquete]]-Tabla1[[#This Row],[Saldo_Deudor]]</f>
        <v>400</v>
      </c>
      <c r="AY1254">
        <v>14400</v>
      </c>
      <c r="AZ1254">
        <v>0</v>
      </c>
      <c r="BA1254">
        <v>0</v>
      </c>
      <c r="BB1254" s="20">
        <v>0</v>
      </c>
      <c r="BC1254" t="s">
        <v>3768</v>
      </c>
      <c r="BD1254" t="s">
        <v>3769</v>
      </c>
      <c r="BE1254" t="s">
        <v>3</v>
      </c>
      <c r="BF1254" t="s">
        <v>3</v>
      </c>
      <c r="BG1254" t="s">
        <v>3</v>
      </c>
      <c r="BH1254" t="s">
        <v>3</v>
      </c>
      <c r="BI1254" t="s">
        <v>3</v>
      </c>
      <c r="BJ1254" s="18" t="s">
        <v>6142</v>
      </c>
      <c r="BK1254" t="s">
        <v>3</v>
      </c>
      <c r="BL1254" t="s">
        <v>132</v>
      </c>
      <c r="BM1254" t="s">
        <v>1</v>
      </c>
      <c r="BN1254">
        <f>Tabla1[[#This Row],[precio del paquete]]</f>
        <v>14800</v>
      </c>
      <c r="BO1254" t="s">
        <v>1</v>
      </c>
      <c r="BP1254" t="s">
        <v>1</v>
      </c>
      <c r="BQ1254" t="s">
        <v>1</v>
      </c>
      <c r="BR1254" t="s">
        <v>1</v>
      </c>
      <c r="BS1254" t="s">
        <v>1</v>
      </c>
      <c r="BT1254" t="s">
        <v>1</v>
      </c>
      <c r="BU1254" t="s">
        <v>1</v>
      </c>
      <c r="BV1254" t="s">
        <v>1</v>
      </c>
      <c r="BW1254" t="s">
        <v>0</v>
      </c>
      <c r="BX1254" t="s">
        <v>1</v>
      </c>
      <c r="BY1254" t="s">
        <v>1</v>
      </c>
      <c r="BZ1254" t="s">
        <v>1</v>
      </c>
      <c r="CA1254" t="s">
        <v>1</v>
      </c>
      <c r="CB1254" t="s">
        <v>1</v>
      </c>
      <c r="CD1254" t="str" cm="1">
        <f t="array" aca="1" ref="CD1254" ca="1">eConcatenar(A1254:CB1254,"|")</f>
        <v>8STuvhsKs23JNB7f|PAR2021-3983|3|MEMORIAL|TABASCO|PARAISO|RANCHERIA LAS FLORES|2021-12-17|14800|0|200|50|0|0|0|0|0|0|0|0|0|0|0|0|0|0|0|LOPEZ|GARCIA|JOSEFINA|SOLTERO|X|X|ENTRADA LOS DOMINGUEZ|RANCHERIA LAS FLORES|X|9331347909|X|X|X|ENTRADA LOS DOMINGUEZ|X|LUNES|X|X|X|X|X|DOMICILIO |400|14400|0|0|0|2022-01-22|2022-01-29|x|x|x|x|x|UOV7KOSR3LUDMNX|x|HOMBRE|X|14800|X|X|X|X|X|X|X|X|CARDENAS|X|X|X|X|X</v>
      </c>
    </row>
    <row r="1255" spans="1:82" x14ac:dyDescent="0.25">
      <c r="A1255" t="s">
        <v>1389</v>
      </c>
      <c r="B1255" t="s">
        <v>2702</v>
      </c>
      <c r="C1255">
        <v>3</v>
      </c>
      <c r="D1255" t="s">
        <v>3183</v>
      </c>
      <c r="E1255" t="s">
        <v>3188</v>
      </c>
      <c r="F1255" t="s">
        <v>3192</v>
      </c>
      <c r="G1255" t="s">
        <v>3524</v>
      </c>
      <c r="H1255" t="s">
        <v>3812</v>
      </c>
      <c r="I1255">
        <v>14800</v>
      </c>
      <c r="J1255">
        <v>0</v>
      </c>
      <c r="K1255">
        <v>500</v>
      </c>
      <c r="L1255">
        <v>50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 t="s">
        <v>4262</v>
      </c>
      <c r="AC1255" t="s">
        <v>4217</v>
      </c>
      <c r="AD1255" t="s">
        <v>4837</v>
      </c>
      <c r="AE1255" t="s">
        <v>4</v>
      </c>
      <c r="AF1255" t="s">
        <v>1</v>
      </c>
      <c r="AG1255" t="s">
        <v>1</v>
      </c>
      <c r="AH1255" t="s">
        <v>5611</v>
      </c>
      <c r="AI1255" t="s">
        <v>3524</v>
      </c>
      <c r="AJ1255" t="s">
        <v>1</v>
      </c>
      <c r="AK1255">
        <v>9331333700</v>
      </c>
      <c r="AL1255" t="s">
        <v>1</v>
      </c>
      <c r="AM1255" t="s">
        <v>1</v>
      </c>
      <c r="AN1255" t="s">
        <v>1</v>
      </c>
      <c r="AO1255" t="s">
        <v>5611</v>
      </c>
      <c r="AP1255" t="s">
        <v>1</v>
      </c>
      <c r="AQ1255" t="s">
        <v>2</v>
      </c>
      <c r="AR1255" t="s">
        <v>1</v>
      </c>
      <c r="AS1255" t="s">
        <v>1</v>
      </c>
      <c r="AT1255" t="s">
        <v>1</v>
      </c>
      <c r="AU1255" t="s">
        <v>1</v>
      </c>
      <c r="AV1255" t="s">
        <v>1</v>
      </c>
      <c r="AW1255" t="s">
        <v>11</v>
      </c>
      <c r="AX1255">
        <f>Tabla1[[#This Row],[precio del paquete]]-Tabla1[[#This Row],[Saldo_Deudor]]</f>
        <v>700</v>
      </c>
      <c r="AY1255">
        <v>14100</v>
      </c>
      <c r="AZ1255">
        <v>0</v>
      </c>
      <c r="BA1255">
        <v>0</v>
      </c>
      <c r="BB1255" s="20">
        <v>0</v>
      </c>
      <c r="BC1255" t="s">
        <v>3768</v>
      </c>
      <c r="BD1255" t="s">
        <v>3769</v>
      </c>
      <c r="BE1255" t="s">
        <v>3</v>
      </c>
      <c r="BF1255" t="s">
        <v>3</v>
      </c>
      <c r="BG1255" t="s">
        <v>3</v>
      </c>
      <c r="BH1255" t="s">
        <v>3</v>
      </c>
      <c r="BI1255" t="s">
        <v>3</v>
      </c>
      <c r="BJ1255" s="19" t="s">
        <v>6142</v>
      </c>
      <c r="BK1255" t="s">
        <v>3</v>
      </c>
      <c r="BL1255" t="s">
        <v>132</v>
      </c>
      <c r="BM1255" t="s">
        <v>1</v>
      </c>
      <c r="BN1255">
        <f>Tabla1[[#This Row],[precio del paquete]]</f>
        <v>14800</v>
      </c>
      <c r="BO1255" t="s">
        <v>1</v>
      </c>
      <c r="BP1255" t="s">
        <v>1</v>
      </c>
      <c r="BQ1255" t="s">
        <v>1</v>
      </c>
      <c r="BR1255" t="s">
        <v>1</v>
      </c>
      <c r="BS1255" t="s">
        <v>1</v>
      </c>
      <c r="BT1255" t="s">
        <v>1</v>
      </c>
      <c r="BU1255" t="s">
        <v>1</v>
      </c>
      <c r="BV1255" t="s">
        <v>1</v>
      </c>
      <c r="BW1255" t="s">
        <v>0</v>
      </c>
      <c r="BX1255" t="s">
        <v>1</v>
      </c>
      <c r="BY1255" t="s">
        <v>1</v>
      </c>
      <c r="BZ1255" t="s">
        <v>1</v>
      </c>
      <c r="CA1255" t="s">
        <v>1</v>
      </c>
      <c r="CB1255" t="s">
        <v>1</v>
      </c>
      <c r="CD1255" t="str" cm="1">
        <f t="array" aca="1" ref="CD1255" ca="1">eConcatenar(A1255:CB1255,"|")</f>
        <v>BbSSxqg5Fd7MAIFn|PAR2022-0133|3|MEMORIAL|TABASCO|PARAISO|RANCHERIA LAS FLORES TERCERA SECCION |2022-10-01|14800|0|500|50|0|0|0|0|0|0|0|0|0|0|0|0|0|0|0|OLAN|RODRIGUEZ|ELIUD|SOLTERO|X|X|CARRETERA A LA BARRA|RANCHERIA LAS FLORES TERCERA SECCION |X|9331333700|X|X|X|CARRETERA A LA BARRA|X|LUNES|X|X|X|X|X|DOMICILIO |700|14100|0|0|0|2022-01-22|2022-01-29|x|x|x|x|x|UOV7KOSR3LUDMNX|x|HOMBRE|X|14800|X|X|X|X|X|X|X|X|CARDENAS|X|X|X|X|X</v>
      </c>
    </row>
    <row r="1256" spans="1:82" x14ac:dyDescent="0.25">
      <c r="A1256" t="s">
        <v>1390</v>
      </c>
      <c r="B1256" t="s">
        <v>2568</v>
      </c>
      <c r="C1256">
        <v>3</v>
      </c>
      <c r="D1256" t="s">
        <v>3187</v>
      </c>
      <c r="E1256" t="s">
        <v>3188</v>
      </c>
      <c r="F1256" t="s">
        <v>3192</v>
      </c>
      <c r="G1256" t="s">
        <v>3457</v>
      </c>
      <c r="H1256" t="s">
        <v>3763</v>
      </c>
      <c r="I1256">
        <v>12900</v>
      </c>
      <c r="J1256">
        <v>0</v>
      </c>
      <c r="K1256">
        <v>100</v>
      </c>
      <c r="L1256">
        <v>50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 t="s">
        <v>4262</v>
      </c>
      <c r="AC1256" t="s">
        <v>4201</v>
      </c>
      <c r="AD1256" t="s">
        <v>4739</v>
      </c>
      <c r="AE1256" t="s">
        <v>4</v>
      </c>
      <c r="AF1256" t="s">
        <v>1</v>
      </c>
      <c r="AG1256" t="s">
        <v>1</v>
      </c>
      <c r="AH1256" t="s">
        <v>1</v>
      </c>
      <c r="AI1256" t="s">
        <v>3457</v>
      </c>
      <c r="AJ1256" t="s">
        <v>1</v>
      </c>
      <c r="AK1256" t="s">
        <v>1</v>
      </c>
      <c r="AL1256" t="s">
        <v>1</v>
      </c>
      <c r="AM1256" t="s">
        <v>1</v>
      </c>
      <c r="AN1256" t="s">
        <v>1</v>
      </c>
      <c r="AO1256" t="s">
        <v>1</v>
      </c>
      <c r="AP1256" t="s">
        <v>1</v>
      </c>
      <c r="AQ1256" t="s">
        <v>2</v>
      </c>
      <c r="AR1256" t="s">
        <v>1</v>
      </c>
      <c r="AS1256" t="s">
        <v>1</v>
      </c>
      <c r="AT1256" t="s">
        <v>1</v>
      </c>
      <c r="AU1256" t="s">
        <v>1</v>
      </c>
      <c r="AV1256" t="s">
        <v>1</v>
      </c>
      <c r="AW1256" t="s">
        <v>11</v>
      </c>
      <c r="AX1256">
        <f>Tabla1[[#This Row],[precio del paquete]]-Tabla1[[#This Row],[Saldo_Deudor]]</f>
        <v>8100</v>
      </c>
      <c r="AY1256">
        <v>4800</v>
      </c>
      <c r="AZ1256">
        <v>0</v>
      </c>
      <c r="BA1256">
        <v>0</v>
      </c>
      <c r="BB1256" s="20">
        <v>0</v>
      </c>
      <c r="BC1256" t="s">
        <v>4124</v>
      </c>
      <c r="BD1256" t="s">
        <v>4103</v>
      </c>
      <c r="BE1256" t="s">
        <v>3</v>
      </c>
      <c r="BF1256" t="s">
        <v>3</v>
      </c>
      <c r="BG1256" t="s">
        <v>3</v>
      </c>
      <c r="BH1256" t="s">
        <v>3</v>
      </c>
      <c r="BI1256" t="s">
        <v>3</v>
      </c>
      <c r="BJ1256" s="18" t="s">
        <v>6142</v>
      </c>
      <c r="BK1256" t="s">
        <v>3</v>
      </c>
      <c r="BL1256" t="s">
        <v>132</v>
      </c>
      <c r="BM1256" t="s">
        <v>1</v>
      </c>
      <c r="BN1256">
        <f>Tabla1[[#This Row],[precio del paquete]]</f>
        <v>12900</v>
      </c>
      <c r="BO1256" t="s">
        <v>1</v>
      </c>
      <c r="BP1256" t="s">
        <v>1</v>
      </c>
      <c r="BQ1256" t="s">
        <v>1</v>
      </c>
      <c r="BR1256" t="s">
        <v>1</v>
      </c>
      <c r="BS1256" t="s">
        <v>1</v>
      </c>
      <c r="BT1256" t="s">
        <v>1</v>
      </c>
      <c r="BU1256" t="s">
        <v>1</v>
      </c>
      <c r="BV1256" t="s">
        <v>1</v>
      </c>
      <c r="BW1256" t="s">
        <v>0</v>
      </c>
      <c r="BX1256" t="s">
        <v>1</v>
      </c>
      <c r="BY1256" t="s">
        <v>1</v>
      </c>
      <c r="BZ1256" t="s">
        <v>1</v>
      </c>
      <c r="CA1256" t="s">
        <v>1</v>
      </c>
      <c r="CB1256" t="s">
        <v>1</v>
      </c>
      <c r="CD1256" t="str" cm="1">
        <f t="array" aca="1" ref="CD1256" ca="1">eConcatenar(A1256:CB1256,"|")</f>
        <v>raHzPIzj9D3WMnlT|PAR2019-0104|3|ECONOLINE|TABASCO|PARAISO|NUEVO TORNO LARGO|2022-02-01|12900|0|100|50|0|0|0|0|0|0|0|0|0|0|0|0|0|0|0|OLAN|HERNANDEZ|DOMOSTENE|SOLTERO|X|X|X|NUEVO TORNO LARGO|X|X|X|X|X|X|X|LUNES|X|X|X|X|X|DOMICILIO |8100|4800|0|0|0|2022-01-21|2022-01-28|x|x|x|x|x|UOV7KOSR3LUDMNX|x|HOMBRE|X|12900|X|X|X|X|X|X|X|X|CARDENAS|X|X|X|X|X</v>
      </c>
    </row>
    <row r="1257" spans="1:82" x14ac:dyDescent="0.25">
      <c r="A1257" t="s">
        <v>1391</v>
      </c>
      <c r="B1257" t="s">
        <v>2569</v>
      </c>
      <c r="C1257">
        <v>3</v>
      </c>
      <c r="D1257" t="s">
        <v>3183</v>
      </c>
      <c r="E1257" t="s">
        <v>3188</v>
      </c>
      <c r="F1257" t="s">
        <v>3192</v>
      </c>
      <c r="G1257" t="s">
        <v>3457</v>
      </c>
      <c r="H1257" t="s">
        <v>3824</v>
      </c>
      <c r="I1257">
        <v>14800</v>
      </c>
      <c r="J1257">
        <v>0</v>
      </c>
      <c r="K1257">
        <v>50</v>
      </c>
      <c r="L1257">
        <v>50</v>
      </c>
      <c r="M1257">
        <v>1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 t="s">
        <v>7</v>
      </c>
      <c r="AC1257" t="s">
        <v>4674</v>
      </c>
      <c r="AD1257" t="s">
        <v>4740</v>
      </c>
      <c r="AE1257" t="s">
        <v>4</v>
      </c>
      <c r="AF1257" t="s">
        <v>1</v>
      </c>
      <c r="AG1257" t="s">
        <v>1</v>
      </c>
      <c r="AH1257" t="s">
        <v>5511</v>
      </c>
      <c r="AI1257" t="s">
        <v>3457</v>
      </c>
      <c r="AJ1257" t="s">
        <v>1</v>
      </c>
      <c r="AK1257" t="s">
        <v>1</v>
      </c>
      <c r="AL1257" t="s">
        <v>1</v>
      </c>
      <c r="AM1257" t="s">
        <v>1</v>
      </c>
      <c r="AN1257" t="s">
        <v>1</v>
      </c>
      <c r="AO1257" t="s">
        <v>5511</v>
      </c>
      <c r="AP1257" t="s">
        <v>1</v>
      </c>
      <c r="AQ1257" t="s">
        <v>2</v>
      </c>
      <c r="AR1257" t="s">
        <v>1</v>
      </c>
      <c r="AS1257" t="s">
        <v>1</v>
      </c>
      <c r="AT1257" t="s">
        <v>1</v>
      </c>
      <c r="AU1257" t="s">
        <v>1</v>
      </c>
      <c r="AV1257" t="s">
        <v>1</v>
      </c>
      <c r="AW1257" t="s">
        <v>11</v>
      </c>
      <c r="AX1257">
        <f>Tabla1[[#This Row],[precio del paquete]]-Tabla1[[#This Row],[Saldo_Deudor]]</f>
        <v>450</v>
      </c>
      <c r="AY1257">
        <v>14350</v>
      </c>
      <c r="AZ1257">
        <v>0</v>
      </c>
      <c r="BA1257">
        <v>0</v>
      </c>
      <c r="BB1257" s="20">
        <v>0</v>
      </c>
      <c r="BC1257" t="s">
        <v>4124</v>
      </c>
      <c r="BD1257" t="s">
        <v>4103</v>
      </c>
      <c r="BE1257" t="s">
        <v>3</v>
      </c>
      <c r="BF1257" t="s">
        <v>3</v>
      </c>
      <c r="BG1257" t="s">
        <v>3</v>
      </c>
      <c r="BH1257" t="s">
        <v>3</v>
      </c>
      <c r="BI1257" t="s">
        <v>3</v>
      </c>
      <c r="BJ1257" s="19" t="s">
        <v>6139</v>
      </c>
      <c r="BK1257" t="s">
        <v>3</v>
      </c>
      <c r="BL1257" t="s">
        <v>132</v>
      </c>
      <c r="BM1257" t="s">
        <v>1</v>
      </c>
      <c r="BN1257">
        <f>Tabla1[[#This Row],[precio del paquete]]</f>
        <v>14800</v>
      </c>
      <c r="BO1257" t="s">
        <v>1</v>
      </c>
      <c r="BP1257" t="s">
        <v>1</v>
      </c>
      <c r="BQ1257" t="s">
        <v>1</v>
      </c>
      <c r="BR1257" t="s">
        <v>1</v>
      </c>
      <c r="BS1257" t="s">
        <v>1</v>
      </c>
      <c r="BT1257" t="s">
        <v>1</v>
      </c>
      <c r="BU1257" t="s">
        <v>1</v>
      </c>
      <c r="BV1257" t="s">
        <v>1</v>
      </c>
      <c r="BW1257" t="s">
        <v>0</v>
      </c>
      <c r="BX1257" t="s">
        <v>1</v>
      </c>
      <c r="BY1257" t="s">
        <v>1</v>
      </c>
      <c r="BZ1257" t="s">
        <v>1</v>
      </c>
      <c r="CA1257" t="s">
        <v>1</v>
      </c>
      <c r="CB1257" t="s">
        <v>1</v>
      </c>
      <c r="CD1257" t="str" cm="1">
        <f t="array" aca="1" ref="CD1257" ca="1">eConcatenar(A1257:CB1257,"|")</f>
        <v>sx2fQd5WPqQzJUUj|PAR2021-3520|3|MEMORIAL|TABASCO|PARAISO|NUEVO TORNO LARGO|2021-10-30|14800|0|50|50|1|0|0|0|0|0|0|0|0|0|0|0|0|0|0|LOPEZ|REYES|CECILIA|SOLTERO|X|X|AVENIDA DOS BOCAS LOTE 1 FRENTE DEL PARQUE|NUEVO TORNO LARGO|X|X|X|X|X|AVENIDA DOS BOCAS LOTE 1 FRENTE DEL PARQUE|X|LUNES|X|X|X|X|X|DOMICILIO |450|14350|0|0|0|2022-01-21|2022-01-28|x|x|x|x|x|QWZGYT4O9KVTQO|x|HOMBRE|X|14800|X|X|X|X|X|X|X|X|CARDENAS|X|X|X|X|X</v>
      </c>
    </row>
    <row r="1258" spans="1:82" x14ac:dyDescent="0.25">
      <c r="A1258" t="s">
        <v>1392</v>
      </c>
      <c r="B1258" t="s">
        <v>2570</v>
      </c>
      <c r="C1258">
        <v>3</v>
      </c>
      <c r="D1258" t="s">
        <v>3187</v>
      </c>
      <c r="E1258" t="s">
        <v>3188</v>
      </c>
      <c r="F1258" t="s">
        <v>3192</v>
      </c>
      <c r="G1258" t="s">
        <v>3457</v>
      </c>
      <c r="H1258" t="s">
        <v>3763</v>
      </c>
      <c r="I1258">
        <v>12900</v>
      </c>
      <c r="J1258">
        <v>0</v>
      </c>
      <c r="K1258">
        <v>100</v>
      </c>
      <c r="L1258">
        <v>50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 t="s">
        <v>4226</v>
      </c>
      <c r="AC1258" t="s">
        <v>4314</v>
      </c>
      <c r="AD1258" t="s">
        <v>4741</v>
      </c>
      <c r="AE1258" t="s">
        <v>4</v>
      </c>
      <c r="AF1258" t="s">
        <v>1</v>
      </c>
      <c r="AG1258" t="s">
        <v>1</v>
      </c>
      <c r="AH1258" t="s">
        <v>5512</v>
      </c>
      <c r="AI1258" t="s">
        <v>3457</v>
      </c>
      <c r="AJ1258" t="s">
        <v>1</v>
      </c>
      <c r="AK1258">
        <v>9331606173</v>
      </c>
      <c r="AL1258" t="s">
        <v>1</v>
      </c>
      <c r="AM1258" t="s">
        <v>1</v>
      </c>
      <c r="AN1258" t="s">
        <v>1</v>
      </c>
      <c r="AO1258" t="s">
        <v>5512</v>
      </c>
      <c r="AP1258" t="s">
        <v>1</v>
      </c>
      <c r="AQ1258" t="s">
        <v>2</v>
      </c>
      <c r="AR1258" t="s">
        <v>1</v>
      </c>
      <c r="AS1258" t="s">
        <v>1</v>
      </c>
      <c r="AT1258" t="s">
        <v>1</v>
      </c>
      <c r="AU1258" t="s">
        <v>1</v>
      </c>
      <c r="AV1258" t="s">
        <v>1</v>
      </c>
      <c r="AW1258" t="s">
        <v>11</v>
      </c>
      <c r="AX1258">
        <f>Tabla1[[#This Row],[precio del paquete]]-Tabla1[[#This Row],[Saldo_Deudor]]</f>
        <v>6050</v>
      </c>
      <c r="AY1258">
        <v>6850</v>
      </c>
      <c r="AZ1258">
        <v>0</v>
      </c>
      <c r="BA1258">
        <v>0</v>
      </c>
      <c r="BB1258" s="20">
        <v>0</v>
      </c>
      <c r="BC1258" t="s">
        <v>4124</v>
      </c>
      <c r="BD1258" t="s">
        <v>4103</v>
      </c>
      <c r="BE1258" t="s">
        <v>3</v>
      </c>
      <c r="BF1258" t="s">
        <v>3</v>
      </c>
      <c r="BG1258" t="s">
        <v>3</v>
      </c>
      <c r="BH1258" t="s">
        <v>3</v>
      </c>
      <c r="BI1258" t="s">
        <v>3</v>
      </c>
      <c r="BJ1258" s="18" t="s">
        <v>6139</v>
      </c>
      <c r="BK1258" t="s">
        <v>3</v>
      </c>
      <c r="BL1258" t="s">
        <v>132</v>
      </c>
      <c r="BM1258" t="s">
        <v>1</v>
      </c>
      <c r="BN1258">
        <f>Tabla1[[#This Row],[precio del paquete]]</f>
        <v>12900</v>
      </c>
      <c r="BO1258" t="s">
        <v>1</v>
      </c>
      <c r="BP1258" t="s">
        <v>1</v>
      </c>
      <c r="BQ1258" t="s">
        <v>1</v>
      </c>
      <c r="BR1258" t="s">
        <v>1</v>
      </c>
      <c r="BS1258" t="s">
        <v>1</v>
      </c>
      <c r="BT1258" t="s">
        <v>1</v>
      </c>
      <c r="BU1258" t="s">
        <v>1</v>
      </c>
      <c r="BV1258" t="s">
        <v>1</v>
      </c>
      <c r="BW1258" t="s">
        <v>0</v>
      </c>
      <c r="BX1258" t="s">
        <v>1</v>
      </c>
      <c r="BY1258" t="s">
        <v>1</v>
      </c>
      <c r="BZ1258" t="s">
        <v>1</v>
      </c>
      <c r="CA1258" t="s">
        <v>1</v>
      </c>
      <c r="CB1258" t="s">
        <v>1</v>
      </c>
      <c r="CD1258" t="str" cm="1">
        <f t="array" aca="1" ref="CD1258" ca="1">eConcatenar(A1258:CB1258,"|")</f>
        <v>yzeMKwWnpPIypeol|PAR2019-2528|3|ECONOLINE|TABASCO|PARAISO|NUEVO TORNO LARGO|2022-02-01|12900|0|100|50|0|0|0|0|0|0|0|0|0|0|0|0|0|0|0|CRUZ|CASTILLO|VICTOR HIGINIO|SOLTERO|X|X|PROLONGACION DOS BOCAS|NUEVO TORNO LARGO|X|9331606173|X|X|X|PROLONGACION DOS BOCAS|X|LUNES|X|X|X|X|X|DOMICILIO |6050|6850|0|0|0|2022-01-21|2022-01-28|x|x|x|x|x|QWZGYT4O9KVTQO|x|HOMBRE|X|12900|X|X|X|X|X|X|X|X|CARDENAS|X|X|X|X|X</v>
      </c>
    </row>
    <row r="1259" spans="1:82" x14ac:dyDescent="0.25">
      <c r="A1259" t="s">
        <v>1393</v>
      </c>
      <c r="B1259" t="s">
        <v>2571</v>
      </c>
      <c r="C1259">
        <v>3</v>
      </c>
      <c r="D1259" t="s">
        <v>3183</v>
      </c>
      <c r="E1259" t="s">
        <v>3188</v>
      </c>
      <c r="F1259" t="s">
        <v>3195</v>
      </c>
      <c r="G1259" t="s">
        <v>3457</v>
      </c>
      <c r="H1259" t="s">
        <v>3824</v>
      </c>
      <c r="I1259">
        <v>14800</v>
      </c>
      <c r="J1259">
        <v>0</v>
      </c>
      <c r="K1259">
        <v>200</v>
      </c>
      <c r="L1259">
        <v>50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 t="s">
        <v>4742</v>
      </c>
      <c r="AC1259" t="s">
        <v>4221</v>
      </c>
      <c r="AD1259" t="s">
        <v>4743</v>
      </c>
      <c r="AE1259" t="s">
        <v>4</v>
      </c>
      <c r="AF1259" t="s">
        <v>1</v>
      </c>
      <c r="AG1259" t="s">
        <v>1</v>
      </c>
      <c r="AH1259" t="s">
        <v>5513</v>
      </c>
      <c r="AI1259" t="s">
        <v>3457</v>
      </c>
      <c r="AJ1259" t="s">
        <v>1</v>
      </c>
      <c r="AK1259">
        <v>9331558787</v>
      </c>
      <c r="AL1259" t="s">
        <v>1</v>
      </c>
      <c r="AM1259" t="s">
        <v>1</v>
      </c>
      <c r="AN1259" t="s">
        <v>1</v>
      </c>
      <c r="AO1259" t="s">
        <v>5513</v>
      </c>
      <c r="AP1259" t="s">
        <v>1</v>
      </c>
      <c r="AQ1259" t="s">
        <v>2</v>
      </c>
      <c r="AR1259" t="s">
        <v>1</v>
      </c>
      <c r="AS1259" t="s">
        <v>1</v>
      </c>
      <c r="AT1259" t="s">
        <v>1</v>
      </c>
      <c r="AU1259" t="s">
        <v>1</v>
      </c>
      <c r="AV1259" t="s">
        <v>1</v>
      </c>
      <c r="AW1259" t="s">
        <v>11</v>
      </c>
      <c r="AX1259">
        <f>Tabla1[[#This Row],[precio del paquete]]-Tabla1[[#This Row],[Saldo_Deudor]]</f>
        <v>3200</v>
      </c>
      <c r="AY1259">
        <v>11600</v>
      </c>
      <c r="AZ1259">
        <v>0</v>
      </c>
      <c r="BA1259">
        <v>0</v>
      </c>
      <c r="BB1259" s="20">
        <v>0</v>
      </c>
      <c r="BC1259" t="s">
        <v>4124</v>
      </c>
      <c r="BD1259" t="s">
        <v>4103</v>
      </c>
      <c r="BE1259" t="s">
        <v>3</v>
      </c>
      <c r="BF1259" t="s">
        <v>3</v>
      </c>
      <c r="BG1259" t="s">
        <v>3</v>
      </c>
      <c r="BH1259" t="s">
        <v>3</v>
      </c>
      <c r="BI1259" t="s">
        <v>3</v>
      </c>
      <c r="BJ1259" s="19" t="s">
        <v>6139</v>
      </c>
      <c r="BK1259" t="s">
        <v>3</v>
      </c>
      <c r="BL1259" t="s">
        <v>132</v>
      </c>
      <c r="BM1259" t="s">
        <v>1</v>
      </c>
      <c r="BN1259">
        <f>Tabla1[[#This Row],[precio del paquete]]</f>
        <v>14800</v>
      </c>
      <c r="BO1259" t="s">
        <v>1</v>
      </c>
      <c r="BP1259" t="s">
        <v>1</v>
      </c>
      <c r="BQ1259" t="s">
        <v>1</v>
      </c>
      <c r="BR1259" t="s">
        <v>1</v>
      </c>
      <c r="BS1259" t="s">
        <v>1</v>
      </c>
      <c r="BT1259" t="s">
        <v>1</v>
      </c>
      <c r="BU1259" t="s">
        <v>1</v>
      </c>
      <c r="BV1259" t="s">
        <v>1</v>
      </c>
      <c r="BW1259" t="s">
        <v>0</v>
      </c>
      <c r="BX1259" t="s">
        <v>1</v>
      </c>
      <c r="BY1259" t="s">
        <v>1</v>
      </c>
      <c r="BZ1259" t="s">
        <v>1</v>
      </c>
      <c r="CA1259" t="s">
        <v>1</v>
      </c>
      <c r="CB1259" t="s">
        <v>1</v>
      </c>
      <c r="CD1259" t="str" cm="1">
        <f t="array" aca="1" ref="CD1259" ca="1">eConcatenar(A1259:CB1259,"|")</f>
        <v>MmXP1PuUResmMqlI|PAR2021-3519|3|MEMORIAL|TABASCO|PARAISO |NUEVO TORNO LARGO|2021-10-30|14800|0|200|50|0|0|0|0|0|0|0|0|0|0|0|0|0|0|0|CHACHA|GONZALEZ|JUAN DIEGO|SOLTERO|X|X|ANDADOR CANGREJO MANZANA 10 LOTE 15|NUEVO TORNO LARGO|X|9331558787|X|X|X|ANDADOR CANGREJO MANZANA 10 LOTE 15|X|LUNES|X|X|X|X|X|DOMICILIO |3200|11600|0|0|0|2022-01-21|2022-01-28|x|x|x|x|x|QWZGYT4O9KVTQO|x|HOMBRE|X|14800|X|X|X|X|X|X|X|X|CARDENAS|X|X|X|X|X</v>
      </c>
    </row>
    <row r="1260" spans="1:82" x14ac:dyDescent="0.25">
      <c r="A1260" t="s">
        <v>1394</v>
      </c>
      <c r="B1260" t="s">
        <v>2482</v>
      </c>
      <c r="C1260">
        <v>3</v>
      </c>
      <c r="D1260" t="s">
        <v>3187</v>
      </c>
      <c r="E1260" t="s">
        <v>3188</v>
      </c>
      <c r="F1260" t="s">
        <v>3192</v>
      </c>
      <c r="G1260" t="s">
        <v>3398</v>
      </c>
      <c r="H1260" t="s">
        <v>3936</v>
      </c>
      <c r="I1260">
        <v>12900</v>
      </c>
      <c r="J1260">
        <v>0</v>
      </c>
      <c r="K1260">
        <v>200</v>
      </c>
      <c r="L1260">
        <v>50</v>
      </c>
      <c r="M1260">
        <v>1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 t="s">
        <v>4184</v>
      </c>
      <c r="AC1260" t="s">
        <v>4224</v>
      </c>
      <c r="AD1260" t="s">
        <v>4657</v>
      </c>
      <c r="AE1260" t="s">
        <v>4</v>
      </c>
      <c r="AF1260" t="s">
        <v>1</v>
      </c>
      <c r="AG1260" t="s">
        <v>1</v>
      </c>
      <c r="AH1260" t="s">
        <v>5456</v>
      </c>
      <c r="AI1260" t="s">
        <v>3398</v>
      </c>
      <c r="AJ1260" t="s">
        <v>1</v>
      </c>
      <c r="AK1260">
        <v>9934032908</v>
      </c>
      <c r="AL1260" t="s">
        <v>1</v>
      </c>
      <c r="AM1260" t="s">
        <v>1</v>
      </c>
      <c r="AN1260" t="s">
        <v>1</v>
      </c>
      <c r="AO1260" t="s">
        <v>5456</v>
      </c>
      <c r="AP1260" t="s">
        <v>1</v>
      </c>
      <c r="AQ1260" t="s">
        <v>2</v>
      </c>
      <c r="AR1260" t="s">
        <v>1</v>
      </c>
      <c r="AS1260" t="s">
        <v>1</v>
      </c>
      <c r="AT1260" t="s">
        <v>1</v>
      </c>
      <c r="AU1260" t="s">
        <v>1</v>
      </c>
      <c r="AV1260" t="s">
        <v>1</v>
      </c>
      <c r="AW1260" t="s">
        <v>11</v>
      </c>
      <c r="AX1260">
        <f>Tabla1[[#This Row],[precio del paquete]]-Tabla1[[#This Row],[Saldo_Deudor]]</f>
        <v>12100</v>
      </c>
      <c r="AY1260">
        <v>800</v>
      </c>
      <c r="AZ1260">
        <v>0</v>
      </c>
      <c r="BA1260">
        <v>0</v>
      </c>
      <c r="BB1260" s="20">
        <v>0</v>
      </c>
      <c r="BC1260" t="s">
        <v>4124</v>
      </c>
      <c r="BD1260" t="s">
        <v>4103</v>
      </c>
      <c r="BE1260" t="s">
        <v>3</v>
      </c>
      <c r="BF1260" t="s">
        <v>3</v>
      </c>
      <c r="BG1260" t="s">
        <v>3</v>
      </c>
      <c r="BH1260" t="s">
        <v>3</v>
      </c>
      <c r="BI1260" t="s">
        <v>3</v>
      </c>
      <c r="BJ1260" s="18" t="s">
        <v>6139</v>
      </c>
      <c r="BK1260" t="s">
        <v>3</v>
      </c>
      <c r="BL1260" t="s">
        <v>132</v>
      </c>
      <c r="BM1260" t="s">
        <v>1</v>
      </c>
      <c r="BN1260">
        <f>Tabla1[[#This Row],[precio del paquete]]</f>
        <v>12900</v>
      </c>
      <c r="BO1260" t="s">
        <v>1</v>
      </c>
      <c r="BP1260" t="s">
        <v>1</v>
      </c>
      <c r="BQ1260" t="s">
        <v>1</v>
      </c>
      <c r="BR1260" t="s">
        <v>1</v>
      </c>
      <c r="BS1260" t="s">
        <v>1</v>
      </c>
      <c r="BT1260" t="s">
        <v>1</v>
      </c>
      <c r="BU1260" t="s">
        <v>1</v>
      </c>
      <c r="BV1260" t="s">
        <v>1</v>
      </c>
      <c r="BW1260" t="s">
        <v>0</v>
      </c>
      <c r="BX1260" t="s">
        <v>1</v>
      </c>
      <c r="BY1260" t="s">
        <v>1</v>
      </c>
      <c r="BZ1260" t="s">
        <v>1</v>
      </c>
      <c r="CA1260" t="s">
        <v>1</v>
      </c>
      <c r="CB1260" t="s">
        <v>1</v>
      </c>
      <c r="CD1260" t="str" cm="1">
        <f t="array" aca="1" ref="CD1260" ca="1">eConcatenar(A1260:CB1260,"|")</f>
        <v>BbOHIrngcOWfeyeZ|PAR2019-1649|3|ECONOLINE|TABASCO|PARAISO|JALAPITA|2019-06-26|12900|0|200|50|1|0|0|0|0|0|0|0|0|0|0|0|0|0|0|PEREZ|DOMINGUEZ|ANDRES|SOLTERO|X|X|CALLE EL AGUILA |JALAPITA|X|9934032908|X|X|X|CALLE EL AGUILA |X|LUNES|X|X|X|X|X|DOMICILIO |12100|800|0|0|0|2022-01-21|2022-01-28|x|x|x|x|x|QWZGYT4O9KVTQO|x|HOMBRE|X|12900|X|X|X|X|X|X|X|X|CARDENAS|X|X|X|X|X</v>
      </c>
    </row>
    <row r="1261" spans="1:82" x14ac:dyDescent="0.25">
      <c r="A1261" t="s">
        <v>1395</v>
      </c>
      <c r="B1261" t="s">
        <v>2483</v>
      </c>
      <c r="C1261">
        <v>3</v>
      </c>
      <c r="D1261" t="s">
        <v>3187</v>
      </c>
      <c r="E1261" t="s">
        <v>3188</v>
      </c>
      <c r="F1261" t="s">
        <v>3192</v>
      </c>
      <c r="G1261" t="s">
        <v>3398</v>
      </c>
      <c r="H1261" t="s">
        <v>3920</v>
      </c>
      <c r="I1261">
        <v>12900</v>
      </c>
      <c r="J1261">
        <v>0</v>
      </c>
      <c r="K1261">
        <v>400</v>
      </c>
      <c r="L1261">
        <v>50</v>
      </c>
      <c r="M1261">
        <v>2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 t="s">
        <v>4658</v>
      </c>
      <c r="AC1261" t="s">
        <v>4344</v>
      </c>
      <c r="AD1261" t="s">
        <v>4659</v>
      </c>
      <c r="AE1261" t="s">
        <v>4</v>
      </c>
      <c r="AF1261" t="s">
        <v>1</v>
      </c>
      <c r="AG1261" t="s">
        <v>1</v>
      </c>
      <c r="AH1261" t="s">
        <v>5457</v>
      </c>
      <c r="AI1261" t="s">
        <v>3398</v>
      </c>
      <c r="AJ1261" t="s">
        <v>1</v>
      </c>
      <c r="AK1261">
        <v>9331083724</v>
      </c>
      <c r="AL1261" t="s">
        <v>1</v>
      </c>
      <c r="AM1261" t="s">
        <v>1</v>
      </c>
      <c r="AN1261" t="s">
        <v>1</v>
      </c>
      <c r="AO1261" t="s">
        <v>5457</v>
      </c>
      <c r="AP1261" t="s">
        <v>1</v>
      </c>
      <c r="AQ1261" t="s">
        <v>2</v>
      </c>
      <c r="AR1261" t="s">
        <v>1</v>
      </c>
      <c r="AS1261" t="s">
        <v>1</v>
      </c>
      <c r="AT1261" t="s">
        <v>1</v>
      </c>
      <c r="AU1261" t="s">
        <v>1</v>
      </c>
      <c r="AV1261" t="s">
        <v>1</v>
      </c>
      <c r="AW1261" t="s">
        <v>11</v>
      </c>
      <c r="AX1261">
        <f>Tabla1[[#This Row],[precio del paquete]]-Tabla1[[#This Row],[Saldo_Deudor]]</f>
        <v>7600</v>
      </c>
      <c r="AY1261">
        <v>5300</v>
      </c>
      <c r="AZ1261">
        <v>0</v>
      </c>
      <c r="BA1261">
        <v>0</v>
      </c>
      <c r="BB1261" s="20">
        <v>0</v>
      </c>
      <c r="BC1261" t="s">
        <v>4162</v>
      </c>
      <c r="BD1261" t="s">
        <v>5962</v>
      </c>
      <c r="BE1261" t="s">
        <v>3</v>
      </c>
      <c r="BF1261" t="s">
        <v>3</v>
      </c>
      <c r="BG1261" t="s">
        <v>3</v>
      </c>
      <c r="BH1261" t="s">
        <v>3</v>
      </c>
      <c r="BI1261" t="s">
        <v>3</v>
      </c>
      <c r="BJ1261" s="19" t="s">
        <v>6139</v>
      </c>
      <c r="BK1261" t="s">
        <v>3</v>
      </c>
      <c r="BL1261" t="s">
        <v>132</v>
      </c>
      <c r="BM1261" t="s">
        <v>1</v>
      </c>
      <c r="BN1261">
        <f>Tabla1[[#This Row],[precio del paquete]]</f>
        <v>12900</v>
      </c>
      <c r="BO1261" t="s">
        <v>1</v>
      </c>
      <c r="BP1261" t="s">
        <v>1</v>
      </c>
      <c r="BQ1261" t="s">
        <v>1</v>
      </c>
      <c r="BR1261" t="s">
        <v>1</v>
      </c>
      <c r="BS1261" t="s">
        <v>1</v>
      </c>
      <c r="BT1261" t="s">
        <v>1</v>
      </c>
      <c r="BU1261" t="s">
        <v>1</v>
      </c>
      <c r="BV1261" t="s">
        <v>1</v>
      </c>
      <c r="BW1261" t="s">
        <v>0</v>
      </c>
      <c r="BX1261" t="s">
        <v>1</v>
      </c>
      <c r="BY1261" t="s">
        <v>1</v>
      </c>
      <c r="BZ1261" t="s">
        <v>1</v>
      </c>
      <c r="CA1261" t="s">
        <v>1</v>
      </c>
      <c r="CB1261" t="s">
        <v>1</v>
      </c>
      <c r="CD1261" t="str" cm="1">
        <f t="array" aca="1" ref="CD1261" ca="1">eConcatenar(A1261:CB1261,"|")</f>
        <v>JBp97cEvbWxJ9jMh|PAR2019-1686|3|ECONOLINE|TABASCO|PARAISO|JALAPITA|2019-04-06|12900|0|400|50|2|0|0|0|0|0|0|0|0|0|0|0|0|0|0|CUPILMENDEZ||MARTEL|SOLTERO|X|X|ENTRANDO AL AGUILA|JALAPITA|X|9331083724|X|X|X|ENTRANDO AL AGUILA|X|LUNES|X|X|X|X|X|DOMICILIO |7600|5300|0|0|0|2022-01-20|2022-01-27|x|x|x|x|x|QWZGYT4O9KVTQO|x|HOMBRE|X|12900|X|X|X|X|X|X|X|X|CARDENAS|X|X|X|X|X</v>
      </c>
    </row>
    <row r="1262" spans="1:82" x14ac:dyDescent="0.25">
      <c r="A1262" t="s">
        <v>1396</v>
      </c>
      <c r="B1262" t="s">
        <v>2484</v>
      </c>
      <c r="C1262">
        <v>3</v>
      </c>
      <c r="D1262" t="s">
        <v>3187</v>
      </c>
      <c r="E1262" t="s">
        <v>3188</v>
      </c>
      <c r="F1262" t="s">
        <v>3194</v>
      </c>
      <c r="G1262" t="s">
        <v>3398</v>
      </c>
      <c r="H1262" t="s">
        <v>3937</v>
      </c>
      <c r="I1262">
        <v>12900</v>
      </c>
      <c r="J1262">
        <v>0</v>
      </c>
      <c r="K1262">
        <v>100</v>
      </c>
      <c r="L1262">
        <v>50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 t="s">
        <v>4318</v>
      </c>
      <c r="AC1262" t="s">
        <v>4346</v>
      </c>
      <c r="AD1262" t="s">
        <v>4660</v>
      </c>
      <c r="AE1262" t="s">
        <v>4</v>
      </c>
      <c r="AF1262" t="s">
        <v>1</v>
      </c>
      <c r="AG1262" t="s">
        <v>1</v>
      </c>
      <c r="AH1262" t="s">
        <v>3399</v>
      </c>
      <c r="AI1262" t="s">
        <v>3398</v>
      </c>
      <c r="AJ1262" t="s">
        <v>1</v>
      </c>
      <c r="AK1262">
        <v>9331264889</v>
      </c>
      <c r="AL1262" t="s">
        <v>1</v>
      </c>
      <c r="AM1262" t="s">
        <v>1</v>
      </c>
      <c r="AN1262" t="s">
        <v>1</v>
      </c>
      <c r="AO1262" t="s">
        <v>3399</v>
      </c>
      <c r="AP1262" t="s">
        <v>1</v>
      </c>
      <c r="AQ1262" t="s">
        <v>2</v>
      </c>
      <c r="AR1262" t="s">
        <v>1</v>
      </c>
      <c r="AS1262" t="s">
        <v>1</v>
      </c>
      <c r="AT1262" t="s">
        <v>1</v>
      </c>
      <c r="AU1262" t="s">
        <v>1</v>
      </c>
      <c r="AV1262" t="s">
        <v>1</v>
      </c>
      <c r="AW1262" t="s">
        <v>11</v>
      </c>
      <c r="AX1262">
        <f>Tabla1[[#This Row],[precio del paquete]]-Tabla1[[#This Row],[Saldo_Deudor]]</f>
        <v>10550</v>
      </c>
      <c r="AY1262">
        <v>2350</v>
      </c>
      <c r="AZ1262">
        <v>0</v>
      </c>
      <c r="BA1262">
        <v>0</v>
      </c>
      <c r="BB1262" s="20">
        <v>0</v>
      </c>
      <c r="BC1262" t="s">
        <v>3768</v>
      </c>
      <c r="BD1262" t="s">
        <v>3769</v>
      </c>
      <c r="BE1262" t="s">
        <v>3</v>
      </c>
      <c r="BF1262" t="s">
        <v>3</v>
      </c>
      <c r="BG1262" t="s">
        <v>3</v>
      </c>
      <c r="BH1262" t="s">
        <v>3</v>
      </c>
      <c r="BI1262" t="s">
        <v>3</v>
      </c>
      <c r="BJ1262" s="18" t="s">
        <v>6139</v>
      </c>
      <c r="BK1262" t="s">
        <v>3</v>
      </c>
      <c r="BL1262" t="s">
        <v>132</v>
      </c>
      <c r="BM1262" t="s">
        <v>1</v>
      </c>
      <c r="BN1262">
        <f>Tabla1[[#This Row],[precio del paquete]]</f>
        <v>12900</v>
      </c>
      <c r="BO1262" t="s">
        <v>1</v>
      </c>
      <c r="BP1262" t="s">
        <v>1</v>
      </c>
      <c r="BQ1262" t="s">
        <v>1</v>
      </c>
      <c r="BR1262" t="s">
        <v>1</v>
      </c>
      <c r="BS1262" t="s">
        <v>1</v>
      </c>
      <c r="BT1262" t="s">
        <v>1</v>
      </c>
      <c r="BU1262" t="s">
        <v>1</v>
      </c>
      <c r="BV1262" t="s">
        <v>1</v>
      </c>
      <c r="BW1262" t="s">
        <v>0</v>
      </c>
      <c r="BX1262" t="s">
        <v>1</v>
      </c>
      <c r="BY1262" t="s">
        <v>1</v>
      </c>
      <c r="BZ1262" t="s">
        <v>1</v>
      </c>
      <c r="CA1262" t="s">
        <v>1</v>
      </c>
      <c r="CB1262" t="s">
        <v>1</v>
      </c>
      <c r="CD1262" t="str" cm="1">
        <f t="array" aca="1" ref="CD1262" ca="1">eConcatenar(A1262:CB1262,"|")</f>
        <v>icysqbUyXJIGvhuh|PAR2019-0343|3|ECONOLINE|TABASCO|CENTLA|JALAPITA|2019-12-02|12900|0|100|50|0|0|0|0|0|0|0|0|0|0|0|0|0|0|0|GALMICHE|FLORES|DARVI|SOLTERO|X|X|JALAPITA CENTLA|JALAPITA|X|9331264889|X|X|X|JALAPITA CENTLA|X|LUNES|X|X|X|X|X|DOMICILIO |10550|2350|0|0|0|2022-01-22|2022-01-29|x|x|x|x|x|QWZGYT4O9KVTQO|x|HOMBRE|X|12900|X|X|X|X|X|X|X|X|CARDENAS|X|X|X|X|X</v>
      </c>
    </row>
    <row r="1263" spans="1:82" x14ac:dyDescent="0.25">
      <c r="A1263" t="s">
        <v>1397</v>
      </c>
      <c r="B1263" t="s">
        <v>2487</v>
      </c>
      <c r="C1263">
        <v>3</v>
      </c>
      <c r="D1263" t="s">
        <v>3187</v>
      </c>
      <c r="E1263" t="s">
        <v>3188</v>
      </c>
      <c r="F1263" t="s">
        <v>3194</v>
      </c>
      <c r="G1263" t="s">
        <v>3399</v>
      </c>
      <c r="H1263" t="s">
        <v>3763</v>
      </c>
      <c r="I1263">
        <v>12900</v>
      </c>
      <c r="J1263">
        <v>0</v>
      </c>
      <c r="K1263">
        <v>100</v>
      </c>
      <c r="L1263">
        <v>50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 t="s">
        <v>4212</v>
      </c>
      <c r="AC1263" t="s">
        <v>4662</v>
      </c>
      <c r="AD1263" t="s">
        <v>4663</v>
      </c>
      <c r="AE1263" t="s">
        <v>4</v>
      </c>
      <c r="AF1263" t="s">
        <v>1</v>
      </c>
      <c r="AG1263" t="s">
        <v>1</v>
      </c>
      <c r="AH1263" t="s">
        <v>5458</v>
      </c>
      <c r="AI1263" t="s">
        <v>3399</v>
      </c>
      <c r="AJ1263" t="s">
        <v>1</v>
      </c>
      <c r="AK1263" t="s">
        <v>1</v>
      </c>
      <c r="AL1263" t="s">
        <v>1</v>
      </c>
      <c r="AM1263" t="s">
        <v>1</v>
      </c>
      <c r="AN1263" t="s">
        <v>1</v>
      </c>
      <c r="AO1263" t="s">
        <v>5458</v>
      </c>
      <c r="AP1263" t="s">
        <v>1</v>
      </c>
      <c r="AQ1263" t="s">
        <v>2</v>
      </c>
      <c r="AR1263" t="s">
        <v>1</v>
      </c>
      <c r="AS1263" t="s">
        <v>1</v>
      </c>
      <c r="AT1263" t="s">
        <v>1</v>
      </c>
      <c r="AU1263" t="s">
        <v>1</v>
      </c>
      <c r="AV1263" t="s">
        <v>1</v>
      </c>
      <c r="AW1263" t="s">
        <v>11</v>
      </c>
      <c r="AX1263">
        <f>Tabla1[[#This Row],[precio del paquete]]-Tabla1[[#This Row],[Saldo_Deudor]]</f>
        <v>9300</v>
      </c>
      <c r="AY1263">
        <v>3600</v>
      </c>
      <c r="AZ1263">
        <v>0</v>
      </c>
      <c r="BA1263">
        <v>0</v>
      </c>
      <c r="BB1263" s="20">
        <v>0</v>
      </c>
      <c r="BC1263" t="s">
        <v>3768</v>
      </c>
      <c r="BD1263" t="s">
        <v>3769</v>
      </c>
      <c r="BE1263" t="s">
        <v>3</v>
      </c>
      <c r="BF1263" t="s">
        <v>3</v>
      </c>
      <c r="BG1263" t="s">
        <v>3</v>
      </c>
      <c r="BH1263" t="s">
        <v>3</v>
      </c>
      <c r="BI1263" t="s">
        <v>3</v>
      </c>
      <c r="BJ1263" s="19" t="s">
        <v>6139</v>
      </c>
      <c r="BK1263" t="s">
        <v>3</v>
      </c>
      <c r="BL1263" t="s">
        <v>132</v>
      </c>
      <c r="BM1263" t="s">
        <v>1</v>
      </c>
      <c r="BN1263">
        <f>Tabla1[[#This Row],[precio del paquete]]</f>
        <v>12900</v>
      </c>
      <c r="BO1263" t="s">
        <v>1</v>
      </c>
      <c r="BP1263" t="s">
        <v>1</v>
      </c>
      <c r="BQ1263" t="s">
        <v>1</v>
      </c>
      <c r="BR1263" t="s">
        <v>1</v>
      </c>
      <c r="BS1263" t="s">
        <v>1</v>
      </c>
      <c r="BT1263" t="s">
        <v>1</v>
      </c>
      <c r="BU1263" t="s">
        <v>1</v>
      </c>
      <c r="BV1263" t="s">
        <v>1</v>
      </c>
      <c r="BW1263" t="s">
        <v>0</v>
      </c>
      <c r="BX1263" t="s">
        <v>1</v>
      </c>
      <c r="BY1263" t="s">
        <v>1</v>
      </c>
      <c r="BZ1263" t="s">
        <v>1</v>
      </c>
      <c r="CA1263" t="s">
        <v>1</v>
      </c>
      <c r="CB1263" t="s">
        <v>1</v>
      </c>
      <c r="CD1263" t="str" cm="1">
        <f t="array" aca="1" ref="CD1263" ca="1">eConcatenar(A1263:CB1263,"|")</f>
        <v>e64IuXiuWVOsyJxx|PAR2020-0156|3|ECONOLINE|TABASCO|CENTLA|JALAPITA CENTLA|2022-02-01|12900|0|100|50|0|0|0|0|0|0|0|0|0|0|0|0|0|0|0|RAMIREZ|RODRIGUES|ERNESTO|SOLTERO|X|X|CARRETERA A VILLA|JALAPITA CENTLA|X|X|X|X|X|CARRETERA A VILLA|X|LUNES|X|X|X|X|X|DOMICILIO |9300|3600|0|0|0|2022-01-22|2022-01-29|x|x|x|x|x|QWZGYT4O9KVTQO|x|HOMBRE|X|12900|X|X|X|X|X|X|X|X|CARDENAS|X|X|X|X|X</v>
      </c>
    </row>
    <row r="1264" spans="1:82" x14ac:dyDescent="0.25">
      <c r="A1264" t="s">
        <v>1398</v>
      </c>
      <c r="B1264" t="s">
        <v>2485</v>
      </c>
      <c r="C1264">
        <v>3</v>
      </c>
      <c r="D1264" t="s">
        <v>3183</v>
      </c>
      <c r="E1264" t="s">
        <v>3188</v>
      </c>
      <c r="F1264" t="s">
        <v>3194</v>
      </c>
      <c r="G1264" t="s">
        <v>3398</v>
      </c>
      <c r="H1264" t="s">
        <v>3858</v>
      </c>
      <c r="I1264">
        <v>14800</v>
      </c>
      <c r="J1264">
        <v>0</v>
      </c>
      <c r="K1264">
        <v>50</v>
      </c>
      <c r="L1264">
        <v>50</v>
      </c>
      <c r="M1264">
        <v>1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 t="s">
        <v>4428</v>
      </c>
      <c r="AC1264" t="s">
        <v>4494</v>
      </c>
      <c r="AD1264" t="s">
        <v>4528</v>
      </c>
      <c r="AE1264" t="s">
        <v>4</v>
      </c>
      <c r="AF1264" t="s">
        <v>1</v>
      </c>
      <c r="AG1264" t="s">
        <v>1</v>
      </c>
      <c r="AH1264" t="s">
        <v>3237</v>
      </c>
      <c r="AI1264" t="s">
        <v>3398</v>
      </c>
      <c r="AJ1264" t="s">
        <v>1</v>
      </c>
      <c r="AK1264">
        <v>9131011079</v>
      </c>
      <c r="AL1264" t="s">
        <v>1</v>
      </c>
      <c r="AM1264" t="s">
        <v>1</v>
      </c>
      <c r="AN1264" t="s">
        <v>1</v>
      </c>
      <c r="AO1264" t="s">
        <v>3237</v>
      </c>
      <c r="AP1264" t="s">
        <v>1</v>
      </c>
      <c r="AQ1264" t="s">
        <v>2</v>
      </c>
      <c r="AR1264" t="s">
        <v>1</v>
      </c>
      <c r="AS1264" t="s">
        <v>1</v>
      </c>
      <c r="AT1264" t="s">
        <v>1</v>
      </c>
      <c r="AU1264" t="s">
        <v>1</v>
      </c>
      <c r="AV1264" t="s">
        <v>1</v>
      </c>
      <c r="AW1264" t="s">
        <v>11</v>
      </c>
      <c r="AX1264">
        <f>Tabla1[[#This Row],[precio del paquete]]-Tabla1[[#This Row],[Saldo_Deudor]]</f>
        <v>1400</v>
      </c>
      <c r="AY1264">
        <v>13400</v>
      </c>
      <c r="AZ1264">
        <v>0</v>
      </c>
      <c r="BA1264">
        <v>0</v>
      </c>
      <c r="BB1264" s="20">
        <v>0</v>
      </c>
      <c r="BC1264" t="s">
        <v>4124</v>
      </c>
      <c r="BD1264" t="s">
        <v>4103</v>
      </c>
      <c r="BE1264" t="s">
        <v>3</v>
      </c>
      <c r="BF1264" t="s">
        <v>3</v>
      </c>
      <c r="BG1264" t="s">
        <v>3</v>
      </c>
      <c r="BH1264" t="s">
        <v>3</v>
      </c>
      <c r="BI1264" t="s">
        <v>3</v>
      </c>
      <c r="BJ1264" s="18" t="s">
        <v>6139</v>
      </c>
      <c r="BK1264" t="s">
        <v>3</v>
      </c>
      <c r="BL1264" t="s">
        <v>132</v>
      </c>
      <c r="BM1264" t="s">
        <v>1</v>
      </c>
      <c r="BN1264">
        <f>Tabla1[[#This Row],[precio del paquete]]</f>
        <v>14800</v>
      </c>
      <c r="BO1264" t="s">
        <v>1</v>
      </c>
      <c r="BP1264" t="s">
        <v>1</v>
      </c>
      <c r="BQ1264" t="s">
        <v>1</v>
      </c>
      <c r="BR1264" t="s">
        <v>1</v>
      </c>
      <c r="BS1264" t="s">
        <v>1</v>
      </c>
      <c r="BT1264" t="s">
        <v>1</v>
      </c>
      <c r="BU1264" t="s">
        <v>1</v>
      </c>
      <c r="BV1264" t="s">
        <v>1</v>
      </c>
      <c r="BW1264" t="s">
        <v>0</v>
      </c>
      <c r="BX1264" t="s">
        <v>1</v>
      </c>
      <c r="BY1264" t="s">
        <v>1</v>
      </c>
      <c r="BZ1264" t="s">
        <v>1</v>
      </c>
      <c r="CA1264" t="s">
        <v>1</v>
      </c>
      <c r="CB1264" t="s">
        <v>1</v>
      </c>
      <c r="CD1264" t="str" cm="1">
        <f t="array" aca="1" ref="CD1264" ca="1">eConcatenar(A1264:CB1264,"|")</f>
        <v>uqgCm8dg7Uv8RgX0|PAR2021-3741|3|MEMORIAL|TABASCO|CENTLA|JALAPITA|2021-11-19|14800|0|50|50|1|0|0|0|0|0|0|0|0|0|0|0|0|0|0|IZQUIERDO|DIAZ|ELIZABETH|SOLTERO|X|X|CARRETERA PRINCIPAL SIN NUMERO|JALAPITA|X|9131011079|X|X|X|CARRETERA PRINCIPAL SIN NUMERO|X|LUNES|X|X|X|X|X|DOMICILIO |1400|13400|0|0|0|2022-01-21|2022-01-28|x|x|x|x|x|QWZGYT4O9KVTQO|x|HOMBRE|X|14800|X|X|X|X|X|X|X|X|CARDENAS|X|X|X|X|X</v>
      </c>
    </row>
    <row r="1265" spans="1:82" x14ac:dyDescent="0.25">
      <c r="A1265" t="s">
        <v>1399</v>
      </c>
      <c r="B1265" t="s">
        <v>2691</v>
      </c>
      <c r="C1265">
        <v>3</v>
      </c>
      <c r="D1265" t="s">
        <v>3184</v>
      </c>
      <c r="E1265" t="s">
        <v>3188</v>
      </c>
      <c r="F1265" t="s">
        <v>3194</v>
      </c>
      <c r="G1265" t="s">
        <v>3518</v>
      </c>
      <c r="H1265" t="s">
        <v>3894</v>
      </c>
      <c r="I1265">
        <v>24500</v>
      </c>
      <c r="J1265">
        <v>0</v>
      </c>
      <c r="K1265">
        <v>200</v>
      </c>
      <c r="L1265">
        <v>50</v>
      </c>
      <c r="M1265">
        <v>1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 t="s">
        <v>4328</v>
      </c>
      <c r="AC1265" t="s">
        <v>4217</v>
      </c>
      <c r="AD1265" t="s">
        <v>4827</v>
      </c>
      <c r="AE1265" t="s">
        <v>4</v>
      </c>
      <c r="AF1265" t="s">
        <v>1</v>
      </c>
      <c r="AG1265" t="s">
        <v>1</v>
      </c>
      <c r="AH1265" t="s">
        <v>3237</v>
      </c>
      <c r="AI1265" t="s">
        <v>3518</v>
      </c>
      <c r="AJ1265" t="s">
        <v>1</v>
      </c>
      <c r="AK1265">
        <v>9331596084</v>
      </c>
      <c r="AL1265" t="s">
        <v>1</v>
      </c>
      <c r="AM1265" t="s">
        <v>1</v>
      </c>
      <c r="AN1265" t="s">
        <v>1</v>
      </c>
      <c r="AO1265" t="s">
        <v>3237</v>
      </c>
      <c r="AP1265" t="s">
        <v>1</v>
      </c>
      <c r="AQ1265" t="s">
        <v>2</v>
      </c>
      <c r="AR1265" t="s">
        <v>1</v>
      </c>
      <c r="AS1265" t="s">
        <v>1</v>
      </c>
      <c r="AT1265" t="s">
        <v>1</v>
      </c>
      <c r="AU1265" t="s">
        <v>1</v>
      </c>
      <c r="AV1265" t="s">
        <v>1</v>
      </c>
      <c r="AW1265" t="s">
        <v>11</v>
      </c>
      <c r="AX1265">
        <f>Tabla1[[#This Row],[precio del paquete]]-Tabla1[[#This Row],[Saldo_Deudor]]</f>
        <v>1000</v>
      </c>
      <c r="AY1265">
        <v>23500</v>
      </c>
      <c r="AZ1265">
        <v>0</v>
      </c>
      <c r="BA1265">
        <v>0</v>
      </c>
      <c r="BB1265" s="20">
        <v>0</v>
      </c>
      <c r="BC1265" t="s">
        <v>3894</v>
      </c>
      <c r="BD1265" t="s">
        <v>3836</v>
      </c>
      <c r="BE1265" t="s">
        <v>3</v>
      </c>
      <c r="BF1265" t="s">
        <v>3</v>
      </c>
      <c r="BG1265" t="s">
        <v>3</v>
      </c>
      <c r="BH1265" t="s">
        <v>3</v>
      </c>
      <c r="BI1265" t="s">
        <v>3</v>
      </c>
      <c r="BJ1265" s="19" t="s">
        <v>6139</v>
      </c>
      <c r="BK1265" t="s">
        <v>3</v>
      </c>
      <c r="BL1265" t="s">
        <v>132</v>
      </c>
      <c r="BM1265" t="s">
        <v>1</v>
      </c>
      <c r="BN1265">
        <f>Tabla1[[#This Row],[precio del paquete]]</f>
        <v>24500</v>
      </c>
      <c r="BO1265" t="s">
        <v>1</v>
      </c>
      <c r="BP1265" t="s">
        <v>1</v>
      </c>
      <c r="BQ1265" t="s">
        <v>1</v>
      </c>
      <c r="BR1265" t="s">
        <v>1</v>
      </c>
      <c r="BS1265" t="s">
        <v>1</v>
      </c>
      <c r="BT1265" t="s">
        <v>1</v>
      </c>
      <c r="BU1265" t="s">
        <v>1</v>
      </c>
      <c r="BV1265" t="s">
        <v>1</v>
      </c>
      <c r="BW1265" t="s">
        <v>0</v>
      </c>
      <c r="BX1265" t="s">
        <v>1</v>
      </c>
      <c r="BY1265" t="s">
        <v>1</v>
      </c>
      <c r="BZ1265" t="s">
        <v>1</v>
      </c>
      <c r="CA1265" t="s">
        <v>1</v>
      </c>
      <c r="CB1265" t="s">
        <v>1</v>
      </c>
      <c r="CD1265" t="str" cm="1">
        <f t="array" aca="1" ref="CD1265" ca="1">eConcatenar(A1265:CB1265,"|")</f>
        <v>L3YdPCAQMBIklvgL|PAR2021-3744|3|DIGNITY|TABASCO|CENTLA|RANCHERIA JALAPITA|2021-11-20|24500|0|200|50|1|0|0|0|0|0|0|0|0|0|0|0|0|0|0|CUPIL|RODRIGUEZ|DEYSI KARINA|SOLTERO|X|X|CARRETERA PRINCIPAL SIN NUMERO|RANCHERIA JALAPITA|X|9331596084|X|X|X|CARRETERA PRINCIPAL SIN NUMERO|X|LUNES|X|X|X|X|X|DOMICILIO |1000|23500|0|0|0|2021-11-20|2021-11-27|x|x|x|x|x|QWZGYT4O9KVTQO|x|HOMBRE|X|24500|X|X|X|X|X|X|X|X|CARDENAS|X|X|X|X|X</v>
      </c>
    </row>
    <row r="1266" spans="1:82" x14ac:dyDescent="0.25">
      <c r="A1266" t="s">
        <v>1400</v>
      </c>
      <c r="B1266" t="s">
        <v>2488</v>
      </c>
      <c r="C1266">
        <v>3</v>
      </c>
      <c r="D1266" t="s">
        <v>3187</v>
      </c>
      <c r="E1266" t="s">
        <v>3188</v>
      </c>
      <c r="F1266" t="s">
        <v>3194</v>
      </c>
      <c r="G1266" t="s">
        <v>3400</v>
      </c>
      <c r="H1266" t="s">
        <v>3879</v>
      </c>
      <c r="I1266">
        <v>12900</v>
      </c>
      <c r="J1266">
        <v>0</v>
      </c>
      <c r="K1266">
        <v>200</v>
      </c>
      <c r="L1266">
        <v>50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 t="s">
        <v>4664</v>
      </c>
      <c r="AC1266" t="s">
        <v>4491</v>
      </c>
      <c r="AD1266" t="s">
        <v>4195</v>
      </c>
      <c r="AE1266" t="s">
        <v>4</v>
      </c>
      <c r="AF1266" s="1" t="s">
        <v>1</v>
      </c>
      <c r="AG1266" t="s">
        <v>1</v>
      </c>
      <c r="AH1266" t="s">
        <v>5459</v>
      </c>
      <c r="AI1266" t="s">
        <v>3400</v>
      </c>
      <c r="AJ1266" t="s">
        <v>1</v>
      </c>
      <c r="AK1266">
        <v>9131063420</v>
      </c>
      <c r="AL1266" t="s">
        <v>1</v>
      </c>
      <c r="AM1266" t="s">
        <v>1</v>
      </c>
      <c r="AN1266" t="s">
        <v>1</v>
      </c>
      <c r="AO1266" t="s">
        <v>5459</v>
      </c>
      <c r="AP1266" t="s">
        <v>1</v>
      </c>
      <c r="AQ1266" t="s">
        <v>2</v>
      </c>
      <c r="AR1266" t="s">
        <v>1</v>
      </c>
      <c r="AS1266" t="s">
        <v>1</v>
      </c>
      <c r="AT1266" t="s">
        <v>1</v>
      </c>
      <c r="AU1266" t="s">
        <v>1</v>
      </c>
      <c r="AV1266" t="s">
        <v>1</v>
      </c>
      <c r="AW1266" t="s">
        <v>11</v>
      </c>
      <c r="AX1266">
        <f>Tabla1[[#This Row],[precio del paquete]]-Tabla1[[#This Row],[Saldo_Deudor]]</f>
        <v>10300</v>
      </c>
      <c r="AY1266">
        <v>2600</v>
      </c>
      <c r="AZ1266">
        <v>0</v>
      </c>
      <c r="BA1266">
        <v>0</v>
      </c>
      <c r="BB1266" s="20">
        <v>0</v>
      </c>
      <c r="BC1266" t="s">
        <v>4124</v>
      </c>
      <c r="BD1266" t="s">
        <v>4103</v>
      </c>
      <c r="BE1266" s="1" t="s">
        <v>3</v>
      </c>
      <c r="BF1266" t="s">
        <v>3</v>
      </c>
      <c r="BG1266" t="s">
        <v>3</v>
      </c>
      <c r="BH1266" t="s">
        <v>3</v>
      </c>
      <c r="BI1266" t="s">
        <v>3</v>
      </c>
      <c r="BJ1266" s="18" t="s">
        <v>6139</v>
      </c>
      <c r="BK1266" t="s">
        <v>3</v>
      </c>
      <c r="BL1266" t="s">
        <v>132</v>
      </c>
      <c r="BM1266" s="2" t="s">
        <v>1</v>
      </c>
      <c r="BN1266">
        <f>Tabla1[[#This Row],[precio del paquete]]</f>
        <v>12900</v>
      </c>
      <c r="BO1266" t="s">
        <v>1</v>
      </c>
      <c r="BP1266" t="s">
        <v>1</v>
      </c>
      <c r="BQ1266" t="s">
        <v>1</v>
      </c>
      <c r="BR1266" t="s">
        <v>1</v>
      </c>
      <c r="BS1266" t="s">
        <v>1</v>
      </c>
      <c r="BT1266" t="s">
        <v>1</v>
      </c>
      <c r="BU1266" t="s">
        <v>1</v>
      </c>
      <c r="BV1266" t="s">
        <v>1</v>
      </c>
      <c r="BW1266" t="s">
        <v>0</v>
      </c>
      <c r="BX1266" t="s">
        <v>1</v>
      </c>
      <c r="BY1266" t="s">
        <v>1</v>
      </c>
      <c r="BZ1266" t="s">
        <v>1</v>
      </c>
      <c r="CA1266" t="s">
        <v>1</v>
      </c>
      <c r="CB1266" t="s">
        <v>1</v>
      </c>
      <c r="CD1266" t="str" cm="1">
        <f t="array" aca="1" ref="CD1266" ca="1">eConcatenar(A1266:CB1266,"|")</f>
        <v>P5ZZQDojPkXnYhif|PAR2019-2759|3|ECONOLINE|TABASCO|CENTLA|JALAPITA COLONIA SAN JUAN|2019-09-25|12900|0|200|50|0|0|0|0|0|0|0|0|0|0|0|0|0|0|0|DIONISIO|CHABLE|GEORGINA|SOLTERO|X|X|PASANDO EL KINDER |JALAPITA COLONIA SAN JUAN|X|9131063420|X|X|X|PASANDO EL KINDER |X|LUNES|X|X|X|X|X|DOMICILIO |10300|2600|0|0|0|2022-01-21|2022-01-28|x|x|x|x|x|QWZGYT4O9KVTQO|x|HOMBRE|X|12900|X|X|X|X|X|X|X|X|CARDENAS|X|X|X|X|X</v>
      </c>
    </row>
    <row r="1267" spans="1:82" x14ac:dyDescent="0.25">
      <c r="A1267" t="s">
        <v>1401</v>
      </c>
      <c r="B1267" t="s">
        <v>2164</v>
      </c>
      <c r="C1267">
        <v>3</v>
      </c>
      <c r="D1267" t="s">
        <v>3183</v>
      </c>
      <c r="E1267" t="s">
        <v>3188</v>
      </c>
      <c r="F1267" t="s">
        <v>3192</v>
      </c>
      <c r="G1267" t="s">
        <v>3219</v>
      </c>
      <c r="H1267" t="s">
        <v>3776</v>
      </c>
      <c r="I1267">
        <v>14800</v>
      </c>
      <c r="J1267">
        <v>0</v>
      </c>
      <c r="K1267">
        <v>100</v>
      </c>
      <c r="L1267">
        <v>50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 t="s">
        <v>4252</v>
      </c>
      <c r="AC1267" t="s">
        <v>4253</v>
      </c>
      <c r="AD1267" t="s">
        <v>4254</v>
      </c>
      <c r="AE1267" t="s">
        <v>4</v>
      </c>
      <c r="AF1267" t="s">
        <v>1</v>
      </c>
      <c r="AG1267" t="s">
        <v>1</v>
      </c>
      <c r="AH1267" t="s">
        <v>5208</v>
      </c>
      <c r="AI1267" t="s">
        <v>3219</v>
      </c>
      <c r="AJ1267" t="s">
        <v>1</v>
      </c>
      <c r="AK1267">
        <v>9331392434</v>
      </c>
      <c r="AL1267" t="s">
        <v>1</v>
      </c>
      <c r="AM1267" t="s">
        <v>1</v>
      </c>
      <c r="AN1267" t="s">
        <v>1</v>
      </c>
      <c r="AO1267" t="s">
        <v>5208</v>
      </c>
      <c r="AP1267" t="s">
        <v>1</v>
      </c>
      <c r="AQ1267" t="s">
        <v>2</v>
      </c>
      <c r="AR1267" t="s">
        <v>1</v>
      </c>
      <c r="AS1267" t="s">
        <v>1</v>
      </c>
      <c r="AT1267" t="s">
        <v>1</v>
      </c>
      <c r="AU1267" t="s">
        <v>1</v>
      </c>
      <c r="AV1267" t="s">
        <v>1</v>
      </c>
      <c r="AW1267" t="s">
        <v>11</v>
      </c>
      <c r="AX1267">
        <f>Tabla1[[#This Row],[precio del paquete]]-Tabla1[[#This Row],[Saldo_Deudor]]</f>
        <v>11300</v>
      </c>
      <c r="AY1267">
        <v>3500</v>
      </c>
      <c r="AZ1267">
        <v>0</v>
      </c>
      <c r="BA1267">
        <v>0</v>
      </c>
      <c r="BB1267" s="20">
        <v>0</v>
      </c>
      <c r="BC1267" t="s">
        <v>4124</v>
      </c>
      <c r="BD1267" t="s">
        <v>4103</v>
      </c>
      <c r="BE1267" t="s">
        <v>3</v>
      </c>
      <c r="BF1267" t="s">
        <v>3</v>
      </c>
      <c r="BG1267" t="s">
        <v>3</v>
      </c>
      <c r="BH1267" t="s">
        <v>3</v>
      </c>
      <c r="BI1267" t="s">
        <v>3</v>
      </c>
      <c r="BJ1267" s="19" t="s">
        <v>6139</v>
      </c>
      <c r="BK1267" t="s">
        <v>3</v>
      </c>
      <c r="BL1267" t="s">
        <v>132</v>
      </c>
      <c r="BM1267" t="s">
        <v>1</v>
      </c>
      <c r="BN1267">
        <f>Tabla1[[#This Row],[precio del paquete]]</f>
        <v>14800</v>
      </c>
      <c r="BO1267" t="s">
        <v>1</v>
      </c>
      <c r="BP1267" t="s">
        <v>1</v>
      </c>
      <c r="BQ1267" t="s">
        <v>1</v>
      </c>
      <c r="BR1267" t="s">
        <v>1</v>
      </c>
      <c r="BS1267" t="s">
        <v>1</v>
      </c>
      <c r="BT1267" t="s">
        <v>1</v>
      </c>
      <c r="BU1267" t="s">
        <v>1</v>
      </c>
      <c r="BV1267" t="s">
        <v>1</v>
      </c>
      <c r="BW1267" t="s">
        <v>0</v>
      </c>
      <c r="BX1267" t="s">
        <v>1</v>
      </c>
      <c r="BY1267" t="s">
        <v>1</v>
      </c>
      <c r="BZ1267" t="s">
        <v>1</v>
      </c>
      <c r="CA1267" t="s">
        <v>1</v>
      </c>
      <c r="CB1267" t="s">
        <v>1</v>
      </c>
      <c r="CD1267" t="str" cm="1">
        <f t="array" aca="1" ref="CD1267" ca="1">eConcatenar(A1267:CB1267,"|")</f>
        <v>uExFdlVdVXsTR9kJ|PAR2020-0158|3|MEMORIAL|TABASCO|PARAISO|BUENA VISTA|2020-01-14|14800|0|100|50|0|0|0|0|0|0|0|0|0|0|0|0|0|0|0|CARRASCO|GAMAS|CARMEN|SOLTERO|X|X|CALLE AQUILES SERDAN|BUENA VISTA|X|9331392434|X|X|X|CALLE AQUILES SERDAN|X|LUNES|X|X|X|X|X|DOMICILIO |11300|3500|0|0|0|2022-01-21|2022-01-28|x|x|x|x|x|QWZGYT4O9KVTQO|x|HOMBRE|X|14800|X|X|X|X|X|X|X|X|CARDENAS|X|X|X|X|X</v>
      </c>
    </row>
    <row r="1268" spans="1:82" x14ac:dyDescent="0.25">
      <c r="A1268" t="s">
        <v>1402</v>
      </c>
      <c r="B1268" t="s">
        <v>2665</v>
      </c>
      <c r="C1268">
        <v>3</v>
      </c>
      <c r="D1268" t="s">
        <v>3187</v>
      </c>
      <c r="E1268" t="s">
        <v>3188</v>
      </c>
      <c r="F1268" t="s">
        <v>3192</v>
      </c>
      <c r="G1268" t="s">
        <v>3501</v>
      </c>
      <c r="H1268" t="s">
        <v>3999</v>
      </c>
      <c r="I1268">
        <v>12900</v>
      </c>
      <c r="J1268">
        <v>0</v>
      </c>
      <c r="K1268">
        <v>200</v>
      </c>
      <c r="L1268">
        <v>50</v>
      </c>
      <c r="M1268">
        <v>1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 t="s">
        <v>4217</v>
      </c>
      <c r="AC1268" t="s">
        <v>4350</v>
      </c>
      <c r="AD1268" t="s">
        <v>4807</v>
      </c>
      <c r="AE1268" t="s">
        <v>4</v>
      </c>
      <c r="AF1268" t="s">
        <v>1</v>
      </c>
      <c r="AG1268" t="s">
        <v>1</v>
      </c>
      <c r="AH1268" t="s">
        <v>5579</v>
      </c>
      <c r="AI1268" t="s">
        <v>3501</v>
      </c>
      <c r="AJ1268" t="s">
        <v>1</v>
      </c>
      <c r="AK1268">
        <v>9331167092</v>
      </c>
      <c r="AL1268" t="s">
        <v>1</v>
      </c>
      <c r="AM1268" t="s">
        <v>1</v>
      </c>
      <c r="AN1268" t="s">
        <v>1</v>
      </c>
      <c r="AO1268" t="s">
        <v>5579</v>
      </c>
      <c r="AP1268" t="s">
        <v>1</v>
      </c>
      <c r="AQ1268" t="s">
        <v>2</v>
      </c>
      <c r="AR1268" t="s">
        <v>1</v>
      </c>
      <c r="AS1268" t="s">
        <v>1</v>
      </c>
      <c r="AT1268" t="s">
        <v>1</v>
      </c>
      <c r="AU1268" t="s">
        <v>1</v>
      </c>
      <c r="AV1268" t="s">
        <v>1</v>
      </c>
      <c r="AW1268" t="s">
        <v>11</v>
      </c>
      <c r="AX1268">
        <f>Tabla1[[#This Row],[precio del paquete]]-Tabla1[[#This Row],[Saldo_Deudor]]</f>
        <v>8800</v>
      </c>
      <c r="AY1268">
        <v>4100</v>
      </c>
      <c r="AZ1268">
        <v>0</v>
      </c>
      <c r="BA1268">
        <v>0</v>
      </c>
      <c r="BB1268" s="20">
        <v>0</v>
      </c>
      <c r="BC1268" t="s">
        <v>4124</v>
      </c>
      <c r="BD1268" t="s">
        <v>4103</v>
      </c>
      <c r="BE1268" t="s">
        <v>3</v>
      </c>
      <c r="BF1268" t="s">
        <v>3</v>
      </c>
      <c r="BG1268" t="s">
        <v>3</v>
      </c>
      <c r="BH1268" t="s">
        <v>3</v>
      </c>
      <c r="BI1268" t="s">
        <v>3</v>
      </c>
      <c r="BJ1268" s="18" t="s">
        <v>6139</v>
      </c>
      <c r="BK1268" t="s">
        <v>3</v>
      </c>
      <c r="BL1268" t="s">
        <v>132</v>
      </c>
      <c r="BM1268" t="s">
        <v>1</v>
      </c>
      <c r="BN1268">
        <f>Tabla1[[#This Row],[precio del paquete]]</f>
        <v>12900</v>
      </c>
      <c r="BO1268" t="s">
        <v>1</v>
      </c>
      <c r="BP1268" t="s">
        <v>1</v>
      </c>
      <c r="BQ1268" t="s">
        <v>1</v>
      </c>
      <c r="BR1268" t="s">
        <v>1</v>
      </c>
      <c r="BS1268" t="s">
        <v>1</v>
      </c>
      <c r="BT1268" t="s">
        <v>1</v>
      </c>
      <c r="BU1268" t="s">
        <v>1</v>
      </c>
      <c r="BV1268" t="s">
        <v>1</v>
      </c>
      <c r="BW1268" t="s">
        <v>0</v>
      </c>
      <c r="BX1268" t="s">
        <v>1</v>
      </c>
      <c r="BY1268" t="s">
        <v>1</v>
      </c>
      <c r="BZ1268" t="s">
        <v>1</v>
      </c>
      <c r="CA1268" t="s">
        <v>1</v>
      </c>
      <c r="CB1268" t="s">
        <v>1</v>
      </c>
      <c r="CD1268" t="str" cm="1">
        <f t="array" aca="1" ref="CD1268" ca="1">eConcatenar(A1268:CB1268,"|")</f>
        <v>4KOSPjP6epiyOi2n|PAR2020-0112|3|ECONOLINE|TABASCO|PARAISO|RANCHERIA AQUILES SERDAN|2020-06-01|12900|0|200|50|1|0|0|0|0|0|0|0|0|0|0|0|0|0|0|RODRIGUEZ|LEON|REYES ALBERTO|SOLTERO|X|X|ANTES DEL KINDER|RANCHERIA AQUILES SERDAN|X|9331167092|X|X|X|ANTES DEL KINDER|X|LUNES|X|X|X|X|X|DOMICILIO |8800|4100|0|0|0|2022-01-21|2022-01-28|x|x|x|x|x|QWZGYT4O9KVTQO|x|HOMBRE|X|12900|X|X|X|X|X|X|X|X|CARDENAS|X|X|X|X|X</v>
      </c>
    </row>
    <row r="1269" spans="1:82" x14ac:dyDescent="0.25">
      <c r="A1269" t="s">
        <v>1403</v>
      </c>
      <c r="B1269" t="s">
        <v>2316</v>
      </c>
      <c r="C1269">
        <v>3</v>
      </c>
      <c r="D1269" t="s">
        <v>3183</v>
      </c>
      <c r="E1269" t="s">
        <v>3188</v>
      </c>
      <c r="F1269" t="s">
        <v>3192</v>
      </c>
      <c r="G1269" t="s">
        <v>3306</v>
      </c>
      <c r="H1269" t="s">
        <v>3789</v>
      </c>
      <c r="I1269">
        <v>14800</v>
      </c>
      <c r="J1269">
        <v>0</v>
      </c>
      <c r="K1269">
        <v>200</v>
      </c>
      <c r="L1269">
        <v>50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 t="s">
        <v>4237</v>
      </c>
      <c r="AC1269" t="s">
        <v>4488</v>
      </c>
      <c r="AD1269" t="s">
        <v>4489</v>
      </c>
      <c r="AE1269" t="s">
        <v>4</v>
      </c>
      <c r="AF1269" t="s">
        <v>1</v>
      </c>
      <c r="AG1269" t="s">
        <v>1</v>
      </c>
      <c r="AH1269" t="s">
        <v>5340</v>
      </c>
      <c r="AI1269" t="s">
        <v>3306</v>
      </c>
      <c r="AJ1269" t="s">
        <v>1</v>
      </c>
      <c r="AK1269">
        <v>9331260272</v>
      </c>
      <c r="AL1269" t="s">
        <v>1</v>
      </c>
      <c r="AM1269" t="s">
        <v>1</v>
      </c>
      <c r="AN1269" t="s">
        <v>1</v>
      </c>
      <c r="AO1269" t="s">
        <v>5340</v>
      </c>
      <c r="AP1269" t="s">
        <v>1</v>
      </c>
      <c r="AQ1269" t="s">
        <v>2</v>
      </c>
      <c r="AR1269" t="s">
        <v>1</v>
      </c>
      <c r="AS1269" t="s">
        <v>1</v>
      </c>
      <c r="AT1269" t="s">
        <v>1</v>
      </c>
      <c r="AU1269" t="s">
        <v>1</v>
      </c>
      <c r="AV1269" t="s">
        <v>1</v>
      </c>
      <c r="AW1269" t="s">
        <v>11</v>
      </c>
      <c r="AX1269">
        <f>Tabla1[[#This Row],[precio del paquete]]-Tabla1[[#This Row],[Saldo_Deudor]]</f>
        <v>400</v>
      </c>
      <c r="AY1269">
        <v>14400</v>
      </c>
      <c r="AZ1269">
        <v>0</v>
      </c>
      <c r="BA1269">
        <v>0</v>
      </c>
      <c r="BB1269" s="20">
        <v>0</v>
      </c>
      <c r="BC1269" t="s">
        <v>4124</v>
      </c>
      <c r="BD1269" t="s">
        <v>4103</v>
      </c>
      <c r="BE1269" t="s">
        <v>3</v>
      </c>
      <c r="BF1269" t="s">
        <v>3</v>
      </c>
      <c r="BG1269" t="s">
        <v>3</v>
      </c>
      <c r="BH1269" t="s">
        <v>3</v>
      </c>
      <c r="BI1269" t="s">
        <v>3</v>
      </c>
      <c r="BJ1269" s="19" t="s">
        <v>6139</v>
      </c>
      <c r="BK1269" t="s">
        <v>3</v>
      </c>
      <c r="BL1269" t="s">
        <v>132</v>
      </c>
      <c r="BM1269" t="s">
        <v>1</v>
      </c>
      <c r="BN1269">
        <f>Tabla1[[#This Row],[precio del paquete]]</f>
        <v>14800</v>
      </c>
      <c r="BO1269" t="s">
        <v>1</v>
      </c>
      <c r="BP1269" t="s">
        <v>1</v>
      </c>
      <c r="BQ1269" t="s">
        <v>1</v>
      </c>
      <c r="BR1269" t="s">
        <v>1</v>
      </c>
      <c r="BS1269" t="s">
        <v>1</v>
      </c>
      <c r="BT1269" t="s">
        <v>1</v>
      </c>
      <c r="BU1269" t="s">
        <v>1</v>
      </c>
      <c r="BV1269" t="s">
        <v>1</v>
      </c>
      <c r="BW1269" t="s">
        <v>0</v>
      </c>
      <c r="BX1269" t="s">
        <v>1</v>
      </c>
      <c r="BY1269" t="s">
        <v>1</v>
      </c>
      <c r="BZ1269" t="s">
        <v>1</v>
      </c>
      <c r="CA1269" t="s">
        <v>1</v>
      </c>
      <c r="CB1269" t="s">
        <v>1</v>
      </c>
      <c r="CD1269" t="str" cm="1">
        <f t="array" aca="1" ref="CD1269" ca="1">eConcatenar(A1269:CB1269,"|")</f>
        <v>RzYe0G6aJ2DRHguH|PAR2022-0104|3|MEMORIAL|TABASCO|PARAISO|EJIDO AQUILES SERDAN|2022-03-01|14800|0|200|50|0|0|0|0|0|0|0|0|0|0|0|0|0|0|0|ALEJANDRO|RAMON|NELDA|SOLTERO|X|X|CARRETERA A JALAPITA SIN NUMERO|EJIDO AQUILES SERDAN|X|9331260272|X|X|X|CARRETERA A JALAPITA SIN NUMERO|X|LUNES|X|X|X|X|X|DOMICILIO |400|14400|0|0|0|2022-01-21|2022-01-28|x|x|x|x|x|QWZGYT4O9KVTQO|x|HOMBRE|X|14800|X|X|X|X|X|X|X|X|CARDENAS|X|X|X|X|X</v>
      </c>
    </row>
    <row r="1270" spans="1:82" x14ac:dyDescent="0.25">
      <c r="A1270" t="s">
        <v>1404</v>
      </c>
      <c r="B1270" t="s">
        <v>2317</v>
      </c>
      <c r="C1270">
        <v>3</v>
      </c>
      <c r="D1270" t="s">
        <v>3187</v>
      </c>
      <c r="E1270" t="s">
        <v>3188</v>
      </c>
      <c r="F1270" t="s">
        <v>3192</v>
      </c>
      <c r="G1270" t="s">
        <v>3306</v>
      </c>
      <c r="H1270" t="s">
        <v>3874</v>
      </c>
      <c r="I1270">
        <v>12900</v>
      </c>
      <c r="J1270">
        <v>0</v>
      </c>
      <c r="K1270">
        <v>100</v>
      </c>
      <c r="L1270">
        <v>50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 t="s">
        <v>4212</v>
      </c>
      <c r="AC1270" t="s">
        <v>4212</v>
      </c>
      <c r="AD1270" t="s">
        <v>4490</v>
      </c>
      <c r="AE1270" t="s">
        <v>4</v>
      </c>
      <c r="AF1270" t="s">
        <v>1</v>
      </c>
      <c r="AG1270" t="s">
        <v>1</v>
      </c>
      <c r="AH1270" t="s">
        <v>5340</v>
      </c>
      <c r="AI1270" t="s">
        <v>3306</v>
      </c>
      <c r="AJ1270" t="s">
        <v>1</v>
      </c>
      <c r="AK1270">
        <v>9331311118</v>
      </c>
      <c r="AL1270" t="s">
        <v>1</v>
      </c>
      <c r="AM1270" t="s">
        <v>1</v>
      </c>
      <c r="AN1270" t="s">
        <v>1</v>
      </c>
      <c r="AO1270" t="s">
        <v>5340</v>
      </c>
      <c r="AP1270" t="s">
        <v>1</v>
      </c>
      <c r="AQ1270" t="s">
        <v>2</v>
      </c>
      <c r="AR1270" t="s">
        <v>1</v>
      </c>
      <c r="AS1270" t="s">
        <v>1</v>
      </c>
      <c r="AT1270" t="s">
        <v>1</v>
      </c>
      <c r="AU1270" t="s">
        <v>1</v>
      </c>
      <c r="AV1270" t="s">
        <v>1</v>
      </c>
      <c r="AW1270" t="s">
        <v>11</v>
      </c>
      <c r="AX1270">
        <f>Tabla1[[#This Row],[precio del paquete]]-Tabla1[[#This Row],[Saldo_Deudor]]</f>
        <v>11200</v>
      </c>
      <c r="AY1270">
        <v>1700</v>
      </c>
      <c r="AZ1270">
        <v>0</v>
      </c>
      <c r="BA1270">
        <v>0</v>
      </c>
      <c r="BB1270" s="20">
        <v>0</v>
      </c>
      <c r="BC1270" t="s">
        <v>4124</v>
      </c>
      <c r="BD1270" t="s">
        <v>4103</v>
      </c>
      <c r="BE1270" t="s">
        <v>3</v>
      </c>
      <c r="BF1270" t="s">
        <v>3</v>
      </c>
      <c r="BG1270" t="s">
        <v>3</v>
      </c>
      <c r="BH1270" t="s">
        <v>3</v>
      </c>
      <c r="BI1270" t="s">
        <v>3</v>
      </c>
      <c r="BJ1270" s="18" t="s">
        <v>6139</v>
      </c>
      <c r="BK1270" t="s">
        <v>3</v>
      </c>
      <c r="BL1270" t="s">
        <v>132</v>
      </c>
      <c r="BM1270" t="s">
        <v>1</v>
      </c>
      <c r="BN1270">
        <f>Tabla1[[#This Row],[precio del paquete]]</f>
        <v>12900</v>
      </c>
      <c r="BO1270" t="s">
        <v>1</v>
      </c>
      <c r="BP1270" t="s">
        <v>1</v>
      </c>
      <c r="BQ1270" t="s">
        <v>1</v>
      </c>
      <c r="BR1270" t="s">
        <v>1</v>
      </c>
      <c r="BS1270" t="s">
        <v>1</v>
      </c>
      <c r="BT1270" t="s">
        <v>1</v>
      </c>
      <c r="BU1270" t="s">
        <v>1</v>
      </c>
      <c r="BV1270" t="s">
        <v>1</v>
      </c>
      <c r="BW1270" t="s">
        <v>0</v>
      </c>
      <c r="BX1270" t="s">
        <v>1</v>
      </c>
      <c r="BY1270" t="s">
        <v>1</v>
      </c>
      <c r="BZ1270" t="s">
        <v>1</v>
      </c>
      <c r="CA1270" t="s">
        <v>1</v>
      </c>
      <c r="CB1270" t="s">
        <v>1</v>
      </c>
      <c r="CD1270" t="str" cm="1">
        <f t="array" aca="1" ref="CD1270" ca="1">eConcatenar(A1270:CB1270,"|")</f>
        <v>Hkfk6eqZ3yQ4xu2J|PAR2019-2487|3|ECONOLINE|TABASCO|PARAISO|EJIDO AQUILES SERDAN|2019-09-17|12900|0|100|50|0|0|0|0|0|0|0|0|0|0|0|0|0|0|0|RAMIREZ|RAMIREZ|ROSELIA|SOLTERO|X|X|CARRETERA A JALAPITA SIN NUMERO|EJIDO AQUILES SERDAN|X|9331311118|X|X|X|CARRETERA A JALAPITA SIN NUMERO|X|LUNES|X|X|X|X|X|DOMICILIO |11200|1700|0|0|0|2022-01-21|2022-01-28|x|x|x|x|x|QWZGYT4O9KVTQO|x|HOMBRE|X|12900|X|X|X|X|X|X|X|X|CARDENAS|X|X|X|X|X</v>
      </c>
    </row>
    <row r="1271" spans="1:82" x14ac:dyDescent="0.25">
      <c r="A1271" t="s">
        <v>1405</v>
      </c>
      <c r="B1271" t="s">
        <v>2318</v>
      </c>
      <c r="C1271">
        <v>3</v>
      </c>
      <c r="D1271" t="s">
        <v>3187</v>
      </c>
      <c r="E1271" t="s">
        <v>3188</v>
      </c>
      <c r="F1271" t="s">
        <v>3192</v>
      </c>
      <c r="G1271" t="s">
        <v>3306</v>
      </c>
      <c r="H1271" t="s">
        <v>3875</v>
      </c>
      <c r="I1271">
        <v>12900</v>
      </c>
      <c r="J1271">
        <v>0</v>
      </c>
      <c r="K1271">
        <v>150</v>
      </c>
      <c r="L1271">
        <v>50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 t="s">
        <v>4212</v>
      </c>
      <c r="AC1271" t="s">
        <v>4491</v>
      </c>
      <c r="AD1271" t="s">
        <v>4492</v>
      </c>
      <c r="AE1271" t="s">
        <v>4</v>
      </c>
      <c r="AF1271" t="s">
        <v>1</v>
      </c>
      <c r="AG1271" t="s">
        <v>1</v>
      </c>
      <c r="AH1271" t="s">
        <v>5340</v>
      </c>
      <c r="AI1271" t="s">
        <v>3306</v>
      </c>
      <c r="AJ1271" t="s">
        <v>1</v>
      </c>
      <c r="AK1271" t="s">
        <v>1</v>
      </c>
      <c r="AL1271" t="s">
        <v>1</v>
      </c>
      <c r="AM1271" t="s">
        <v>1</v>
      </c>
      <c r="AN1271" t="s">
        <v>1</v>
      </c>
      <c r="AO1271" t="s">
        <v>5340</v>
      </c>
      <c r="AP1271" t="s">
        <v>1</v>
      </c>
      <c r="AQ1271" t="s">
        <v>2</v>
      </c>
      <c r="AR1271" t="s">
        <v>1</v>
      </c>
      <c r="AS1271" t="s">
        <v>1</v>
      </c>
      <c r="AT1271" t="s">
        <v>1</v>
      </c>
      <c r="AU1271" t="s">
        <v>1</v>
      </c>
      <c r="AV1271" t="s">
        <v>1</v>
      </c>
      <c r="AW1271" t="s">
        <v>11</v>
      </c>
      <c r="AX1271">
        <f>Tabla1[[#This Row],[precio del paquete]]-Tabla1[[#This Row],[Saldo_Deudor]]</f>
        <v>7150</v>
      </c>
      <c r="AY1271">
        <v>5750</v>
      </c>
      <c r="AZ1271">
        <v>0</v>
      </c>
      <c r="BA1271">
        <v>0</v>
      </c>
      <c r="BB1271" s="20">
        <v>0</v>
      </c>
      <c r="BC1271" t="s">
        <v>3875</v>
      </c>
      <c r="BD1271" t="s">
        <v>6062</v>
      </c>
      <c r="BE1271" t="s">
        <v>3</v>
      </c>
      <c r="BF1271" t="s">
        <v>3</v>
      </c>
      <c r="BG1271" t="s">
        <v>3</v>
      </c>
      <c r="BH1271" t="s">
        <v>3</v>
      </c>
      <c r="BI1271" t="s">
        <v>3</v>
      </c>
      <c r="BJ1271" s="19" t="s">
        <v>6139</v>
      </c>
      <c r="BK1271" t="s">
        <v>3</v>
      </c>
      <c r="BL1271" t="s">
        <v>132</v>
      </c>
      <c r="BM1271" t="s">
        <v>1</v>
      </c>
      <c r="BN1271">
        <f>Tabla1[[#This Row],[precio del paquete]]</f>
        <v>12900</v>
      </c>
      <c r="BO1271" t="s">
        <v>1</v>
      </c>
      <c r="BP1271" t="s">
        <v>1</v>
      </c>
      <c r="BQ1271" t="s">
        <v>1</v>
      </c>
      <c r="BR1271" t="s">
        <v>1</v>
      </c>
      <c r="BS1271" t="s">
        <v>1</v>
      </c>
      <c r="BT1271" t="s">
        <v>1</v>
      </c>
      <c r="BU1271" t="s">
        <v>1</v>
      </c>
      <c r="BV1271" t="s">
        <v>1</v>
      </c>
      <c r="BW1271" t="s">
        <v>0</v>
      </c>
      <c r="BX1271" t="s">
        <v>1</v>
      </c>
      <c r="BY1271" t="s">
        <v>1</v>
      </c>
      <c r="BZ1271" t="s">
        <v>1</v>
      </c>
      <c r="CA1271" t="s">
        <v>1</v>
      </c>
      <c r="CB1271" t="s">
        <v>1</v>
      </c>
      <c r="CD1271" t="str" cm="1">
        <f t="array" aca="1" ref="CD1271" ca="1">eConcatenar(A1271:CB1271,"|")</f>
        <v>tMcVequ7JXdIyAp2|PAR2019-2924|3|ECONOLINE|TABASCO|PARAISO|EJIDO AQUILES SERDAN|2019-02-10|12900|0|150|50|0|0|0|0|0|0|0|0|0|0|0|0|0|0|0|RAMIREZ|CHABLE|GREGORIO|SOLTERO|X|X|CARRETERA A JALAPITA SIN NUMERO|EJIDO AQUILES SERDAN|X|X|X|X|X|CARRETERA A JALAPITA SIN NUMERO|X|LUNES|X|X|X|X|X|DOMICILIO |7150|5750|0|0|0|2019-02-10|2019-02-17|x|x|x|x|x|QWZGYT4O9KVTQO|x|HOMBRE|X|12900|X|X|X|X|X|X|X|X|CARDENAS|X|X|X|X|X</v>
      </c>
    </row>
    <row r="1272" spans="1:82" x14ac:dyDescent="0.25">
      <c r="A1272" t="s">
        <v>1406</v>
      </c>
      <c r="B1272" t="s">
        <v>2319</v>
      </c>
      <c r="C1272">
        <v>3</v>
      </c>
      <c r="D1272" t="s">
        <v>3187</v>
      </c>
      <c r="E1272" t="s">
        <v>3188</v>
      </c>
      <c r="F1272" t="s">
        <v>3192</v>
      </c>
      <c r="G1272" t="s">
        <v>3306</v>
      </c>
      <c r="H1272" t="s">
        <v>3876</v>
      </c>
      <c r="I1272">
        <v>12900</v>
      </c>
      <c r="J1272">
        <v>0</v>
      </c>
      <c r="K1272">
        <v>800</v>
      </c>
      <c r="L1272">
        <v>50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 t="s">
        <v>4201</v>
      </c>
      <c r="AC1272" t="s">
        <v>4237</v>
      </c>
      <c r="AD1272" t="s">
        <v>4493</v>
      </c>
      <c r="AE1272" t="s">
        <v>4</v>
      </c>
      <c r="AF1272" t="s">
        <v>1</v>
      </c>
      <c r="AG1272" t="s">
        <v>1</v>
      </c>
      <c r="AH1272" t="s">
        <v>5340</v>
      </c>
      <c r="AI1272" t="s">
        <v>3306</v>
      </c>
      <c r="AJ1272" t="s">
        <v>1</v>
      </c>
      <c r="AK1272">
        <v>9331262340</v>
      </c>
      <c r="AL1272" t="s">
        <v>1</v>
      </c>
      <c r="AM1272" t="s">
        <v>1</v>
      </c>
      <c r="AN1272" t="s">
        <v>1</v>
      </c>
      <c r="AO1272" t="s">
        <v>5340</v>
      </c>
      <c r="AP1272" t="s">
        <v>1</v>
      </c>
      <c r="AQ1272" t="s">
        <v>2</v>
      </c>
      <c r="AR1272" t="s">
        <v>1</v>
      </c>
      <c r="AS1272" t="s">
        <v>1</v>
      </c>
      <c r="AT1272" t="s">
        <v>1</v>
      </c>
      <c r="AU1272" t="s">
        <v>1</v>
      </c>
      <c r="AV1272" t="s">
        <v>1</v>
      </c>
      <c r="AW1272" t="s">
        <v>11</v>
      </c>
      <c r="AX1272">
        <f>Tabla1[[#This Row],[precio del paquete]]-Tabla1[[#This Row],[Saldo_Deudor]]</f>
        <v>12400</v>
      </c>
      <c r="AY1272">
        <v>500</v>
      </c>
      <c r="AZ1272">
        <v>0</v>
      </c>
      <c r="BA1272">
        <v>0</v>
      </c>
      <c r="BB1272" s="20">
        <v>0</v>
      </c>
      <c r="BC1272" t="s">
        <v>4124</v>
      </c>
      <c r="BD1272" t="s">
        <v>4103</v>
      </c>
      <c r="BE1272" t="s">
        <v>3</v>
      </c>
      <c r="BF1272" t="s">
        <v>3</v>
      </c>
      <c r="BG1272" t="s">
        <v>3</v>
      </c>
      <c r="BH1272" t="s">
        <v>3</v>
      </c>
      <c r="BI1272" t="s">
        <v>3</v>
      </c>
      <c r="BJ1272" s="18" t="s">
        <v>6139</v>
      </c>
      <c r="BK1272" t="s">
        <v>3</v>
      </c>
      <c r="BL1272" t="s">
        <v>132</v>
      </c>
      <c r="BM1272" t="s">
        <v>1</v>
      </c>
      <c r="BN1272">
        <f>Tabla1[[#This Row],[precio del paquete]]</f>
        <v>12900</v>
      </c>
      <c r="BO1272" t="s">
        <v>1</v>
      </c>
      <c r="BP1272" t="s">
        <v>1</v>
      </c>
      <c r="BQ1272" t="s">
        <v>1</v>
      </c>
      <c r="BR1272" t="s">
        <v>1</v>
      </c>
      <c r="BS1272" t="s">
        <v>1</v>
      </c>
      <c r="BT1272" t="s">
        <v>1</v>
      </c>
      <c r="BU1272" t="s">
        <v>1</v>
      </c>
      <c r="BV1272" t="s">
        <v>1</v>
      </c>
      <c r="BW1272" t="s">
        <v>0</v>
      </c>
      <c r="BX1272" t="s">
        <v>1</v>
      </c>
      <c r="BY1272" t="s">
        <v>1</v>
      </c>
      <c r="BZ1272" t="s">
        <v>1</v>
      </c>
      <c r="CA1272" t="s">
        <v>1</v>
      </c>
      <c r="CB1272" t="s">
        <v>1</v>
      </c>
      <c r="CD1272" t="str" cm="1">
        <f t="array" aca="1" ref="CD1272" ca="1">eConcatenar(A1272:CB1272,"|")</f>
        <v>HypMgHG5fv4VqxS3|PAR2019-1676|3|ECONOLINE|TABASCO|PARAISO|EJIDO AQUILES SERDAN|2019-06-30|12900|0|800|50|0|0|0|0|0|0|0|0|0|0|0|0|0|0|0|HERNANDEZ|ALEJANDRO|MIRNA|SOLTERO|X|X|CARRETERA A JALAPITA SIN NUMERO|EJIDO AQUILES SERDAN|X|9331262340|X|X|X|CARRETERA A JALAPITA SIN NUMERO|X|LUNES|X|X|X|X|X|DOMICILIO |12400|500|0|0|0|2022-01-21|2022-01-28|x|x|x|x|x|QWZGYT4O9KVTQO|x|HOMBRE|X|12900|X|X|X|X|X|X|X|X|CARDENAS|X|X|X|X|X</v>
      </c>
    </row>
    <row r="1273" spans="1:82" x14ac:dyDescent="0.25">
      <c r="A1273" t="s">
        <v>1407</v>
      </c>
      <c r="B1273" t="s">
        <v>2320</v>
      </c>
      <c r="C1273">
        <v>3</v>
      </c>
      <c r="D1273" t="s">
        <v>3187</v>
      </c>
      <c r="E1273" t="s">
        <v>3188</v>
      </c>
      <c r="F1273" t="s">
        <v>3192</v>
      </c>
      <c r="G1273" t="s">
        <v>3306</v>
      </c>
      <c r="H1273" t="s">
        <v>3876</v>
      </c>
      <c r="I1273">
        <v>12900</v>
      </c>
      <c r="J1273">
        <v>0</v>
      </c>
      <c r="K1273">
        <v>100</v>
      </c>
      <c r="L1273">
        <v>50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 t="s">
        <v>4201</v>
      </c>
      <c r="AC1273" t="s">
        <v>4494</v>
      </c>
      <c r="AD1273" t="s">
        <v>4495</v>
      </c>
      <c r="AE1273" t="s">
        <v>4</v>
      </c>
      <c r="AF1273" t="s">
        <v>1</v>
      </c>
      <c r="AG1273" t="s">
        <v>1</v>
      </c>
      <c r="AH1273" t="s">
        <v>5340</v>
      </c>
      <c r="AI1273" t="s">
        <v>3306</v>
      </c>
      <c r="AJ1273" t="s">
        <v>1</v>
      </c>
      <c r="AK1273">
        <v>9331373758</v>
      </c>
      <c r="AL1273" t="s">
        <v>1</v>
      </c>
      <c r="AM1273" t="s">
        <v>1</v>
      </c>
      <c r="AN1273" t="s">
        <v>1</v>
      </c>
      <c r="AO1273" t="s">
        <v>5340</v>
      </c>
      <c r="AP1273" t="s">
        <v>1</v>
      </c>
      <c r="AQ1273" t="s">
        <v>2</v>
      </c>
      <c r="AR1273" t="s">
        <v>1</v>
      </c>
      <c r="AS1273" t="s">
        <v>1</v>
      </c>
      <c r="AT1273" t="s">
        <v>1</v>
      </c>
      <c r="AU1273" t="s">
        <v>1</v>
      </c>
      <c r="AV1273" t="s">
        <v>1</v>
      </c>
      <c r="AW1273" t="s">
        <v>11</v>
      </c>
      <c r="AX1273">
        <f>Tabla1[[#This Row],[precio del paquete]]-Tabla1[[#This Row],[Saldo_Deudor]]</f>
        <v>12000</v>
      </c>
      <c r="AY1273">
        <v>900</v>
      </c>
      <c r="AZ1273">
        <v>0</v>
      </c>
      <c r="BA1273">
        <v>0</v>
      </c>
      <c r="BB1273" s="20">
        <v>0</v>
      </c>
      <c r="BC1273" t="s">
        <v>4124</v>
      </c>
      <c r="BD1273" t="s">
        <v>4103</v>
      </c>
      <c r="BE1273" t="s">
        <v>3</v>
      </c>
      <c r="BF1273" t="s">
        <v>3</v>
      </c>
      <c r="BG1273" t="s">
        <v>3</v>
      </c>
      <c r="BH1273" t="s">
        <v>3</v>
      </c>
      <c r="BI1273" t="s">
        <v>3</v>
      </c>
      <c r="BJ1273" s="19" t="s">
        <v>6139</v>
      </c>
      <c r="BK1273" t="s">
        <v>3</v>
      </c>
      <c r="BL1273" t="s">
        <v>132</v>
      </c>
      <c r="BM1273" t="s">
        <v>1</v>
      </c>
      <c r="BN1273">
        <f>Tabla1[[#This Row],[precio del paquete]]</f>
        <v>12900</v>
      </c>
      <c r="BO1273" t="s">
        <v>1</v>
      </c>
      <c r="BP1273" t="s">
        <v>1</v>
      </c>
      <c r="BQ1273" t="s">
        <v>1</v>
      </c>
      <c r="BR1273" t="s">
        <v>1</v>
      </c>
      <c r="BS1273" t="s">
        <v>1</v>
      </c>
      <c r="BT1273" t="s">
        <v>1</v>
      </c>
      <c r="BU1273" t="s">
        <v>1</v>
      </c>
      <c r="BV1273" t="s">
        <v>1</v>
      </c>
      <c r="BW1273" t="s">
        <v>0</v>
      </c>
      <c r="BX1273" t="s">
        <v>1</v>
      </c>
      <c r="BY1273" t="s">
        <v>1</v>
      </c>
      <c r="BZ1273" t="s">
        <v>1</v>
      </c>
      <c r="CA1273" t="s">
        <v>1</v>
      </c>
      <c r="CB1273" t="s">
        <v>1</v>
      </c>
      <c r="CD1273" t="str" cm="1">
        <f t="array" aca="1" ref="CD1273" ca="1">eConcatenar(A1273:CB1273,"|")</f>
        <v>uBemU8fp6T6tdCOG|PAR2019-1681|3|ECONOLINE|TABASCO|PARAISO|EJIDO AQUILES SERDAN|2019-06-30|12900|0|100|50|0|0|0|0|0|0|0|0|0|0|0|0|0|0|0|HERNANDEZ|DIAZ|MARQUEZA|SOLTERO|X|X|CARRETERA A JALAPITA SIN NUMERO|EJIDO AQUILES SERDAN|X|9331373758|X|X|X|CARRETERA A JALAPITA SIN NUMERO|X|LUNES|X|X|X|X|X|DOMICILIO |12000|900|0|0|0|2022-01-21|2022-01-28|x|x|x|x|x|QWZGYT4O9KVTQO|x|HOMBRE|X|12900|X|X|X|X|X|X|X|X|CARDENAS|X|X|X|X|X</v>
      </c>
    </row>
    <row r="1274" spans="1:82" x14ac:dyDescent="0.25">
      <c r="A1274" t="s">
        <v>1408</v>
      </c>
      <c r="B1274" t="s">
        <v>2215</v>
      </c>
      <c r="C1274">
        <v>3</v>
      </c>
      <c r="D1274" t="s">
        <v>3187</v>
      </c>
      <c r="E1274" t="s">
        <v>3188</v>
      </c>
      <c r="F1274" t="s">
        <v>3192</v>
      </c>
      <c r="G1274" t="s">
        <v>3247</v>
      </c>
      <c r="H1274" t="s">
        <v>3809</v>
      </c>
      <c r="I1274">
        <v>12900</v>
      </c>
      <c r="J1274">
        <v>0</v>
      </c>
      <c r="K1274">
        <v>100</v>
      </c>
      <c r="L1274">
        <v>50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 t="s">
        <v>4183</v>
      </c>
      <c r="AC1274" t="s">
        <v>4337</v>
      </c>
      <c r="AD1274" t="s">
        <v>4338</v>
      </c>
      <c r="AE1274" t="s">
        <v>4</v>
      </c>
      <c r="AF1274" t="s">
        <v>1</v>
      </c>
      <c r="AG1274" t="s">
        <v>1</v>
      </c>
      <c r="AH1274" t="s">
        <v>5249</v>
      </c>
      <c r="AI1274" t="s">
        <v>3247</v>
      </c>
      <c r="AJ1274" t="s">
        <v>1</v>
      </c>
      <c r="AK1274" t="s">
        <v>1</v>
      </c>
      <c r="AL1274" t="s">
        <v>1</v>
      </c>
      <c r="AM1274" t="s">
        <v>1</v>
      </c>
      <c r="AN1274" t="s">
        <v>1</v>
      </c>
      <c r="AO1274" t="s">
        <v>5249</v>
      </c>
      <c r="AP1274" t="s">
        <v>1</v>
      </c>
      <c r="AQ1274" t="s">
        <v>2</v>
      </c>
      <c r="AR1274" t="s">
        <v>1</v>
      </c>
      <c r="AS1274" t="s">
        <v>1</v>
      </c>
      <c r="AT1274" t="s">
        <v>1</v>
      </c>
      <c r="AU1274" t="s">
        <v>1</v>
      </c>
      <c r="AV1274" t="s">
        <v>1</v>
      </c>
      <c r="AW1274" t="s">
        <v>11</v>
      </c>
      <c r="AX1274">
        <f>Tabla1[[#This Row],[precio del paquete]]-Tabla1[[#This Row],[Saldo_Deudor]]</f>
        <v>5400</v>
      </c>
      <c r="AY1274">
        <v>7500</v>
      </c>
      <c r="AZ1274">
        <v>0</v>
      </c>
      <c r="BA1274">
        <v>0</v>
      </c>
      <c r="BB1274" s="20">
        <v>0</v>
      </c>
      <c r="BC1274" t="s">
        <v>4124</v>
      </c>
      <c r="BD1274" t="s">
        <v>4103</v>
      </c>
      <c r="BE1274" t="s">
        <v>3</v>
      </c>
      <c r="BF1274" t="s">
        <v>3</v>
      </c>
      <c r="BG1274" t="s">
        <v>3</v>
      </c>
      <c r="BH1274" t="s">
        <v>3</v>
      </c>
      <c r="BI1274" t="s">
        <v>3</v>
      </c>
      <c r="BJ1274" s="18" t="s">
        <v>6139</v>
      </c>
      <c r="BK1274" t="s">
        <v>3</v>
      </c>
      <c r="BL1274" t="s">
        <v>132</v>
      </c>
      <c r="BM1274" t="s">
        <v>1</v>
      </c>
      <c r="BN1274">
        <f>Tabla1[[#This Row],[precio del paquete]]</f>
        <v>12900</v>
      </c>
      <c r="BO1274" t="s">
        <v>1</v>
      </c>
      <c r="BP1274" t="s">
        <v>1</v>
      </c>
      <c r="BQ1274" t="s">
        <v>1</v>
      </c>
      <c r="BR1274" t="s">
        <v>1</v>
      </c>
      <c r="BS1274" t="s">
        <v>1</v>
      </c>
      <c r="BT1274" t="s">
        <v>1</v>
      </c>
      <c r="BU1274" t="s">
        <v>1</v>
      </c>
      <c r="BV1274" t="s">
        <v>1</v>
      </c>
      <c r="BW1274" t="s">
        <v>0</v>
      </c>
      <c r="BX1274" t="s">
        <v>1</v>
      </c>
      <c r="BY1274" t="s">
        <v>1</v>
      </c>
      <c r="BZ1274" t="s">
        <v>1</v>
      </c>
      <c r="CA1274" t="s">
        <v>1</v>
      </c>
      <c r="CB1274" t="s">
        <v>1</v>
      </c>
      <c r="CD1274" t="str" cm="1">
        <f t="array" aca="1" ref="CD1274" ca="1">eConcatenar(A1274:CB1274,"|")</f>
        <v>JD4hsztCEzLPsFvU|PAR2020-3528|3|ECONOLINE|TABASCO|PARAISO|CHILTEPEC SECCION TANQUE|2020-12-28|12900|0|100|50|0|0|0|0|0|0|0|0|0|0|0|0|0|0|0|DE LA CRUZ|LIGARIO|MARIA DEL CARMEN|SOLTERO|X|X|PASANDO SAN ANTONIO POR LA IGLESIA|CHILTEPEC SECCION TANQUE|X|X|X|X|X|PASANDO SAN ANTONIO POR LA IGLESIA|X|LUNES|X|X|X|X|X|DOMICILIO |5400|7500|0|0|0|2022-01-21|2022-01-28|x|x|x|x|x|QWZGYT4O9KVTQO|x|HOMBRE|X|12900|X|X|X|X|X|X|X|X|CARDENAS|X|X|X|X|X</v>
      </c>
    </row>
    <row r="1275" spans="1:82" x14ac:dyDescent="0.25">
      <c r="A1275" t="s">
        <v>1409</v>
      </c>
      <c r="B1275" t="s">
        <v>2214</v>
      </c>
      <c r="C1275">
        <v>3</v>
      </c>
      <c r="D1275" t="s">
        <v>3187</v>
      </c>
      <c r="E1275" t="s">
        <v>3188</v>
      </c>
      <c r="F1275" t="s">
        <v>3192</v>
      </c>
      <c r="G1275" t="s">
        <v>3246</v>
      </c>
      <c r="H1275" t="s">
        <v>3808</v>
      </c>
      <c r="I1275">
        <v>12900</v>
      </c>
      <c r="J1275">
        <v>0</v>
      </c>
      <c r="K1275">
        <v>100</v>
      </c>
      <c r="L1275">
        <v>50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 t="s">
        <v>4201</v>
      </c>
      <c r="AC1275" t="s">
        <v>4310</v>
      </c>
      <c r="AD1275" t="s">
        <v>4336</v>
      </c>
      <c r="AE1275" t="s">
        <v>4</v>
      </c>
      <c r="AF1275" t="s">
        <v>1</v>
      </c>
      <c r="AG1275" t="s">
        <v>1</v>
      </c>
      <c r="AH1275" t="s">
        <v>5248</v>
      </c>
      <c r="AI1275" t="s">
        <v>3246</v>
      </c>
      <c r="AJ1275" t="s">
        <v>1</v>
      </c>
      <c r="AK1275" t="s">
        <v>1</v>
      </c>
      <c r="AL1275" t="s">
        <v>1</v>
      </c>
      <c r="AM1275" t="s">
        <v>1</v>
      </c>
      <c r="AN1275" t="s">
        <v>1</v>
      </c>
      <c r="AO1275" t="s">
        <v>5248</v>
      </c>
      <c r="AP1275" t="s">
        <v>1</v>
      </c>
      <c r="AQ1275" t="s">
        <v>2</v>
      </c>
      <c r="AR1275" t="s">
        <v>1</v>
      </c>
      <c r="AS1275" t="s">
        <v>1</v>
      </c>
      <c r="AT1275" t="s">
        <v>1</v>
      </c>
      <c r="AU1275" t="s">
        <v>1</v>
      </c>
      <c r="AV1275" t="s">
        <v>1</v>
      </c>
      <c r="AW1275" t="s">
        <v>11</v>
      </c>
      <c r="AX1275">
        <f>Tabla1[[#This Row],[precio del paquete]]-Tabla1[[#This Row],[Saldo_Deudor]]</f>
        <v>12300</v>
      </c>
      <c r="AY1275">
        <v>600</v>
      </c>
      <c r="AZ1275">
        <v>0</v>
      </c>
      <c r="BA1275">
        <v>0</v>
      </c>
      <c r="BB1275" s="20">
        <v>0</v>
      </c>
      <c r="BC1275" t="s">
        <v>4124</v>
      </c>
      <c r="BD1275" t="s">
        <v>4103</v>
      </c>
      <c r="BE1275" t="s">
        <v>3</v>
      </c>
      <c r="BF1275" t="s">
        <v>3</v>
      </c>
      <c r="BG1275" t="s">
        <v>3</v>
      </c>
      <c r="BH1275" t="s">
        <v>3</v>
      </c>
      <c r="BI1275" t="s">
        <v>3</v>
      </c>
      <c r="BJ1275" s="19" t="s">
        <v>6139</v>
      </c>
      <c r="BK1275" t="s">
        <v>3</v>
      </c>
      <c r="BL1275" t="s">
        <v>132</v>
      </c>
      <c r="BM1275" t="s">
        <v>1</v>
      </c>
      <c r="BN1275">
        <f>Tabla1[[#This Row],[precio del paquete]]</f>
        <v>12900</v>
      </c>
      <c r="BO1275" t="s">
        <v>1</v>
      </c>
      <c r="BP1275" t="s">
        <v>1</v>
      </c>
      <c r="BQ1275" t="s">
        <v>1</v>
      </c>
      <c r="BR1275" t="s">
        <v>1</v>
      </c>
      <c r="BS1275" t="s">
        <v>1</v>
      </c>
      <c r="BT1275" t="s">
        <v>1</v>
      </c>
      <c r="BU1275" t="s">
        <v>1</v>
      </c>
      <c r="BV1275" t="s">
        <v>1</v>
      </c>
      <c r="BW1275" t="s">
        <v>0</v>
      </c>
      <c r="BX1275" t="s">
        <v>1</v>
      </c>
      <c r="BY1275" t="s">
        <v>1</v>
      </c>
      <c r="BZ1275" t="s">
        <v>1</v>
      </c>
      <c r="CA1275" t="s">
        <v>1</v>
      </c>
      <c r="CB1275" t="s">
        <v>1</v>
      </c>
      <c r="CD1275" t="str" cm="1">
        <f t="array" aca="1" ref="CD1275" ca="1">eConcatenar(A1275:CB1275,"|")</f>
        <v>JtSG7S2MinXdC0Bw|PAR2019-2551|3|ECONOLINE|TABASCO|PARAISO|CHILTEPEC   |2019-12-09|12900|0|100|50|0|0|0|0|0|0|0|0|0|0|0|0|0|0|0|HERNANDEZ|ALVAREZ|LUCIA|SOLTERO|X|X|ENTRADA A LA PESCADERIA |CHILTEPEC   |X|X|X|X|X|ENTRADA A LA PESCADERIA |X|LUNES|X|X|X|X|X|DOMICILIO |12300|600|0|0|0|2022-01-21|2022-01-28|x|x|x|x|x|QWZGYT4O9KVTQO|x|HOMBRE|X|12900|X|X|X|X|X|X|X|X|CARDENAS|X|X|X|X|X</v>
      </c>
    </row>
    <row r="1276" spans="1:82" x14ac:dyDescent="0.25">
      <c r="A1276" t="s">
        <v>1410</v>
      </c>
      <c r="B1276" t="s">
        <v>2328</v>
      </c>
      <c r="C1276">
        <v>3</v>
      </c>
      <c r="D1276" t="s">
        <v>3187</v>
      </c>
      <c r="E1276" t="s">
        <v>3188</v>
      </c>
      <c r="F1276" t="s">
        <v>3192</v>
      </c>
      <c r="G1276" t="s">
        <v>3312</v>
      </c>
      <c r="H1276" t="s">
        <v>3881</v>
      </c>
      <c r="I1276">
        <v>12900</v>
      </c>
      <c r="J1276">
        <v>0</v>
      </c>
      <c r="K1276">
        <v>100</v>
      </c>
      <c r="L1276">
        <v>50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 t="s">
        <v>4505</v>
      </c>
      <c r="AC1276" t="s">
        <v>4506</v>
      </c>
      <c r="AD1276" t="s">
        <v>4371</v>
      </c>
      <c r="AE1276" t="s">
        <v>4</v>
      </c>
      <c r="AF1276" t="s">
        <v>1</v>
      </c>
      <c r="AG1276" t="s">
        <v>1</v>
      </c>
      <c r="AH1276" t="s">
        <v>5347</v>
      </c>
      <c r="AI1276" t="s">
        <v>3312</v>
      </c>
      <c r="AJ1276" t="s">
        <v>1</v>
      </c>
      <c r="AK1276" t="s">
        <v>1</v>
      </c>
      <c r="AL1276" t="s">
        <v>1</v>
      </c>
      <c r="AM1276" t="s">
        <v>1</v>
      </c>
      <c r="AN1276" t="s">
        <v>1</v>
      </c>
      <c r="AO1276" t="s">
        <v>5347</v>
      </c>
      <c r="AP1276" t="s">
        <v>1</v>
      </c>
      <c r="AQ1276" t="s">
        <v>2</v>
      </c>
      <c r="AR1276" t="s">
        <v>1</v>
      </c>
      <c r="AS1276" t="s">
        <v>1</v>
      </c>
      <c r="AT1276" t="s">
        <v>1</v>
      </c>
      <c r="AU1276" t="s">
        <v>1</v>
      </c>
      <c r="AV1276" t="s">
        <v>1</v>
      </c>
      <c r="AW1276" t="s">
        <v>11</v>
      </c>
      <c r="AX1276">
        <f>Tabla1[[#This Row],[precio del paquete]]-Tabla1[[#This Row],[Saldo_Deudor]]</f>
        <v>9000</v>
      </c>
      <c r="AY1276">
        <v>3900</v>
      </c>
      <c r="AZ1276">
        <v>0</v>
      </c>
      <c r="BA1276">
        <v>0</v>
      </c>
      <c r="BB1276" s="20">
        <v>0</v>
      </c>
      <c r="BC1276" t="s">
        <v>4124</v>
      </c>
      <c r="BD1276" t="s">
        <v>4103</v>
      </c>
      <c r="BE1276" t="s">
        <v>3</v>
      </c>
      <c r="BF1276" t="s">
        <v>3</v>
      </c>
      <c r="BG1276" t="s">
        <v>3</v>
      </c>
      <c r="BH1276" t="s">
        <v>3</v>
      </c>
      <c r="BI1276" t="s">
        <v>3</v>
      </c>
      <c r="BJ1276" s="18" t="s">
        <v>6139</v>
      </c>
      <c r="BK1276" t="s">
        <v>3</v>
      </c>
      <c r="BL1276" t="s">
        <v>132</v>
      </c>
      <c r="BM1276" t="s">
        <v>1</v>
      </c>
      <c r="BN1276">
        <f>Tabla1[[#This Row],[precio del paquete]]</f>
        <v>12900</v>
      </c>
      <c r="BO1276" t="s">
        <v>1</v>
      </c>
      <c r="BP1276" t="s">
        <v>1</v>
      </c>
      <c r="BQ1276" t="s">
        <v>1</v>
      </c>
      <c r="BR1276" t="s">
        <v>1</v>
      </c>
      <c r="BS1276" t="s">
        <v>1</v>
      </c>
      <c r="BT1276" t="s">
        <v>1</v>
      </c>
      <c r="BU1276" t="s">
        <v>1</v>
      </c>
      <c r="BV1276" t="s">
        <v>1</v>
      </c>
      <c r="BW1276" t="s">
        <v>0</v>
      </c>
      <c r="BX1276" t="s">
        <v>1</v>
      </c>
      <c r="BY1276" t="s">
        <v>1</v>
      </c>
      <c r="BZ1276" t="s">
        <v>1</v>
      </c>
      <c r="CA1276" t="s">
        <v>1</v>
      </c>
      <c r="CB1276" t="s">
        <v>1</v>
      </c>
      <c r="CD1276" t="str" cm="1">
        <f t="array" aca="1" ref="CD1276" ca="1">eConcatenar(A1276:CB1276,"|")</f>
        <v>1xF0d6nW5TorwMsu|PAR2019-2964|3|ECONOLINE|TABASCO|PARAISO|EJIDO CHILTEPEC   |2019-08-10|12900|0|100|50|0|0|0|0|0|0|0|0|0|0|0|0|0|0|0|SANTA|BAEZ|RICARDO|SOLTERO|X|X|ENTRADA DEL PUESTO|EJIDO CHILTEPEC   |X|X|X|X|X|ENTRADA DEL PUESTO|X|LUNES|X|X|X|X|X|DOMICILIO |9000|3900|0|0|0|2022-01-21|2022-01-28|x|x|x|x|x|QWZGYT4O9KVTQO|x|HOMBRE|X|12900|X|X|X|X|X|X|X|X|CARDENAS|X|X|X|X|X</v>
      </c>
    </row>
    <row r="1277" spans="1:82" x14ac:dyDescent="0.25">
      <c r="A1277" t="s">
        <v>1411</v>
      </c>
      <c r="B1277" t="s">
        <v>2631</v>
      </c>
      <c r="C1277">
        <v>3</v>
      </c>
      <c r="D1277" t="s">
        <v>3183</v>
      </c>
      <c r="E1277" t="s">
        <v>3188</v>
      </c>
      <c r="F1277" t="s">
        <v>3192</v>
      </c>
      <c r="G1277" t="s">
        <v>3490</v>
      </c>
      <c r="H1277" t="s">
        <v>3758</v>
      </c>
      <c r="I1277">
        <v>14800</v>
      </c>
      <c r="J1277">
        <v>0</v>
      </c>
      <c r="K1277">
        <v>100</v>
      </c>
      <c r="L1277">
        <v>50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 t="s">
        <v>4188</v>
      </c>
      <c r="AC1277" t="s">
        <v>4325</v>
      </c>
      <c r="AD1277" t="s">
        <v>4789</v>
      </c>
      <c r="AE1277" t="s">
        <v>4</v>
      </c>
      <c r="AF1277" t="s">
        <v>1</v>
      </c>
      <c r="AG1277" t="s">
        <v>1</v>
      </c>
      <c r="AH1277" t="s">
        <v>5556</v>
      </c>
      <c r="AI1277" t="s">
        <v>3490</v>
      </c>
      <c r="AJ1277" t="s">
        <v>1</v>
      </c>
      <c r="AK1277">
        <v>9331517794</v>
      </c>
      <c r="AL1277" t="s">
        <v>1</v>
      </c>
      <c r="AM1277" t="s">
        <v>1</v>
      </c>
      <c r="AN1277" t="s">
        <v>1</v>
      </c>
      <c r="AO1277" t="s">
        <v>5556</v>
      </c>
      <c r="AP1277" t="s">
        <v>1</v>
      </c>
      <c r="AQ1277" t="s">
        <v>2</v>
      </c>
      <c r="AR1277" t="s">
        <v>1</v>
      </c>
      <c r="AS1277" t="s">
        <v>1</v>
      </c>
      <c r="AT1277" t="s">
        <v>1</v>
      </c>
      <c r="AU1277" t="s">
        <v>1</v>
      </c>
      <c r="AV1277" t="s">
        <v>1</v>
      </c>
      <c r="AW1277" t="s">
        <v>11</v>
      </c>
      <c r="AX1277">
        <f>Tabla1[[#This Row],[precio del paquete]]-Tabla1[[#This Row],[Saldo_Deudor]]</f>
        <v>1200</v>
      </c>
      <c r="AY1277">
        <v>13600</v>
      </c>
      <c r="AZ1277">
        <v>0</v>
      </c>
      <c r="BA1277">
        <v>0</v>
      </c>
      <c r="BB1277" s="20">
        <v>0</v>
      </c>
      <c r="BC1277" t="s">
        <v>4124</v>
      </c>
      <c r="BD1277" t="s">
        <v>4103</v>
      </c>
      <c r="BE1277" t="s">
        <v>3</v>
      </c>
      <c r="BF1277" t="s">
        <v>3</v>
      </c>
      <c r="BG1277" t="s">
        <v>3</v>
      </c>
      <c r="BH1277" t="s">
        <v>3</v>
      </c>
      <c r="BI1277" t="s">
        <v>3</v>
      </c>
      <c r="BJ1277" s="19" t="s">
        <v>6139</v>
      </c>
      <c r="BK1277" t="s">
        <v>3</v>
      </c>
      <c r="BL1277" t="s">
        <v>132</v>
      </c>
      <c r="BM1277" t="s">
        <v>1</v>
      </c>
      <c r="BN1277">
        <f>Tabla1[[#This Row],[precio del paquete]]</f>
        <v>14800</v>
      </c>
      <c r="BO1277" t="s">
        <v>1</v>
      </c>
      <c r="BP1277" t="s">
        <v>1</v>
      </c>
      <c r="BQ1277" t="s">
        <v>1</v>
      </c>
      <c r="BR1277" t="s">
        <v>1</v>
      </c>
      <c r="BS1277" t="s">
        <v>1</v>
      </c>
      <c r="BT1277" t="s">
        <v>1</v>
      </c>
      <c r="BU1277" t="s">
        <v>1</v>
      </c>
      <c r="BV1277" t="s">
        <v>1</v>
      </c>
      <c r="BW1277" t="s">
        <v>0</v>
      </c>
      <c r="BX1277" t="s">
        <v>1</v>
      </c>
      <c r="BY1277" t="s">
        <v>1</v>
      </c>
      <c r="BZ1277" t="s">
        <v>1</v>
      </c>
      <c r="CA1277" t="s">
        <v>1</v>
      </c>
      <c r="CB1277" t="s">
        <v>1</v>
      </c>
      <c r="CD1277" t="str" cm="1">
        <f t="array" aca="1" ref="CD1277" ca="1">eConcatenar(A1277:CB1277,"|")</f>
        <v>9tGCZz1pN4uFQsYE|PAR2021-3392|3|MEMORIAL|TABASCO|PARAISO|POBLADO PUERTO CHILTEPEC|2021-10-28|14800|0|100|50|0|0|0|0|0|0|0|0|0|0|0|0|0|0|0|ARIAS|SEGURA|MARIA DE LOURDES|SOLTERO|X|X|CALLE FRANCISCO I MADERO |POBLADO PUERTO CHILTEPEC|X|9331517794|X|X|X|CALLE FRANCISCO I MADERO |X|LUNES|X|X|X|X|X|DOMICILIO |1200|13600|0|0|0|2022-01-21|2022-01-28|x|x|x|x|x|QWZGYT4O9KVTQO|x|HOMBRE|X|14800|X|X|X|X|X|X|X|X|CARDENAS|X|X|X|X|X</v>
      </c>
    </row>
    <row r="1278" spans="1:82" x14ac:dyDescent="0.25">
      <c r="A1278" t="s">
        <v>1412</v>
      </c>
      <c r="B1278" t="s">
        <v>2326</v>
      </c>
      <c r="C1278">
        <v>3</v>
      </c>
      <c r="D1278" t="s">
        <v>3183</v>
      </c>
      <c r="E1278" t="s">
        <v>3188</v>
      </c>
      <c r="F1278" t="s">
        <v>3192</v>
      </c>
      <c r="G1278" t="s">
        <v>3311</v>
      </c>
      <c r="H1278" t="s">
        <v>3880</v>
      </c>
      <c r="I1278">
        <v>14800</v>
      </c>
      <c r="J1278">
        <v>0</v>
      </c>
      <c r="K1278">
        <v>100</v>
      </c>
      <c r="L1278">
        <v>50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 t="s">
        <v>4252</v>
      </c>
      <c r="AC1278" t="s">
        <v>4201</v>
      </c>
      <c r="AD1278" t="s">
        <v>4503</v>
      </c>
      <c r="AE1278" t="s">
        <v>4</v>
      </c>
      <c r="AF1278" t="s">
        <v>1</v>
      </c>
      <c r="AG1278" t="s">
        <v>1</v>
      </c>
      <c r="AH1278" t="s">
        <v>5345</v>
      </c>
      <c r="AI1278" t="s">
        <v>3311</v>
      </c>
      <c r="AJ1278" t="s">
        <v>1</v>
      </c>
      <c r="AK1278">
        <v>9331327946</v>
      </c>
      <c r="AL1278" t="s">
        <v>1</v>
      </c>
      <c r="AM1278" t="s">
        <v>1</v>
      </c>
      <c r="AN1278" t="s">
        <v>1</v>
      </c>
      <c r="AO1278" t="s">
        <v>5345</v>
      </c>
      <c r="AP1278" t="s">
        <v>1</v>
      </c>
      <c r="AQ1278" t="s">
        <v>2</v>
      </c>
      <c r="AR1278" t="s">
        <v>1</v>
      </c>
      <c r="AS1278" t="s">
        <v>1</v>
      </c>
      <c r="AT1278" t="s">
        <v>1</v>
      </c>
      <c r="AU1278" t="s">
        <v>1</v>
      </c>
      <c r="AV1278" t="s">
        <v>1</v>
      </c>
      <c r="AW1278" t="s">
        <v>11</v>
      </c>
      <c r="AX1278">
        <f>Tabla1[[#This Row],[precio del paquete]]-Tabla1[[#This Row],[Saldo_Deudor]]</f>
        <v>8200</v>
      </c>
      <c r="AY1278">
        <v>6600</v>
      </c>
      <c r="AZ1278">
        <v>0</v>
      </c>
      <c r="BA1278">
        <v>0</v>
      </c>
      <c r="BB1278" s="20">
        <v>0</v>
      </c>
      <c r="BC1278" t="s">
        <v>4124</v>
      </c>
      <c r="BD1278" t="s">
        <v>4103</v>
      </c>
      <c r="BE1278" t="s">
        <v>3</v>
      </c>
      <c r="BF1278" t="s">
        <v>3</v>
      </c>
      <c r="BG1278" t="s">
        <v>3</v>
      </c>
      <c r="BH1278" t="s">
        <v>3</v>
      </c>
      <c r="BI1278" t="s">
        <v>3</v>
      </c>
      <c r="BJ1278" s="18" t="s">
        <v>6139</v>
      </c>
      <c r="BK1278" t="s">
        <v>3</v>
      </c>
      <c r="BL1278" t="s">
        <v>132</v>
      </c>
      <c r="BM1278" t="s">
        <v>1</v>
      </c>
      <c r="BN1278">
        <f>Tabla1[[#This Row],[precio del paquete]]</f>
        <v>14800</v>
      </c>
      <c r="BO1278" t="s">
        <v>1</v>
      </c>
      <c r="BP1278" t="s">
        <v>1</v>
      </c>
      <c r="BQ1278" t="s">
        <v>1</v>
      </c>
      <c r="BR1278" t="s">
        <v>1</v>
      </c>
      <c r="BS1278" t="s">
        <v>1</v>
      </c>
      <c r="BT1278" t="s">
        <v>1</v>
      </c>
      <c r="BU1278" t="s">
        <v>1</v>
      </c>
      <c r="BV1278" t="s">
        <v>1</v>
      </c>
      <c r="BW1278" t="s">
        <v>0</v>
      </c>
      <c r="BX1278" t="s">
        <v>1</v>
      </c>
      <c r="BY1278" t="s">
        <v>1</v>
      </c>
      <c r="BZ1278" t="s">
        <v>1</v>
      </c>
      <c r="CA1278" t="s">
        <v>1</v>
      </c>
      <c r="CB1278" t="s">
        <v>1</v>
      </c>
      <c r="CD1278" t="str" cm="1">
        <f t="array" aca="1" ref="CD1278" ca="1">eConcatenar(A1278:CB1278,"|")</f>
        <v>6amw0MefSEOoes53|PAR2021-0483|3|MEMORIAL|TABASCO|PARAISO|EJIDO CHILTEPEC|2021-02-15|14800|0|100|50|0|0|0|0|0|0|0|0|0|0|0|0|0|0|0|CARRASCO|HERNANDEZ|SAUL|SOLTERO|X|X|CALLE DEL MALECON|EJIDO CHILTEPEC|X|9331327946|X|X|X|CALLE DEL MALECON|X|LUNES|X|X|X|X|X|DOMICILIO |8200|6600|0|0|0|2022-01-21|2022-01-28|x|x|x|x|x|QWZGYT4O9KVTQO|x|HOMBRE|X|14800|X|X|X|X|X|X|X|X|CARDENAS|X|X|X|X|X</v>
      </c>
    </row>
    <row r="1279" spans="1:82" x14ac:dyDescent="0.25">
      <c r="A1279" t="s">
        <v>1413</v>
      </c>
      <c r="B1279" t="s">
        <v>2330</v>
      </c>
      <c r="C1279">
        <v>3</v>
      </c>
      <c r="D1279" t="s">
        <v>3183</v>
      </c>
      <c r="E1279" t="s">
        <v>3188</v>
      </c>
      <c r="F1279" t="s">
        <v>3192</v>
      </c>
      <c r="G1279" t="s">
        <v>3313</v>
      </c>
      <c r="H1279" t="s">
        <v>3883</v>
      </c>
      <c r="I1279">
        <v>14800</v>
      </c>
      <c r="J1279">
        <v>0</v>
      </c>
      <c r="K1279">
        <v>100</v>
      </c>
      <c r="L1279">
        <v>50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 t="s">
        <v>4374</v>
      </c>
      <c r="AC1279" t="s">
        <v>4224</v>
      </c>
      <c r="AD1279" t="s">
        <v>4507</v>
      </c>
      <c r="AE1279" t="s">
        <v>4</v>
      </c>
      <c r="AF1279" t="s">
        <v>1</v>
      </c>
      <c r="AG1279" t="s">
        <v>1</v>
      </c>
      <c r="AH1279" t="s">
        <v>5349</v>
      </c>
      <c r="AI1279" t="s">
        <v>3313</v>
      </c>
      <c r="AJ1279" t="s">
        <v>1</v>
      </c>
      <c r="AK1279">
        <v>9331236117</v>
      </c>
      <c r="AL1279" t="s">
        <v>1</v>
      </c>
      <c r="AM1279" t="s">
        <v>1</v>
      </c>
      <c r="AN1279" t="s">
        <v>1</v>
      </c>
      <c r="AO1279" t="s">
        <v>5349</v>
      </c>
      <c r="AP1279" t="s">
        <v>1</v>
      </c>
      <c r="AQ1279" t="s">
        <v>2</v>
      </c>
      <c r="AR1279" t="s">
        <v>1</v>
      </c>
      <c r="AS1279" t="s">
        <v>1</v>
      </c>
      <c r="AT1279" t="s">
        <v>1</v>
      </c>
      <c r="AU1279" t="s">
        <v>1</v>
      </c>
      <c r="AV1279" t="s">
        <v>1</v>
      </c>
      <c r="AW1279" t="s">
        <v>11</v>
      </c>
      <c r="AX1279">
        <f>Tabla1[[#This Row],[precio del paquete]]-Tabla1[[#This Row],[Saldo_Deudor]]</f>
        <v>7900</v>
      </c>
      <c r="AY1279">
        <v>6900</v>
      </c>
      <c r="AZ1279">
        <v>0</v>
      </c>
      <c r="BA1279">
        <v>0</v>
      </c>
      <c r="BB1279" s="20">
        <v>0</v>
      </c>
      <c r="BC1279" t="s">
        <v>4124</v>
      </c>
      <c r="BD1279" t="s">
        <v>4103</v>
      </c>
      <c r="BE1279" t="s">
        <v>3</v>
      </c>
      <c r="BF1279" t="s">
        <v>3</v>
      </c>
      <c r="BG1279" t="s">
        <v>3</v>
      </c>
      <c r="BH1279" t="s">
        <v>3</v>
      </c>
      <c r="BI1279" t="s">
        <v>3</v>
      </c>
      <c r="BJ1279" s="19" t="s">
        <v>6139</v>
      </c>
      <c r="BK1279" t="s">
        <v>3</v>
      </c>
      <c r="BL1279" t="s">
        <v>132</v>
      </c>
      <c r="BM1279" t="s">
        <v>1</v>
      </c>
      <c r="BN1279">
        <f>Tabla1[[#This Row],[precio del paquete]]</f>
        <v>14800</v>
      </c>
      <c r="BO1279" t="s">
        <v>1</v>
      </c>
      <c r="BP1279" t="s">
        <v>1</v>
      </c>
      <c r="BQ1279" t="s">
        <v>1</v>
      </c>
      <c r="BR1279" t="s">
        <v>1</v>
      </c>
      <c r="BS1279" t="s">
        <v>1</v>
      </c>
      <c r="BT1279" t="s">
        <v>1</v>
      </c>
      <c r="BU1279" t="s">
        <v>1</v>
      </c>
      <c r="BV1279" t="s">
        <v>1</v>
      </c>
      <c r="BW1279" t="s">
        <v>0</v>
      </c>
      <c r="BX1279" t="s">
        <v>1</v>
      </c>
      <c r="BY1279" t="s">
        <v>1</v>
      </c>
      <c r="BZ1279" t="s">
        <v>1</v>
      </c>
      <c r="CA1279" t="s">
        <v>1</v>
      </c>
      <c r="CB1279" t="s">
        <v>1</v>
      </c>
      <c r="CD1279" t="str" cm="1">
        <f t="array" aca="1" ref="CD1279" ca="1">eConcatenar(A1279:CB1279,"|")</f>
        <v>BVEAUmwsjlPu28DJ|PAR2020-3134|3|MEMORIAL|TABASCO|PARAISO|EJIDO CHILTEPEC SECCION BANCO|2020-11-28|14800|0|100|50|0|0|0|0|0|0|0|0|0|0|0|0|0|0|0|MAGAÃ‘A|DOMINGUEZ|MANUEL ANTONIO|SOLTERO|X|X|ENTRADA LOS MAGAÃ‘AS|EJIDO CHILTEPEC SECCION BANCO|X|9331236117|X|X|X|ENTRADA LOS MAGAÃ‘AS|X|LUNES|X|X|X|X|X|DOMICILIO |7900|6900|0|0|0|2022-01-21|2022-01-28|x|x|x|x|x|QWZGYT4O9KVTQO|x|HOMBRE|X|14800|X|X|X|X|X|X|X|X|CARDENAS|X|X|X|X|X</v>
      </c>
    </row>
    <row r="1280" spans="1:82" x14ac:dyDescent="0.25">
      <c r="A1280" t="s">
        <v>1414</v>
      </c>
      <c r="B1280" t="s">
        <v>2331</v>
      </c>
      <c r="C1280">
        <v>3</v>
      </c>
      <c r="D1280" t="s">
        <v>3187</v>
      </c>
      <c r="E1280" t="s">
        <v>3188</v>
      </c>
      <c r="F1280" t="s">
        <v>3192</v>
      </c>
      <c r="G1280" t="s">
        <v>3313</v>
      </c>
      <c r="H1280" t="s">
        <v>3763</v>
      </c>
      <c r="I1280">
        <v>12900</v>
      </c>
      <c r="J1280">
        <v>0</v>
      </c>
      <c r="K1280">
        <v>100</v>
      </c>
      <c r="L1280">
        <v>50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 t="s">
        <v>4207</v>
      </c>
      <c r="AC1280" t="s">
        <v>4360</v>
      </c>
      <c r="AD1280" t="s">
        <v>4508</v>
      </c>
      <c r="AE1280" t="s">
        <v>4</v>
      </c>
      <c r="AF1280" t="s">
        <v>1</v>
      </c>
      <c r="AG1280" t="s">
        <v>1</v>
      </c>
      <c r="AH1280" t="s">
        <v>5350</v>
      </c>
      <c r="AI1280" t="s">
        <v>3313</v>
      </c>
      <c r="AJ1280" t="s">
        <v>1</v>
      </c>
      <c r="AK1280" t="s">
        <v>1</v>
      </c>
      <c r="AL1280" t="s">
        <v>1</v>
      </c>
      <c r="AM1280" t="s">
        <v>1</v>
      </c>
      <c r="AN1280" t="s">
        <v>1</v>
      </c>
      <c r="AO1280" t="s">
        <v>5350</v>
      </c>
      <c r="AP1280" t="s">
        <v>1</v>
      </c>
      <c r="AQ1280" t="s">
        <v>2</v>
      </c>
      <c r="AR1280" t="s">
        <v>1</v>
      </c>
      <c r="AS1280" t="s">
        <v>1</v>
      </c>
      <c r="AT1280" t="s">
        <v>1</v>
      </c>
      <c r="AU1280" t="s">
        <v>1</v>
      </c>
      <c r="AV1280" t="s">
        <v>1</v>
      </c>
      <c r="AW1280" t="s">
        <v>11</v>
      </c>
      <c r="AX1280">
        <f>Tabla1[[#This Row],[precio del paquete]]-Tabla1[[#This Row],[Saldo_Deudor]]</f>
        <v>12000</v>
      </c>
      <c r="AY1280">
        <v>900</v>
      </c>
      <c r="AZ1280">
        <v>0</v>
      </c>
      <c r="BA1280">
        <v>0</v>
      </c>
      <c r="BB1280" s="20">
        <v>0</v>
      </c>
      <c r="BC1280" t="s">
        <v>4124</v>
      </c>
      <c r="BD1280" t="s">
        <v>4103</v>
      </c>
      <c r="BE1280" t="s">
        <v>3</v>
      </c>
      <c r="BF1280" t="s">
        <v>3</v>
      </c>
      <c r="BG1280" t="s">
        <v>3</v>
      </c>
      <c r="BH1280" t="s">
        <v>3</v>
      </c>
      <c r="BI1280" t="s">
        <v>3</v>
      </c>
      <c r="BJ1280" s="18" t="s">
        <v>6139</v>
      </c>
      <c r="BK1280" t="s">
        <v>3</v>
      </c>
      <c r="BL1280" t="s">
        <v>132</v>
      </c>
      <c r="BM1280" t="s">
        <v>1</v>
      </c>
      <c r="BN1280">
        <f>Tabla1[[#This Row],[precio del paquete]]</f>
        <v>12900</v>
      </c>
      <c r="BO1280" t="s">
        <v>1</v>
      </c>
      <c r="BP1280" t="s">
        <v>1</v>
      </c>
      <c r="BQ1280" t="s">
        <v>1</v>
      </c>
      <c r="BR1280" t="s">
        <v>1</v>
      </c>
      <c r="BS1280" t="s">
        <v>1</v>
      </c>
      <c r="BT1280" t="s">
        <v>1</v>
      </c>
      <c r="BU1280" t="s">
        <v>1</v>
      </c>
      <c r="BV1280" t="s">
        <v>1</v>
      </c>
      <c r="BW1280" t="s">
        <v>0</v>
      </c>
      <c r="BX1280" t="s">
        <v>1</v>
      </c>
      <c r="BY1280" t="s">
        <v>1</v>
      </c>
      <c r="BZ1280" t="s">
        <v>1</v>
      </c>
      <c r="CA1280" t="s">
        <v>1</v>
      </c>
      <c r="CB1280" t="s">
        <v>1</v>
      </c>
      <c r="CD1280" t="str" cm="1">
        <f t="array" aca="1" ref="CD1280" ca="1">eConcatenar(A1280:CB1280,"|")</f>
        <v>AL74dgKXDkuJGpj0|PAR2019-1645|3|ECONOLINE|TABASCO|PARAISO|EJIDO CHILTEPEC SECCION BANCO|2022-02-01|12900|0|100|50|0|0|0|0|0|0|0|0|0|0|0|0|0|0|0|VICENTE|TORRES|REINALDO|SOLTERO|X|X|CARRETERA PRINCIPAL  |EJIDO CHILTEPEC SECCION BANCO|X|X|X|X|X|CARRETERA PRINCIPAL  |X|LUNES|X|X|X|X|X|DOMICILIO |12000|900|0|0|0|2022-01-21|2022-01-28|x|x|x|x|x|QWZGYT4O9KVTQO|x|HOMBRE|X|12900|X|X|X|X|X|X|X|X|CARDENAS|X|X|X|X|X</v>
      </c>
    </row>
    <row r="1281" spans="1:82" x14ac:dyDescent="0.25">
      <c r="A1281" t="s">
        <v>1415</v>
      </c>
      <c r="B1281" t="s">
        <v>2378</v>
      </c>
      <c r="C1281">
        <v>3</v>
      </c>
      <c r="D1281" t="s">
        <v>3187</v>
      </c>
      <c r="E1281" t="s">
        <v>3188</v>
      </c>
      <c r="F1281" t="s">
        <v>3192</v>
      </c>
      <c r="G1281" t="s">
        <v>3346</v>
      </c>
      <c r="H1281" t="s">
        <v>3763</v>
      </c>
      <c r="I1281">
        <v>12900</v>
      </c>
      <c r="J1281">
        <v>0</v>
      </c>
      <c r="K1281">
        <v>100</v>
      </c>
      <c r="L1281">
        <v>50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 t="s">
        <v>4226</v>
      </c>
      <c r="AC1281" t="s">
        <v>4183</v>
      </c>
      <c r="AD1281" t="s">
        <v>4554</v>
      </c>
      <c r="AE1281" t="s">
        <v>4</v>
      </c>
      <c r="AF1281" t="s">
        <v>1</v>
      </c>
      <c r="AG1281" t="s">
        <v>1</v>
      </c>
      <c r="AH1281" t="s">
        <v>1</v>
      </c>
      <c r="AI1281" t="s">
        <v>3346</v>
      </c>
      <c r="AJ1281" t="s">
        <v>1</v>
      </c>
      <c r="AK1281" t="s">
        <v>1</v>
      </c>
      <c r="AL1281" t="s">
        <v>1</v>
      </c>
      <c r="AM1281" t="s">
        <v>1</v>
      </c>
      <c r="AN1281" t="s">
        <v>1</v>
      </c>
      <c r="AO1281" t="s">
        <v>1</v>
      </c>
      <c r="AP1281" t="s">
        <v>1</v>
      </c>
      <c r="AQ1281" t="s">
        <v>2</v>
      </c>
      <c r="AR1281" t="s">
        <v>1</v>
      </c>
      <c r="AS1281" t="s">
        <v>1</v>
      </c>
      <c r="AT1281" t="s">
        <v>1</v>
      </c>
      <c r="AU1281" t="s">
        <v>1</v>
      </c>
      <c r="AV1281" t="s">
        <v>1</v>
      </c>
      <c r="AW1281" t="s">
        <v>11</v>
      </c>
      <c r="AX1281">
        <f>Tabla1[[#This Row],[precio del paquete]]-Tabla1[[#This Row],[Saldo_Deudor]]</f>
        <v>11100</v>
      </c>
      <c r="AY1281">
        <v>1800</v>
      </c>
      <c r="AZ1281">
        <v>0</v>
      </c>
      <c r="BA1281">
        <v>0</v>
      </c>
      <c r="BB1281" s="20">
        <v>0</v>
      </c>
      <c r="BC1281" t="s">
        <v>4124</v>
      </c>
      <c r="BD1281" t="s">
        <v>4103</v>
      </c>
      <c r="BE1281" t="s">
        <v>3</v>
      </c>
      <c r="BF1281" t="s">
        <v>3</v>
      </c>
      <c r="BG1281" t="s">
        <v>3</v>
      </c>
      <c r="BH1281" t="s">
        <v>3</v>
      </c>
      <c r="BI1281" t="s">
        <v>3</v>
      </c>
      <c r="BJ1281" s="19" t="s">
        <v>6139</v>
      </c>
      <c r="BK1281" t="s">
        <v>3</v>
      </c>
      <c r="BL1281" t="s">
        <v>132</v>
      </c>
      <c r="BM1281" t="s">
        <v>1</v>
      </c>
      <c r="BN1281">
        <f>Tabla1[[#This Row],[precio del paquete]]</f>
        <v>12900</v>
      </c>
      <c r="BO1281" t="s">
        <v>1</v>
      </c>
      <c r="BP1281" t="s">
        <v>1</v>
      </c>
      <c r="BQ1281" t="s">
        <v>1</v>
      </c>
      <c r="BR1281" t="s">
        <v>1</v>
      </c>
      <c r="BS1281" t="s">
        <v>1</v>
      </c>
      <c r="BT1281" t="s">
        <v>1</v>
      </c>
      <c r="BU1281" t="s">
        <v>1</v>
      </c>
      <c r="BV1281" t="s">
        <v>1</v>
      </c>
      <c r="BW1281" t="s">
        <v>0</v>
      </c>
      <c r="BX1281" t="s">
        <v>1</v>
      </c>
      <c r="BY1281" t="s">
        <v>1</v>
      </c>
      <c r="BZ1281" t="s">
        <v>1</v>
      </c>
      <c r="CA1281" t="s">
        <v>1</v>
      </c>
      <c r="CB1281" t="s">
        <v>1</v>
      </c>
      <c r="CD1281" t="str" cm="1">
        <f t="array" aca="1" ref="CD1281" ca="1">eConcatenar(A1281:CB1281,"|")</f>
        <v>MbcCdVMrkm0CppoV|PAR2019-0259|3|ECONOLINE|TABASCO|PARAISO|EL BELLOTE|2022-02-01|12900|0|100|50|0|0|0|0|0|0|0|0|0|0|0|0|0|0|0|CRUZ|DE LA CRUZ|MIGUEL|SOLTERO|X|X|X|EL BELLOTE|X|X|X|X|X|X|X|LUNES|X|X|X|X|X|DOMICILIO |11100|1800|0|0|0|2022-01-21|2022-01-28|x|x|x|x|x|QWZGYT4O9KVTQO|x|HOMBRE|X|12900|X|X|X|X|X|X|X|X|CARDENAS|X|X|X|X|X</v>
      </c>
    </row>
    <row r="1282" spans="1:82" x14ac:dyDescent="0.25">
      <c r="A1282" t="s">
        <v>1416</v>
      </c>
      <c r="B1282" t="s">
        <v>2696</v>
      </c>
      <c r="C1282">
        <v>3</v>
      </c>
      <c r="D1282" t="s">
        <v>3183</v>
      </c>
      <c r="E1282" t="s">
        <v>3188</v>
      </c>
      <c r="F1282" t="s">
        <v>3192</v>
      </c>
      <c r="G1282" t="s">
        <v>3520</v>
      </c>
      <c r="H1282" t="s">
        <v>3813</v>
      </c>
      <c r="I1282">
        <v>14800</v>
      </c>
      <c r="J1282">
        <v>0</v>
      </c>
      <c r="K1282">
        <v>200</v>
      </c>
      <c r="L1282">
        <v>50</v>
      </c>
      <c r="M1282">
        <v>1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 t="s">
        <v>4381</v>
      </c>
      <c r="AC1282" t="s">
        <v>4831</v>
      </c>
      <c r="AD1282" t="s">
        <v>4832</v>
      </c>
      <c r="AE1282" t="s">
        <v>4</v>
      </c>
      <c r="AF1282" t="s">
        <v>1</v>
      </c>
      <c r="AG1282" t="s">
        <v>1</v>
      </c>
      <c r="AH1282" t="s">
        <v>5608</v>
      </c>
      <c r="AI1282" t="s">
        <v>3520</v>
      </c>
      <c r="AJ1282" t="s">
        <v>1</v>
      </c>
      <c r="AK1282" t="s">
        <v>1</v>
      </c>
      <c r="AL1282" t="s">
        <v>1</v>
      </c>
      <c r="AM1282" t="s">
        <v>1</v>
      </c>
      <c r="AN1282" t="s">
        <v>1</v>
      </c>
      <c r="AO1282" t="s">
        <v>5608</v>
      </c>
      <c r="AP1282" t="s">
        <v>1</v>
      </c>
      <c r="AQ1282" t="s">
        <v>2</v>
      </c>
      <c r="AR1282" t="s">
        <v>1</v>
      </c>
      <c r="AS1282" t="s">
        <v>1</v>
      </c>
      <c r="AT1282" t="s">
        <v>1</v>
      </c>
      <c r="AU1282" t="s">
        <v>1</v>
      </c>
      <c r="AV1282" t="s">
        <v>1</v>
      </c>
      <c r="AW1282" t="s">
        <v>11</v>
      </c>
      <c r="AX1282">
        <f>Tabla1[[#This Row],[precio del paquete]]-Tabla1[[#This Row],[Saldo_Deudor]]</f>
        <v>900</v>
      </c>
      <c r="AY1282">
        <v>13900</v>
      </c>
      <c r="AZ1282">
        <v>0</v>
      </c>
      <c r="BA1282">
        <v>0</v>
      </c>
      <c r="BB1282" s="20">
        <v>0</v>
      </c>
      <c r="BC1282" t="s">
        <v>5975</v>
      </c>
      <c r="BD1282" t="s">
        <v>6011</v>
      </c>
      <c r="BE1282" t="s">
        <v>3</v>
      </c>
      <c r="BF1282" t="s">
        <v>3</v>
      </c>
      <c r="BG1282" t="s">
        <v>3</v>
      </c>
      <c r="BH1282" t="s">
        <v>3</v>
      </c>
      <c r="BI1282" t="s">
        <v>3</v>
      </c>
      <c r="BJ1282" s="18" t="s">
        <v>6139</v>
      </c>
      <c r="BK1282" t="s">
        <v>3</v>
      </c>
      <c r="BL1282" t="s">
        <v>132</v>
      </c>
      <c r="BM1282" t="s">
        <v>1</v>
      </c>
      <c r="BN1282">
        <f>Tabla1[[#This Row],[precio del paquete]]</f>
        <v>14800</v>
      </c>
      <c r="BO1282" t="s">
        <v>1</v>
      </c>
      <c r="BP1282" t="s">
        <v>1</v>
      </c>
      <c r="BQ1282" t="s">
        <v>1</v>
      </c>
      <c r="BR1282" t="s">
        <v>1</v>
      </c>
      <c r="BS1282" t="s">
        <v>1</v>
      </c>
      <c r="BT1282" t="s">
        <v>1</v>
      </c>
      <c r="BU1282" t="s">
        <v>1</v>
      </c>
      <c r="BV1282" t="s">
        <v>1</v>
      </c>
      <c r="BW1282" t="s">
        <v>0</v>
      </c>
      <c r="BX1282" t="s">
        <v>1</v>
      </c>
      <c r="BY1282" t="s">
        <v>1</v>
      </c>
      <c r="BZ1282" t="s">
        <v>1</v>
      </c>
      <c r="CA1282" t="s">
        <v>1</v>
      </c>
      <c r="CB1282" t="s">
        <v>1</v>
      </c>
      <c r="CD1282" t="str" cm="1">
        <f t="array" aca="1" ref="CD1282" ca="1">eConcatenar(A1282:CB1282,"|")</f>
        <v>2cetH8Litrjh6CM1|PAR2021-3537|3|MEMORIAL|TABASCO|PARAISO|RANCHERIA JOSE MARIA MORELOS|2021-04-11|14800|0|200|50|1|0|0|0|0|0|0|0|0|0|0|0|0|0|0|DE DIOS|CUAL|CANDIDA|SOLTERO|X|X|EL BELLOTE CARRETERA A CHILTEPEC|RANCHERIA JOSE MARIA MORELOS|X|X|X|X|X|EL BELLOTE CARRETERA A CHILTEPEC|X|LUNES|X|X|X|X|X|DOMICILIO |900|13900|0|0|0|2022-11-21|2022-11-28|x|x|x|x|x|QWZGYT4O9KVTQO|x|HOMBRE|X|14800|X|X|X|X|X|X|X|X|CARDENAS|X|X|X|X|X</v>
      </c>
    </row>
    <row r="1283" spans="1:82" x14ac:dyDescent="0.25">
      <c r="A1283" t="s">
        <v>1417</v>
      </c>
      <c r="B1283" t="s">
        <v>2893</v>
      </c>
      <c r="C1283">
        <v>3</v>
      </c>
      <c r="D1283" t="s">
        <v>3184</v>
      </c>
      <c r="E1283" t="s">
        <v>3188</v>
      </c>
      <c r="F1283" t="s">
        <v>3192</v>
      </c>
      <c r="G1283" t="s">
        <v>3622</v>
      </c>
      <c r="H1283" t="s">
        <v>3789</v>
      </c>
      <c r="I1283">
        <v>24500</v>
      </c>
      <c r="J1283">
        <v>0</v>
      </c>
      <c r="K1283">
        <v>50</v>
      </c>
      <c r="L1283">
        <v>50</v>
      </c>
      <c r="M1283">
        <v>1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 t="s">
        <v>4200</v>
      </c>
      <c r="AC1283" t="s">
        <v>8</v>
      </c>
      <c r="AD1283" t="s">
        <v>4975</v>
      </c>
      <c r="AE1283" t="s">
        <v>4</v>
      </c>
      <c r="AF1283" t="s">
        <v>1</v>
      </c>
      <c r="AG1283" t="s">
        <v>1</v>
      </c>
      <c r="AH1283" t="s">
        <v>5736</v>
      </c>
      <c r="AI1283" t="s">
        <v>3622</v>
      </c>
      <c r="AJ1283" t="s">
        <v>1</v>
      </c>
      <c r="AK1283">
        <v>9331375670</v>
      </c>
      <c r="AL1283" t="s">
        <v>1</v>
      </c>
      <c r="AM1283" t="s">
        <v>1</v>
      </c>
      <c r="AN1283" t="s">
        <v>1</v>
      </c>
      <c r="AO1283" t="s">
        <v>5736</v>
      </c>
      <c r="AP1283" t="s">
        <v>1</v>
      </c>
      <c r="AQ1283" t="s">
        <v>2</v>
      </c>
      <c r="AR1283" t="s">
        <v>1</v>
      </c>
      <c r="AS1283" t="s">
        <v>1</v>
      </c>
      <c r="AT1283" t="s">
        <v>1</v>
      </c>
      <c r="AU1283" t="s">
        <v>1</v>
      </c>
      <c r="AV1283" t="s">
        <v>1</v>
      </c>
      <c r="AW1283" t="s">
        <v>11</v>
      </c>
      <c r="AX1283">
        <f>Tabla1[[#This Row],[precio del paquete]]-Tabla1[[#This Row],[Saldo_Deudor]]</f>
        <v>450</v>
      </c>
      <c r="AY1283">
        <v>24050</v>
      </c>
      <c r="AZ1283">
        <v>0</v>
      </c>
      <c r="BA1283">
        <v>0</v>
      </c>
      <c r="BB1283" s="20">
        <v>0</v>
      </c>
      <c r="BC1283" t="s">
        <v>5975</v>
      </c>
      <c r="BD1283" t="s">
        <v>6011</v>
      </c>
      <c r="BE1283" t="s">
        <v>3</v>
      </c>
      <c r="BF1283" t="s">
        <v>3</v>
      </c>
      <c r="BG1283" t="s">
        <v>3</v>
      </c>
      <c r="BH1283" t="s">
        <v>3</v>
      </c>
      <c r="BI1283" t="s">
        <v>3</v>
      </c>
      <c r="BJ1283" s="19" t="s">
        <v>6139</v>
      </c>
      <c r="BK1283" t="s">
        <v>3</v>
      </c>
      <c r="BL1283" t="s">
        <v>132</v>
      </c>
      <c r="BM1283" t="s">
        <v>1</v>
      </c>
      <c r="BN1283">
        <f>Tabla1[[#This Row],[precio del paquete]]</f>
        <v>24500</v>
      </c>
      <c r="BO1283" t="s">
        <v>1</v>
      </c>
      <c r="BP1283" t="s">
        <v>1</v>
      </c>
      <c r="BQ1283" t="s">
        <v>1</v>
      </c>
      <c r="BR1283" t="s">
        <v>1</v>
      </c>
      <c r="BS1283" t="s">
        <v>1</v>
      </c>
      <c r="BT1283" t="s">
        <v>1</v>
      </c>
      <c r="BU1283" t="s">
        <v>1</v>
      </c>
      <c r="BV1283" t="s">
        <v>1</v>
      </c>
      <c r="BW1283" t="s">
        <v>0</v>
      </c>
      <c r="BX1283" t="s">
        <v>1</v>
      </c>
      <c r="BY1283" t="s">
        <v>1</v>
      </c>
      <c r="BZ1283" t="s">
        <v>1</v>
      </c>
      <c r="CA1283" t="s">
        <v>1</v>
      </c>
      <c r="CB1283" t="s">
        <v>1</v>
      </c>
      <c r="CD1283" t="str" cm="1">
        <f t="array" aca="1" ref="CD1283" ca="1">eConcatenar(A1283:CB1283,"|")</f>
        <v>oem7S1tlKMNnC2VB|PAR2022-0106|3|DIGNITY|TABASCO|PARAISO|VILLA PUERTO CEIBA|2022-03-01|24500|0|50|50|1|0|0|0|0|0|0|0|0|0|0|0|0|0|0|MARQUEZ|GOMEZ|LUDIN|SOLTERO|X|X|CALLE JOSE COFFIN SANCHEZ SIN NUMERO ESQUINA MIGUEL HIDALGO|VILLA PUERTO CEIBA|X|9331375670|X|X|X|CALLE JOSE COFFIN SANCHEZ SIN NUMERO ESQUINA MIGUEL HIDALGO|X|LUNES|X|X|X|X|X|DOMICILIO |450|24050|0|0|0|2022-11-21|2022-11-28|x|x|x|x|x|QWZGYT4O9KVTQO|x|HOMBRE|X|24500|X|X|X|X|X|X|X|X|CARDENAS|X|X|X|X|X</v>
      </c>
    </row>
    <row r="1284" spans="1:82" x14ac:dyDescent="0.25">
      <c r="A1284" t="s">
        <v>1418</v>
      </c>
      <c r="B1284" t="s">
        <v>2894</v>
      </c>
      <c r="C1284">
        <v>3</v>
      </c>
      <c r="D1284" t="s">
        <v>3183</v>
      </c>
      <c r="E1284" t="s">
        <v>3188</v>
      </c>
      <c r="F1284" t="s">
        <v>3192</v>
      </c>
      <c r="G1284" t="s">
        <v>3622</v>
      </c>
      <c r="H1284" t="s">
        <v>3966</v>
      </c>
      <c r="I1284">
        <v>14800</v>
      </c>
      <c r="J1284">
        <v>0</v>
      </c>
      <c r="K1284">
        <v>100</v>
      </c>
      <c r="L1284">
        <v>50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 t="s">
        <v>4976</v>
      </c>
      <c r="AC1284" t="s">
        <v>4224</v>
      </c>
      <c r="AD1284" t="s">
        <v>4338</v>
      </c>
      <c r="AE1284" t="s">
        <v>4</v>
      </c>
      <c r="AF1284" t="s">
        <v>1</v>
      </c>
      <c r="AG1284" t="s">
        <v>1</v>
      </c>
      <c r="AH1284" t="s">
        <v>5737</v>
      </c>
      <c r="AI1284" t="s">
        <v>3622</v>
      </c>
      <c r="AJ1284" t="s">
        <v>1</v>
      </c>
      <c r="AK1284">
        <v>9932279136</v>
      </c>
      <c r="AL1284" t="s">
        <v>1</v>
      </c>
      <c r="AM1284" t="s">
        <v>1</v>
      </c>
      <c r="AN1284" t="s">
        <v>1</v>
      </c>
      <c r="AO1284" t="s">
        <v>5737</v>
      </c>
      <c r="AP1284" t="s">
        <v>1</v>
      </c>
      <c r="AQ1284" t="s">
        <v>2</v>
      </c>
      <c r="AR1284" t="s">
        <v>1</v>
      </c>
      <c r="AS1284" t="s">
        <v>1</v>
      </c>
      <c r="AT1284" t="s">
        <v>1</v>
      </c>
      <c r="AU1284" t="s">
        <v>1</v>
      </c>
      <c r="AV1284" t="s">
        <v>1</v>
      </c>
      <c r="AW1284" t="s">
        <v>11</v>
      </c>
      <c r="AX1284">
        <f>Tabla1[[#This Row],[precio del paquete]]-Tabla1[[#This Row],[Saldo_Deudor]]</f>
        <v>300</v>
      </c>
      <c r="AY1284">
        <v>14500</v>
      </c>
      <c r="AZ1284">
        <v>0</v>
      </c>
      <c r="BA1284">
        <v>0</v>
      </c>
      <c r="BB1284" s="20">
        <v>0</v>
      </c>
      <c r="BC1284" t="s">
        <v>3768</v>
      </c>
      <c r="BD1284" t="s">
        <v>3769</v>
      </c>
      <c r="BE1284" t="s">
        <v>3</v>
      </c>
      <c r="BF1284" t="s">
        <v>3</v>
      </c>
      <c r="BG1284" t="s">
        <v>3</v>
      </c>
      <c r="BH1284" t="s">
        <v>3</v>
      </c>
      <c r="BI1284" t="s">
        <v>3</v>
      </c>
      <c r="BJ1284" s="18" t="s">
        <v>6139</v>
      </c>
      <c r="BK1284" t="s">
        <v>3</v>
      </c>
      <c r="BL1284" t="s">
        <v>132</v>
      </c>
      <c r="BM1284" t="s">
        <v>1</v>
      </c>
      <c r="BN1284">
        <f>Tabla1[[#This Row],[precio del paquete]]</f>
        <v>14800</v>
      </c>
      <c r="BO1284" t="s">
        <v>1</v>
      </c>
      <c r="BP1284" t="s">
        <v>1</v>
      </c>
      <c r="BQ1284" t="s">
        <v>1</v>
      </c>
      <c r="BR1284" t="s">
        <v>1</v>
      </c>
      <c r="BS1284" t="s">
        <v>1</v>
      </c>
      <c r="BT1284" t="s">
        <v>1</v>
      </c>
      <c r="BU1284" t="s">
        <v>1</v>
      </c>
      <c r="BV1284" t="s">
        <v>1</v>
      </c>
      <c r="BW1284" t="s">
        <v>0</v>
      </c>
      <c r="BX1284" t="s">
        <v>1</v>
      </c>
      <c r="BY1284" t="s">
        <v>1</v>
      </c>
      <c r="BZ1284" t="s">
        <v>1</v>
      </c>
      <c r="CA1284" t="s">
        <v>1</v>
      </c>
      <c r="CB1284" t="s">
        <v>1</v>
      </c>
      <c r="CD1284" t="str" cm="1">
        <f t="array" aca="1" ref="CD1284" ca="1">eConcatenar(A1284:CB1284,"|")</f>
        <v>xHIq4AbIdoRvmS6r|PAR2022-0115|3|MEMORIAL|TABASCO|PARAISO|VILLA PUERTO CEIBA|2022-04-01|14800|0|100|50|0|0|0|0|0|0|0|0|0|0|0|0|0|0|0|ESPINOZA|DOMINGUEZ|MARIA DEL CARMEN|SOLTERO|X|X|CALLE 8 DE OCTUBRE SIN NUMERO|VILLA PUERTO CEIBA|X|9932279136|X|X|X|CALLE 8 DE OCTUBRE SIN NUMERO|X|LUNES|X|X|X|X|X|DOMICILIO |300|14500|0|0|0|2022-01-22|2022-01-29|x|x|x|x|x|QWZGYT4O9KVTQO|x|HOMBRE|X|14800|X|X|X|X|X|X|X|X|CARDENAS|X|X|X|X|X</v>
      </c>
    </row>
    <row r="1285" spans="1:82" x14ac:dyDescent="0.25">
      <c r="A1285" t="s">
        <v>1419</v>
      </c>
      <c r="B1285" t="s">
        <v>2323</v>
      </c>
      <c r="C1285">
        <v>3</v>
      </c>
      <c r="D1285" t="s">
        <v>3183</v>
      </c>
      <c r="E1285" t="s">
        <v>3188</v>
      </c>
      <c r="F1285" t="s">
        <v>0</v>
      </c>
      <c r="G1285" t="s">
        <v>3308</v>
      </c>
      <c r="H1285" t="s">
        <v>3842</v>
      </c>
      <c r="I1285">
        <v>14800</v>
      </c>
      <c r="J1285">
        <v>0</v>
      </c>
      <c r="K1285">
        <v>200</v>
      </c>
      <c r="L1285">
        <v>50</v>
      </c>
      <c r="M1285">
        <v>1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 t="s">
        <v>4253</v>
      </c>
      <c r="AC1285" t="s">
        <v>4246</v>
      </c>
      <c r="AD1285" t="s">
        <v>4500</v>
      </c>
      <c r="AE1285" t="s">
        <v>4</v>
      </c>
      <c r="AF1285" t="s">
        <v>1</v>
      </c>
      <c r="AG1285" t="s">
        <v>1</v>
      </c>
      <c r="AH1285" t="s">
        <v>5342</v>
      </c>
      <c r="AI1285" t="s">
        <v>3308</v>
      </c>
      <c r="AJ1285" t="s">
        <v>1</v>
      </c>
      <c r="AK1285">
        <v>9371664672</v>
      </c>
      <c r="AL1285" t="s">
        <v>1</v>
      </c>
      <c r="AM1285" t="s">
        <v>1</v>
      </c>
      <c r="AN1285" t="s">
        <v>1</v>
      </c>
      <c r="AO1285" t="s">
        <v>5342</v>
      </c>
      <c r="AP1285" t="s">
        <v>1</v>
      </c>
      <c r="AQ1285" t="s">
        <v>2</v>
      </c>
      <c r="AR1285" t="s">
        <v>1</v>
      </c>
      <c r="AS1285" t="s">
        <v>1</v>
      </c>
      <c r="AT1285" t="s">
        <v>1</v>
      </c>
      <c r="AU1285" t="s">
        <v>1</v>
      </c>
      <c r="AV1285" t="s">
        <v>1</v>
      </c>
      <c r="AW1285" t="s">
        <v>11</v>
      </c>
      <c r="AX1285">
        <f>Tabla1[[#This Row],[precio del paquete]]-Tabla1[[#This Row],[Saldo_Deudor]]</f>
        <v>1000</v>
      </c>
      <c r="AY1285">
        <v>13800</v>
      </c>
      <c r="AZ1285">
        <v>0</v>
      </c>
      <c r="BA1285">
        <v>0</v>
      </c>
      <c r="BB1285" s="20">
        <v>0</v>
      </c>
      <c r="BC1285" t="s">
        <v>4124</v>
      </c>
      <c r="BD1285" t="s">
        <v>4103</v>
      </c>
      <c r="BE1285" t="s">
        <v>3</v>
      </c>
      <c r="BF1285" t="s">
        <v>3</v>
      </c>
      <c r="BG1285" t="s">
        <v>3</v>
      </c>
      <c r="BH1285" t="s">
        <v>3</v>
      </c>
      <c r="BI1285" t="s">
        <v>3</v>
      </c>
      <c r="BJ1285" s="19" t="s">
        <v>6139</v>
      </c>
      <c r="BK1285" t="s">
        <v>3</v>
      </c>
      <c r="BL1285" t="s">
        <v>132</v>
      </c>
      <c r="BM1285" t="s">
        <v>1</v>
      </c>
      <c r="BN1285">
        <f>Tabla1[[#This Row],[precio del paquete]]</f>
        <v>14800</v>
      </c>
      <c r="BO1285" t="s">
        <v>1</v>
      </c>
      <c r="BP1285" t="s">
        <v>1</v>
      </c>
      <c r="BQ1285" t="s">
        <v>1</v>
      </c>
      <c r="BR1285" t="s">
        <v>1</v>
      </c>
      <c r="BS1285" t="s">
        <v>1</v>
      </c>
      <c r="BT1285" t="s">
        <v>1</v>
      </c>
      <c r="BU1285" t="s">
        <v>1</v>
      </c>
      <c r="BV1285" t="s">
        <v>1</v>
      </c>
      <c r="BW1285" t="s">
        <v>0</v>
      </c>
      <c r="BX1285" t="s">
        <v>1</v>
      </c>
      <c r="BY1285" t="s">
        <v>1</v>
      </c>
      <c r="BZ1285" t="s">
        <v>1</v>
      </c>
      <c r="CA1285" t="s">
        <v>1</v>
      </c>
      <c r="CB1285" t="s">
        <v>1</v>
      </c>
      <c r="CD1285" t="str" cm="1">
        <f t="array" aca="1" ref="CD1285" ca="1">eConcatenar(A1285:CB1285,"|")</f>
        <v>ieMyTfpuhJ8SVc88|CAR2021-6076|3|MEMORIAL|TABASCO|CARDENAS|EJIDO ARROYO HONDO SANTA TERESA|2021-10-14|14800|0|200|50|1|0|0|0|0|0|0|0|0|0|0|0|0|0|0|GAMAS|JIMENEZ|NELLY|SOLTERO|X|X|CARRETERA KILOMETRO 2 SIN NUMERO|EJIDO ARROYO HONDO SANTA TERESA|X|9371664672|X|X|X|CARRETERA KILOMETRO 2 SIN NUMERO|X|LUNES|X|X|X|X|X|DOMICILIO |1000|13800|0|0|0|2022-01-21|2022-01-28|x|x|x|x|x|QWZGYT4O9KVTQO|x|HOMBRE|X|14800|X|X|X|X|X|X|X|X|CARDENAS|X|X|X|X|X</v>
      </c>
    </row>
    <row r="1286" spans="1:82" x14ac:dyDescent="0.25">
      <c r="A1286" t="s">
        <v>1420</v>
      </c>
      <c r="B1286" t="s">
        <v>2321</v>
      </c>
      <c r="C1286">
        <v>3</v>
      </c>
      <c r="D1286" t="s">
        <v>3183</v>
      </c>
      <c r="E1286" t="s">
        <v>3188</v>
      </c>
      <c r="F1286" t="s">
        <v>0</v>
      </c>
      <c r="G1286" t="s">
        <v>3307</v>
      </c>
      <c r="H1286" t="s">
        <v>3877</v>
      </c>
      <c r="I1286">
        <v>14800</v>
      </c>
      <c r="J1286">
        <v>0</v>
      </c>
      <c r="K1286">
        <v>200</v>
      </c>
      <c r="L1286">
        <v>50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 t="s">
        <v>4496</v>
      </c>
      <c r="AC1286" t="s">
        <v>4246</v>
      </c>
      <c r="AD1286" t="s">
        <v>4497</v>
      </c>
      <c r="AE1286" t="s">
        <v>4</v>
      </c>
      <c r="AF1286" t="s">
        <v>1</v>
      </c>
      <c r="AG1286" t="s">
        <v>1</v>
      </c>
      <c r="AH1286" t="s">
        <v>5341</v>
      </c>
      <c r="AI1286" t="s">
        <v>3307</v>
      </c>
      <c r="AJ1286" t="s">
        <v>1</v>
      </c>
      <c r="AK1286">
        <v>9371255220</v>
      </c>
      <c r="AL1286" t="s">
        <v>1</v>
      </c>
      <c r="AM1286" t="s">
        <v>1</v>
      </c>
      <c r="AN1286" t="s">
        <v>1</v>
      </c>
      <c r="AO1286" t="s">
        <v>5341</v>
      </c>
      <c r="AP1286" t="s">
        <v>1</v>
      </c>
      <c r="AQ1286" t="s">
        <v>2</v>
      </c>
      <c r="AR1286" t="s">
        <v>1</v>
      </c>
      <c r="AS1286" t="s">
        <v>1</v>
      </c>
      <c r="AT1286" t="s">
        <v>1</v>
      </c>
      <c r="AU1286" t="s">
        <v>1</v>
      </c>
      <c r="AV1286" t="s">
        <v>1</v>
      </c>
      <c r="AW1286" t="s">
        <v>11</v>
      </c>
      <c r="AX1286">
        <f>Tabla1[[#This Row],[precio del paquete]]-Tabla1[[#This Row],[Saldo_Deudor]]</f>
        <v>3800</v>
      </c>
      <c r="AY1286">
        <v>11000</v>
      </c>
      <c r="AZ1286">
        <v>0</v>
      </c>
      <c r="BA1286">
        <v>0</v>
      </c>
      <c r="BB1286" s="20">
        <v>0</v>
      </c>
      <c r="BC1286" t="s">
        <v>4124</v>
      </c>
      <c r="BD1286" t="s">
        <v>4103</v>
      </c>
      <c r="BE1286" t="s">
        <v>3</v>
      </c>
      <c r="BF1286" t="s">
        <v>3</v>
      </c>
      <c r="BG1286" t="s">
        <v>3</v>
      </c>
      <c r="BH1286" t="s">
        <v>3</v>
      </c>
      <c r="BI1286" t="s">
        <v>3</v>
      </c>
      <c r="BJ1286" s="18" t="s">
        <v>6145</v>
      </c>
      <c r="BK1286" t="s">
        <v>3</v>
      </c>
      <c r="BL1286" t="s">
        <v>132</v>
      </c>
      <c r="BM1286" t="s">
        <v>1</v>
      </c>
      <c r="BN1286">
        <f>Tabla1[[#This Row],[precio del paquete]]</f>
        <v>14800</v>
      </c>
      <c r="BO1286" t="s">
        <v>1</v>
      </c>
      <c r="BP1286" t="s">
        <v>1</v>
      </c>
      <c r="BQ1286" t="s">
        <v>1</v>
      </c>
      <c r="BR1286" t="s">
        <v>1</v>
      </c>
      <c r="BS1286" t="s">
        <v>1</v>
      </c>
      <c r="BT1286" t="s">
        <v>1</v>
      </c>
      <c r="BU1286" t="s">
        <v>1</v>
      </c>
      <c r="BV1286" t="s">
        <v>1</v>
      </c>
      <c r="BW1286" t="s">
        <v>0</v>
      </c>
      <c r="BX1286" t="s">
        <v>1</v>
      </c>
      <c r="BY1286" t="s">
        <v>1</v>
      </c>
      <c r="BZ1286" t="s">
        <v>1</v>
      </c>
      <c r="CA1286" t="s">
        <v>1</v>
      </c>
      <c r="CB1286" t="s">
        <v>1</v>
      </c>
      <c r="CD1286" t="str" cm="1">
        <f t="array" aca="1" ref="CD1286" ca="1">eConcatenar(A1286:CB1286,"|")</f>
        <v>oxIHzkLo5a2SQNJu|CAR2021-1290|3|MEMORIAL|TABASCO|CARDENAS|EJIDO ARROYO HONDO PRIMERA SECCION |2021-01-04|14800|0|200|50|0|0|0|0|0|0|0|0|0|0|0|0|0|0|0|MAZA|JIMENEZ|JOSE MANUEL|SOLTERO|X|X|SANTA TERESA|EJIDO ARROYO HONDO PRIMERA SECCION |X|9371255220|X|X|X|SANTA TERESA|X|LUNES|X|X|X|X|X|DOMICILIO |3800|11000|0|0|0|2022-01-21|2022-01-28|x|x|x|x|x|INFHQSH0B2NMACS|x|HOMBRE|X|14800|X|X|X|X|X|X|X|X|CARDENAS|X|X|X|X|X</v>
      </c>
    </row>
    <row r="1287" spans="1:82" x14ac:dyDescent="0.25">
      <c r="A1287" t="s">
        <v>1421</v>
      </c>
      <c r="B1287" t="s">
        <v>2322</v>
      </c>
      <c r="C1287">
        <v>3</v>
      </c>
      <c r="D1287" t="s">
        <v>3187</v>
      </c>
      <c r="E1287" t="s">
        <v>3188</v>
      </c>
      <c r="F1287" t="s">
        <v>0</v>
      </c>
      <c r="G1287" t="s">
        <v>3307</v>
      </c>
      <c r="H1287" t="s">
        <v>3804</v>
      </c>
      <c r="I1287">
        <v>12900</v>
      </c>
      <c r="J1287">
        <v>0</v>
      </c>
      <c r="K1287">
        <v>200</v>
      </c>
      <c r="L1287">
        <v>50</v>
      </c>
      <c r="M1287">
        <v>1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 t="s">
        <v>4498</v>
      </c>
      <c r="AC1287" t="s">
        <v>4439</v>
      </c>
      <c r="AD1287" t="s">
        <v>4499</v>
      </c>
      <c r="AE1287" t="s">
        <v>4</v>
      </c>
      <c r="AF1287" t="s">
        <v>1</v>
      </c>
      <c r="AG1287" t="s">
        <v>1</v>
      </c>
      <c r="AH1287" t="s">
        <v>5341</v>
      </c>
      <c r="AI1287" t="s">
        <v>3307</v>
      </c>
      <c r="AJ1287" t="s">
        <v>1</v>
      </c>
      <c r="AK1287">
        <v>9371204337</v>
      </c>
      <c r="AL1287" t="s">
        <v>1</v>
      </c>
      <c r="AM1287" t="s">
        <v>1</v>
      </c>
      <c r="AN1287" t="s">
        <v>1</v>
      </c>
      <c r="AO1287" t="s">
        <v>5341</v>
      </c>
      <c r="AP1287" t="s">
        <v>1</v>
      </c>
      <c r="AQ1287" t="s">
        <v>2</v>
      </c>
      <c r="AR1287" t="s">
        <v>1</v>
      </c>
      <c r="AS1287" t="s">
        <v>1</v>
      </c>
      <c r="AT1287" t="s">
        <v>1</v>
      </c>
      <c r="AU1287" t="s">
        <v>1</v>
      </c>
      <c r="AV1287" t="s">
        <v>1</v>
      </c>
      <c r="AW1287" t="s">
        <v>11</v>
      </c>
      <c r="AX1287">
        <f>Tabla1[[#This Row],[precio del paquete]]-Tabla1[[#This Row],[Saldo_Deudor]]</f>
        <v>9200</v>
      </c>
      <c r="AY1287">
        <v>3700</v>
      </c>
      <c r="AZ1287">
        <v>0</v>
      </c>
      <c r="BA1287">
        <v>0</v>
      </c>
      <c r="BB1287" s="20">
        <v>0</v>
      </c>
      <c r="BC1287" t="s">
        <v>3768</v>
      </c>
      <c r="BD1287" t="s">
        <v>3769</v>
      </c>
      <c r="BE1287" t="s">
        <v>3</v>
      </c>
      <c r="BF1287" t="s">
        <v>3</v>
      </c>
      <c r="BG1287" t="s">
        <v>3</v>
      </c>
      <c r="BH1287" t="s">
        <v>3</v>
      </c>
      <c r="BI1287" t="s">
        <v>3</v>
      </c>
      <c r="BJ1287" s="19" t="s">
        <v>6145</v>
      </c>
      <c r="BK1287" t="s">
        <v>3</v>
      </c>
      <c r="BL1287" t="s">
        <v>132</v>
      </c>
      <c r="BM1287" t="s">
        <v>1</v>
      </c>
      <c r="BN1287">
        <f>Tabla1[[#This Row],[precio del paquete]]</f>
        <v>12900</v>
      </c>
      <c r="BO1287" t="s">
        <v>1</v>
      </c>
      <c r="BP1287" t="s">
        <v>1</v>
      </c>
      <c r="BQ1287" t="s">
        <v>1</v>
      </c>
      <c r="BR1287" t="s">
        <v>1</v>
      </c>
      <c r="BS1287" t="s">
        <v>1</v>
      </c>
      <c r="BT1287" t="s">
        <v>1</v>
      </c>
      <c r="BU1287" t="s">
        <v>1</v>
      </c>
      <c r="BV1287" t="s">
        <v>1</v>
      </c>
      <c r="BW1287" t="s">
        <v>0</v>
      </c>
      <c r="BX1287" t="s">
        <v>1</v>
      </c>
      <c r="BY1287" t="s">
        <v>1</v>
      </c>
      <c r="BZ1287" t="s">
        <v>1</v>
      </c>
      <c r="CA1287" t="s">
        <v>1</v>
      </c>
      <c r="CB1287" t="s">
        <v>1</v>
      </c>
      <c r="CD1287" t="str" cm="1">
        <f t="array" aca="1" ref="CD1287" ca="1">eConcatenar(A1287:CB1287,"|")</f>
        <v>OpLGi41tZRcZrWC4|CAR2019-1327|3|ECONOLINE|TABASCO|CARDENAS|EJIDO ARROYO HONDO PRIMERA SECCION |2019-05-29|12900|0|200|50|1|0|0|0|0|0|0|0|0|0|0|0|0|0|0|GABRIEL|CHAVEZ|JUAN|SOLTERO|X|X|SANTA TERESA|EJIDO ARROYO HONDO PRIMERA SECCION |X|9371204337|X|X|X|SANTA TERESA|X|LUNES|X|X|X|X|X|DOMICILIO |9200|3700|0|0|0|2022-01-22|2022-01-29|x|x|x|x|x|INFHQSH0B2NMACS|x|HOMBRE|X|12900|X|X|X|X|X|X|X|X|CARDENAS|X|X|X|X|X</v>
      </c>
    </row>
    <row r="1288" spans="1:82" x14ac:dyDescent="0.25">
      <c r="A1288" t="s">
        <v>1422</v>
      </c>
      <c r="B1288" t="s">
        <v>2224</v>
      </c>
      <c r="C1288">
        <v>3</v>
      </c>
      <c r="D1288" t="s">
        <v>3187</v>
      </c>
      <c r="E1288" t="s">
        <v>3188</v>
      </c>
      <c r="F1288" t="s">
        <v>0</v>
      </c>
      <c r="G1288" t="s">
        <v>3253</v>
      </c>
      <c r="H1288" t="s">
        <v>3763</v>
      </c>
      <c r="I1288">
        <v>12900</v>
      </c>
      <c r="J1288">
        <v>0</v>
      </c>
      <c r="K1288">
        <v>50</v>
      </c>
      <c r="L1288">
        <v>50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v>0</v>
      </c>
      <c r="AB1288" t="s">
        <v>4186</v>
      </c>
      <c r="AC1288" t="s">
        <v>4210</v>
      </c>
      <c r="AD1288" t="s">
        <v>4353</v>
      </c>
      <c r="AE1288" t="s">
        <v>4</v>
      </c>
      <c r="AF1288" t="s">
        <v>1</v>
      </c>
      <c r="AG1288" t="s">
        <v>1</v>
      </c>
      <c r="AH1288" t="s">
        <v>5196</v>
      </c>
      <c r="AI1288" t="s">
        <v>3253</v>
      </c>
      <c r="AJ1288" t="s">
        <v>1</v>
      </c>
      <c r="AK1288" t="s">
        <v>1</v>
      </c>
      <c r="AL1288" t="s">
        <v>1</v>
      </c>
      <c r="AM1288" t="s">
        <v>1</v>
      </c>
      <c r="AN1288" t="s">
        <v>1</v>
      </c>
      <c r="AO1288" t="s">
        <v>5196</v>
      </c>
      <c r="AP1288" t="s">
        <v>1</v>
      </c>
      <c r="AQ1288" t="s">
        <v>2</v>
      </c>
      <c r="AR1288" t="s">
        <v>1</v>
      </c>
      <c r="AS1288" t="s">
        <v>1</v>
      </c>
      <c r="AT1288" t="s">
        <v>1</v>
      </c>
      <c r="AU1288" t="s">
        <v>1</v>
      </c>
      <c r="AV1288" t="s">
        <v>1</v>
      </c>
      <c r="AW1288" t="s">
        <v>11</v>
      </c>
      <c r="AX1288">
        <f>Tabla1[[#This Row],[precio del paquete]]-Tabla1[[#This Row],[Saldo_Deudor]]</f>
        <v>7800</v>
      </c>
      <c r="AY1288">
        <v>5100</v>
      </c>
      <c r="AZ1288">
        <v>0</v>
      </c>
      <c r="BA1288">
        <v>0</v>
      </c>
      <c r="BB1288" s="20">
        <v>0</v>
      </c>
      <c r="BC1288" t="s">
        <v>4124</v>
      </c>
      <c r="BD1288" t="s">
        <v>4103</v>
      </c>
      <c r="BE1288" t="s">
        <v>3</v>
      </c>
      <c r="BF1288" t="s">
        <v>3</v>
      </c>
      <c r="BG1288" t="s">
        <v>3</v>
      </c>
      <c r="BH1288" t="s">
        <v>3</v>
      </c>
      <c r="BI1288" t="s">
        <v>3</v>
      </c>
      <c r="BJ1288" s="18" t="s">
        <v>6145</v>
      </c>
      <c r="BK1288" t="s">
        <v>3</v>
      </c>
      <c r="BL1288" t="s">
        <v>132</v>
      </c>
      <c r="BM1288" t="s">
        <v>1</v>
      </c>
      <c r="BN1288">
        <f>Tabla1[[#This Row],[precio del paquete]]</f>
        <v>12900</v>
      </c>
      <c r="BO1288" t="s">
        <v>1</v>
      </c>
      <c r="BP1288" t="s">
        <v>1</v>
      </c>
      <c r="BQ1288" t="s">
        <v>1</v>
      </c>
      <c r="BR1288" t="s">
        <v>1</v>
      </c>
      <c r="BS1288" t="s">
        <v>1</v>
      </c>
      <c r="BT1288" t="s">
        <v>1</v>
      </c>
      <c r="BU1288" t="s">
        <v>1</v>
      </c>
      <c r="BV1288" t="s">
        <v>1</v>
      </c>
      <c r="BW1288" t="s">
        <v>0</v>
      </c>
      <c r="BX1288" t="s">
        <v>1</v>
      </c>
      <c r="BY1288" t="s">
        <v>1</v>
      </c>
      <c r="BZ1288" t="s">
        <v>1</v>
      </c>
      <c r="CA1288" t="s">
        <v>1</v>
      </c>
      <c r="CB1288" t="s">
        <v>1</v>
      </c>
      <c r="CD1288" t="str" cm="1">
        <f t="array" aca="1" ref="CD1288" ca="1">eConcatenar(A1288:CB1288,"|")</f>
        <v>0hjEj76EIYm8FzQz|CAR2019-1908|3|ECONOLINE|TABASCO|CARDENAS|COLONIA ARROYO HONDO|2022-02-01|12900|0|50|50|0|0|0|0|0|0|0|0|0|0|0|0|0|0|0|GARCIA|MIRANDA|BARTOLO|SOLTERO|X|X|CARRETERA PRINCIPAL|COLONIA ARROYO HONDO|X|X|X|X|X|CARRETERA PRINCIPAL|X|LUNES|X|X|X|X|X|DOMICILIO |7800|5100|0|0|0|2022-01-21|2022-01-28|x|x|x|x|x|INFHQSH0B2NMACS|x|HOMBRE|X|12900|X|X|X|X|X|X|X|X|CARDENAS|X|X|X|X|X</v>
      </c>
    </row>
    <row r="1289" spans="1:82" x14ac:dyDescent="0.25">
      <c r="A1289" t="s">
        <v>1423</v>
      </c>
      <c r="B1289" t="s">
        <v>2613</v>
      </c>
      <c r="C1289">
        <v>3</v>
      </c>
      <c r="D1289" t="s">
        <v>3183</v>
      </c>
      <c r="E1289" t="s">
        <v>3188</v>
      </c>
      <c r="F1289" t="s">
        <v>0</v>
      </c>
      <c r="G1289" t="s">
        <v>3484</v>
      </c>
      <c r="H1289" t="s">
        <v>3980</v>
      </c>
      <c r="I1289">
        <v>14800</v>
      </c>
      <c r="J1289">
        <v>0</v>
      </c>
      <c r="K1289">
        <v>200</v>
      </c>
      <c r="L1289">
        <v>50</v>
      </c>
      <c r="M1289">
        <v>1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 t="s">
        <v>4305</v>
      </c>
      <c r="AC1289" t="s">
        <v>4253</v>
      </c>
      <c r="AD1289" t="s">
        <v>4777</v>
      </c>
      <c r="AE1289" t="s">
        <v>4</v>
      </c>
      <c r="AF1289" t="s">
        <v>1</v>
      </c>
      <c r="AG1289" t="s">
        <v>1</v>
      </c>
      <c r="AH1289" t="s">
        <v>5540</v>
      </c>
      <c r="AI1289" t="s">
        <v>3484</v>
      </c>
      <c r="AJ1289" t="s">
        <v>1</v>
      </c>
      <c r="AK1289">
        <v>9372270309</v>
      </c>
      <c r="AL1289" t="s">
        <v>1</v>
      </c>
      <c r="AM1289" t="s">
        <v>1</v>
      </c>
      <c r="AN1289" t="s">
        <v>1</v>
      </c>
      <c r="AO1289" t="s">
        <v>5540</v>
      </c>
      <c r="AP1289" t="s">
        <v>1</v>
      </c>
      <c r="AQ1289" t="s">
        <v>2</v>
      </c>
      <c r="AR1289" t="s">
        <v>1</v>
      </c>
      <c r="AS1289" t="s">
        <v>1</v>
      </c>
      <c r="AT1289" t="s">
        <v>1</v>
      </c>
      <c r="AU1289" t="s">
        <v>1</v>
      </c>
      <c r="AV1289" t="s">
        <v>1</v>
      </c>
      <c r="AW1289" t="s">
        <v>11</v>
      </c>
      <c r="AX1289">
        <f>Tabla1[[#This Row],[precio del paquete]]-Tabla1[[#This Row],[Saldo_Deudor]]</f>
        <v>9300</v>
      </c>
      <c r="AY1289">
        <v>5500</v>
      </c>
      <c r="AZ1289">
        <v>0</v>
      </c>
      <c r="BA1289">
        <v>0</v>
      </c>
      <c r="BB1289" s="20">
        <v>0</v>
      </c>
      <c r="BC1289" t="s">
        <v>4124</v>
      </c>
      <c r="BD1289" t="s">
        <v>4103</v>
      </c>
      <c r="BE1289" t="s">
        <v>3</v>
      </c>
      <c r="BF1289" t="s">
        <v>3</v>
      </c>
      <c r="BG1289" t="s">
        <v>3</v>
      </c>
      <c r="BH1289" t="s">
        <v>3</v>
      </c>
      <c r="BI1289" t="s">
        <v>3</v>
      </c>
      <c r="BJ1289" s="19" t="s">
        <v>6145</v>
      </c>
      <c r="BK1289" t="s">
        <v>3</v>
      </c>
      <c r="BL1289" t="s">
        <v>132</v>
      </c>
      <c r="BM1289" t="s">
        <v>1</v>
      </c>
      <c r="BN1289">
        <f>Tabla1[[#This Row],[precio del paquete]]</f>
        <v>14800</v>
      </c>
      <c r="BO1289" t="s">
        <v>1</v>
      </c>
      <c r="BP1289" t="s">
        <v>1</v>
      </c>
      <c r="BQ1289" t="s">
        <v>1</v>
      </c>
      <c r="BR1289" t="s">
        <v>1</v>
      </c>
      <c r="BS1289" t="s">
        <v>1</v>
      </c>
      <c r="BT1289" t="s">
        <v>1</v>
      </c>
      <c r="BU1289" t="s">
        <v>1</v>
      </c>
      <c r="BV1289" t="s">
        <v>1</v>
      </c>
      <c r="BW1289" t="s">
        <v>0</v>
      </c>
      <c r="BX1289" t="s">
        <v>1</v>
      </c>
      <c r="BY1289" t="s">
        <v>1</v>
      </c>
      <c r="BZ1289" t="s">
        <v>1</v>
      </c>
      <c r="CA1289" t="s">
        <v>1</v>
      </c>
      <c r="CB1289" t="s">
        <v>1</v>
      </c>
      <c r="CD1289" t="str" cm="1">
        <f t="array" aca="1" ref="CD1289" ca="1">eConcatenar(A1289:CB1289,"|")</f>
        <v>2FR0Xu9zMj4k8KKd|CAR2020-0424|3|MEMORIAL|TABASCO|CARDENAS|POBLADO C-29|2020-07-02|14800|0|200|50|1|0|0|0|0|0|0|0|0|0|0|0|0|0|0|SANCHEZ|GAMAS|ANA PATRICIA|SOLTERO|X|X|ENTRE CALLE 2 Y 3|POBLADO C-29|X|9372270309|X|X|X|ENTRE CALLE 2 Y 3|X|LUNES|X|X|X|X|X|DOMICILIO |9300|5500|0|0|0|2022-01-21|2022-01-28|x|x|x|x|x|INFHQSH0B2NMACS|x|HOMBRE|X|14800|X|X|X|X|X|X|X|X|CARDENAS|X|X|X|X|X</v>
      </c>
    </row>
    <row r="1290" spans="1:82" x14ac:dyDescent="0.25">
      <c r="A1290" t="s">
        <v>1424</v>
      </c>
      <c r="B1290" t="s">
        <v>2614</v>
      </c>
      <c r="C1290">
        <v>3</v>
      </c>
      <c r="D1290" t="s">
        <v>3187</v>
      </c>
      <c r="E1290" t="s">
        <v>3188</v>
      </c>
      <c r="F1290" t="s">
        <v>0</v>
      </c>
      <c r="G1290" t="s">
        <v>3484</v>
      </c>
      <c r="H1290" t="s">
        <v>3981</v>
      </c>
      <c r="I1290">
        <v>12900</v>
      </c>
      <c r="J1290">
        <v>0</v>
      </c>
      <c r="K1290">
        <v>100</v>
      </c>
      <c r="L1290">
        <v>50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 t="s">
        <v>7</v>
      </c>
      <c r="AC1290" t="s">
        <v>4543</v>
      </c>
      <c r="AD1290" t="s">
        <v>4778</v>
      </c>
      <c r="AE1290" t="s">
        <v>4</v>
      </c>
      <c r="AF1290" t="s">
        <v>1</v>
      </c>
      <c r="AG1290" t="s">
        <v>1</v>
      </c>
      <c r="AH1290" t="s">
        <v>5541</v>
      </c>
      <c r="AI1290" t="s">
        <v>3484</v>
      </c>
      <c r="AJ1290" t="s">
        <v>1</v>
      </c>
      <c r="AK1290">
        <v>9373697771</v>
      </c>
      <c r="AL1290" t="s">
        <v>1</v>
      </c>
      <c r="AM1290" t="s">
        <v>1</v>
      </c>
      <c r="AN1290" t="s">
        <v>1</v>
      </c>
      <c r="AO1290" t="s">
        <v>5541</v>
      </c>
      <c r="AP1290" t="s">
        <v>1</v>
      </c>
      <c r="AQ1290" t="s">
        <v>2</v>
      </c>
      <c r="AR1290" t="s">
        <v>1</v>
      </c>
      <c r="AS1290" t="s">
        <v>1</v>
      </c>
      <c r="AT1290" t="s">
        <v>1</v>
      </c>
      <c r="AU1290" t="s">
        <v>1</v>
      </c>
      <c r="AV1290" t="s">
        <v>1</v>
      </c>
      <c r="AW1290" t="s">
        <v>11</v>
      </c>
      <c r="AX1290">
        <f>Tabla1[[#This Row],[precio del paquete]]-Tabla1[[#This Row],[Saldo_Deudor]]</f>
        <v>8500</v>
      </c>
      <c r="AY1290">
        <v>4400</v>
      </c>
      <c r="AZ1290">
        <v>0</v>
      </c>
      <c r="BA1290">
        <v>0</v>
      </c>
      <c r="BB1290" s="20">
        <v>0</v>
      </c>
      <c r="BC1290" t="s">
        <v>5996</v>
      </c>
      <c r="BD1290" t="s">
        <v>6087</v>
      </c>
      <c r="BE1290" t="s">
        <v>3</v>
      </c>
      <c r="BF1290" t="s">
        <v>3</v>
      </c>
      <c r="BG1290" t="s">
        <v>3</v>
      </c>
      <c r="BH1290" t="s">
        <v>3</v>
      </c>
      <c r="BI1290" t="s">
        <v>3</v>
      </c>
      <c r="BJ1290" s="18" t="s">
        <v>6145</v>
      </c>
      <c r="BK1290" t="s">
        <v>3</v>
      </c>
      <c r="BL1290" t="s">
        <v>132</v>
      </c>
      <c r="BM1290" t="s">
        <v>1</v>
      </c>
      <c r="BN1290">
        <f>Tabla1[[#This Row],[precio del paquete]]</f>
        <v>12900</v>
      </c>
      <c r="BO1290" t="s">
        <v>1</v>
      </c>
      <c r="BP1290" t="s">
        <v>1</v>
      </c>
      <c r="BQ1290" t="s">
        <v>1</v>
      </c>
      <c r="BR1290" t="s">
        <v>1</v>
      </c>
      <c r="BS1290" t="s">
        <v>1</v>
      </c>
      <c r="BT1290" t="s">
        <v>1</v>
      </c>
      <c r="BU1290" t="s">
        <v>1</v>
      </c>
      <c r="BV1290" t="s">
        <v>1</v>
      </c>
      <c r="BW1290" t="s">
        <v>0</v>
      </c>
      <c r="BX1290" t="s">
        <v>1</v>
      </c>
      <c r="BY1290" t="s">
        <v>1</v>
      </c>
      <c r="BZ1290" t="s">
        <v>1</v>
      </c>
      <c r="CA1290" t="s">
        <v>1</v>
      </c>
      <c r="CB1290" t="s">
        <v>1</v>
      </c>
      <c r="CD1290" t="str" cm="1">
        <f t="array" aca="1" ref="CD1290" ca="1">eConcatenar(A1290:CB1290,"|")</f>
        <v>Tfz3vTh5rkD8OXEl|CAR2019-2333|3|ECONOLINE|TABASCO|CARDENAS|POBLADO C-29|2019-08-24|12900|0|100|50|0|0|0|0|0|0|0|0|0|0|0|0|0|0|0|LOPEZ|DE LOS SANTOS|JOSE ADRIAN|SOLTERO|X|X|ENTRE CALLE 3 Y 4|POBLADO C-29|X|9373697771|X|X|X|ENTRE CALLE 3 Y 4|X|LUNES|X|X|X|X|X|DOMICILIO |8500|4400|0|0|0|2022-09-21|2022-09-28|x|x|x|x|x|INFHQSH0B2NMACS|x|HOMBRE|X|12900|X|X|X|X|X|X|X|X|CARDENAS|X|X|X|X|X</v>
      </c>
    </row>
    <row r="1291" spans="1:82" x14ac:dyDescent="0.25">
      <c r="A1291" t="s">
        <v>1425</v>
      </c>
      <c r="B1291" t="s">
        <v>2615</v>
      </c>
      <c r="C1291">
        <v>3</v>
      </c>
      <c r="D1291" t="s">
        <v>3183</v>
      </c>
      <c r="E1291" t="s">
        <v>3188</v>
      </c>
      <c r="F1291" t="s">
        <v>0</v>
      </c>
      <c r="G1291" t="s">
        <v>3485</v>
      </c>
      <c r="H1291" t="s">
        <v>3900</v>
      </c>
      <c r="I1291">
        <v>14800</v>
      </c>
      <c r="J1291">
        <v>0</v>
      </c>
      <c r="K1291">
        <v>500</v>
      </c>
      <c r="L1291">
        <v>50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 t="s">
        <v>4703</v>
      </c>
      <c r="AC1291" t="s">
        <v>4779</v>
      </c>
      <c r="AD1291" t="s">
        <v>4355</v>
      </c>
      <c r="AE1291" t="s">
        <v>4</v>
      </c>
      <c r="AF1291" t="s">
        <v>1</v>
      </c>
      <c r="AG1291" t="s">
        <v>1</v>
      </c>
      <c r="AH1291" t="s">
        <v>5542</v>
      </c>
      <c r="AI1291" t="s">
        <v>3485</v>
      </c>
      <c r="AJ1291" t="s">
        <v>1</v>
      </c>
      <c r="AK1291">
        <v>9371657165</v>
      </c>
      <c r="AL1291" t="s">
        <v>1</v>
      </c>
      <c r="AM1291" t="s">
        <v>1</v>
      </c>
      <c r="AN1291" t="s">
        <v>1</v>
      </c>
      <c r="AO1291" t="s">
        <v>5542</v>
      </c>
      <c r="AP1291" t="s">
        <v>1</v>
      </c>
      <c r="AQ1291" t="s">
        <v>2</v>
      </c>
      <c r="AR1291" t="s">
        <v>1</v>
      </c>
      <c r="AS1291" t="s">
        <v>1</v>
      </c>
      <c r="AT1291" t="s">
        <v>1</v>
      </c>
      <c r="AU1291" t="s">
        <v>1</v>
      </c>
      <c r="AV1291" t="s">
        <v>1</v>
      </c>
      <c r="AW1291" t="s">
        <v>11</v>
      </c>
      <c r="AX1291">
        <f>Tabla1[[#This Row],[precio del paquete]]-Tabla1[[#This Row],[Saldo_Deudor]]</f>
        <v>1300</v>
      </c>
      <c r="AY1291">
        <v>13500</v>
      </c>
      <c r="AZ1291">
        <v>0</v>
      </c>
      <c r="BA1291">
        <v>0</v>
      </c>
      <c r="BB1291" s="20">
        <v>0</v>
      </c>
      <c r="BC1291" t="s">
        <v>4124</v>
      </c>
      <c r="BD1291" t="s">
        <v>4103</v>
      </c>
      <c r="BE1291" t="s">
        <v>3</v>
      </c>
      <c r="BF1291" t="s">
        <v>3</v>
      </c>
      <c r="BG1291" t="s">
        <v>3</v>
      </c>
      <c r="BH1291" t="s">
        <v>3</v>
      </c>
      <c r="BI1291" t="s">
        <v>3</v>
      </c>
      <c r="BJ1291" s="19" t="s">
        <v>6145</v>
      </c>
      <c r="BK1291" t="s">
        <v>3</v>
      </c>
      <c r="BL1291" t="s">
        <v>132</v>
      </c>
      <c r="BM1291" t="s">
        <v>1</v>
      </c>
      <c r="BN1291">
        <f>Tabla1[[#This Row],[precio del paquete]]</f>
        <v>14800</v>
      </c>
      <c r="BO1291" t="s">
        <v>1</v>
      </c>
      <c r="BP1291" t="s">
        <v>1</v>
      </c>
      <c r="BQ1291" t="s">
        <v>1</v>
      </c>
      <c r="BR1291" t="s">
        <v>1</v>
      </c>
      <c r="BS1291" t="s">
        <v>1</v>
      </c>
      <c r="BT1291" t="s">
        <v>1</v>
      </c>
      <c r="BU1291" t="s">
        <v>1</v>
      </c>
      <c r="BV1291" t="s">
        <v>1</v>
      </c>
      <c r="BW1291" t="s">
        <v>0</v>
      </c>
      <c r="BX1291" t="s">
        <v>1</v>
      </c>
      <c r="BY1291" t="s">
        <v>1</v>
      </c>
      <c r="BZ1291" t="s">
        <v>1</v>
      </c>
      <c r="CA1291" t="s">
        <v>1</v>
      </c>
      <c r="CB1291" t="s">
        <v>1</v>
      </c>
      <c r="CD1291" t="str" cm="1">
        <f t="array" aca="1" ref="CD1291" ca="1">eConcatenar(A1291:CB1291,"|")</f>
        <v>5QR446O1DLMPLnp2|CAR2021-6856|3|MEMORIAL|TABASCO|CARDENAS|POBLADO C-29 VICENTE GUERRERO|2021-12-11|14800|0|500|50|0|0|0|0|0|0|0|0|0|0|0|0|0|0|0|BAUTISTA|CALCANIO|MARIBEL|SOLTERO|X|X|CALLE 6 NUMERO 137|POBLADO C-29 VICENTE GUERRERO|X|9371657165|X|X|X|CALLE 6 NUMERO 137|X|LUNES|X|X|X|X|X|DOMICILIO |1300|13500|0|0|0|2022-01-21|2022-01-28|x|x|x|x|x|INFHQSH0B2NMACS|x|HOMBRE|X|14800|X|X|X|X|X|X|X|X|CARDENAS|X|X|X|X|X</v>
      </c>
    </row>
    <row r="1292" spans="1:82" x14ac:dyDescent="0.25">
      <c r="A1292" t="s">
        <v>1426</v>
      </c>
      <c r="B1292" t="s">
        <v>2616</v>
      </c>
      <c r="C1292">
        <v>3</v>
      </c>
      <c r="D1292" t="s">
        <v>3183</v>
      </c>
      <c r="E1292" t="s">
        <v>3188</v>
      </c>
      <c r="F1292" t="s">
        <v>0</v>
      </c>
      <c r="G1292" t="s">
        <v>3485</v>
      </c>
      <c r="H1292" t="s">
        <v>3900</v>
      </c>
      <c r="I1292">
        <v>14800</v>
      </c>
      <c r="J1292">
        <v>0</v>
      </c>
      <c r="K1292">
        <v>500</v>
      </c>
      <c r="L1292">
        <v>50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 t="s">
        <v>4305</v>
      </c>
      <c r="AC1292" t="s">
        <v>4760</v>
      </c>
      <c r="AD1292" t="s">
        <v>4242</v>
      </c>
      <c r="AE1292" t="s">
        <v>4</v>
      </c>
      <c r="AF1292" t="s">
        <v>1</v>
      </c>
      <c r="AG1292" t="s">
        <v>1</v>
      </c>
      <c r="AH1292" t="s">
        <v>5542</v>
      </c>
      <c r="AI1292" t="s">
        <v>3485</v>
      </c>
      <c r="AJ1292" t="s">
        <v>1</v>
      </c>
      <c r="AK1292">
        <v>9372279974</v>
      </c>
      <c r="AL1292" t="s">
        <v>1</v>
      </c>
      <c r="AM1292" t="s">
        <v>1</v>
      </c>
      <c r="AN1292" t="s">
        <v>1</v>
      </c>
      <c r="AO1292" t="s">
        <v>5542</v>
      </c>
      <c r="AP1292" t="s">
        <v>1</v>
      </c>
      <c r="AQ1292" t="s">
        <v>2</v>
      </c>
      <c r="AR1292" t="s">
        <v>1</v>
      </c>
      <c r="AS1292" t="s">
        <v>1</v>
      </c>
      <c r="AT1292" t="s">
        <v>1</v>
      </c>
      <c r="AU1292" t="s">
        <v>1</v>
      </c>
      <c r="AV1292" t="s">
        <v>1</v>
      </c>
      <c r="AW1292" t="s">
        <v>11</v>
      </c>
      <c r="AX1292">
        <f>Tabla1[[#This Row],[precio del paquete]]-Tabla1[[#This Row],[Saldo_Deudor]]</f>
        <v>1300</v>
      </c>
      <c r="AY1292">
        <v>13500</v>
      </c>
      <c r="AZ1292">
        <v>0</v>
      </c>
      <c r="BA1292">
        <v>0</v>
      </c>
      <c r="BB1292" s="20">
        <v>0</v>
      </c>
      <c r="BC1292" t="s">
        <v>4124</v>
      </c>
      <c r="BD1292" t="s">
        <v>4103</v>
      </c>
      <c r="BE1292" t="s">
        <v>3</v>
      </c>
      <c r="BF1292" t="s">
        <v>3</v>
      </c>
      <c r="BG1292" t="s">
        <v>3</v>
      </c>
      <c r="BH1292" t="s">
        <v>3</v>
      </c>
      <c r="BI1292" t="s">
        <v>3</v>
      </c>
      <c r="BJ1292" s="18" t="s">
        <v>6145</v>
      </c>
      <c r="BK1292" t="s">
        <v>3</v>
      </c>
      <c r="BL1292" t="s">
        <v>132</v>
      </c>
      <c r="BM1292" t="s">
        <v>1</v>
      </c>
      <c r="BN1292">
        <f>Tabla1[[#This Row],[precio del paquete]]</f>
        <v>14800</v>
      </c>
      <c r="BO1292" t="s">
        <v>1</v>
      </c>
      <c r="BP1292" t="s">
        <v>1</v>
      </c>
      <c r="BQ1292" t="s">
        <v>1</v>
      </c>
      <c r="BR1292" t="s">
        <v>1</v>
      </c>
      <c r="BS1292" t="s">
        <v>1</v>
      </c>
      <c r="BT1292" t="s">
        <v>1</v>
      </c>
      <c r="BU1292" t="s">
        <v>1</v>
      </c>
      <c r="BV1292" t="s">
        <v>1</v>
      </c>
      <c r="BW1292" t="s">
        <v>0</v>
      </c>
      <c r="BX1292" t="s">
        <v>1</v>
      </c>
      <c r="BY1292" t="s">
        <v>1</v>
      </c>
      <c r="BZ1292" t="s">
        <v>1</v>
      </c>
      <c r="CA1292" t="s">
        <v>1</v>
      </c>
      <c r="CB1292" t="s">
        <v>1</v>
      </c>
      <c r="CD1292" t="str" cm="1">
        <f t="array" aca="1" ref="CD1292" ca="1">eConcatenar(A1292:CB1292,"|")</f>
        <v>ySjSm5RgLPWlFXr1|CAR2021-6858|3|MEMORIAL|TABASCO|CARDENAS|POBLADO C-29 VICENTE GUERRERO|2021-12-11|14800|0|500|50|0|0|0|0|0|0|0|0|0|0|0|0|0|0|0|SANCHEZ|VAZQUEZ|RODOLFO|SOLTERO|X|X|CALLE 6 NUMERO 137|POBLADO C-29 VICENTE GUERRERO|X|9372279974|X|X|X|CALLE 6 NUMERO 137|X|LUNES|X|X|X|X|X|DOMICILIO |1300|13500|0|0|0|2022-01-21|2022-01-28|x|x|x|x|x|INFHQSH0B2NMACS|x|HOMBRE|X|14800|X|X|X|X|X|X|X|X|CARDENAS|X|X|X|X|X</v>
      </c>
    </row>
    <row r="1293" spans="1:82" x14ac:dyDescent="0.25">
      <c r="A1293" t="s">
        <v>1427</v>
      </c>
      <c r="B1293" t="s">
        <v>2617</v>
      </c>
      <c r="C1293">
        <v>3</v>
      </c>
      <c r="D1293" t="s">
        <v>3183</v>
      </c>
      <c r="E1293" t="s">
        <v>3188</v>
      </c>
      <c r="F1293" t="s">
        <v>0</v>
      </c>
      <c r="G1293" t="s">
        <v>3485</v>
      </c>
      <c r="H1293" t="s">
        <v>3760</v>
      </c>
      <c r="I1293">
        <v>14800</v>
      </c>
      <c r="J1293">
        <v>0</v>
      </c>
      <c r="K1293">
        <v>50</v>
      </c>
      <c r="L1293">
        <v>50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 t="s">
        <v>4183</v>
      </c>
      <c r="AC1293" t="s">
        <v>4543</v>
      </c>
      <c r="AD1293" t="s">
        <v>4780</v>
      </c>
      <c r="AE1293" t="s">
        <v>4</v>
      </c>
      <c r="AF1293" t="s">
        <v>1</v>
      </c>
      <c r="AG1293" t="s">
        <v>1</v>
      </c>
      <c r="AH1293" t="s">
        <v>5543</v>
      </c>
      <c r="AI1293" t="s">
        <v>3485</v>
      </c>
      <c r="AJ1293" t="s">
        <v>1</v>
      </c>
      <c r="AK1293">
        <v>9371038224</v>
      </c>
      <c r="AL1293" t="s">
        <v>1</v>
      </c>
      <c r="AM1293" t="s">
        <v>1</v>
      </c>
      <c r="AN1293" t="s">
        <v>1</v>
      </c>
      <c r="AO1293" t="s">
        <v>5543</v>
      </c>
      <c r="AP1293" t="s">
        <v>1</v>
      </c>
      <c r="AQ1293" t="s">
        <v>2</v>
      </c>
      <c r="AR1293" t="s">
        <v>1</v>
      </c>
      <c r="AS1293" t="s">
        <v>1</v>
      </c>
      <c r="AT1293" t="s">
        <v>1</v>
      </c>
      <c r="AU1293" t="s">
        <v>1</v>
      </c>
      <c r="AV1293" t="s">
        <v>1</v>
      </c>
      <c r="AW1293" t="s">
        <v>11</v>
      </c>
      <c r="AX1293">
        <f>Tabla1[[#This Row],[precio del paquete]]-Tabla1[[#This Row],[Saldo_Deudor]]</f>
        <v>250</v>
      </c>
      <c r="AY1293">
        <v>14550</v>
      </c>
      <c r="AZ1293">
        <v>0</v>
      </c>
      <c r="BA1293">
        <v>0</v>
      </c>
      <c r="BB1293" s="20">
        <v>0</v>
      </c>
      <c r="BC1293" t="s">
        <v>4124</v>
      </c>
      <c r="BD1293" t="s">
        <v>4103</v>
      </c>
      <c r="BE1293" t="s">
        <v>3</v>
      </c>
      <c r="BF1293" t="s">
        <v>3</v>
      </c>
      <c r="BG1293" t="s">
        <v>3</v>
      </c>
      <c r="BH1293" t="s">
        <v>3</v>
      </c>
      <c r="BI1293" t="s">
        <v>3</v>
      </c>
      <c r="BJ1293" s="19" t="s">
        <v>6145</v>
      </c>
      <c r="BK1293" t="s">
        <v>3</v>
      </c>
      <c r="BL1293" t="s">
        <v>132</v>
      </c>
      <c r="BM1293" t="s">
        <v>1</v>
      </c>
      <c r="BN1293">
        <f>Tabla1[[#This Row],[precio del paquete]]</f>
        <v>14800</v>
      </c>
      <c r="BO1293" t="s">
        <v>1</v>
      </c>
      <c r="BP1293" t="s">
        <v>1</v>
      </c>
      <c r="BQ1293" t="s">
        <v>1</v>
      </c>
      <c r="BR1293" t="s">
        <v>1</v>
      </c>
      <c r="BS1293" t="s">
        <v>1</v>
      </c>
      <c r="BT1293" t="s">
        <v>1</v>
      </c>
      <c r="BU1293" t="s">
        <v>1</v>
      </c>
      <c r="BV1293" t="s">
        <v>1</v>
      </c>
      <c r="BW1293" t="s">
        <v>0</v>
      </c>
      <c r="BX1293" t="s">
        <v>1</v>
      </c>
      <c r="BY1293" t="s">
        <v>1</v>
      </c>
      <c r="BZ1293" t="s">
        <v>1</v>
      </c>
      <c r="CA1293" t="s">
        <v>1</v>
      </c>
      <c r="CB1293" t="s">
        <v>1</v>
      </c>
      <c r="CD1293" t="str" cm="1">
        <f t="array" aca="1" ref="CD1293" ca="1">eConcatenar(A1293:CB1293,"|")</f>
        <v>bWe9nPs8O3Wo8Zsx|CAR2021-6686|3|MEMORIAL|TABASCO|CARDENAS|POBLADO C-29 VICENTE GUERRERO|2021-06-11|14800|0|50|50|0|0|0|0|0|0|0|0|0|0|0|0|0|0|0|DE LA CRUZ|DE LOS SANTOS|OLGA|SOLTERO|X|X|CALLE 6 CASA NUMERO 155|POBLADO C-29 VICENTE GUERRERO|X|9371038224|X|X|X|CALLE 6 CASA NUMERO 155|X|LUNES|X|X|X|X|X|DOMICILIO |250|14550|0|0|0|2022-01-21|2022-01-28|x|x|x|x|x|INFHQSH0B2NMACS|x|HOMBRE|X|14800|X|X|X|X|X|X|X|X|CARDENAS|X|X|X|X|X</v>
      </c>
    </row>
    <row r="1294" spans="1:82" x14ac:dyDescent="0.25">
      <c r="A1294" t="s">
        <v>1428</v>
      </c>
      <c r="B1294" t="s">
        <v>2618</v>
      </c>
      <c r="C1294">
        <v>3</v>
      </c>
      <c r="D1294" t="s">
        <v>3183</v>
      </c>
      <c r="E1294" t="s">
        <v>3188</v>
      </c>
      <c r="F1294" t="s">
        <v>0</v>
      </c>
      <c r="G1294" t="s">
        <v>3485</v>
      </c>
      <c r="H1294" t="s">
        <v>3784</v>
      </c>
      <c r="I1294">
        <v>14800</v>
      </c>
      <c r="J1294">
        <v>0</v>
      </c>
      <c r="K1294">
        <v>50</v>
      </c>
      <c r="L1294">
        <v>50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 t="s">
        <v>4267</v>
      </c>
      <c r="AC1294" t="s">
        <v>4543</v>
      </c>
      <c r="AD1294" t="s">
        <v>4781</v>
      </c>
      <c r="AE1294" t="s">
        <v>4</v>
      </c>
      <c r="AF1294" t="s">
        <v>1</v>
      </c>
      <c r="AG1294" t="s">
        <v>1</v>
      </c>
      <c r="AH1294" t="s">
        <v>5319</v>
      </c>
      <c r="AI1294" t="s">
        <v>3485</v>
      </c>
      <c r="AJ1294" t="s">
        <v>1</v>
      </c>
      <c r="AK1294">
        <v>9371271859</v>
      </c>
      <c r="AL1294" t="s">
        <v>1</v>
      </c>
      <c r="AM1294" t="s">
        <v>1</v>
      </c>
      <c r="AN1294" t="s">
        <v>1</v>
      </c>
      <c r="AO1294" t="s">
        <v>5319</v>
      </c>
      <c r="AP1294" t="s">
        <v>1</v>
      </c>
      <c r="AQ1294" t="s">
        <v>2</v>
      </c>
      <c r="AR1294" t="s">
        <v>1</v>
      </c>
      <c r="AS1294" t="s">
        <v>1</v>
      </c>
      <c r="AT1294" t="s">
        <v>1</v>
      </c>
      <c r="AU1294" t="s">
        <v>1</v>
      </c>
      <c r="AV1294" t="s">
        <v>1</v>
      </c>
      <c r="AW1294" t="s">
        <v>11</v>
      </c>
      <c r="AX1294">
        <f>Tabla1[[#This Row],[precio del paquete]]-Tabla1[[#This Row],[Saldo_Deudor]]</f>
        <v>750</v>
      </c>
      <c r="AY1294">
        <v>14050</v>
      </c>
      <c r="AZ1294">
        <v>0</v>
      </c>
      <c r="BA1294">
        <v>0</v>
      </c>
      <c r="BB1294" s="20">
        <v>0</v>
      </c>
      <c r="BC1294" t="s">
        <v>4124</v>
      </c>
      <c r="BD1294" t="s">
        <v>4103</v>
      </c>
      <c r="BE1294" t="s">
        <v>3</v>
      </c>
      <c r="BF1294" t="s">
        <v>3</v>
      </c>
      <c r="BG1294" t="s">
        <v>3</v>
      </c>
      <c r="BH1294" t="s">
        <v>3</v>
      </c>
      <c r="BI1294" t="s">
        <v>3</v>
      </c>
      <c r="BJ1294" s="18" t="s">
        <v>6145</v>
      </c>
      <c r="BK1294" t="s">
        <v>3</v>
      </c>
      <c r="BL1294" t="s">
        <v>132</v>
      </c>
      <c r="BM1294" t="s">
        <v>1</v>
      </c>
      <c r="BN1294">
        <f>Tabla1[[#This Row],[precio del paquete]]</f>
        <v>14800</v>
      </c>
      <c r="BO1294" t="s">
        <v>1</v>
      </c>
      <c r="BP1294" t="s">
        <v>1</v>
      </c>
      <c r="BQ1294" t="s">
        <v>1</v>
      </c>
      <c r="BR1294" t="s">
        <v>1</v>
      </c>
      <c r="BS1294" t="s">
        <v>1</v>
      </c>
      <c r="BT1294" t="s">
        <v>1</v>
      </c>
      <c r="BU1294" t="s">
        <v>1</v>
      </c>
      <c r="BV1294" t="s">
        <v>1</v>
      </c>
      <c r="BW1294" t="s">
        <v>0</v>
      </c>
      <c r="BX1294" t="s">
        <v>1</v>
      </c>
      <c r="BY1294" t="s">
        <v>1</v>
      </c>
      <c r="BZ1294" t="s">
        <v>1</v>
      </c>
      <c r="CA1294" t="s">
        <v>1</v>
      </c>
      <c r="CB1294" t="s">
        <v>1</v>
      </c>
      <c r="CD1294" t="str" cm="1">
        <f t="array" aca="1" ref="CD1294" ca="1">eConcatenar(A1294:CB1294,"|")</f>
        <v>SjExdR5zVvwOYyAZ|CAR2021-6662|3|MEMORIAL|TABASCO|CARDENAS|POBLADO C-29 VICENTE GUERRERO|2021-05-11|14800|0|50|50|0|0|0|0|0|0|0|0|0|0|0|0|0|0|0|ENRIQUE|DE LOS SANTOS|VIOLETA|SOLTERO|X|X|CALLE SIN NOMBRE Y SIN NUMERO|POBLADO C-29 VICENTE GUERRERO|X|9371271859|X|X|X|CALLE SIN NOMBRE Y SIN NUMERO|X|LUNES|X|X|X|X|X|DOMICILIO |750|14050|0|0|0|2022-01-21|2022-01-28|x|x|x|x|x|INFHQSH0B2NMACS|x|HOMBRE|X|14800|X|X|X|X|X|X|X|X|CARDENAS|X|X|X|X|X</v>
      </c>
    </row>
    <row r="1295" spans="1:82" x14ac:dyDescent="0.25">
      <c r="A1295" t="s">
        <v>1429</v>
      </c>
      <c r="B1295" t="s">
        <v>2619</v>
      </c>
      <c r="C1295">
        <v>3</v>
      </c>
      <c r="D1295" t="s">
        <v>3183</v>
      </c>
      <c r="E1295" t="s">
        <v>3188</v>
      </c>
      <c r="F1295" t="s">
        <v>0</v>
      </c>
      <c r="G1295" t="s">
        <v>3485</v>
      </c>
      <c r="H1295" t="s">
        <v>3890</v>
      </c>
      <c r="I1295">
        <v>14800</v>
      </c>
      <c r="J1295">
        <v>0</v>
      </c>
      <c r="K1295">
        <v>100</v>
      </c>
      <c r="L1295">
        <v>50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 t="s">
        <v>4703</v>
      </c>
      <c r="AC1295" t="s">
        <v>4246</v>
      </c>
      <c r="AD1295" t="s">
        <v>4782</v>
      </c>
      <c r="AE1295" t="s">
        <v>4</v>
      </c>
      <c r="AF1295" t="s">
        <v>1</v>
      </c>
      <c r="AG1295" t="s">
        <v>1</v>
      </c>
      <c r="AH1295" t="s">
        <v>5544</v>
      </c>
      <c r="AI1295" t="s">
        <v>3485</v>
      </c>
      <c r="AJ1295" t="s">
        <v>1</v>
      </c>
      <c r="AK1295">
        <v>9371107060</v>
      </c>
      <c r="AL1295" t="s">
        <v>1</v>
      </c>
      <c r="AM1295" t="s">
        <v>1</v>
      </c>
      <c r="AN1295" t="s">
        <v>1</v>
      </c>
      <c r="AO1295" t="s">
        <v>5544</v>
      </c>
      <c r="AP1295" t="s">
        <v>1</v>
      </c>
      <c r="AQ1295" t="s">
        <v>2</v>
      </c>
      <c r="AR1295" t="s">
        <v>1</v>
      </c>
      <c r="AS1295" t="s">
        <v>1</v>
      </c>
      <c r="AT1295" t="s">
        <v>1</v>
      </c>
      <c r="AU1295" t="s">
        <v>1</v>
      </c>
      <c r="AV1295" t="s">
        <v>1</v>
      </c>
      <c r="AW1295" t="s">
        <v>11</v>
      </c>
      <c r="AX1295">
        <f>Tabla1[[#This Row],[precio del paquete]]-Tabla1[[#This Row],[Saldo_Deudor]]</f>
        <v>1600</v>
      </c>
      <c r="AY1295">
        <v>13200</v>
      </c>
      <c r="AZ1295">
        <v>0</v>
      </c>
      <c r="BA1295">
        <v>0</v>
      </c>
      <c r="BB1295" s="20">
        <v>0</v>
      </c>
      <c r="BC1295" t="s">
        <v>4124</v>
      </c>
      <c r="BD1295" t="s">
        <v>4103</v>
      </c>
      <c r="BE1295" t="s">
        <v>3</v>
      </c>
      <c r="BF1295" t="s">
        <v>3</v>
      </c>
      <c r="BG1295" t="s">
        <v>3</v>
      </c>
      <c r="BH1295" t="s">
        <v>3</v>
      </c>
      <c r="BI1295" t="s">
        <v>3</v>
      </c>
      <c r="BJ1295" s="19" t="s">
        <v>6145</v>
      </c>
      <c r="BK1295" t="s">
        <v>3</v>
      </c>
      <c r="BL1295" t="s">
        <v>132</v>
      </c>
      <c r="BM1295" t="s">
        <v>1</v>
      </c>
      <c r="BN1295">
        <f>Tabla1[[#This Row],[precio del paquete]]</f>
        <v>14800</v>
      </c>
      <c r="BO1295" t="s">
        <v>1</v>
      </c>
      <c r="BP1295" t="s">
        <v>1</v>
      </c>
      <c r="BQ1295" t="s">
        <v>1</v>
      </c>
      <c r="BR1295" t="s">
        <v>1</v>
      </c>
      <c r="BS1295" t="s">
        <v>1</v>
      </c>
      <c r="BT1295" t="s">
        <v>1</v>
      </c>
      <c r="BU1295" t="s">
        <v>1</v>
      </c>
      <c r="BV1295" t="s">
        <v>1</v>
      </c>
      <c r="BW1295" t="s">
        <v>0</v>
      </c>
      <c r="BX1295" t="s">
        <v>1</v>
      </c>
      <c r="BY1295" t="s">
        <v>1</v>
      </c>
      <c r="BZ1295" t="s">
        <v>1</v>
      </c>
      <c r="CA1295" t="s">
        <v>1</v>
      </c>
      <c r="CB1295" t="s">
        <v>1</v>
      </c>
      <c r="CD1295" t="str" cm="1">
        <f t="array" aca="1" ref="CD1295" ca="1">eConcatenar(A1295:CB1295,"|")</f>
        <v>Sr0tJwwLLjrw0bW1|CAR2021-5651|3|MEMORIAL|TABASCO|CARDENAS|POBLADO C-29 VICENTE GUERRERO|2021-09-25|14800|0|100|50|0|0|0|0|0|0|0|0|0|0|0|0|0|0|0|BAUTISTA|JIMENEZ|ROSALINA|SOLTERO|X|X|A 3 CASAS DE LA CALLE PRINCIPAL|POBLADO C-29 VICENTE GUERRERO|X|9371107060|X|X|X|A 3 CASAS DE LA CALLE PRINCIPAL|X|LUNES|X|X|X|X|X|DOMICILIO |1600|13200|0|0|0|2022-01-21|2022-01-28|x|x|x|x|x|INFHQSH0B2NMACS|x|HOMBRE|X|14800|X|X|X|X|X|X|X|X|CARDENAS|X|X|X|X|X</v>
      </c>
    </row>
    <row r="1296" spans="1:82" x14ac:dyDescent="0.25">
      <c r="A1296" t="s">
        <v>1430</v>
      </c>
      <c r="B1296" t="s">
        <v>2620</v>
      </c>
      <c r="C1296">
        <v>3</v>
      </c>
      <c r="D1296" t="s">
        <v>3183</v>
      </c>
      <c r="E1296" t="s">
        <v>3188</v>
      </c>
      <c r="F1296" t="s">
        <v>0</v>
      </c>
      <c r="G1296" t="s">
        <v>3485</v>
      </c>
      <c r="H1296" t="s">
        <v>3763</v>
      </c>
      <c r="I1296">
        <v>14800</v>
      </c>
      <c r="J1296">
        <v>0</v>
      </c>
      <c r="K1296">
        <v>50</v>
      </c>
      <c r="L1296">
        <v>50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 t="s">
        <v>4461</v>
      </c>
      <c r="AC1296" t="s">
        <v>4494</v>
      </c>
      <c r="AD1296" t="s">
        <v>4338</v>
      </c>
      <c r="AE1296" t="s">
        <v>4</v>
      </c>
      <c r="AF1296" t="s">
        <v>1</v>
      </c>
      <c r="AG1296" t="s">
        <v>1</v>
      </c>
      <c r="AH1296" t="s">
        <v>5545</v>
      </c>
      <c r="AI1296" t="s">
        <v>3485</v>
      </c>
      <c r="AJ1296" t="s">
        <v>1</v>
      </c>
      <c r="AK1296" t="s">
        <v>1</v>
      </c>
      <c r="AL1296" t="s">
        <v>1</v>
      </c>
      <c r="AM1296" t="s">
        <v>1</v>
      </c>
      <c r="AN1296" t="s">
        <v>1</v>
      </c>
      <c r="AO1296" t="s">
        <v>5545</v>
      </c>
      <c r="AP1296" t="s">
        <v>1</v>
      </c>
      <c r="AQ1296" t="s">
        <v>2</v>
      </c>
      <c r="AR1296" t="s">
        <v>1</v>
      </c>
      <c r="AS1296" t="s">
        <v>1</v>
      </c>
      <c r="AT1296" t="s">
        <v>1</v>
      </c>
      <c r="AU1296" t="s">
        <v>1</v>
      </c>
      <c r="AV1296" t="s">
        <v>1</v>
      </c>
      <c r="AW1296" t="s">
        <v>11</v>
      </c>
      <c r="AX1296">
        <f>Tabla1[[#This Row],[precio del paquete]]-Tabla1[[#This Row],[Saldo_Deudor]]</f>
        <v>5700</v>
      </c>
      <c r="AY1296">
        <v>9100</v>
      </c>
      <c r="AZ1296">
        <v>0</v>
      </c>
      <c r="BA1296">
        <v>0</v>
      </c>
      <c r="BB1296" s="20">
        <v>0</v>
      </c>
      <c r="BC1296" t="s">
        <v>4124</v>
      </c>
      <c r="BD1296" t="s">
        <v>4103</v>
      </c>
      <c r="BE1296" t="s">
        <v>3</v>
      </c>
      <c r="BF1296" t="s">
        <v>3</v>
      </c>
      <c r="BG1296" t="s">
        <v>3</v>
      </c>
      <c r="BH1296" t="s">
        <v>3</v>
      </c>
      <c r="BI1296" t="s">
        <v>3</v>
      </c>
      <c r="BJ1296" s="18" t="s">
        <v>6145</v>
      </c>
      <c r="BK1296" t="s">
        <v>3</v>
      </c>
      <c r="BL1296" t="s">
        <v>132</v>
      </c>
      <c r="BM1296" t="s">
        <v>1</v>
      </c>
      <c r="BN1296">
        <f>Tabla1[[#This Row],[precio del paquete]]</f>
        <v>14800</v>
      </c>
      <c r="BO1296" t="s">
        <v>1</v>
      </c>
      <c r="BP1296" t="s">
        <v>1</v>
      </c>
      <c r="BQ1296" t="s">
        <v>1</v>
      </c>
      <c r="BR1296" t="s">
        <v>1</v>
      </c>
      <c r="BS1296" t="s">
        <v>1</v>
      </c>
      <c r="BT1296" t="s">
        <v>1</v>
      </c>
      <c r="BU1296" t="s">
        <v>1</v>
      </c>
      <c r="BV1296" t="s">
        <v>1</v>
      </c>
      <c r="BW1296" t="s">
        <v>0</v>
      </c>
      <c r="BX1296" t="s">
        <v>1</v>
      </c>
      <c r="BY1296" t="s">
        <v>1</v>
      </c>
      <c r="BZ1296" t="s">
        <v>1</v>
      </c>
      <c r="CA1296" t="s">
        <v>1</v>
      </c>
      <c r="CB1296" t="s">
        <v>1</v>
      </c>
      <c r="CD1296" t="str" cm="1">
        <f t="array" aca="1" ref="CD1296" ca="1">eConcatenar(A1296:CB1296,"|")</f>
        <v>mTNSte9IdZQW8fnp|CAR2020-0278|3|MEMORIAL|TABASCO|CARDENAS|POBLADO C-29 VICENTE GUERRERO|2022-02-01|14800|0|50|50|0|0|0|0|0|0|0|0|0|0|0|0|0|0|0|CARRETA|DIAZ|MARIA DEL CARMEN|SOLTERO|X|X|ENTRE CALLE 7 Y 8|POBLADO C-29 VICENTE GUERRERO|X|X|X|X|X|ENTRE CALLE 7 Y 8|X|LUNES|X|X|X|X|X|DOMICILIO |5700|9100|0|0|0|2022-01-21|2022-01-28|x|x|x|x|x|INFHQSH0B2NMACS|x|HOMBRE|X|14800|X|X|X|X|X|X|X|X|CARDENAS|X|X|X|X|X</v>
      </c>
    </row>
    <row r="1297" spans="1:82" x14ac:dyDescent="0.25">
      <c r="A1297" t="s">
        <v>1431</v>
      </c>
      <c r="B1297" t="s">
        <v>2719</v>
      </c>
      <c r="C1297">
        <v>3</v>
      </c>
      <c r="D1297" t="s">
        <v>3184</v>
      </c>
      <c r="E1297" t="s">
        <v>3188</v>
      </c>
      <c r="F1297" t="s">
        <v>3189</v>
      </c>
      <c r="G1297" t="s">
        <v>3534</v>
      </c>
      <c r="H1297" t="s">
        <v>3895</v>
      </c>
      <c r="I1297">
        <v>24500</v>
      </c>
      <c r="J1297">
        <v>0</v>
      </c>
      <c r="K1297">
        <v>100</v>
      </c>
      <c r="L1297">
        <v>50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 t="s">
        <v>4221</v>
      </c>
      <c r="AC1297" t="s">
        <v>4183</v>
      </c>
      <c r="AD1297" t="s">
        <v>4851</v>
      </c>
      <c r="AE1297" t="s">
        <v>4</v>
      </c>
      <c r="AF1297" t="s">
        <v>1</v>
      </c>
      <c r="AG1297" t="s">
        <v>1</v>
      </c>
      <c r="AH1297" t="s">
        <v>5624</v>
      </c>
      <c r="AI1297" t="s">
        <v>3534</v>
      </c>
      <c r="AJ1297" t="s">
        <v>1</v>
      </c>
      <c r="AK1297">
        <v>9331061095</v>
      </c>
      <c r="AL1297" t="s">
        <v>1</v>
      </c>
      <c r="AM1297" t="s">
        <v>1</v>
      </c>
      <c r="AN1297" t="s">
        <v>1</v>
      </c>
      <c r="AO1297" t="s">
        <v>5624</v>
      </c>
      <c r="AP1297" t="s">
        <v>1</v>
      </c>
      <c r="AQ1297" t="s">
        <v>2</v>
      </c>
      <c r="AR1297" t="s">
        <v>1</v>
      </c>
      <c r="AS1297" t="s">
        <v>1</v>
      </c>
      <c r="AT1297" t="s">
        <v>1</v>
      </c>
      <c r="AU1297" t="s">
        <v>1</v>
      </c>
      <c r="AV1297" t="s">
        <v>1</v>
      </c>
      <c r="AW1297" t="s">
        <v>11</v>
      </c>
      <c r="AX1297">
        <f>Tabla1[[#This Row],[precio del paquete]]-Tabla1[[#This Row],[Saldo_Deudor]]</f>
        <v>1100</v>
      </c>
      <c r="AY1297">
        <v>23400</v>
      </c>
      <c r="AZ1297">
        <v>0</v>
      </c>
      <c r="BA1297">
        <v>0</v>
      </c>
      <c r="BB1297" s="20">
        <v>0</v>
      </c>
      <c r="BC1297" t="s">
        <v>5959</v>
      </c>
      <c r="BD1297" t="s">
        <v>3763</v>
      </c>
      <c r="BE1297" t="s">
        <v>3</v>
      </c>
      <c r="BF1297" t="s">
        <v>3</v>
      </c>
      <c r="BG1297" t="s">
        <v>3</v>
      </c>
      <c r="BH1297" t="s">
        <v>3</v>
      </c>
      <c r="BI1297" t="s">
        <v>3</v>
      </c>
      <c r="BJ1297" s="19" t="s">
        <v>6145</v>
      </c>
      <c r="BK1297" t="s">
        <v>3</v>
      </c>
      <c r="BL1297" t="s">
        <v>132</v>
      </c>
      <c r="BM1297" t="s">
        <v>1</v>
      </c>
      <c r="BN1297">
        <f>Tabla1[[#This Row],[precio del paquete]]</f>
        <v>24500</v>
      </c>
      <c r="BO1297" t="s">
        <v>1</v>
      </c>
      <c r="BP1297" t="s">
        <v>1</v>
      </c>
      <c r="BQ1297" t="s">
        <v>1</v>
      </c>
      <c r="BR1297" t="s">
        <v>1</v>
      </c>
      <c r="BS1297" t="s">
        <v>1</v>
      </c>
      <c r="BT1297" t="s">
        <v>1</v>
      </c>
      <c r="BU1297" t="s">
        <v>1</v>
      </c>
      <c r="BV1297" t="s">
        <v>1</v>
      </c>
      <c r="BW1297" t="s">
        <v>0</v>
      </c>
      <c r="BX1297" t="s">
        <v>1</v>
      </c>
      <c r="BY1297" t="s">
        <v>1</v>
      </c>
      <c r="BZ1297" t="s">
        <v>1</v>
      </c>
      <c r="CA1297" t="s">
        <v>1</v>
      </c>
      <c r="CB1297" t="s">
        <v>1</v>
      </c>
      <c r="CD1297" t="str" cm="1">
        <f t="array" aca="1" ref="CD1297" ca="1">eConcatenar(A1297:CB1297,"|")</f>
        <v>I6z2ABvK8m9iqnXr|COM2021-2771|3|DIGNITY|TABASCO|COMALCALCO|RANCHERIA MIGUEL HIDALGO |2021-02-09|24500|0|100|50|0|0|0|0|0|0|0|0|0|0|0|0|0|0|0|GONZALEZ|DE LA CRUZ|OLIVER|SOLTERO|X|X|CARRETERA A LEON ZARATE|RANCHERIA MIGUEL HIDALGO |X|9331061095|X|X|X|CARRETERA A LEON ZARATE|X|LUNES|X|X|X|X|X|DOMICILIO |1100|23400|0|0|0|2022-01-25|2022-02-01|x|x|x|x|x|INFHQSH0B2NMACS|x|HOMBRE|X|24500|X|X|X|X|X|X|X|X|CARDENAS|X|X|X|X|X</v>
      </c>
    </row>
    <row r="1298" spans="1:82" x14ac:dyDescent="0.25">
      <c r="A1298" t="s">
        <v>1432</v>
      </c>
      <c r="B1298" t="s">
        <v>2246</v>
      </c>
      <c r="C1298">
        <v>3</v>
      </c>
      <c r="D1298" t="s">
        <v>3183</v>
      </c>
      <c r="E1298" t="s">
        <v>3188</v>
      </c>
      <c r="F1298" t="s">
        <v>3189</v>
      </c>
      <c r="G1298" t="s">
        <v>3261</v>
      </c>
      <c r="H1298" t="s">
        <v>3830</v>
      </c>
      <c r="I1298">
        <v>14800</v>
      </c>
      <c r="J1298">
        <v>0</v>
      </c>
      <c r="K1298">
        <v>200</v>
      </c>
      <c r="L1298">
        <v>50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 t="s">
        <v>4183</v>
      </c>
      <c r="AC1298" t="s">
        <v>4393</v>
      </c>
      <c r="AD1298" t="s">
        <v>4394</v>
      </c>
      <c r="AE1298" t="s">
        <v>4</v>
      </c>
      <c r="AF1298" t="s">
        <v>1</v>
      </c>
      <c r="AG1298" t="s">
        <v>1</v>
      </c>
      <c r="AH1298" t="s">
        <v>5275</v>
      </c>
      <c r="AI1298" t="s">
        <v>3261</v>
      </c>
      <c r="AJ1298" t="s">
        <v>1</v>
      </c>
      <c r="AK1298">
        <v>9333292256</v>
      </c>
      <c r="AL1298" t="s">
        <v>1</v>
      </c>
      <c r="AM1298" t="s">
        <v>1</v>
      </c>
      <c r="AN1298" t="s">
        <v>1</v>
      </c>
      <c r="AO1298" t="s">
        <v>5275</v>
      </c>
      <c r="AP1298" t="s">
        <v>1</v>
      </c>
      <c r="AQ1298" t="s">
        <v>2</v>
      </c>
      <c r="AR1298" t="s">
        <v>1</v>
      </c>
      <c r="AS1298" t="s">
        <v>1</v>
      </c>
      <c r="AT1298" t="s">
        <v>1</v>
      </c>
      <c r="AU1298" t="s">
        <v>1</v>
      </c>
      <c r="AV1298" t="s">
        <v>1</v>
      </c>
      <c r="AW1298" t="s">
        <v>11</v>
      </c>
      <c r="AX1298">
        <f>Tabla1[[#This Row],[precio del paquete]]-Tabla1[[#This Row],[Saldo_Deudor]]</f>
        <v>1950</v>
      </c>
      <c r="AY1298">
        <v>12850</v>
      </c>
      <c r="AZ1298">
        <v>0</v>
      </c>
      <c r="BA1298">
        <v>0</v>
      </c>
      <c r="BB1298" s="20">
        <v>0</v>
      </c>
      <c r="BC1298" t="s">
        <v>5959</v>
      </c>
      <c r="BD1298" t="s">
        <v>3763</v>
      </c>
      <c r="BE1298" t="s">
        <v>3</v>
      </c>
      <c r="BF1298" t="s">
        <v>3</v>
      </c>
      <c r="BG1298" t="s">
        <v>3</v>
      </c>
      <c r="BH1298" t="s">
        <v>3</v>
      </c>
      <c r="BI1298" t="s">
        <v>3</v>
      </c>
      <c r="BJ1298" s="18" t="s">
        <v>6144</v>
      </c>
      <c r="BK1298" t="s">
        <v>3</v>
      </c>
      <c r="BL1298" t="s">
        <v>132</v>
      </c>
      <c r="BM1298" t="s">
        <v>1</v>
      </c>
      <c r="BN1298">
        <f>Tabla1[[#This Row],[precio del paquete]]</f>
        <v>14800</v>
      </c>
      <c r="BO1298" t="s">
        <v>1</v>
      </c>
      <c r="BP1298" t="s">
        <v>1</v>
      </c>
      <c r="BQ1298" t="s">
        <v>1</v>
      </c>
      <c r="BR1298" t="s">
        <v>1</v>
      </c>
      <c r="BS1298" t="s">
        <v>1</v>
      </c>
      <c r="BT1298" t="s">
        <v>1</v>
      </c>
      <c r="BU1298" t="s">
        <v>1</v>
      </c>
      <c r="BV1298" t="s">
        <v>1</v>
      </c>
      <c r="BW1298" t="s">
        <v>0</v>
      </c>
      <c r="BX1298" t="s">
        <v>1</v>
      </c>
      <c r="BY1298" t="s">
        <v>1</v>
      </c>
      <c r="BZ1298" t="s">
        <v>1</v>
      </c>
      <c r="CA1298" t="s">
        <v>1</v>
      </c>
      <c r="CB1298" t="s">
        <v>1</v>
      </c>
      <c r="CD1298" t="str" cm="1">
        <f t="array" aca="1" ref="CD1298" ca="1">eConcatenar(A1298:CB1298,"|")</f>
        <v>F6lTuTBuT3L6VtCG|COM2021-3157|3|MEMORIAL|TABASCO|COMALCALCO|COLONIA EL COCOHITE|2021-09-10|14800|0|200|50|0|0|0|0|0|0|0|0|0|0|0|0|0|0|0|DE LA CRUZ|ALCUDIA|JUAN JOSE|SOLTERO|X|X|POBLADO MIGUEL HIDALGO |COLONIA EL COCOHITE|X|9333292256|X|X|X|POBLADO MIGUEL HIDALGO |X|LUNES|X|X|X|X|X|DOMICILIO |1950|12850|0|0|0|2022-01-25|2022-02-01|x|x|x|x|x|QX002L4E9KVTQO|x|HOMBRE|X|14800|X|X|X|X|X|X|X|X|CARDENAS|X|X|X|X|X</v>
      </c>
    </row>
    <row r="1299" spans="1:82" x14ac:dyDescent="0.25">
      <c r="A1299" t="s">
        <v>1433</v>
      </c>
      <c r="B1299" t="s">
        <v>2227</v>
      </c>
      <c r="C1299">
        <v>3</v>
      </c>
      <c r="D1299" t="s">
        <v>3187</v>
      </c>
      <c r="E1299" t="s">
        <v>3188</v>
      </c>
      <c r="F1299" t="s">
        <v>3189</v>
      </c>
      <c r="G1299" t="s">
        <v>3256</v>
      </c>
      <c r="H1299" t="s">
        <v>3818</v>
      </c>
      <c r="I1299">
        <v>12900</v>
      </c>
      <c r="J1299">
        <v>0</v>
      </c>
      <c r="K1299">
        <v>100</v>
      </c>
      <c r="L1299">
        <v>50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0</v>
      </c>
      <c r="AB1299" t="s">
        <v>4262</v>
      </c>
      <c r="AC1299" t="s">
        <v>4339</v>
      </c>
      <c r="AD1299" t="s">
        <v>4357</v>
      </c>
      <c r="AE1299" t="s">
        <v>4</v>
      </c>
      <c r="AF1299" t="s">
        <v>1</v>
      </c>
      <c r="AG1299" t="s">
        <v>1</v>
      </c>
      <c r="AH1299" t="s">
        <v>5258</v>
      </c>
      <c r="AI1299" t="s">
        <v>3256</v>
      </c>
      <c r="AJ1299" t="s">
        <v>1</v>
      </c>
      <c r="AK1299">
        <v>9332076409</v>
      </c>
      <c r="AL1299" t="s">
        <v>1</v>
      </c>
      <c r="AM1299" t="s">
        <v>1</v>
      </c>
      <c r="AN1299" t="s">
        <v>1</v>
      </c>
      <c r="AO1299" t="s">
        <v>5258</v>
      </c>
      <c r="AP1299" t="s">
        <v>1</v>
      </c>
      <c r="AQ1299" t="s">
        <v>2</v>
      </c>
      <c r="AR1299" t="s">
        <v>1</v>
      </c>
      <c r="AS1299" t="s">
        <v>1</v>
      </c>
      <c r="AT1299" t="s">
        <v>1</v>
      </c>
      <c r="AU1299" t="s">
        <v>1</v>
      </c>
      <c r="AV1299" t="s">
        <v>1</v>
      </c>
      <c r="AW1299" t="s">
        <v>11</v>
      </c>
      <c r="AX1299">
        <f>Tabla1[[#This Row],[precio del paquete]]-Tabla1[[#This Row],[Saldo_Deudor]]</f>
        <v>6200</v>
      </c>
      <c r="AY1299">
        <v>6700</v>
      </c>
      <c r="AZ1299">
        <v>0</v>
      </c>
      <c r="BA1299">
        <v>0</v>
      </c>
      <c r="BB1299" s="20">
        <v>0</v>
      </c>
      <c r="BC1299" t="s">
        <v>5959</v>
      </c>
      <c r="BD1299" t="s">
        <v>3763</v>
      </c>
      <c r="BE1299" t="s">
        <v>3</v>
      </c>
      <c r="BF1299" t="s">
        <v>3</v>
      </c>
      <c r="BG1299" t="s">
        <v>3</v>
      </c>
      <c r="BH1299" t="s">
        <v>3</v>
      </c>
      <c r="BI1299" t="s">
        <v>3</v>
      </c>
      <c r="BJ1299" s="19" t="s">
        <v>6144</v>
      </c>
      <c r="BK1299" t="s">
        <v>3</v>
      </c>
      <c r="BL1299" t="s">
        <v>132</v>
      </c>
      <c r="BM1299" t="s">
        <v>1</v>
      </c>
      <c r="BN1299">
        <f>Tabla1[[#This Row],[precio del paquete]]</f>
        <v>12900</v>
      </c>
      <c r="BO1299" t="s">
        <v>1</v>
      </c>
      <c r="BP1299" t="s">
        <v>1</v>
      </c>
      <c r="BQ1299" t="s">
        <v>1</v>
      </c>
      <c r="BR1299" t="s">
        <v>1</v>
      </c>
      <c r="BS1299" t="s">
        <v>1</v>
      </c>
      <c r="BT1299" t="s">
        <v>1</v>
      </c>
      <c r="BU1299" t="s">
        <v>1</v>
      </c>
      <c r="BV1299" t="s">
        <v>1</v>
      </c>
      <c r="BW1299" t="s">
        <v>0</v>
      </c>
      <c r="BX1299" t="s">
        <v>1</v>
      </c>
      <c r="BY1299" t="s">
        <v>1</v>
      </c>
      <c r="BZ1299" t="s">
        <v>1</v>
      </c>
      <c r="CA1299" t="s">
        <v>1</v>
      </c>
      <c r="CB1299" t="s">
        <v>1</v>
      </c>
      <c r="CD1299" t="str" cm="1">
        <f t="array" aca="1" ref="CD1299" ca="1">eConcatenar(A1299:CB1299,"|")</f>
        <v>o2RPOlDfTGi7t7c2|COM2020-1997|3|ECONOLINE|TABASCO|COMALCALCO|COLONIA BETANIA|2020-09-17|12900|0|100|50|0|0|0|0|0|0|0|0|0|0|0|0|0|0|0|OLAN|CALDERON|REYNA MARIA|SOLTERO|X|X|CARRETERA A TECOLUTILLA|COLONIA BETANIA|X|9332076409|X|X|X|CARRETERA A TECOLUTILLA|X|LUNES|X|X|X|X|X|DOMICILIO |6200|6700|0|0|0|2022-01-25|2022-02-01|x|x|x|x|x|QX002L4E9KVTQO|x|HOMBRE|X|12900|X|X|X|X|X|X|X|X|CARDENAS|X|X|X|X|X</v>
      </c>
    </row>
    <row r="1300" spans="1:82" x14ac:dyDescent="0.25">
      <c r="A1300" t="s">
        <v>1434</v>
      </c>
      <c r="B1300" t="s">
        <v>2342</v>
      </c>
      <c r="C1300">
        <v>3</v>
      </c>
      <c r="D1300" t="s">
        <v>3183</v>
      </c>
      <c r="E1300" t="s">
        <v>3188</v>
      </c>
      <c r="F1300" t="s">
        <v>3189</v>
      </c>
      <c r="G1300" t="s">
        <v>3320</v>
      </c>
      <c r="H1300" t="s">
        <v>3887</v>
      </c>
      <c r="I1300">
        <v>14800</v>
      </c>
      <c r="J1300">
        <v>0</v>
      </c>
      <c r="K1300">
        <v>100</v>
      </c>
      <c r="L1300">
        <v>50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 t="s">
        <v>4494</v>
      </c>
      <c r="AC1300" t="s">
        <v>4381</v>
      </c>
      <c r="AD1300" t="s">
        <v>4520</v>
      </c>
      <c r="AE1300" t="s">
        <v>4</v>
      </c>
      <c r="AF1300" t="s">
        <v>1</v>
      </c>
      <c r="AG1300" t="s">
        <v>1</v>
      </c>
      <c r="AH1300" t="s">
        <v>5319</v>
      </c>
      <c r="AI1300" t="s">
        <v>3320</v>
      </c>
      <c r="AJ1300" t="s">
        <v>1</v>
      </c>
      <c r="AK1300">
        <v>9333271016</v>
      </c>
      <c r="AL1300" t="s">
        <v>1</v>
      </c>
      <c r="AM1300" t="s">
        <v>1</v>
      </c>
      <c r="AN1300" t="s">
        <v>1</v>
      </c>
      <c r="AO1300" t="s">
        <v>5319</v>
      </c>
      <c r="AP1300" t="s">
        <v>1</v>
      </c>
      <c r="AQ1300" t="s">
        <v>2</v>
      </c>
      <c r="AR1300" t="s">
        <v>1</v>
      </c>
      <c r="AS1300" t="s">
        <v>1</v>
      </c>
      <c r="AT1300" t="s">
        <v>1</v>
      </c>
      <c r="AU1300" t="s">
        <v>1</v>
      </c>
      <c r="AV1300" t="s">
        <v>1</v>
      </c>
      <c r="AW1300" t="s">
        <v>11</v>
      </c>
      <c r="AX1300">
        <f>Tabla1[[#This Row],[precio del paquete]]-Tabla1[[#This Row],[Saldo_Deudor]]</f>
        <v>300</v>
      </c>
      <c r="AY1300">
        <v>14500</v>
      </c>
      <c r="AZ1300">
        <v>0</v>
      </c>
      <c r="BA1300">
        <v>0</v>
      </c>
      <c r="BB1300" s="20">
        <v>0</v>
      </c>
      <c r="BC1300" t="s">
        <v>3832</v>
      </c>
      <c r="BD1300" t="s">
        <v>3797</v>
      </c>
      <c r="BE1300" t="s">
        <v>3</v>
      </c>
      <c r="BF1300" t="s">
        <v>3</v>
      </c>
      <c r="BG1300" t="s">
        <v>3</v>
      </c>
      <c r="BH1300" t="s">
        <v>3</v>
      </c>
      <c r="BI1300" t="s">
        <v>3</v>
      </c>
      <c r="BJ1300" s="18" t="s">
        <v>6144</v>
      </c>
      <c r="BK1300" t="s">
        <v>3</v>
      </c>
      <c r="BL1300" t="s">
        <v>132</v>
      </c>
      <c r="BM1300" t="s">
        <v>1</v>
      </c>
      <c r="BN1300">
        <f>Tabla1[[#This Row],[precio del paquete]]</f>
        <v>14800</v>
      </c>
      <c r="BO1300" t="s">
        <v>1</v>
      </c>
      <c r="BP1300" t="s">
        <v>1</v>
      </c>
      <c r="BQ1300" t="s">
        <v>1</v>
      </c>
      <c r="BR1300" t="s">
        <v>1</v>
      </c>
      <c r="BS1300" t="s">
        <v>1</v>
      </c>
      <c r="BT1300" t="s">
        <v>1</v>
      </c>
      <c r="BU1300" t="s">
        <v>1</v>
      </c>
      <c r="BV1300" t="s">
        <v>1</v>
      </c>
      <c r="BW1300" t="s">
        <v>0</v>
      </c>
      <c r="BX1300" t="s">
        <v>1</v>
      </c>
      <c r="BY1300" t="s">
        <v>1</v>
      </c>
      <c r="BZ1300" t="s">
        <v>1</v>
      </c>
      <c r="CA1300" t="s">
        <v>1</v>
      </c>
      <c r="CB1300" t="s">
        <v>1</v>
      </c>
      <c r="CD1300" t="str" cm="1">
        <f t="array" aca="1" ref="CD1300" ca="1">eConcatenar(A1300:CB1300,"|")</f>
        <v>nGg8lJmjVFMoVphz|COM2021-2913|3|MEMORIAL|TABASCO|COMALCALCO|EJIDO GUATEMALAN|2021-09-13|14800|0|100|50|0|0|0|0|0|0|0|0|0|0|0|0|0|0|0|DIAZ|DE DIOS|LORENA|SOLTERO|X|X|CALLE SIN NOMBRE Y SIN NUMERO|EJIDO GUATEMALAN|X|9333271016|X|X|X|CALLE SIN NOMBRE Y SIN NUMERO|X|LUNES|X|X|X|X|X|DOMICILIO |300|14500|0|0|0|2021-09-11|2021-09-18|x|x|x|x|x|QX002L4E9KVTQO|x|HOMBRE|X|14800|X|X|X|X|X|X|X|X|CARDENAS|X|X|X|X|X</v>
      </c>
    </row>
    <row r="1301" spans="1:82" x14ac:dyDescent="0.25">
      <c r="A1301" t="s">
        <v>1435</v>
      </c>
      <c r="B1301" t="s">
        <v>2260</v>
      </c>
      <c r="C1301">
        <v>3</v>
      </c>
      <c r="D1301" t="s">
        <v>3183</v>
      </c>
      <c r="E1301" t="s">
        <v>3188</v>
      </c>
      <c r="F1301" t="s">
        <v>0</v>
      </c>
      <c r="G1301" t="s">
        <v>3268</v>
      </c>
      <c r="H1301" t="s">
        <v>3813</v>
      </c>
      <c r="I1301">
        <v>14800</v>
      </c>
      <c r="J1301">
        <v>0</v>
      </c>
      <c r="K1301">
        <v>200</v>
      </c>
      <c r="L1301">
        <v>50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0</v>
      </c>
      <c r="AB1301" t="s">
        <v>4413</v>
      </c>
      <c r="AC1301" t="s">
        <v>4305</v>
      </c>
      <c r="AD1301" t="s">
        <v>4254</v>
      </c>
      <c r="AE1301" t="s">
        <v>4</v>
      </c>
      <c r="AF1301" t="s">
        <v>1</v>
      </c>
      <c r="AG1301" t="s">
        <v>1</v>
      </c>
      <c r="AH1301" t="s">
        <v>5288</v>
      </c>
      <c r="AI1301" t="s">
        <v>3268</v>
      </c>
      <c r="AJ1301" t="s">
        <v>1</v>
      </c>
      <c r="AK1301">
        <v>9372837677</v>
      </c>
      <c r="AL1301" t="s">
        <v>1</v>
      </c>
      <c r="AM1301" t="s">
        <v>1</v>
      </c>
      <c r="AN1301" t="s">
        <v>1</v>
      </c>
      <c r="AO1301" t="s">
        <v>5288</v>
      </c>
      <c r="AP1301" t="s">
        <v>1</v>
      </c>
      <c r="AQ1301" t="s">
        <v>2</v>
      </c>
      <c r="AR1301" t="s">
        <v>1</v>
      </c>
      <c r="AS1301" t="s">
        <v>1</v>
      </c>
      <c r="AT1301" t="s">
        <v>1</v>
      </c>
      <c r="AU1301" t="s">
        <v>1</v>
      </c>
      <c r="AV1301" t="s">
        <v>1</v>
      </c>
      <c r="AW1301" t="s">
        <v>11</v>
      </c>
      <c r="AX1301">
        <f>Tabla1[[#This Row],[precio del paquete]]-Tabla1[[#This Row],[Saldo_Deudor]]</f>
        <v>1300</v>
      </c>
      <c r="AY1301">
        <v>13500</v>
      </c>
      <c r="AZ1301">
        <v>0</v>
      </c>
      <c r="BA1301">
        <v>0</v>
      </c>
      <c r="BB1301" s="20">
        <v>0</v>
      </c>
      <c r="BC1301" t="s">
        <v>4141</v>
      </c>
      <c r="BD1301" t="s">
        <v>5960</v>
      </c>
      <c r="BE1301" t="s">
        <v>3</v>
      </c>
      <c r="BF1301" t="s">
        <v>3</v>
      </c>
      <c r="BG1301" t="s">
        <v>3</v>
      </c>
      <c r="BH1301" t="s">
        <v>3</v>
      </c>
      <c r="BI1301" t="s">
        <v>3</v>
      </c>
      <c r="BJ1301" s="19" t="s">
        <v>6144</v>
      </c>
      <c r="BK1301" t="s">
        <v>3</v>
      </c>
      <c r="BL1301" t="s">
        <v>132</v>
      </c>
      <c r="BM1301" t="s">
        <v>1</v>
      </c>
      <c r="BN1301">
        <f>Tabla1[[#This Row],[precio del paquete]]</f>
        <v>14800</v>
      </c>
      <c r="BO1301" t="s">
        <v>1</v>
      </c>
      <c r="BP1301" t="s">
        <v>1</v>
      </c>
      <c r="BQ1301" t="s">
        <v>1</v>
      </c>
      <c r="BR1301" t="s">
        <v>1</v>
      </c>
      <c r="BS1301" t="s">
        <v>1</v>
      </c>
      <c r="BT1301" t="s">
        <v>1</v>
      </c>
      <c r="BU1301" t="s">
        <v>1</v>
      </c>
      <c r="BV1301" t="s">
        <v>1</v>
      </c>
      <c r="BW1301" t="s">
        <v>0</v>
      </c>
      <c r="BX1301" t="s">
        <v>1</v>
      </c>
      <c r="BY1301" t="s">
        <v>1</v>
      </c>
      <c r="BZ1301" t="s">
        <v>1</v>
      </c>
      <c r="CA1301" t="s">
        <v>1</v>
      </c>
      <c r="CB1301" t="s">
        <v>1</v>
      </c>
      <c r="CD1301" t="str" cm="1">
        <f t="array" aca="1" ref="CD1301" ca="1">eConcatenar(A1301:CB1301,"|")</f>
        <v>DhJgddOO9wWT4zX6|CAR2021-6649|3|MEMORIAL|TABASCO|CARDENAS|COLONIA INFONAVIT DEPORTIVA |2021-04-11|14800|0|200|50|0|0|0|0|0|0|0|0|0|0|0|0|0|0|0|ACOPA|SANCHEZ|CARMEN|SOLTERO|X|X|ANDADOR HALCON NUMERO 231 |COLONIA INFONAVIT DEPORTIVA |X|9372837677|X|X|X|ANDADOR HALCON NUMERO 231 |X|LUNES|X|X|X|X|X|DOMICILIO |1300|13500|0|0|0|2022-01-24|2022-01-31|x|x|x|x|x|QX002L4E9KVTQO|x|HOMBRE|X|14800|X|X|X|X|X|X|X|X|CARDENAS|X|X|X|X|X</v>
      </c>
    </row>
    <row r="1302" spans="1:82" x14ac:dyDescent="0.25">
      <c r="A1302" t="s">
        <v>1436</v>
      </c>
      <c r="B1302" t="s">
        <v>2299</v>
      </c>
      <c r="C1302">
        <v>3</v>
      </c>
      <c r="D1302" t="s">
        <v>3183</v>
      </c>
      <c r="E1302" t="s">
        <v>3188</v>
      </c>
      <c r="F1302" t="s">
        <v>0</v>
      </c>
      <c r="G1302" t="s">
        <v>3294</v>
      </c>
      <c r="H1302" t="s">
        <v>3783</v>
      </c>
      <c r="I1302">
        <v>14800</v>
      </c>
      <c r="J1302">
        <v>0</v>
      </c>
      <c r="K1302">
        <v>100</v>
      </c>
      <c r="L1302">
        <v>50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 t="s">
        <v>4305</v>
      </c>
      <c r="AC1302" t="s">
        <v>4466</v>
      </c>
      <c r="AD1302" t="s">
        <v>4467</v>
      </c>
      <c r="AE1302" t="s">
        <v>4</v>
      </c>
      <c r="AF1302" t="s">
        <v>1</v>
      </c>
      <c r="AG1302" t="s">
        <v>1</v>
      </c>
      <c r="AH1302" t="s">
        <v>5325</v>
      </c>
      <c r="AI1302" t="s">
        <v>3294</v>
      </c>
      <c r="AJ1302" t="s">
        <v>1</v>
      </c>
      <c r="AK1302">
        <v>9371091694</v>
      </c>
      <c r="AL1302" t="s">
        <v>1</v>
      </c>
      <c r="AM1302" t="s">
        <v>1</v>
      </c>
      <c r="AN1302" t="s">
        <v>1</v>
      </c>
      <c r="AO1302" t="s">
        <v>5325</v>
      </c>
      <c r="AP1302" t="s">
        <v>1</v>
      </c>
      <c r="AQ1302" t="s">
        <v>2</v>
      </c>
      <c r="AR1302" t="s">
        <v>1</v>
      </c>
      <c r="AS1302" t="s">
        <v>1</v>
      </c>
      <c r="AT1302" t="s">
        <v>1</v>
      </c>
      <c r="AU1302" t="s">
        <v>1</v>
      </c>
      <c r="AV1302" t="s">
        <v>1</v>
      </c>
      <c r="AW1302" t="s">
        <v>11</v>
      </c>
      <c r="AX1302">
        <f>Tabla1[[#This Row],[precio del paquete]]-Tabla1[[#This Row],[Saldo_Deudor]]</f>
        <v>-8300</v>
      </c>
      <c r="AY1302">
        <v>23100</v>
      </c>
      <c r="AZ1302">
        <v>0</v>
      </c>
      <c r="BA1302">
        <v>0</v>
      </c>
      <c r="BB1302" s="20">
        <v>0</v>
      </c>
      <c r="BC1302" t="s">
        <v>4141</v>
      </c>
      <c r="BD1302" t="s">
        <v>5960</v>
      </c>
      <c r="BE1302" t="s">
        <v>3</v>
      </c>
      <c r="BF1302" t="s">
        <v>3</v>
      </c>
      <c r="BG1302" t="s">
        <v>3</v>
      </c>
      <c r="BH1302" t="s">
        <v>3</v>
      </c>
      <c r="BI1302" t="s">
        <v>3</v>
      </c>
      <c r="BJ1302" s="18" t="s">
        <v>6140</v>
      </c>
      <c r="BK1302" t="s">
        <v>3</v>
      </c>
      <c r="BL1302" t="s">
        <v>132</v>
      </c>
      <c r="BM1302" t="s">
        <v>1</v>
      </c>
      <c r="BN1302">
        <f>Tabla1[[#This Row],[precio del paquete]]</f>
        <v>14800</v>
      </c>
      <c r="BO1302" t="s">
        <v>1</v>
      </c>
      <c r="BP1302" t="s">
        <v>1</v>
      </c>
      <c r="BQ1302" t="s">
        <v>1</v>
      </c>
      <c r="BR1302" t="s">
        <v>1</v>
      </c>
      <c r="BS1302" t="s">
        <v>1</v>
      </c>
      <c r="BT1302" t="s">
        <v>1</v>
      </c>
      <c r="BU1302" t="s">
        <v>1</v>
      </c>
      <c r="BV1302" t="s">
        <v>1</v>
      </c>
      <c r="BW1302" t="s">
        <v>0</v>
      </c>
      <c r="BX1302" t="s">
        <v>1</v>
      </c>
      <c r="BY1302" t="s">
        <v>1</v>
      </c>
      <c r="BZ1302" t="s">
        <v>1</v>
      </c>
      <c r="CA1302" t="s">
        <v>1</v>
      </c>
      <c r="CB1302" t="s">
        <v>1</v>
      </c>
      <c r="CD1302" t="str" cm="1">
        <f t="array" aca="1" ref="CD1302" ca="1">eConcatenar(A1302:CB1302,"|")</f>
        <v>Ai3zDzQlbmoMbbST|CAR2021-6415|3|MEMORIAL|TABASCO|CARDENAS|COLONIA SECCION 40|2021-10-23|14800|0|100|50|0|0|0|0|0|0|0|0|0|0|0|0|0|0|0|SANCHEZ|MOLINA|SAMUEL|SOLTERO|X|X|CALLE FRONTERA NUMERO 35 ENTRE JONUTA Y ZAPATA|COLONIA SECCION 40|X|9371091694|X|X|X|CALLE FRONTERA NUMERO 35 ENTRE JONUTA Y ZAPATA|X|LUNES|X|X|X|X|X|DOMICILIO |-8300|23100|0|0|0|2022-01-24|2022-01-31|x|x|x|x|x|QWZGYVYW9KVTQO|x|HOMBRE|X|14800|X|X|X|X|X|X|X|X|CARDENAS|X|X|X|X|X</v>
      </c>
    </row>
    <row r="1303" spans="1:82" x14ac:dyDescent="0.25">
      <c r="A1303" t="s">
        <v>1437</v>
      </c>
      <c r="B1303" t="s">
        <v>2179</v>
      </c>
      <c r="C1303">
        <v>3</v>
      </c>
      <c r="D1303" t="s">
        <v>3183</v>
      </c>
      <c r="E1303" t="s">
        <v>3188</v>
      </c>
      <c r="F1303" t="s">
        <v>0</v>
      </c>
      <c r="G1303" t="s">
        <v>3233</v>
      </c>
      <c r="H1303" t="s">
        <v>3786</v>
      </c>
      <c r="I1303">
        <v>14800</v>
      </c>
      <c r="J1303">
        <v>0</v>
      </c>
      <c r="K1303">
        <v>100</v>
      </c>
      <c r="L1303">
        <v>50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0</v>
      </c>
      <c r="AB1303" t="s">
        <v>4271</v>
      </c>
      <c r="AC1303" t="s">
        <v>4277</v>
      </c>
      <c r="AD1303" t="s">
        <v>4278</v>
      </c>
      <c r="AE1303" t="s">
        <v>4</v>
      </c>
      <c r="AF1303" t="s">
        <v>1</v>
      </c>
      <c r="AG1303" t="s">
        <v>1</v>
      </c>
      <c r="AH1303" t="s">
        <v>5222</v>
      </c>
      <c r="AI1303" t="s">
        <v>3233</v>
      </c>
      <c r="AJ1303" t="s">
        <v>1</v>
      </c>
      <c r="AK1303">
        <v>9371532423</v>
      </c>
      <c r="AL1303" t="s">
        <v>1</v>
      </c>
      <c r="AM1303" t="s">
        <v>1</v>
      </c>
      <c r="AN1303" t="s">
        <v>1</v>
      </c>
      <c r="AO1303" t="s">
        <v>5222</v>
      </c>
      <c r="AP1303" t="s">
        <v>1</v>
      </c>
      <c r="AQ1303" t="s">
        <v>2</v>
      </c>
      <c r="AR1303" t="s">
        <v>1</v>
      </c>
      <c r="AS1303" t="s">
        <v>1</v>
      </c>
      <c r="AT1303" t="s">
        <v>1</v>
      </c>
      <c r="AU1303" t="s">
        <v>1</v>
      </c>
      <c r="AV1303" t="s">
        <v>1</v>
      </c>
      <c r="AW1303" t="s">
        <v>11</v>
      </c>
      <c r="AX1303">
        <f>Tabla1[[#This Row],[precio del paquete]]-Tabla1[[#This Row],[Saldo_Deudor]]</f>
        <v>850</v>
      </c>
      <c r="AY1303">
        <v>13950</v>
      </c>
      <c r="AZ1303">
        <v>0</v>
      </c>
      <c r="BA1303">
        <v>0</v>
      </c>
      <c r="BB1303" s="20">
        <v>0</v>
      </c>
      <c r="BC1303" t="s">
        <v>4141</v>
      </c>
      <c r="BD1303" t="s">
        <v>5960</v>
      </c>
      <c r="BE1303" t="s">
        <v>3</v>
      </c>
      <c r="BF1303" t="s">
        <v>3</v>
      </c>
      <c r="BG1303" t="s">
        <v>3</v>
      </c>
      <c r="BH1303" t="s">
        <v>3</v>
      </c>
      <c r="BI1303" t="s">
        <v>3</v>
      </c>
      <c r="BJ1303" s="19" t="s">
        <v>6140</v>
      </c>
      <c r="BK1303" t="s">
        <v>3</v>
      </c>
      <c r="BL1303" t="s">
        <v>132</v>
      </c>
      <c r="BM1303" t="s">
        <v>1</v>
      </c>
      <c r="BN1303">
        <f>Tabla1[[#This Row],[precio del paquete]]</f>
        <v>14800</v>
      </c>
      <c r="BO1303" t="s">
        <v>1</v>
      </c>
      <c r="BP1303" t="s">
        <v>1</v>
      </c>
      <c r="BQ1303" t="s">
        <v>1</v>
      </c>
      <c r="BR1303" t="s">
        <v>1</v>
      </c>
      <c r="BS1303" t="s">
        <v>1</v>
      </c>
      <c r="BT1303" t="s">
        <v>1</v>
      </c>
      <c r="BU1303" t="s">
        <v>1</v>
      </c>
      <c r="BV1303" t="s">
        <v>1</v>
      </c>
      <c r="BW1303" t="s">
        <v>0</v>
      </c>
      <c r="BX1303" t="s">
        <v>1</v>
      </c>
      <c r="BY1303" t="s">
        <v>1</v>
      </c>
      <c r="BZ1303" t="s">
        <v>1</v>
      </c>
      <c r="CA1303" t="s">
        <v>1</v>
      </c>
      <c r="CB1303" t="s">
        <v>1</v>
      </c>
      <c r="CD1303" t="str" cm="1">
        <f t="array" aca="1" ref="CD1303" ca="1">eConcatenar(A1303:CB1303,"|")</f>
        <v>Oi5vRYdNJERxJoOg|CAR2021-7442|3|MEMORIAL|TABASCO|CARDENAS|CAÃ‘ALES II|2021-04-12|14800|0|100|50|0|0|0|0|0|0|0|0|0|0|0|0|0|0|0|MONTEJO|VIDAL|CORA|SOLTERO|X|X|CALLE CANAHUA ANTES DEL TANQUE DE AGUA|CAÃ‘ALES II|X|9371532423|X|X|X|CALLE CANAHUA ANTES DEL TANQUE DE AGUA|X|LUNES|X|X|X|X|X|DOMICILIO |850|13950|0|0|0|2022-01-24|2022-01-31|x|x|x|x|x|QWZGYVYW9KVTQO|x|HOMBRE|X|14800|X|X|X|X|X|X|X|X|CARDENAS|X|X|X|X|X</v>
      </c>
    </row>
    <row r="1304" spans="1:82" x14ac:dyDescent="0.25">
      <c r="A1304" t="s">
        <v>1438</v>
      </c>
      <c r="B1304" t="s">
        <v>2286</v>
      </c>
      <c r="C1304">
        <v>3</v>
      </c>
      <c r="D1304" t="s">
        <v>3184</v>
      </c>
      <c r="E1304" t="s">
        <v>3188</v>
      </c>
      <c r="F1304" t="s">
        <v>0</v>
      </c>
      <c r="G1304" t="s">
        <v>3286</v>
      </c>
      <c r="H1304" t="s">
        <v>3795</v>
      </c>
      <c r="I1304">
        <v>24500</v>
      </c>
      <c r="J1304">
        <v>0</v>
      </c>
      <c r="K1304">
        <v>100</v>
      </c>
      <c r="L1304">
        <v>50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 t="s">
        <v>4224</v>
      </c>
      <c r="AC1304" t="s">
        <v>4183</v>
      </c>
      <c r="AD1304" t="s">
        <v>4448</v>
      </c>
      <c r="AE1304" t="s">
        <v>4</v>
      </c>
      <c r="AF1304" t="s">
        <v>1</v>
      </c>
      <c r="AG1304" t="s">
        <v>1</v>
      </c>
      <c r="AH1304" t="s">
        <v>5312</v>
      </c>
      <c r="AI1304" t="s">
        <v>3286</v>
      </c>
      <c r="AJ1304" t="s">
        <v>1</v>
      </c>
      <c r="AK1304">
        <v>9371699846</v>
      </c>
      <c r="AL1304" t="s">
        <v>1</v>
      </c>
      <c r="AM1304" t="s">
        <v>1</v>
      </c>
      <c r="AN1304" t="s">
        <v>1</v>
      </c>
      <c r="AO1304" t="s">
        <v>5312</v>
      </c>
      <c r="AP1304" t="s">
        <v>1</v>
      </c>
      <c r="AQ1304" t="s">
        <v>2</v>
      </c>
      <c r="AR1304" t="s">
        <v>1</v>
      </c>
      <c r="AS1304" t="s">
        <v>1</v>
      </c>
      <c r="AT1304" t="s">
        <v>1</v>
      </c>
      <c r="AU1304" t="s">
        <v>1</v>
      </c>
      <c r="AV1304" t="s">
        <v>1</v>
      </c>
      <c r="AW1304" t="s">
        <v>11</v>
      </c>
      <c r="AX1304">
        <f>Tabla1[[#This Row],[precio del paquete]]-Tabla1[[#This Row],[Saldo_Deudor]]</f>
        <v>1000</v>
      </c>
      <c r="AY1304">
        <v>23500</v>
      </c>
      <c r="AZ1304">
        <v>0</v>
      </c>
      <c r="BA1304">
        <v>0</v>
      </c>
      <c r="BB1304" s="20">
        <v>0</v>
      </c>
      <c r="BC1304" t="s">
        <v>4141</v>
      </c>
      <c r="BD1304" t="s">
        <v>5960</v>
      </c>
      <c r="BE1304" t="s">
        <v>3</v>
      </c>
      <c r="BF1304" t="s">
        <v>3</v>
      </c>
      <c r="BG1304" t="s">
        <v>3</v>
      </c>
      <c r="BH1304" t="s">
        <v>3</v>
      </c>
      <c r="BI1304" t="s">
        <v>3</v>
      </c>
      <c r="BJ1304" s="18" t="s">
        <v>6140</v>
      </c>
      <c r="BK1304" t="s">
        <v>3</v>
      </c>
      <c r="BL1304" t="s">
        <v>132</v>
      </c>
      <c r="BM1304" t="s">
        <v>1</v>
      </c>
      <c r="BN1304">
        <f>Tabla1[[#This Row],[precio del paquete]]</f>
        <v>24500</v>
      </c>
      <c r="BO1304" t="s">
        <v>1</v>
      </c>
      <c r="BP1304" t="s">
        <v>1</v>
      </c>
      <c r="BQ1304" t="s">
        <v>1</v>
      </c>
      <c r="BR1304" t="s">
        <v>1</v>
      </c>
      <c r="BS1304" t="s">
        <v>1</v>
      </c>
      <c r="BT1304" t="s">
        <v>1</v>
      </c>
      <c r="BU1304" t="s">
        <v>1</v>
      </c>
      <c r="BV1304" t="s">
        <v>1</v>
      </c>
      <c r="BW1304" t="s">
        <v>0</v>
      </c>
      <c r="BX1304" t="s">
        <v>1</v>
      </c>
      <c r="BY1304" t="s">
        <v>1</v>
      </c>
      <c r="BZ1304" t="s">
        <v>1</v>
      </c>
      <c r="CA1304" t="s">
        <v>1</v>
      </c>
      <c r="CB1304" t="s">
        <v>1</v>
      </c>
      <c r="CD1304" t="str" cm="1">
        <f t="array" aca="1" ref="CD1304" ca="1">eConcatenar(A1304:CB1304,"|")</f>
        <v>LYp9EoUJxvSMU9eb|CAR2021-6840|3|DIGNITY|TABASCO|CARDENAS|COLONIA PUEBLO NUEVO|2021-10-11|24500|0|100|50|0|0|0|0|0|0|0|0|0|0|0|0|0|0|0|DOMINGUEZ|DE LA CRUZ|MARIA ELENA|SOLTERO|X|X|CALLE JOAQUIN CUEVA NUMERO 637|COLONIA PUEBLO NUEVO|X|9371699846|X|X|X|CALLE JOAQUIN CUEVA NUMERO 637|X|LUNES|X|X|X|X|X|DOMICILIO |1000|23500|0|0|0|2022-01-24|2022-01-31|x|x|x|x|x|QWZGYVYW9KVTQO|x|HOMBRE|X|24500|X|X|X|X|X|X|X|X|CARDENAS|X|X|X|X|X</v>
      </c>
    </row>
    <row r="1305" spans="1:82" x14ac:dyDescent="0.25">
      <c r="A1305" t="s">
        <v>1439</v>
      </c>
      <c r="B1305" t="s">
        <v>2249</v>
      </c>
      <c r="C1305">
        <v>3</v>
      </c>
      <c r="D1305" t="s">
        <v>3183</v>
      </c>
      <c r="E1305" t="s">
        <v>3188</v>
      </c>
      <c r="F1305" t="s">
        <v>3192</v>
      </c>
      <c r="G1305" t="s">
        <v>3263</v>
      </c>
      <c r="H1305" t="s">
        <v>3759</v>
      </c>
      <c r="I1305">
        <v>14800</v>
      </c>
      <c r="J1305">
        <v>0</v>
      </c>
      <c r="K1305">
        <v>100</v>
      </c>
      <c r="L1305">
        <v>50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 t="s">
        <v>4201</v>
      </c>
      <c r="AC1305" t="s">
        <v>4201</v>
      </c>
      <c r="AD1305" t="s">
        <v>4306</v>
      </c>
      <c r="AE1305" t="s">
        <v>4</v>
      </c>
      <c r="AF1305" t="s">
        <v>1</v>
      </c>
      <c r="AG1305" t="s">
        <v>1</v>
      </c>
      <c r="AH1305" t="s">
        <v>5260</v>
      </c>
      <c r="AI1305" t="s">
        <v>3263</v>
      </c>
      <c r="AJ1305" t="s">
        <v>1</v>
      </c>
      <c r="AK1305">
        <v>9331347269</v>
      </c>
      <c r="AL1305" t="s">
        <v>1</v>
      </c>
      <c r="AM1305" t="s">
        <v>1</v>
      </c>
      <c r="AN1305" t="s">
        <v>1</v>
      </c>
      <c r="AO1305" t="s">
        <v>5260</v>
      </c>
      <c r="AP1305" t="s">
        <v>1</v>
      </c>
      <c r="AQ1305" t="s">
        <v>2</v>
      </c>
      <c r="AR1305" t="s">
        <v>1</v>
      </c>
      <c r="AS1305" t="s">
        <v>1</v>
      </c>
      <c r="AT1305" t="s">
        <v>1</v>
      </c>
      <c r="AU1305" t="s">
        <v>1</v>
      </c>
      <c r="AV1305" t="s">
        <v>1</v>
      </c>
      <c r="AW1305" t="s">
        <v>11</v>
      </c>
      <c r="AX1305">
        <f>Tabla1[[#This Row],[precio del paquete]]-Tabla1[[#This Row],[Saldo_Deudor]]</f>
        <v>1100</v>
      </c>
      <c r="AY1305">
        <v>13700</v>
      </c>
      <c r="AZ1305">
        <v>0</v>
      </c>
      <c r="BA1305">
        <v>0</v>
      </c>
      <c r="BB1305" s="20">
        <v>0</v>
      </c>
      <c r="BC1305" t="s">
        <v>4005</v>
      </c>
      <c r="BD1305" t="s">
        <v>6056</v>
      </c>
      <c r="BE1305" t="s">
        <v>3</v>
      </c>
      <c r="BF1305" t="s">
        <v>3</v>
      </c>
      <c r="BG1305" t="s">
        <v>3</v>
      </c>
      <c r="BH1305" t="s">
        <v>3</v>
      </c>
      <c r="BI1305" t="s">
        <v>3</v>
      </c>
      <c r="BJ1305" s="19" t="s">
        <v>6140</v>
      </c>
      <c r="BK1305" t="s">
        <v>3</v>
      </c>
      <c r="BL1305" t="s">
        <v>132</v>
      </c>
      <c r="BM1305" t="s">
        <v>1</v>
      </c>
      <c r="BN1305">
        <f>Tabla1[[#This Row],[precio del paquete]]</f>
        <v>14800</v>
      </c>
      <c r="BO1305" t="s">
        <v>1</v>
      </c>
      <c r="BP1305" t="s">
        <v>1</v>
      </c>
      <c r="BQ1305" t="s">
        <v>1</v>
      </c>
      <c r="BR1305" t="s">
        <v>1</v>
      </c>
      <c r="BS1305" t="s">
        <v>1</v>
      </c>
      <c r="BT1305" t="s">
        <v>1</v>
      </c>
      <c r="BU1305" t="s">
        <v>1</v>
      </c>
      <c r="BV1305" t="s">
        <v>1</v>
      </c>
      <c r="BW1305" t="s">
        <v>0</v>
      </c>
      <c r="BX1305" t="s">
        <v>1</v>
      </c>
      <c r="BY1305" t="s">
        <v>1</v>
      </c>
      <c r="BZ1305" t="s">
        <v>1</v>
      </c>
      <c r="CA1305" t="s">
        <v>1</v>
      </c>
      <c r="CB1305" t="s">
        <v>1</v>
      </c>
      <c r="CD1305" t="str" cm="1">
        <f t="array" aca="1" ref="CD1305" ca="1">eConcatenar(A1305:CB1305,"|")</f>
        <v>VBkaT2Ug7mbnurlu|PAR2021-3396|3|MEMORIAL|TABASCO|PARAISO|COLONIA EL LIMON|2021-10-29|14800|0|100|50|0|0|0|0|0|0|0|0|0|0|0|0|0|0|0|HERNANDEZ|HERNANDEZ|GUADALUPE|SOLTERO|X|X|PROLONGACION 5 DE MAYO|COLONIA EL LIMON|X|9331347269|X|X|X|PROLONGACION 5 DE MAYO|X|LUNES|X|X|X|X|X|DOMICILIO |1100|13700|0|0|0|2022-12-01|2022-12-08|x|x|x|x|x|QWZGYVYW9KVTQO|x|HOMBRE|X|14800|X|X|X|X|X|X|X|X|CARDENAS|X|X|X|X|X</v>
      </c>
    </row>
    <row r="1306" spans="1:82" x14ac:dyDescent="0.25">
      <c r="A1306" t="s">
        <v>1440</v>
      </c>
      <c r="B1306" t="s">
        <v>2740</v>
      </c>
      <c r="C1306">
        <v>3</v>
      </c>
      <c r="D1306" t="s">
        <v>3183</v>
      </c>
      <c r="E1306" t="s">
        <v>3188</v>
      </c>
      <c r="F1306" t="s">
        <v>3192</v>
      </c>
      <c r="G1306" t="s">
        <v>3545</v>
      </c>
      <c r="H1306" t="s">
        <v>3965</v>
      </c>
      <c r="I1306">
        <v>14800</v>
      </c>
      <c r="J1306">
        <v>0</v>
      </c>
      <c r="K1306">
        <v>50</v>
      </c>
      <c r="L1306">
        <v>50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 t="s">
        <v>4201</v>
      </c>
      <c r="AC1306" t="s">
        <v>4224</v>
      </c>
      <c r="AD1306" t="s">
        <v>4865</v>
      </c>
      <c r="AE1306" t="s">
        <v>4</v>
      </c>
      <c r="AF1306" t="s">
        <v>1</v>
      </c>
      <c r="AG1306" t="s">
        <v>1</v>
      </c>
      <c r="AH1306" t="s">
        <v>3236</v>
      </c>
      <c r="AI1306" t="s">
        <v>3545</v>
      </c>
      <c r="AJ1306" t="s">
        <v>1</v>
      </c>
      <c r="AK1306">
        <v>9331215460</v>
      </c>
      <c r="AL1306" t="s">
        <v>1</v>
      </c>
      <c r="AM1306" t="s">
        <v>1</v>
      </c>
      <c r="AN1306" t="s">
        <v>1</v>
      </c>
      <c r="AO1306" t="s">
        <v>3236</v>
      </c>
      <c r="AP1306" t="s">
        <v>1</v>
      </c>
      <c r="AQ1306" t="s">
        <v>2</v>
      </c>
      <c r="AR1306" t="s">
        <v>1</v>
      </c>
      <c r="AS1306" t="s">
        <v>1</v>
      </c>
      <c r="AT1306" t="s">
        <v>1</v>
      </c>
      <c r="AU1306" t="s">
        <v>1</v>
      </c>
      <c r="AV1306" t="s">
        <v>1</v>
      </c>
      <c r="AW1306" t="s">
        <v>11</v>
      </c>
      <c r="AX1306">
        <f>Tabla1[[#This Row],[precio del paquete]]-Tabla1[[#This Row],[Saldo_Deudor]]</f>
        <v>50</v>
      </c>
      <c r="AY1306">
        <v>14750</v>
      </c>
      <c r="AZ1306">
        <v>0</v>
      </c>
      <c r="BA1306">
        <v>0</v>
      </c>
      <c r="BB1306" s="20">
        <v>0</v>
      </c>
      <c r="BC1306" t="s">
        <v>4085</v>
      </c>
      <c r="BD1306" t="s">
        <v>5963</v>
      </c>
      <c r="BE1306" t="s">
        <v>3</v>
      </c>
      <c r="BF1306" t="s">
        <v>3</v>
      </c>
      <c r="BG1306" t="s">
        <v>3</v>
      </c>
      <c r="BH1306" t="s">
        <v>3</v>
      </c>
      <c r="BI1306" t="s">
        <v>3</v>
      </c>
      <c r="BJ1306" s="18" t="s">
        <v>6141</v>
      </c>
      <c r="BK1306" t="s">
        <v>3</v>
      </c>
      <c r="BL1306" t="s">
        <v>132</v>
      </c>
      <c r="BM1306" t="s">
        <v>1</v>
      </c>
      <c r="BN1306">
        <f>Tabla1[[#This Row],[precio del paquete]]</f>
        <v>14800</v>
      </c>
      <c r="BO1306" t="s">
        <v>1</v>
      </c>
      <c r="BP1306" t="s">
        <v>1</v>
      </c>
      <c r="BQ1306" t="s">
        <v>1</v>
      </c>
      <c r="BR1306" t="s">
        <v>1</v>
      </c>
      <c r="BS1306" t="s">
        <v>1</v>
      </c>
      <c r="BT1306" t="s">
        <v>1</v>
      </c>
      <c r="BU1306" t="s">
        <v>1</v>
      </c>
      <c r="BV1306" t="s">
        <v>1</v>
      </c>
      <c r="BW1306" t="s">
        <v>0</v>
      </c>
      <c r="BX1306" t="s">
        <v>1</v>
      </c>
      <c r="BY1306" t="s">
        <v>1</v>
      </c>
      <c r="BZ1306" t="s">
        <v>1</v>
      </c>
      <c r="CA1306" t="s">
        <v>1</v>
      </c>
      <c r="CB1306" t="s">
        <v>1</v>
      </c>
      <c r="CD1306" t="str" cm="1">
        <f t="array" aca="1" ref="CD1306" ca="1">eConcatenar(A1306:CB1306,"|")</f>
        <v>d8Gd4VzbhH2AxHce|PAR2022-0179|3|MEMORIAL|TABASCO|PARAISO|RANCHERIA ORIENTE PRIMERA SECCION|2022-01-19|14800|0|50|50|0|0|0|0|0|0|0|0|0|0|0|0|0|0|0|HERNANDEZ|DOMINGUEZ|LEILA|SOLTERO|X|X|CARRETERA FEDERAL PARAISO COMALCALCO|RANCHERIA ORIENTE PRIMERA SECCION|X|9331215460|X|X|X|CARRETERA FEDERAL PARAISO COMALCALCO|X|LUNES|X|X|X|X|X|DOMICILIO |50|14750|0|0|0|2022-01-26|2022-02-02|x|x|x|x|x|QWZGYZFM9KVTQO|x|HOMBRE|X|14800|X|X|X|X|X|X|X|X|CARDENAS|X|X|X|X|X</v>
      </c>
    </row>
    <row r="1307" spans="1:82" x14ac:dyDescent="0.25">
      <c r="A1307" t="s">
        <v>1441</v>
      </c>
      <c r="B1307" t="s">
        <v>2686</v>
      </c>
      <c r="C1307">
        <v>3</v>
      </c>
      <c r="D1307" t="s">
        <v>3183</v>
      </c>
      <c r="E1307" t="s">
        <v>3188</v>
      </c>
      <c r="F1307" t="s">
        <v>3192</v>
      </c>
      <c r="G1307" t="s">
        <v>3515</v>
      </c>
      <c r="H1307" t="s">
        <v>3860</v>
      </c>
      <c r="I1307">
        <v>14800</v>
      </c>
      <c r="J1307">
        <v>0</v>
      </c>
      <c r="K1307">
        <v>50</v>
      </c>
      <c r="L1307">
        <v>50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0</v>
      </c>
      <c r="AB1307" t="s">
        <v>4184</v>
      </c>
      <c r="AC1307" t="s">
        <v>4823</v>
      </c>
      <c r="AD1307" t="s">
        <v>4824</v>
      </c>
      <c r="AE1307" t="s">
        <v>4</v>
      </c>
      <c r="AF1307" t="s">
        <v>1</v>
      </c>
      <c r="AG1307" t="s">
        <v>1</v>
      </c>
      <c r="AH1307" t="s">
        <v>5599</v>
      </c>
      <c r="AI1307" t="s">
        <v>3515</v>
      </c>
      <c r="AJ1307" t="s">
        <v>1</v>
      </c>
      <c r="AK1307">
        <v>9141194267</v>
      </c>
      <c r="AL1307" t="s">
        <v>1</v>
      </c>
      <c r="AM1307" t="s">
        <v>1</v>
      </c>
      <c r="AN1307" t="s">
        <v>1</v>
      </c>
      <c r="AO1307" t="s">
        <v>5599</v>
      </c>
      <c r="AP1307" t="s">
        <v>1</v>
      </c>
      <c r="AQ1307" t="s">
        <v>2</v>
      </c>
      <c r="AR1307" t="s">
        <v>1</v>
      </c>
      <c r="AS1307" t="s">
        <v>1</v>
      </c>
      <c r="AT1307" t="s">
        <v>1</v>
      </c>
      <c r="AU1307" t="s">
        <v>1</v>
      </c>
      <c r="AV1307" t="s">
        <v>1</v>
      </c>
      <c r="AW1307" t="s">
        <v>11</v>
      </c>
      <c r="AX1307">
        <f>Tabla1[[#This Row],[precio del paquete]]-Tabla1[[#This Row],[Saldo_Deudor]]</f>
        <v>650</v>
      </c>
      <c r="AY1307">
        <v>14150</v>
      </c>
      <c r="AZ1307">
        <v>0</v>
      </c>
      <c r="BA1307">
        <v>0</v>
      </c>
      <c r="BB1307" s="20">
        <v>0</v>
      </c>
      <c r="BC1307" t="s">
        <v>5962</v>
      </c>
      <c r="BD1307" t="s">
        <v>6038</v>
      </c>
      <c r="BE1307" t="s">
        <v>3</v>
      </c>
      <c r="BF1307" t="s">
        <v>3</v>
      </c>
      <c r="BG1307" t="s">
        <v>3</v>
      </c>
      <c r="BH1307" t="s">
        <v>3</v>
      </c>
      <c r="BI1307" t="s">
        <v>3</v>
      </c>
      <c r="BJ1307" s="19" t="s">
        <v>6141</v>
      </c>
      <c r="BK1307" t="s">
        <v>3</v>
      </c>
      <c r="BL1307" t="s">
        <v>132</v>
      </c>
      <c r="BM1307" t="s">
        <v>1</v>
      </c>
      <c r="BN1307">
        <f>Tabla1[[#This Row],[precio del paquete]]</f>
        <v>14800</v>
      </c>
      <c r="BO1307" t="s">
        <v>1</v>
      </c>
      <c r="BP1307" t="s">
        <v>1</v>
      </c>
      <c r="BQ1307" t="s">
        <v>1</v>
      </c>
      <c r="BR1307" t="s">
        <v>1</v>
      </c>
      <c r="BS1307" t="s">
        <v>1</v>
      </c>
      <c r="BT1307" t="s">
        <v>1</v>
      </c>
      <c r="BU1307" t="s">
        <v>1</v>
      </c>
      <c r="BV1307" t="s">
        <v>1</v>
      </c>
      <c r="BW1307" t="s">
        <v>0</v>
      </c>
      <c r="BX1307" t="s">
        <v>1</v>
      </c>
      <c r="BY1307" t="s">
        <v>1</v>
      </c>
      <c r="BZ1307" t="s">
        <v>1</v>
      </c>
      <c r="CA1307" t="s">
        <v>1</v>
      </c>
      <c r="CB1307" t="s">
        <v>1</v>
      </c>
      <c r="CD1307" t="str" cm="1">
        <f t="array" aca="1" ref="CD1307" ca="1">eConcatenar(A1307:CB1307,"|")</f>
        <v>chjVSXmmDWL0HK62|CAR2021-7487|3|MEMORIAL|TABASCO|PARAISO|RANCHERIA HUAPACAL SEGUNDA SECCION |2021-07-12|14800|0|50|50|0|0|0|0|0|0|0|0|0|0|0|0|0|0|0|PEREZ|VASCONCELOS|MARTHA|SOLTERO|X|X|CARRETERA A LOS CERROS |RANCHERIA HUAPACAL SEGUNDA SECCION |X|9141194267|X|X|X|CARRETERA A LOS CERROS |X|LUNES|X|X|X|X|X|DOMICILIO |650|14150|0|0|0|2022-01-27|2022-02-03|x|x|x|x|x|QWZGYZFM9KVTQO|x|HOMBRE|X|14800|X|X|X|X|X|X|X|X|CARDENAS|X|X|X|X|X</v>
      </c>
    </row>
    <row r="1308" spans="1:82" x14ac:dyDescent="0.25">
      <c r="A1308" t="s">
        <v>1442</v>
      </c>
      <c r="B1308" t="s">
        <v>2638</v>
      </c>
      <c r="C1308">
        <v>3</v>
      </c>
      <c r="D1308" t="s">
        <v>3183</v>
      </c>
      <c r="E1308" t="s">
        <v>3188</v>
      </c>
      <c r="F1308" t="s">
        <v>3192</v>
      </c>
      <c r="G1308" t="s">
        <v>3495</v>
      </c>
      <c r="H1308" t="s">
        <v>3989</v>
      </c>
      <c r="I1308">
        <v>14800</v>
      </c>
      <c r="J1308">
        <v>0</v>
      </c>
      <c r="K1308">
        <v>200</v>
      </c>
      <c r="L1308">
        <v>50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 t="s">
        <v>4183</v>
      </c>
      <c r="AC1308" t="s">
        <v>4184</v>
      </c>
      <c r="AD1308" t="s">
        <v>4792</v>
      </c>
      <c r="AE1308" t="s">
        <v>4</v>
      </c>
      <c r="AF1308" t="s">
        <v>1</v>
      </c>
      <c r="AG1308" t="s">
        <v>1</v>
      </c>
      <c r="AH1308" t="s">
        <v>5559</v>
      </c>
      <c r="AI1308" t="s">
        <v>3495</v>
      </c>
      <c r="AJ1308" t="s">
        <v>1</v>
      </c>
      <c r="AK1308">
        <v>9331639176</v>
      </c>
      <c r="AL1308" t="s">
        <v>1</v>
      </c>
      <c r="AM1308" t="s">
        <v>1</v>
      </c>
      <c r="AN1308" t="s">
        <v>1</v>
      </c>
      <c r="AO1308" t="s">
        <v>5559</v>
      </c>
      <c r="AP1308" t="s">
        <v>1</v>
      </c>
      <c r="AQ1308" t="s">
        <v>2</v>
      </c>
      <c r="AR1308" t="s">
        <v>1</v>
      </c>
      <c r="AS1308" t="s">
        <v>1</v>
      </c>
      <c r="AT1308" t="s">
        <v>1</v>
      </c>
      <c r="AU1308" t="s">
        <v>1</v>
      </c>
      <c r="AV1308" t="s">
        <v>1</v>
      </c>
      <c r="AW1308" t="s">
        <v>11</v>
      </c>
      <c r="AX1308">
        <f>Tabla1[[#This Row],[precio del paquete]]-Tabla1[[#This Row],[Saldo_Deudor]]</f>
        <v>1300</v>
      </c>
      <c r="AY1308">
        <v>13500</v>
      </c>
      <c r="AZ1308">
        <v>0</v>
      </c>
      <c r="BA1308">
        <v>0</v>
      </c>
      <c r="BB1308" s="20">
        <v>0</v>
      </c>
      <c r="BC1308" t="s">
        <v>5962</v>
      </c>
      <c r="BD1308" t="s">
        <v>6038</v>
      </c>
      <c r="BE1308" t="s">
        <v>3</v>
      </c>
      <c r="BF1308" t="s">
        <v>3</v>
      </c>
      <c r="BG1308" t="s">
        <v>3</v>
      </c>
      <c r="BH1308" t="s">
        <v>3</v>
      </c>
      <c r="BI1308" t="s">
        <v>3</v>
      </c>
      <c r="BJ1308" s="18" t="s">
        <v>6141</v>
      </c>
      <c r="BK1308" t="s">
        <v>3</v>
      </c>
      <c r="BL1308" t="s">
        <v>132</v>
      </c>
      <c r="BM1308" t="s">
        <v>1</v>
      </c>
      <c r="BN1308">
        <f>Tabla1[[#This Row],[precio del paquete]]</f>
        <v>14800</v>
      </c>
      <c r="BO1308" t="s">
        <v>1</v>
      </c>
      <c r="BP1308" t="s">
        <v>1</v>
      </c>
      <c r="BQ1308" t="s">
        <v>1</v>
      </c>
      <c r="BR1308" t="s">
        <v>1</v>
      </c>
      <c r="BS1308" t="s">
        <v>1</v>
      </c>
      <c r="BT1308" t="s">
        <v>1</v>
      </c>
      <c r="BU1308" t="s">
        <v>1</v>
      </c>
      <c r="BV1308" t="s">
        <v>1</v>
      </c>
      <c r="BW1308" t="s">
        <v>0</v>
      </c>
      <c r="BX1308" t="s">
        <v>1</v>
      </c>
      <c r="BY1308" t="s">
        <v>1</v>
      </c>
      <c r="BZ1308" t="s">
        <v>1</v>
      </c>
      <c r="CA1308" t="s">
        <v>1</v>
      </c>
      <c r="CB1308" t="s">
        <v>1</v>
      </c>
      <c r="CD1308" t="str" cm="1">
        <f t="array" aca="1" ref="CD1308" ca="1">eConcatenar(A1308:CB1308,"|")</f>
        <v>fhcEuzeW3B4puiXm|PAR2021-3700|3|MEMORIAL|TABASCO|PARAISO|PUERTO CEIBA|2021-11-15|14800|0|200|50|0|0|0|0|0|0|0|0|0|0|0|0|0|0|0|DE LA CRUZ|PEREZ|DELIA MARIA|SOLTERO|X|X|CALLE 20 DE NOVIEMBRE PROGRESO|PUERTO CEIBA|X|9331639176|X|X|X|CALLE 20 DE NOVIEMBRE PROGRESO|X|LUNES|X|X|X|X|X|DOMICILIO |1300|13500|0|0|0|2022-01-27|2022-02-03|x|x|x|x|x|QWZGYZFM9KVTQO|x|HOMBRE|X|14800|X|X|X|X|X|X|X|X|CARDENAS|X|X|X|X|X</v>
      </c>
    </row>
    <row r="1309" spans="1:82" x14ac:dyDescent="0.25">
      <c r="A1309" t="s">
        <v>1443</v>
      </c>
      <c r="B1309" t="s">
        <v>2743</v>
      </c>
      <c r="C1309">
        <v>3</v>
      </c>
      <c r="D1309" t="s">
        <v>3183</v>
      </c>
      <c r="E1309" t="s">
        <v>3188</v>
      </c>
      <c r="F1309" t="s">
        <v>3192</v>
      </c>
      <c r="G1309" t="s">
        <v>3546</v>
      </c>
      <c r="H1309" t="s">
        <v>3988</v>
      </c>
      <c r="I1309">
        <v>14800</v>
      </c>
      <c r="J1309">
        <v>0</v>
      </c>
      <c r="K1309">
        <v>100</v>
      </c>
      <c r="L1309">
        <v>50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0</v>
      </c>
      <c r="AB1309" t="s">
        <v>4226</v>
      </c>
      <c r="AC1309" t="s">
        <v>4201</v>
      </c>
      <c r="AD1309" t="s">
        <v>4868</v>
      </c>
      <c r="AE1309" t="s">
        <v>4</v>
      </c>
      <c r="AF1309" t="s">
        <v>1</v>
      </c>
      <c r="AG1309" t="s">
        <v>1</v>
      </c>
      <c r="AH1309" t="s">
        <v>5642</v>
      </c>
      <c r="AI1309" t="s">
        <v>3546</v>
      </c>
      <c r="AJ1309" t="s">
        <v>1</v>
      </c>
      <c r="AK1309">
        <v>9331353741</v>
      </c>
      <c r="AL1309" t="s">
        <v>1</v>
      </c>
      <c r="AM1309" t="s">
        <v>1</v>
      </c>
      <c r="AN1309" t="s">
        <v>1</v>
      </c>
      <c r="AO1309" t="s">
        <v>5642</v>
      </c>
      <c r="AP1309" t="s">
        <v>1</v>
      </c>
      <c r="AQ1309" t="s">
        <v>2</v>
      </c>
      <c r="AR1309" t="s">
        <v>1</v>
      </c>
      <c r="AS1309" t="s">
        <v>1</v>
      </c>
      <c r="AT1309" t="s">
        <v>1</v>
      </c>
      <c r="AU1309" t="s">
        <v>1</v>
      </c>
      <c r="AV1309" t="s">
        <v>1</v>
      </c>
      <c r="AW1309" t="s">
        <v>11</v>
      </c>
      <c r="AX1309">
        <f>Tabla1[[#This Row],[precio del paquete]]-Tabla1[[#This Row],[Saldo_Deudor]]</f>
        <v>200</v>
      </c>
      <c r="AY1309">
        <v>14600</v>
      </c>
      <c r="AZ1309">
        <v>0</v>
      </c>
      <c r="BA1309">
        <v>0</v>
      </c>
      <c r="BB1309" s="20">
        <v>0</v>
      </c>
      <c r="BC1309" t="s">
        <v>5962</v>
      </c>
      <c r="BD1309" t="s">
        <v>6038</v>
      </c>
      <c r="BE1309" t="s">
        <v>3</v>
      </c>
      <c r="BF1309" t="s">
        <v>3</v>
      </c>
      <c r="BG1309" t="s">
        <v>3</v>
      </c>
      <c r="BH1309" t="s">
        <v>3</v>
      </c>
      <c r="BI1309" t="s">
        <v>3</v>
      </c>
      <c r="BJ1309" s="19" t="s">
        <v>6141</v>
      </c>
      <c r="BK1309" t="s">
        <v>3</v>
      </c>
      <c r="BL1309" t="s">
        <v>132</v>
      </c>
      <c r="BM1309" t="s">
        <v>1</v>
      </c>
      <c r="BN1309">
        <f>Tabla1[[#This Row],[precio del paquete]]</f>
        <v>14800</v>
      </c>
      <c r="BO1309" t="s">
        <v>1</v>
      </c>
      <c r="BP1309" t="s">
        <v>1</v>
      </c>
      <c r="BQ1309" t="s">
        <v>1</v>
      </c>
      <c r="BR1309" t="s">
        <v>1</v>
      </c>
      <c r="BS1309" t="s">
        <v>1</v>
      </c>
      <c r="BT1309" t="s">
        <v>1</v>
      </c>
      <c r="BU1309" t="s">
        <v>1</v>
      </c>
      <c r="BV1309" t="s">
        <v>1</v>
      </c>
      <c r="BW1309" t="s">
        <v>0</v>
      </c>
      <c r="BX1309" t="s">
        <v>1</v>
      </c>
      <c r="BY1309" t="s">
        <v>1</v>
      </c>
      <c r="BZ1309" t="s">
        <v>1</v>
      </c>
      <c r="CA1309" t="s">
        <v>1</v>
      </c>
      <c r="CB1309" t="s">
        <v>1</v>
      </c>
      <c r="CD1309" t="str" cm="1">
        <f t="array" aca="1" ref="CD1309" ca="1">eConcatenar(A1309:CB1309,"|")</f>
        <v>uk1fnVjyyB1z2Fgr|PAR2022-0163|3|MEMORIAL|TABASCO|PARAISO|RANCHERIA ORIENTE PRIMERA SECCION |2022-01-15|14800|0|100|50|0|0|0|0|0|0|0|0|0|0|0|0|0|0|0|CRUZ|HERNANDEZ|XOCHIL ADRIANA|SOLTERO|X|X|CARRETERA FEDERAL|RANCHERIA ORIENTE PRIMERA SECCION |X|9331353741|X|X|X|CARRETERA FEDERAL|X|LUNES|X|X|X|X|X|DOMICILIO |200|14600|0|0|0|2022-01-27|2022-02-03|x|x|x|x|x|QWZGYZFM9KVTQO|x|HOMBRE|X|14800|X|X|X|X|X|X|X|X|CARDENAS|X|X|X|X|X</v>
      </c>
    </row>
    <row r="1310" spans="1:82" x14ac:dyDescent="0.25">
      <c r="A1310" t="s">
        <v>1444</v>
      </c>
      <c r="B1310" t="s">
        <v>2366</v>
      </c>
      <c r="C1310">
        <v>3</v>
      </c>
      <c r="D1310" t="s">
        <v>3183</v>
      </c>
      <c r="E1310" t="s">
        <v>3188</v>
      </c>
      <c r="F1310" t="s">
        <v>3192</v>
      </c>
      <c r="G1310" t="s">
        <v>3339</v>
      </c>
      <c r="H1310" t="s">
        <v>3900</v>
      </c>
      <c r="I1310">
        <v>14800</v>
      </c>
      <c r="J1310">
        <v>0</v>
      </c>
      <c r="K1310">
        <v>100</v>
      </c>
      <c r="L1310">
        <v>50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0</v>
      </c>
      <c r="AB1310" t="s">
        <v>4334</v>
      </c>
      <c r="AC1310" t="s">
        <v>8</v>
      </c>
      <c r="AD1310" t="s">
        <v>4199</v>
      </c>
      <c r="AE1310" t="s">
        <v>4</v>
      </c>
      <c r="AF1310" t="s">
        <v>1</v>
      </c>
      <c r="AG1310" t="s">
        <v>1</v>
      </c>
      <c r="AH1310" t="s">
        <v>5375</v>
      </c>
      <c r="AI1310" t="s">
        <v>3339</v>
      </c>
      <c r="AJ1310" t="s">
        <v>1</v>
      </c>
      <c r="AK1310">
        <v>9331376717</v>
      </c>
      <c r="AL1310" t="s">
        <v>1</v>
      </c>
      <c r="AM1310" t="s">
        <v>1</v>
      </c>
      <c r="AN1310" t="s">
        <v>1</v>
      </c>
      <c r="AO1310" t="s">
        <v>5375</v>
      </c>
      <c r="AP1310" t="s">
        <v>1</v>
      </c>
      <c r="AQ1310" t="s">
        <v>2</v>
      </c>
      <c r="AR1310" t="s">
        <v>1</v>
      </c>
      <c r="AS1310" t="s">
        <v>1</v>
      </c>
      <c r="AT1310" t="s">
        <v>1</v>
      </c>
      <c r="AU1310" t="s">
        <v>1</v>
      </c>
      <c r="AV1310" t="s">
        <v>1</v>
      </c>
      <c r="AW1310" t="s">
        <v>11</v>
      </c>
      <c r="AX1310">
        <f>Tabla1[[#This Row],[precio del paquete]]-Tabla1[[#This Row],[Saldo_Deudor]]</f>
        <v>1000</v>
      </c>
      <c r="AY1310">
        <v>13800</v>
      </c>
      <c r="AZ1310">
        <v>0</v>
      </c>
      <c r="BA1310">
        <v>0</v>
      </c>
      <c r="BB1310" s="20">
        <v>0</v>
      </c>
      <c r="BC1310" t="s">
        <v>4085</v>
      </c>
      <c r="BD1310" t="s">
        <v>5963</v>
      </c>
      <c r="BE1310" t="s">
        <v>3</v>
      </c>
      <c r="BF1310" t="s">
        <v>3</v>
      </c>
      <c r="BG1310" t="s">
        <v>3</v>
      </c>
      <c r="BH1310" t="s">
        <v>3</v>
      </c>
      <c r="BI1310" t="s">
        <v>3</v>
      </c>
      <c r="BJ1310" s="18" t="s">
        <v>6141</v>
      </c>
      <c r="BK1310" t="s">
        <v>3</v>
      </c>
      <c r="BL1310" t="s">
        <v>132</v>
      </c>
      <c r="BM1310" t="s">
        <v>1</v>
      </c>
      <c r="BN1310">
        <f>Tabla1[[#This Row],[precio del paquete]]</f>
        <v>14800</v>
      </c>
      <c r="BO1310" t="s">
        <v>1</v>
      </c>
      <c r="BP1310" t="s">
        <v>1</v>
      </c>
      <c r="BQ1310" t="s">
        <v>1</v>
      </c>
      <c r="BR1310" t="s">
        <v>1</v>
      </c>
      <c r="BS1310" t="s">
        <v>1</v>
      </c>
      <c r="BT1310" t="s">
        <v>1</v>
      </c>
      <c r="BU1310" t="s">
        <v>1</v>
      </c>
      <c r="BV1310" t="s">
        <v>1</v>
      </c>
      <c r="BW1310" t="s">
        <v>0</v>
      </c>
      <c r="BX1310" t="s">
        <v>1</v>
      </c>
      <c r="BY1310" t="s">
        <v>1</v>
      </c>
      <c r="BZ1310" t="s">
        <v>1</v>
      </c>
      <c r="CA1310" t="s">
        <v>1</v>
      </c>
      <c r="CB1310" t="s">
        <v>1</v>
      </c>
      <c r="CD1310" t="str" cm="1">
        <f t="array" aca="1" ref="CD1310" ca="1">eConcatenar(A1310:CB1310,"|")</f>
        <v>QJqlJPewhcmiFpyA|PAR2021-3580|3|MEMORIAL|TABASCO|PARAISO|EJIDO PUERTO CEIBA CARRIZAL|2021-12-11|14800|0|100|50|0|0|0|0|0|0|0|0|0|0|0|0|0|0|0|DEL CARMEN|GOMEZ|MARIA|SOLTERO|X|X|CALLE LOS PESCADORES|EJIDO PUERTO CEIBA CARRIZAL|X|9331376717|X|X|X|CALLE LOS PESCADORES|X|LUNES|X|X|X|X|X|DOMICILIO |1000|13800|0|0|0|2022-01-26|2022-02-02|x|x|x|x|x|QWZGYZFM9KVTQO|x|HOMBRE|X|14800|X|X|X|X|X|X|X|X|CARDENAS|X|X|X|X|X</v>
      </c>
    </row>
    <row r="1311" spans="1:82" x14ac:dyDescent="0.25">
      <c r="A1311" t="s">
        <v>1445</v>
      </c>
      <c r="B1311" t="s">
        <v>2895</v>
      </c>
      <c r="C1311">
        <v>3</v>
      </c>
      <c r="D1311" t="s">
        <v>3183</v>
      </c>
      <c r="E1311" t="s">
        <v>3188</v>
      </c>
      <c r="F1311" t="s">
        <v>3192</v>
      </c>
      <c r="G1311" t="s">
        <v>3622</v>
      </c>
      <c r="H1311" t="s">
        <v>3900</v>
      </c>
      <c r="I1311">
        <v>14800</v>
      </c>
      <c r="J1311">
        <v>0</v>
      </c>
      <c r="K1311">
        <v>100</v>
      </c>
      <c r="L1311">
        <v>50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 t="s">
        <v>4283</v>
      </c>
      <c r="AC1311" t="s">
        <v>4656</v>
      </c>
      <c r="AD1311" t="s">
        <v>4974</v>
      </c>
      <c r="AE1311" t="s">
        <v>4</v>
      </c>
      <c r="AF1311" t="s">
        <v>1</v>
      </c>
      <c r="AG1311" t="s">
        <v>1</v>
      </c>
      <c r="AH1311" t="s">
        <v>5219</v>
      </c>
      <c r="AI1311" t="s">
        <v>3622</v>
      </c>
      <c r="AJ1311" t="s">
        <v>1</v>
      </c>
      <c r="AK1311">
        <v>9933042549</v>
      </c>
      <c r="AL1311" t="s">
        <v>1</v>
      </c>
      <c r="AM1311" t="s">
        <v>1</v>
      </c>
      <c r="AN1311" t="s">
        <v>1</v>
      </c>
      <c r="AO1311" t="s">
        <v>5219</v>
      </c>
      <c r="AP1311" t="s">
        <v>1</v>
      </c>
      <c r="AQ1311" t="s">
        <v>2</v>
      </c>
      <c r="AR1311" t="s">
        <v>1</v>
      </c>
      <c r="AS1311" t="s">
        <v>1</v>
      </c>
      <c r="AT1311" t="s">
        <v>1</v>
      </c>
      <c r="AU1311" t="s">
        <v>1</v>
      </c>
      <c r="AV1311" t="s">
        <v>1</v>
      </c>
      <c r="AW1311" t="s">
        <v>11</v>
      </c>
      <c r="AX1311">
        <f>Tabla1[[#This Row],[precio del paquete]]-Tabla1[[#This Row],[Saldo_Deudor]]</f>
        <v>1200</v>
      </c>
      <c r="AY1311">
        <v>13600</v>
      </c>
      <c r="AZ1311">
        <v>0</v>
      </c>
      <c r="BA1311">
        <v>0</v>
      </c>
      <c r="BB1311" s="20">
        <v>0</v>
      </c>
      <c r="BC1311" t="s">
        <v>4085</v>
      </c>
      <c r="BD1311" t="s">
        <v>5963</v>
      </c>
      <c r="BE1311" t="s">
        <v>3</v>
      </c>
      <c r="BF1311" t="s">
        <v>3</v>
      </c>
      <c r="BG1311" t="s">
        <v>3</v>
      </c>
      <c r="BH1311" t="s">
        <v>3</v>
      </c>
      <c r="BI1311" t="s">
        <v>3</v>
      </c>
      <c r="BJ1311" s="19" t="s">
        <v>6141</v>
      </c>
      <c r="BK1311" t="s">
        <v>3</v>
      </c>
      <c r="BL1311" t="s">
        <v>132</v>
      </c>
      <c r="BM1311" t="s">
        <v>1</v>
      </c>
      <c r="BN1311">
        <f>Tabla1[[#This Row],[precio del paquete]]</f>
        <v>14800</v>
      </c>
      <c r="BO1311" t="s">
        <v>1</v>
      </c>
      <c r="BP1311" t="s">
        <v>1</v>
      </c>
      <c r="BQ1311" t="s">
        <v>1</v>
      </c>
      <c r="BR1311" t="s">
        <v>1</v>
      </c>
      <c r="BS1311" t="s">
        <v>1</v>
      </c>
      <c r="BT1311" t="s">
        <v>1</v>
      </c>
      <c r="BU1311" t="s">
        <v>1</v>
      </c>
      <c r="BV1311" t="s">
        <v>1</v>
      </c>
      <c r="BW1311" t="s">
        <v>0</v>
      </c>
      <c r="BX1311" t="s">
        <v>1</v>
      </c>
      <c r="BY1311" t="s">
        <v>1</v>
      </c>
      <c r="BZ1311" t="s">
        <v>1</v>
      </c>
      <c r="CA1311" t="s">
        <v>1</v>
      </c>
      <c r="CB1311" t="s">
        <v>1</v>
      </c>
      <c r="CD1311" t="str" cm="1">
        <f t="array" aca="1" ref="CD1311" ca="1">eConcatenar(A1311:CB1311,"|")</f>
        <v>kKreK2ATreYSvYGm|PAR2021-3586|3|MEMORIAL|TABASCO|PARAISO|VILLA PUERTO CEIBA|2021-12-11|14800|0|100|50|0|0|0|0|0|0|0|0|0|0|0|0|0|0|0|CORDOVA|GASPAR|ISABEL|SOLTERO|X|X|CALLE 5 DE MAYO|VILLA PUERTO CEIBA|X|9933042549|X|X|X|CALLE 5 DE MAYO|X|LUNES|X|X|X|X|X|DOMICILIO |1200|13600|0|0|0|2022-01-26|2022-02-02|x|x|x|x|x|QWZGYZFM9KVTQO|x|HOMBRE|X|14800|X|X|X|X|X|X|X|X|CARDENAS|X|X|X|X|X</v>
      </c>
    </row>
    <row r="1312" spans="1:82" x14ac:dyDescent="0.25">
      <c r="A1312" t="s">
        <v>1446</v>
      </c>
      <c r="B1312" t="s">
        <v>2250</v>
      </c>
      <c r="C1312">
        <v>3</v>
      </c>
      <c r="D1312" t="s">
        <v>3183</v>
      </c>
      <c r="E1312" t="s">
        <v>3188</v>
      </c>
      <c r="F1312" t="s">
        <v>3192</v>
      </c>
      <c r="G1312" t="s">
        <v>3263</v>
      </c>
      <c r="H1312" t="s">
        <v>3759</v>
      </c>
      <c r="I1312">
        <v>14800</v>
      </c>
      <c r="J1312">
        <v>0</v>
      </c>
      <c r="K1312">
        <v>100</v>
      </c>
      <c r="L1312">
        <v>50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 t="s">
        <v>4398</v>
      </c>
      <c r="AC1312" t="s">
        <v>4204</v>
      </c>
      <c r="AD1312" t="s">
        <v>4399</v>
      </c>
      <c r="AE1312" t="s">
        <v>4</v>
      </c>
      <c r="AF1312" t="s">
        <v>1</v>
      </c>
      <c r="AG1312" t="s">
        <v>1</v>
      </c>
      <c r="AH1312" t="s">
        <v>5278</v>
      </c>
      <c r="AI1312" t="s">
        <v>3263</v>
      </c>
      <c r="AJ1312" t="s">
        <v>1</v>
      </c>
      <c r="AK1312">
        <v>9331217974</v>
      </c>
      <c r="AL1312" t="s">
        <v>1</v>
      </c>
      <c r="AM1312" t="s">
        <v>1</v>
      </c>
      <c r="AN1312" t="s">
        <v>1</v>
      </c>
      <c r="AO1312" t="s">
        <v>5278</v>
      </c>
      <c r="AP1312" t="s">
        <v>1</v>
      </c>
      <c r="AQ1312" t="s">
        <v>2</v>
      </c>
      <c r="AR1312" t="s">
        <v>1</v>
      </c>
      <c r="AS1312" t="s">
        <v>1</v>
      </c>
      <c r="AT1312" t="s">
        <v>1</v>
      </c>
      <c r="AU1312" t="s">
        <v>1</v>
      </c>
      <c r="AV1312" t="s">
        <v>1</v>
      </c>
      <c r="AW1312" t="s">
        <v>11</v>
      </c>
      <c r="AX1312">
        <f>Tabla1[[#This Row],[precio del paquete]]-Tabla1[[#This Row],[Saldo_Deudor]]</f>
        <v>950</v>
      </c>
      <c r="AY1312">
        <v>13850</v>
      </c>
      <c r="AZ1312">
        <v>0</v>
      </c>
      <c r="BA1312">
        <v>0</v>
      </c>
      <c r="BB1312" s="20">
        <v>0</v>
      </c>
      <c r="BC1312" t="s">
        <v>4085</v>
      </c>
      <c r="BD1312" t="s">
        <v>5963</v>
      </c>
      <c r="BE1312" t="s">
        <v>3</v>
      </c>
      <c r="BF1312" t="s">
        <v>3</v>
      </c>
      <c r="BG1312" t="s">
        <v>3</v>
      </c>
      <c r="BH1312" t="s">
        <v>3</v>
      </c>
      <c r="BI1312" t="s">
        <v>3</v>
      </c>
      <c r="BJ1312" s="18" t="s">
        <v>6141</v>
      </c>
      <c r="BK1312" t="s">
        <v>3</v>
      </c>
      <c r="BL1312" t="s">
        <v>132</v>
      </c>
      <c r="BM1312" t="s">
        <v>1</v>
      </c>
      <c r="BN1312">
        <f>Tabla1[[#This Row],[precio del paquete]]</f>
        <v>14800</v>
      </c>
      <c r="BO1312" t="s">
        <v>1</v>
      </c>
      <c r="BP1312" t="s">
        <v>1</v>
      </c>
      <c r="BQ1312" t="s">
        <v>1</v>
      </c>
      <c r="BR1312" t="s">
        <v>1</v>
      </c>
      <c r="BS1312" t="s">
        <v>1</v>
      </c>
      <c r="BT1312" t="s">
        <v>1</v>
      </c>
      <c r="BU1312" t="s">
        <v>1</v>
      </c>
      <c r="BV1312" t="s">
        <v>1</v>
      </c>
      <c r="BW1312" t="s">
        <v>0</v>
      </c>
      <c r="BX1312" t="s">
        <v>1</v>
      </c>
      <c r="BY1312" t="s">
        <v>1</v>
      </c>
      <c r="BZ1312" t="s">
        <v>1</v>
      </c>
      <c r="CA1312" t="s">
        <v>1</v>
      </c>
      <c r="CB1312" t="s">
        <v>1</v>
      </c>
      <c r="CD1312" t="str" cm="1">
        <f t="array" aca="1" ref="CD1312" ca="1">eConcatenar(A1312:CB1312,"|")</f>
        <v>cxSQCK40SPDTE0Wl|PAR2021-3397|3|MEMORIAL|TABASCO|PARAISO|COLONIA EL LIMON|2021-10-29|14800|0|100|50|0|0|0|0|0|0|0|0|0|0|0|0|0|0|0|SUAREZ|AVALOS|LORENZA|SOLTERO|X|X|CERRADA 5 DE MAYO SIN NUMERO|COLONIA EL LIMON|X|9331217974|X|X|X|CERRADA 5 DE MAYO SIN NUMERO|X|LUNES|X|X|X|X|X|DOMICILIO |950|13850|0|0|0|2022-01-26|2022-02-02|x|x|x|x|x|QWZGYZFM9KVTQO|x|HOMBRE|X|14800|X|X|X|X|X|X|X|X|CARDENAS|X|X|X|X|X</v>
      </c>
    </row>
    <row r="1313" spans="1:82" x14ac:dyDescent="0.25">
      <c r="A1313" t="s">
        <v>1447</v>
      </c>
      <c r="B1313" t="s">
        <v>2251</v>
      </c>
      <c r="C1313">
        <v>3</v>
      </c>
      <c r="D1313" t="s">
        <v>3183</v>
      </c>
      <c r="E1313" t="s">
        <v>3188</v>
      </c>
      <c r="F1313" t="s">
        <v>3192</v>
      </c>
      <c r="G1313" t="s">
        <v>3733</v>
      </c>
      <c r="H1313" t="s">
        <v>3759</v>
      </c>
      <c r="I1313">
        <v>14800</v>
      </c>
      <c r="J1313">
        <v>0</v>
      </c>
      <c r="K1313">
        <v>100</v>
      </c>
      <c r="L1313">
        <v>50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 t="s">
        <v>4309</v>
      </c>
      <c r="AC1313" t="s">
        <v>4201</v>
      </c>
      <c r="AD1313" t="s">
        <v>4275</v>
      </c>
      <c r="AE1313" t="s">
        <v>4</v>
      </c>
      <c r="AF1313" t="s">
        <v>1</v>
      </c>
      <c r="AG1313" t="s">
        <v>1</v>
      </c>
      <c r="AH1313" t="s">
        <v>5279</v>
      </c>
      <c r="AI1313" t="s">
        <v>3733</v>
      </c>
      <c r="AJ1313" t="s">
        <v>1</v>
      </c>
      <c r="AK1313">
        <v>9331347478</v>
      </c>
      <c r="AL1313" t="s">
        <v>1</v>
      </c>
      <c r="AM1313" t="s">
        <v>1</v>
      </c>
      <c r="AN1313" t="s">
        <v>1</v>
      </c>
      <c r="AO1313" t="s">
        <v>5279</v>
      </c>
      <c r="AP1313" t="s">
        <v>1</v>
      </c>
      <c r="AQ1313" t="s">
        <v>2</v>
      </c>
      <c r="AR1313" t="s">
        <v>1</v>
      </c>
      <c r="AS1313" t="s">
        <v>1</v>
      </c>
      <c r="AT1313" t="s">
        <v>1</v>
      </c>
      <c r="AU1313" t="s">
        <v>1</v>
      </c>
      <c r="AV1313" t="s">
        <v>1</v>
      </c>
      <c r="AW1313" t="s">
        <v>11</v>
      </c>
      <c r="AX1313">
        <f>Tabla1[[#This Row],[precio del paquete]]-Tabla1[[#This Row],[Saldo_Deudor]]</f>
        <v>1700</v>
      </c>
      <c r="AY1313">
        <v>13100</v>
      </c>
      <c r="AZ1313">
        <v>0</v>
      </c>
      <c r="BA1313">
        <v>0</v>
      </c>
      <c r="BB1313" s="20">
        <v>0</v>
      </c>
      <c r="BC1313" t="s">
        <v>4085</v>
      </c>
      <c r="BD1313" t="s">
        <v>5963</v>
      </c>
      <c r="BE1313" t="s">
        <v>3</v>
      </c>
      <c r="BF1313" t="s">
        <v>3</v>
      </c>
      <c r="BG1313" t="s">
        <v>3</v>
      </c>
      <c r="BH1313" t="s">
        <v>3</v>
      </c>
      <c r="BI1313" t="s">
        <v>3</v>
      </c>
      <c r="BJ1313" s="19" t="s">
        <v>6141</v>
      </c>
      <c r="BK1313" t="s">
        <v>3</v>
      </c>
      <c r="BL1313" t="s">
        <v>132</v>
      </c>
      <c r="BM1313" t="s">
        <v>1</v>
      </c>
      <c r="BN1313">
        <f>Tabla1[[#This Row],[precio del paquete]]</f>
        <v>14800</v>
      </c>
      <c r="BO1313" t="s">
        <v>1</v>
      </c>
      <c r="BP1313" t="s">
        <v>1</v>
      </c>
      <c r="BQ1313" t="s">
        <v>1</v>
      </c>
      <c r="BR1313" t="s">
        <v>1</v>
      </c>
      <c r="BS1313" t="s">
        <v>1</v>
      </c>
      <c r="BT1313" t="s">
        <v>1</v>
      </c>
      <c r="BU1313" t="s">
        <v>1</v>
      </c>
      <c r="BV1313" t="s">
        <v>1</v>
      </c>
      <c r="BW1313" t="s">
        <v>0</v>
      </c>
      <c r="BX1313" t="s">
        <v>1</v>
      </c>
      <c r="BY1313" t="s">
        <v>1</v>
      </c>
      <c r="BZ1313" t="s">
        <v>1</v>
      </c>
      <c r="CA1313" t="s">
        <v>1</v>
      </c>
      <c r="CB1313" t="s">
        <v>1</v>
      </c>
      <c r="CD1313" t="str" cm="1">
        <f t="array" aca="1" ref="CD1313" ca="1">eConcatenar(A1313:CB1313,"|")</f>
        <v>U5Bwopk84kPXTnsw|PAR2021-3399|3|MEMORIAL|TABASCO|PARAISO|COLONIA EL LIMON |2021-10-29|14800|0|100|50|0|0|0|0|0|0|0|0|0|0|0|0|0|0|0|PEREGRINO|HERNANDEZ|MAGNOLIA|SOLTERO|X|X|CALLE JUAN SANTO ROMERO SIN NUMERO|COLONIA EL LIMON |X|9331347478|X|X|X|CALLE JUAN SANTO ROMERO SIN NUMERO|X|LUNES|X|X|X|X|X|DOMICILIO |1700|13100|0|0|0|2022-01-26|2022-02-02|x|x|x|x|x|QWZGYZFM9KVTQO|x|HOMBRE|X|14800|X|X|X|X|X|X|X|X|CARDENAS|X|X|X|X|X</v>
      </c>
    </row>
    <row r="1314" spans="1:82" x14ac:dyDescent="0.25">
      <c r="A1314" t="s">
        <v>1448</v>
      </c>
      <c r="B1314" t="s">
        <v>2741</v>
      </c>
      <c r="C1314">
        <v>3</v>
      </c>
      <c r="D1314" t="s">
        <v>3183</v>
      </c>
      <c r="E1314" t="s">
        <v>3188</v>
      </c>
      <c r="F1314" t="s">
        <v>3192</v>
      </c>
      <c r="G1314" t="s">
        <v>3545</v>
      </c>
      <c r="H1314" t="s">
        <v>3965</v>
      </c>
      <c r="I1314">
        <v>14800</v>
      </c>
      <c r="J1314">
        <v>0</v>
      </c>
      <c r="K1314">
        <v>300</v>
      </c>
      <c r="L1314">
        <v>50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 t="s">
        <v>4186</v>
      </c>
      <c r="AC1314" t="s">
        <v>4207</v>
      </c>
      <c r="AD1314" t="s">
        <v>4866</v>
      </c>
      <c r="AE1314" t="s">
        <v>4</v>
      </c>
      <c r="AF1314" t="s">
        <v>1</v>
      </c>
      <c r="AG1314" t="s">
        <v>1</v>
      </c>
      <c r="AH1314" t="s">
        <v>3236</v>
      </c>
      <c r="AI1314" t="s">
        <v>3545</v>
      </c>
      <c r="AJ1314" t="s">
        <v>1</v>
      </c>
      <c r="AK1314">
        <v>9331061684</v>
      </c>
      <c r="AL1314" t="s">
        <v>1</v>
      </c>
      <c r="AM1314" t="s">
        <v>1</v>
      </c>
      <c r="AN1314" t="s">
        <v>1</v>
      </c>
      <c r="AO1314" t="s">
        <v>3236</v>
      </c>
      <c r="AP1314" t="s">
        <v>1</v>
      </c>
      <c r="AQ1314" t="s">
        <v>2</v>
      </c>
      <c r="AR1314" t="s">
        <v>1</v>
      </c>
      <c r="AS1314" t="s">
        <v>1</v>
      </c>
      <c r="AT1314" t="s">
        <v>1</v>
      </c>
      <c r="AU1314" t="s">
        <v>1</v>
      </c>
      <c r="AV1314" t="s">
        <v>1</v>
      </c>
      <c r="AW1314" t="s">
        <v>11</v>
      </c>
      <c r="AX1314">
        <f>Tabla1[[#This Row],[precio del paquete]]-Tabla1[[#This Row],[Saldo_Deudor]]</f>
        <v>450</v>
      </c>
      <c r="AY1314">
        <v>14350</v>
      </c>
      <c r="AZ1314">
        <v>0</v>
      </c>
      <c r="BA1314">
        <v>0</v>
      </c>
      <c r="BB1314" s="20">
        <v>0</v>
      </c>
      <c r="BC1314" t="s">
        <v>4085</v>
      </c>
      <c r="BD1314" t="s">
        <v>5963</v>
      </c>
      <c r="BE1314" t="s">
        <v>3</v>
      </c>
      <c r="BF1314" t="s">
        <v>3</v>
      </c>
      <c r="BG1314" t="s">
        <v>3</v>
      </c>
      <c r="BH1314" t="s">
        <v>3</v>
      </c>
      <c r="BI1314" t="s">
        <v>3</v>
      </c>
      <c r="BJ1314" s="18" t="s">
        <v>6141</v>
      </c>
      <c r="BK1314" t="s">
        <v>3</v>
      </c>
      <c r="BL1314" t="s">
        <v>132</v>
      </c>
      <c r="BM1314" t="s">
        <v>1</v>
      </c>
      <c r="BN1314">
        <f>Tabla1[[#This Row],[precio del paquete]]</f>
        <v>14800</v>
      </c>
      <c r="BO1314" t="s">
        <v>1</v>
      </c>
      <c r="BP1314" t="s">
        <v>1</v>
      </c>
      <c r="BQ1314" t="s">
        <v>1</v>
      </c>
      <c r="BR1314" t="s">
        <v>1</v>
      </c>
      <c r="BS1314" t="s">
        <v>1</v>
      </c>
      <c r="BT1314" t="s">
        <v>1</v>
      </c>
      <c r="BU1314" t="s">
        <v>1</v>
      </c>
      <c r="BV1314" t="s">
        <v>1</v>
      </c>
      <c r="BW1314" t="s">
        <v>0</v>
      </c>
      <c r="BX1314" t="s">
        <v>1</v>
      </c>
      <c r="BY1314" t="s">
        <v>1</v>
      </c>
      <c r="BZ1314" t="s">
        <v>1</v>
      </c>
      <c r="CA1314" t="s">
        <v>1</v>
      </c>
      <c r="CB1314" t="s">
        <v>1</v>
      </c>
      <c r="CD1314" t="str" cm="1">
        <f t="array" aca="1" ref="CD1314" ca="1">eConcatenar(A1314:CB1314,"|")</f>
        <v>muUZCfyF5IuHYeem|PAR2022-0180|3|MEMORIAL|TABASCO|PARAISO|RANCHERIA ORIENTE PRIMERA SECCION|2022-01-19|14800|0|300|50|0|0|0|0|0|0|0|0|0|0|0|0|0|0|0|GARCIA|VICENTE|MARIA DEL SOCORRO|SOLTERO|X|X|CARRETERA FEDERAL PARAISO COMALCALCO|RANCHERIA ORIENTE PRIMERA SECCION|X|9331061684|X|X|X|CARRETERA FEDERAL PARAISO COMALCALCO|X|LUNES|X|X|X|X|X|DOMICILIO |450|14350|0|0|0|2022-01-26|2022-02-02|x|x|x|x|x|QWZGYZFM9KVTQO|x|HOMBRE|X|14800|X|X|X|X|X|X|X|X|CARDENAS|X|X|X|X|X</v>
      </c>
    </row>
    <row r="1315" spans="1:82" x14ac:dyDescent="0.25">
      <c r="A1315" t="s">
        <v>1449</v>
      </c>
      <c r="B1315" t="s">
        <v>2288</v>
      </c>
      <c r="C1315">
        <v>3</v>
      </c>
      <c r="D1315" t="s">
        <v>3183</v>
      </c>
      <c r="E1315" t="s">
        <v>3188</v>
      </c>
      <c r="F1315" t="s">
        <v>3192</v>
      </c>
      <c r="G1315" t="s">
        <v>3287</v>
      </c>
      <c r="H1315" t="s">
        <v>3767</v>
      </c>
      <c r="I1315">
        <v>14800</v>
      </c>
      <c r="J1315">
        <v>0</v>
      </c>
      <c r="K1315">
        <v>50</v>
      </c>
      <c r="L1315">
        <v>50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0</v>
      </c>
      <c r="AB1315" t="s">
        <v>4450</v>
      </c>
      <c r="AC1315" t="s">
        <v>4246</v>
      </c>
      <c r="AD1315" t="s">
        <v>4451</v>
      </c>
      <c r="AE1315" t="s">
        <v>4</v>
      </c>
      <c r="AF1315" t="s">
        <v>1</v>
      </c>
      <c r="AG1315" t="s">
        <v>1</v>
      </c>
      <c r="AH1315" t="s">
        <v>5314</v>
      </c>
      <c r="AI1315" t="s">
        <v>3287</v>
      </c>
      <c r="AJ1315" t="s">
        <v>1</v>
      </c>
      <c r="AK1315">
        <v>9334064783</v>
      </c>
      <c r="AL1315" t="s">
        <v>1</v>
      </c>
      <c r="AM1315" t="s">
        <v>1</v>
      </c>
      <c r="AN1315" t="s">
        <v>1</v>
      </c>
      <c r="AO1315" t="s">
        <v>5314</v>
      </c>
      <c r="AP1315" t="s">
        <v>1</v>
      </c>
      <c r="AQ1315" t="s">
        <v>2</v>
      </c>
      <c r="AR1315" t="s">
        <v>1</v>
      </c>
      <c r="AS1315" t="s">
        <v>1</v>
      </c>
      <c r="AT1315" t="s">
        <v>1</v>
      </c>
      <c r="AU1315" t="s">
        <v>1</v>
      </c>
      <c r="AV1315" t="s">
        <v>1</v>
      </c>
      <c r="AW1315" t="s">
        <v>11</v>
      </c>
      <c r="AX1315">
        <f>Tabla1[[#This Row],[precio del paquete]]-Tabla1[[#This Row],[Saldo_Deudor]]</f>
        <v>1800</v>
      </c>
      <c r="AY1315">
        <v>13000</v>
      </c>
      <c r="AZ1315">
        <v>0</v>
      </c>
      <c r="BA1315">
        <v>0</v>
      </c>
      <c r="BB1315" s="20">
        <v>0</v>
      </c>
      <c r="BC1315" t="s">
        <v>4085</v>
      </c>
      <c r="BD1315" t="s">
        <v>5963</v>
      </c>
      <c r="BE1315" t="s">
        <v>3</v>
      </c>
      <c r="BF1315" t="s">
        <v>3</v>
      </c>
      <c r="BG1315" t="s">
        <v>3</v>
      </c>
      <c r="BH1315" t="s">
        <v>3</v>
      </c>
      <c r="BI1315" t="s">
        <v>3</v>
      </c>
      <c r="BJ1315" s="19" t="s">
        <v>6141</v>
      </c>
      <c r="BK1315" t="s">
        <v>3</v>
      </c>
      <c r="BL1315" t="s">
        <v>132</v>
      </c>
      <c r="BM1315" t="s">
        <v>1</v>
      </c>
      <c r="BN1315">
        <f>Tabla1[[#This Row],[precio del paquete]]</f>
        <v>14800</v>
      </c>
      <c r="BO1315" t="s">
        <v>1</v>
      </c>
      <c r="BP1315" t="s">
        <v>1</v>
      </c>
      <c r="BQ1315" t="s">
        <v>1</v>
      </c>
      <c r="BR1315" t="s">
        <v>1</v>
      </c>
      <c r="BS1315" t="s">
        <v>1</v>
      </c>
      <c r="BT1315" t="s">
        <v>1</v>
      </c>
      <c r="BU1315" t="s">
        <v>1</v>
      </c>
      <c r="BV1315" t="s">
        <v>1</v>
      </c>
      <c r="BW1315" t="s">
        <v>0</v>
      </c>
      <c r="BX1315" t="s">
        <v>1</v>
      </c>
      <c r="BY1315" t="s">
        <v>1</v>
      </c>
      <c r="BZ1315" t="s">
        <v>1</v>
      </c>
      <c r="CA1315" t="s">
        <v>1</v>
      </c>
      <c r="CB1315" t="s">
        <v>1</v>
      </c>
      <c r="CD1315" t="str" cm="1">
        <f t="array" aca="1" ref="CD1315" ca="1">eConcatenar(A1315:CB1315,"|")</f>
        <v>yId45o7PwyFtHUyo|PAR2021-3333|3|MEMORIAL|TABASCO|PARAISO|COLONIA QUINTIN ARAUZ|2021-10-20|14800|0|50|50|0|0|0|0|0|0|0|0|0|0|0|0|0|0|0|RICARDEZ|JIMENEZ|MARIA DEL ROSARIO|SOLTERO|X|X|CALLE LEONEL MAGAÃ‘A INTERIOR 128|COLONIA QUINTIN ARAUZ|X|9334064783|X|X|X|CALLE LEONEL MAGAÃ‘A INTERIOR 128|X|LUNES|X|X|X|X|X|DOMICILIO |1800|13000|0|0|0|2022-01-26|2022-02-02|x|x|x|x|x|QWZGYZFM9KVTQO|x|HOMBRE|X|14800|X|X|X|X|X|X|X|X|CARDENAS|X|X|X|X|X</v>
      </c>
    </row>
    <row r="1316" spans="1:82" x14ac:dyDescent="0.25">
      <c r="A1316" t="s">
        <v>1450</v>
      </c>
      <c r="B1316" t="s">
        <v>2367</v>
      </c>
      <c r="C1316">
        <v>3</v>
      </c>
      <c r="D1316" t="s">
        <v>3183</v>
      </c>
      <c r="E1316" t="s">
        <v>3188</v>
      </c>
      <c r="F1316" t="s">
        <v>3192</v>
      </c>
      <c r="G1316" t="s">
        <v>3339</v>
      </c>
      <c r="H1316" t="s">
        <v>3765</v>
      </c>
      <c r="I1316">
        <v>14800</v>
      </c>
      <c r="J1316">
        <v>0</v>
      </c>
      <c r="K1316">
        <v>100</v>
      </c>
      <c r="L1316">
        <v>50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0</v>
      </c>
      <c r="AB1316" t="s">
        <v>4385</v>
      </c>
      <c r="AC1316" t="s">
        <v>4385</v>
      </c>
      <c r="AD1316" t="s">
        <v>4542</v>
      </c>
      <c r="AE1316" t="s">
        <v>4</v>
      </c>
      <c r="AF1316" t="s">
        <v>1</v>
      </c>
      <c r="AG1316" t="s">
        <v>1</v>
      </c>
      <c r="AH1316" t="s">
        <v>5327</v>
      </c>
      <c r="AI1316" t="s">
        <v>3339</v>
      </c>
      <c r="AJ1316" t="s">
        <v>1</v>
      </c>
      <c r="AK1316" t="s">
        <v>1</v>
      </c>
      <c r="AL1316" t="s">
        <v>1</v>
      </c>
      <c r="AM1316" t="s">
        <v>1</v>
      </c>
      <c r="AN1316" t="s">
        <v>1</v>
      </c>
      <c r="AO1316" t="s">
        <v>5327</v>
      </c>
      <c r="AP1316" t="s">
        <v>1</v>
      </c>
      <c r="AQ1316" t="s">
        <v>2</v>
      </c>
      <c r="AR1316" t="s">
        <v>1</v>
      </c>
      <c r="AS1316" t="s">
        <v>1</v>
      </c>
      <c r="AT1316" t="s">
        <v>1</v>
      </c>
      <c r="AU1316" t="s">
        <v>1</v>
      </c>
      <c r="AV1316" t="s">
        <v>1</v>
      </c>
      <c r="AW1316" t="s">
        <v>11</v>
      </c>
      <c r="AX1316">
        <f>Tabla1[[#This Row],[precio del paquete]]-Tabla1[[#This Row],[Saldo_Deudor]]</f>
        <v>1200</v>
      </c>
      <c r="AY1316">
        <v>13600</v>
      </c>
      <c r="AZ1316">
        <v>0</v>
      </c>
      <c r="BA1316">
        <v>0</v>
      </c>
      <c r="BB1316" s="20">
        <v>0</v>
      </c>
      <c r="BC1316" t="s">
        <v>3765</v>
      </c>
      <c r="BD1316" t="s">
        <v>3866</v>
      </c>
      <c r="BE1316" t="s">
        <v>3</v>
      </c>
      <c r="BF1316" t="s">
        <v>3</v>
      </c>
      <c r="BG1316" t="s">
        <v>3</v>
      </c>
      <c r="BH1316" t="s">
        <v>3</v>
      </c>
      <c r="BI1316" t="s">
        <v>3</v>
      </c>
      <c r="BJ1316" s="18" t="s">
        <v>6141</v>
      </c>
      <c r="BK1316" t="s">
        <v>3</v>
      </c>
      <c r="BL1316" t="s">
        <v>132</v>
      </c>
      <c r="BM1316" t="s">
        <v>1</v>
      </c>
      <c r="BN1316">
        <f>Tabla1[[#This Row],[precio del paquete]]</f>
        <v>14800</v>
      </c>
      <c r="BO1316" t="s">
        <v>1</v>
      </c>
      <c r="BP1316" t="s">
        <v>1</v>
      </c>
      <c r="BQ1316" t="s">
        <v>1</v>
      </c>
      <c r="BR1316" t="s">
        <v>1</v>
      </c>
      <c r="BS1316" t="s">
        <v>1</v>
      </c>
      <c r="BT1316" t="s">
        <v>1</v>
      </c>
      <c r="BU1316" t="s">
        <v>1</v>
      </c>
      <c r="BV1316" t="s">
        <v>1</v>
      </c>
      <c r="BW1316" t="s">
        <v>0</v>
      </c>
      <c r="BX1316" t="s">
        <v>1</v>
      </c>
      <c r="BY1316" t="s">
        <v>1</v>
      </c>
      <c r="BZ1316" t="s">
        <v>1</v>
      </c>
      <c r="CA1316" t="s">
        <v>1</v>
      </c>
      <c r="CB1316" t="s">
        <v>1</v>
      </c>
      <c r="CD1316" t="str" cm="1">
        <f t="array" aca="1" ref="CD1316" ca="1">eConcatenar(A1316:CB1316,"|")</f>
        <v>NnicV54wVAXC7E2C|PAR2021-3703|3|MEMORIAL|TABASCO|PARAISO|EJIDO PUERTO CEIBA CARRIZAL|2021-11-16|14800|0|100|50|0|0|0|0|0|0|0|0|0|0|0|0|0|0|0|SANTOS|SANTOS|JORAN|SOLTERO|X|X|CALLE BENITO JUAREZ|EJIDO PUERTO CEIBA CARRIZAL|X|X|X|X|X|CALLE BENITO JUAREZ|X|LUNES|X|X|X|X|X|DOMICILIO |1200|13600|0|0|0|2021-11-16|2021-11-23|x|x|x|x|x|QWZGYZFM9KVTQO|x|HOMBRE|X|14800|X|X|X|X|X|X|X|X|CARDENAS|X|X|X|X|X</v>
      </c>
    </row>
    <row r="1317" spans="1:82" x14ac:dyDescent="0.25">
      <c r="A1317" t="s">
        <v>1451</v>
      </c>
      <c r="B1317" t="s">
        <v>2678</v>
      </c>
      <c r="C1317">
        <v>3</v>
      </c>
      <c r="D1317" t="s">
        <v>3183</v>
      </c>
      <c r="E1317" t="s">
        <v>3188</v>
      </c>
      <c r="F1317" t="s">
        <v>3192</v>
      </c>
      <c r="G1317" t="s">
        <v>3508</v>
      </c>
      <c r="H1317" t="s">
        <v>4007</v>
      </c>
      <c r="I1317">
        <v>14800</v>
      </c>
      <c r="J1317">
        <v>0</v>
      </c>
      <c r="K1317">
        <v>200</v>
      </c>
      <c r="L1317">
        <v>50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0</v>
      </c>
      <c r="AB1317" t="s">
        <v>4184</v>
      </c>
      <c r="AC1317" t="s">
        <v>4184</v>
      </c>
      <c r="AD1317" t="s">
        <v>4817</v>
      </c>
      <c r="AE1317" t="s">
        <v>4</v>
      </c>
      <c r="AF1317" t="s">
        <v>1</v>
      </c>
      <c r="AG1317" t="s">
        <v>1</v>
      </c>
      <c r="AH1317" t="s">
        <v>5592</v>
      </c>
      <c r="AI1317" t="s">
        <v>3508</v>
      </c>
      <c r="AJ1317" t="s">
        <v>1</v>
      </c>
      <c r="AK1317">
        <v>9371167264</v>
      </c>
      <c r="AL1317" t="s">
        <v>1</v>
      </c>
      <c r="AM1317" t="s">
        <v>1</v>
      </c>
      <c r="AN1317" t="s">
        <v>1</v>
      </c>
      <c r="AO1317" t="s">
        <v>5592</v>
      </c>
      <c r="AP1317" t="s">
        <v>1</v>
      </c>
      <c r="AQ1317" t="s">
        <v>2</v>
      </c>
      <c r="AR1317" t="s">
        <v>1</v>
      </c>
      <c r="AS1317" t="s">
        <v>1</v>
      </c>
      <c r="AT1317" t="s">
        <v>1</v>
      </c>
      <c r="AU1317" t="s">
        <v>1</v>
      </c>
      <c r="AV1317" t="s">
        <v>1</v>
      </c>
      <c r="AW1317" t="s">
        <v>11</v>
      </c>
      <c r="AX1317">
        <f>Tabla1[[#This Row],[precio del paquete]]-Tabla1[[#This Row],[Saldo_Deudor]]</f>
        <v>2400</v>
      </c>
      <c r="AY1317">
        <v>12400</v>
      </c>
      <c r="AZ1317">
        <v>0</v>
      </c>
      <c r="BA1317">
        <v>0</v>
      </c>
      <c r="BB1317" s="20">
        <v>0</v>
      </c>
      <c r="BC1317" t="s">
        <v>3965</v>
      </c>
      <c r="BD1317" t="s">
        <v>4085</v>
      </c>
      <c r="BE1317" t="s">
        <v>3</v>
      </c>
      <c r="BF1317" t="s">
        <v>3</v>
      </c>
      <c r="BG1317" t="s">
        <v>3</v>
      </c>
      <c r="BH1317" t="s">
        <v>3</v>
      </c>
      <c r="BI1317" t="s">
        <v>3</v>
      </c>
      <c r="BJ1317" s="19" t="s">
        <v>6141</v>
      </c>
      <c r="BK1317" t="s">
        <v>3</v>
      </c>
      <c r="BL1317" t="s">
        <v>132</v>
      </c>
      <c r="BM1317" t="s">
        <v>1</v>
      </c>
      <c r="BN1317">
        <f>Tabla1[[#This Row],[precio del paquete]]</f>
        <v>14800</v>
      </c>
      <c r="BO1317" t="s">
        <v>1</v>
      </c>
      <c r="BP1317" t="s">
        <v>1</v>
      </c>
      <c r="BQ1317" t="s">
        <v>1</v>
      </c>
      <c r="BR1317" t="s">
        <v>1</v>
      </c>
      <c r="BS1317" t="s">
        <v>1</v>
      </c>
      <c r="BT1317" t="s">
        <v>1</v>
      </c>
      <c r="BU1317" t="s">
        <v>1</v>
      </c>
      <c r="BV1317" t="s">
        <v>1</v>
      </c>
      <c r="BW1317" t="s">
        <v>0</v>
      </c>
      <c r="BX1317" t="s">
        <v>1</v>
      </c>
      <c r="BY1317" t="s">
        <v>1</v>
      </c>
      <c r="BZ1317" t="s">
        <v>1</v>
      </c>
      <c r="CA1317" t="s">
        <v>1</v>
      </c>
      <c r="CB1317" t="s">
        <v>1</v>
      </c>
      <c r="CD1317" t="str" cm="1">
        <f t="array" aca="1" ref="CD1317" ca="1">eConcatenar(A1317:CB1317,"|")</f>
        <v>brfbTSYhCC0tFBOv|PAR2021-2702|3|MEMORIAL|TABASCO|PARAISO|RANCHERIA FRANCISCO I MADERO SEGUNDA SECCION |2021-08-16|14800|0|200|50|0|0|0|0|0|0|0|0|0|0|0|0|0|0|0|PEREZ|PEREZ|ELRONAY|SOLTERO|X|X|CARRETERA VECINAL PARAISO COMALCALCO|RANCHERIA FRANCISCO I MADERO SEGUNDA SECCION |X|9371167264|X|X|X|CARRETERA VECINAL PARAISO COMALCALCO|X|LUNES|X|X|X|X|X|DOMICILIO |2400|12400|0|0|0|2022-01-19|2022-01-26|x|x|x|x|x|QWZGYZFM9KVTQO|x|HOMBRE|X|14800|X|X|X|X|X|X|X|X|CARDENAS|X|X|X|X|X</v>
      </c>
    </row>
    <row r="1318" spans="1:82" x14ac:dyDescent="0.25">
      <c r="A1318" t="s">
        <v>1452</v>
      </c>
      <c r="B1318" t="s">
        <v>2241</v>
      </c>
      <c r="C1318">
        <v>3</v>
      </c>
      <c r="D1318" t="s">
        <v>3184</v>
      </c>
      <c r="E1318" t="s">
        <v>3188</v>
      </c>
      <c r="F1318" t="s">
        <v>3192</v>
      </c>
      <c r="G1318" t="s">
        <v>3259</v>
      </c>
      <c r="H1318" t="s">
        <v>3827</v>
      </c>
      <c r="I1318">
        <v>24500</v>
      </c>
      <c r="J1318">
        <v>0</v>
      </c>
      <c r="K1318">
        <v>700</v>
      </c>
      <c r="L1318">
        <v>50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 t="s">
        <v>4360</v>
      </c>
      <c r="AC1318" t="s">
        <v>7</v>
      </c>
      <c r="AD1318" t="s">
        <v>4387</v>
      </c>
      <c r="AE1318" t="s">
        <v>4</v>
      </c>
      <c r="AF1318" t="s">
        <v>1</v>
      </c>
      <c r="AG1318" t="s">
        <v>1</v>
      </c>
      <c r="AH1318" t="s">
        <v>5270</v>
      </c>
      <c r="AI1318" t="s">
        <v>3259</v>
      </c>
      <c r="AJ1318" t="s">
        <v>1</v>
      </c>
      <c r="AK1318">
        <v>9141215111</v>
      </c>
      <c r="AL1318" t="s">
        <v>1</v>
      </c>
      <c r="AM1318" t="s">
        <v>1</v>
      </c>
      <c r="AN1318" t="s">
        <v>1</v>
      </c>
      <c r="AO1318" t="s">
        <v>5270</v>
      </c>
      <c r="AP1318" t="s">
        <v>1</v>
      </c>
      <c r="AQ1318" t="s">
        <v>2</v>
      </c>
      <c r="AR1318" t="s">
        <v>1</v>
      </c>
      <c r="AS1318" t="s">
        <v>1</v>
      </c>
      <c r="AT1318" t="s">
        <v>1</v>
      </c>
      <c r="AU1318" t="s">
        <v>1</v>
      </c>
      <c r="AV1318" t="s">
        <v>1</v>
      </c>
      <c r="AW1318" t="s">
        <v>11</v>
      </c>
      <c r="AX1318">
        <f>Tabla1[[#This Row],[precio del paquete]]-Tabla1[[#This Row],[Saldo_Deudor]]</f>
        <v>900</v>
      </c>
      <c r="AY1318">
        <v>23600</v>
      </c>
      <c r="AZ1318">
        <v>0</v>
      </c>
      <c r="BA1318">
        <v>0</v>
      </c>
      <c r="BB1318" s="20">
        <v>0</v>
      </c>
      <c r="BC1318" t="s">
        <v>5962</v>
      </c>
      <c r="BD1318" t="s">
        <v>6038</v>
      </c>
      <c r="BE1318" t="s">
        <v>3</v>
      </c>
      <c r="BF1318" t="s">
        <v>3</v>
      </c>
      <c r="BG1318" t="s">
        <v>3</v>
      </c>
      <c r="BH1318" t="s">
        <v>3</v>
      </c>
      <c r="BI1318" t="s">
        <v>3</v>
      </c>
      <c r="BJ1318" s="18" t="s">
        <v>6141</v>
      </c>
      <c r="BK1318" t="s">
        <v>3</v>
      </c>
      <c r="BL1318" t="s">
        <v>132</v>
      </c>
      <c r="BM1318" t="s">
        <v>1</v>
      </c>
      <c r="BN1318">
        <f>Tabla1[[#This Row],[precio del paquete]]</f>
        <v>24500</v>
      </c>
      <c r="BO1318" t="s">
        <v>1</v>
      </c>
      <c r="BP1318" t="s">
        <v>1</v>
      </c>
      <c r="BQ1318" t="s">
        <v>1</v>
      </c>
      <c r="BR1318" t="s">
        <v>1</v>
      </c>
      <c r="BS1318" t="s">
        <v>1</v>
      </c>
      <c r="BT1318" t="s">
        <v>1</v>
      </c>
      <c r="BU1318" t="s">
        <v>1</v>
      </c>
      <c r="BV1318" t="s">
        <v>1</v>
      </c>
      <c r="BW1318" t="s">
        <v>0</v>
      </c>
      <c r="BX1318" t="s">
        <v>1</v>
      </c>
      <c r="BY1318" t="s">
        <v>1</v>
      </c>
      <c r="BZ1318" t="s">
        <v>1</v>
      </c>
      <c r="CA1318" t="s">
        <v>1</v>
      </c>
      <c r="CB1318" t="s">
        <v>1</v>
      </c>
      <c r="CD1318" t="str" cm="1">
        <f t="array" aca="1" ref="CD1318" ca="1">eConcatenar(A1318:CB1318,"|")</f>
        <v>kPSYnlDYXwNZCuIR|PAR2022-0235|3|DIGNITY|TABASCO|PARAISO|COLONIA CENTRO|2022-01-14|24500|0|700|50|0|0|0|0|0|0|0|0|0|0|0|0|0|0|0|TORRES|LOPEZ|TERESA|SOLTERO|X|X|CALLE LIC MANUEL SANCHEZ MARMOL NUMERO 128|COLONIA CENTRO|X|9141215111|X|X|X|CALLE LIC MANUEL SANCHEZ MARMOL NUMERO 128|X|LUNES|X|X|X|X|X|DOMICILIO |900|23600|0|0|0|2022-01-27|2022-02-03|x|x|x|x|x|QWZGYZFM9KVTQO|x|HOMBRE|X|24500|X|X|X|X|X|X|X|X|CARDENAS|X|X|X|X|X</v>
      </c>
    </row>
    <row r="1319" spans="1:82" x14ac:dyDescent="0.25">
      <c r="A1319" t="s">
        <v>1453</v>
      </c>
      <c r="B1319" t="s">
        <v>2783</v>
      </c>
      <c r="C1319">
        <v>3</v>
      </c>
      <c r="D1319" t="s">
        <v>3183</v>
      </c>
      <c r="E1319" t="s">
        <v>3188</v>
      </c>
      <c r="F1319" t="s">
        <v>3189</v>
      </c>
      <c r="G1319" t="s">
        <v>3565</v>
      </c>
      <c r="H1319" t="s">
        <v>4042</v>
      </c>
      <c r="I1319">
        <v>14800</v>
      </c>
      <c r="J1319">
        <v>0</v>
      </c>
      <c r="K1319">
        <v>100</v>
      </c>
      <c r="L1319">
        <v>50</v>
      </c>
      <c r="M1319">
        <v>1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 t="s">
        <v>4360</v>
      </c>
      <c r="AC1319" t="s">
        <v>7</v>
      </c>
      <c r="AD1319" t="s">
        <v>4326</v>
      </c>
      <c r="AE1319" t="s">
        <v>4</v>
      </c>
      <c r="AF1319" t="s">
        <v>1</v>
      </c>
      <c r="AG1319" t="s">
        <v>1</v>
      </c>
      <c r="AH1319" t="s">
        <v>5666</v>
      </c>
      <c r="AI1319" t="s">
        <v>3565</v>
      </c>
      <c r="AJ1319" t="s">
        <v>1</v>
      </c>
      <c r="AK1319">
        <v>9332081103</v>
      </c>
      <c r="AL1319" t="s">
        <v>1</v>
      </c>
      <c r="AM1319" t="s">
        <v>1</v>
      </c>
      <c r="AN1319" t="s">
        <v>1</v>
      </c>
      <c r="AO1319" t="s">
        <v>5666</v>
      </c>
      <c r="AP1319" t="s">
        <v>1</v>
      </c>
      <c r="AQ1319" t="s">
        <v>2</v>
      </c>
      <c r="AR1319" t="s">
        <v>1</v>
      </c>
      <c r="AS1319" t="s">
        <v>1</v>
      </c>
      <c r="AT1319" t="s">
        <v>1</v>
      </c>
      <c r="AU1319" t="s">
        <v>1</v>
      </c>
      <c r="AV1319" t="s">
        <v>1</v>
      </c>
      <c r="AW1319" t="s">
        <v>11</v>
      </c>
      <c r="AX1319">
        <f>Tabla1[[#This Row],[precio del paquete]]-Tabla1[[#This Row],[Saldo_Deudor]]</f>
        <v>0</v>
      </c>
      <c r="AY1319">
        <v>14800</v>
      </c>
      <c r="AZ1319">
        <v>0</v>
      </c>
      <c r="BA1319">
        <v>0</v>
      </c>
      <c r="BB1319" s="20">
        <v>0</v>
      </c>
      <c r="BC1319" t="s">
        <v>3812</v>
      </c>
      <c r="BD1319" t="s">
        <v>6043</v>
      </c>
      <c r="BE1319" t="s">
        <v>3</v>
      </c>
      <c r="BF1319" t="s">
        <v>3</v>
      </c>
      <c r="BG1319" t="s">
        <v>3</v>
      </c>
      <c r="BH1319" t="s">
        <v>3</v>
      </c>
      <c r="BI1319" t="s">
        <v>3</v>
      </c>
      <c r="BJ1319" s="19" t="s">
        <v>6141</v>
      </c>
      <c r="BK1319" t="s">
        <v>3</v>
      </c>
      <c r="BL1319" t="s">
        <v>132</v>
      </c>
      <c r="BM1319" t="s">
        <v>1</v>
      </c>
      <c r="BN1319">
        <f>Tabla1[[#This Row],[precio del paquete]]</f>
        <v>14800</v>
      </c>
      <c r="BO1319" t="s">
        <v>1</v>
      </c>
      <c r="BP1319" t="s">
        <v>1</v>
      </c>
      <c r="BQ1319" t="s">
        <v>1</v>
      </c>
      <c r="BR1319" t="s">
        <v>1</v>
      </c>
      <c r="BS1319" t="s">
        <v>1</v>
      </c>
      <c r="BT1319" t="s">
        <v>1</v>
      </c>
      <c r="BU1319" t="s">
        <v>1</v>
      </c>
      <c r="BV1319" t="s">
        <v>1</v>
      </c>
      <c r="BW1319" t="s">
        <v>0</v>
      </c>
      <c r="BX1319" t="s">
        <v>1</v>
      </c>
      <c r="BY1319" t="s">
        <v>1</v>
      </c>
      <c r="BZ1319" t="s">
        <v>1</v>
      </c>
      <c r="CA1319" t="s">
        <v>1</v>
      </c>
      <c r="CB1319" t="s">
        <v>1</v>
      </c>
      <c r="CD1319" t="str" cm="1">
        <f t="array" aca="1" ref="CD1319" ca="1">eConcatenar(A1319:CB1319,"|")</f>
        <v>87Ob4gqlbFAbdmKn|COM2022-0141|3|MEMORIAL|TABASCO|COMALCALCO|RANCHERIA SARGENTO LOPEZ PRIMERA SECCION|2022-11-01|14800|0|100|50|1|0|0|0|0|0|0|0|0|0|0|0|0|0|0|TORRES|LOPEZ|ANTONIO|SOLTERO|X|X|CARRETERA A LA LUCHA SIN NUMERO SIN NUMERO|RANCHERIA SARGENTO LOPEZ PRIMERA SECCION|X|9332081103|X|X|X|CARRETERA A LA LUCHA SIN NUMERO SIN NUMERO|X|LUNES|X|X|X|X|X|DOMICILIO |0|14800|0|0|0|2022-10-01|2022-10-08|x|x|x|x|x|QWZGYZFM9KVTQO|x|HOMBRE|X|14800|X|X|X|X|X|X|X|X|CARDENAS|X|X|X|X|X</v>
      </c>
    </row>
    <row r="1320" spans="1:82" x14ac:dyDescent="0.25">
      <c r="A1320" t="s">
        <v>1454</v>
      </c>
      <c r="B1320" t="s">
        <v>2784</v>
      </c>
      <c r="C1320">
        <v>3</v>
      </c>
      <c r="D1320" t="s">
        <v>3183</v>
      </c>
      <c r="E1320" t="s">
        <v>3188</v>
      </c>
      <c r="F1320" t="s">
        <v>3189</v>
      </c>
      <c r="G1320" t="s">
        <v>3565</v>
      </c>
      <c r="H1320" t="s">
        <v>4042</v>
      </c>
      <c r="I1320">
        <v>14800</v>
      </c>
      <c r="J1320">
        <v>0</v>
      </c>
      <c r="K1320">
        <v>200</v>
      </c>
      <c r="L1320">
        <v>50</v>
      </c>
      <c r="M1320">
        <v>1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 t="s">
        <v>4398</v>
      </c>
      <c r="AC1320" t="s">
        <v>4183</v>
      </c>
      <c r="AD1320" t="s">
        <v>4278</v>
      </c>
      <c r="AE1320" t="s">
        <v>4</v>
      </c>
      <c r="AF1320" t="s">
        <v>1</v>
      </c>
      <c r="AG1320" t="s">
        <v>1</v>
      </c>
      <c r="AH1320" t="s">
        <v>5667</v>
      </c>
      <c r="AI1320" t="s">
        <v>3565</v>
      </c>
      <c r="AJ1320" t="s">
        <v>1</v>
      </c>
      <c r="AK1320">
        <v>9331300057</v>
      </c>
      <c r="AL1320" t="s">
        <v>1</v>
      </c>
      <c r="AM1320" t="s">
        <v>1</v>
      </c>
      <c r="AN1320" t="s">
        <v>1</v>
      </c>
      <c r="AO1320" t="s">
        <v>5667</v>
      </c>
      <c r="AP1320" t="s">
        <v>1</v>
      </c>
      <c r="AQ1320" t="s">
        <v>2</v>
      </c>
      <c r="AR1320" t="s">
        <v>1</v>
      </c>
      <c r="AS1320" t="s">
        <v>1</v>
      </c>
      <c r="AT1320" t="s">
        <v>1</v>
      </c>
      <c r="AU1320" t="s">
        <v>1</v>
      </c>
      <c r="AV1320" t="s">
        <v>1</v>
      </c>
      <c r="AW1320" t="s">
        <v>11</v>
      </c>
      <c r="AX1320">
        <f>Tabla1[[#This Row],[precio del paquete]]-Tabla1[[#This Row],[Saldo_Deudor]]</f>
        <v>200</v>
      </c>
      <c r="AY1320">
        <v>14600</v>
      </c>
      <c r="AZ1320">
        <v>0</v>
      </c>
      <c r="BA1320">
        <v>0</v>
      </c>
      <c r="BB1320" s="20">
        <v>0</v>
      </c>
      <c r="BC1320" t="s">
        <v>3812</v>
      </c>
      <c r="BD1320" t="s">
        <v>6043</v>
      </c>
      <c r="BE1320" t="s">
        <v>3</v>
      </c>
      <c r="BF1320" t="s">
        <v>3</v>
      </c>
      <c r="BG1320" t="s">
        <v>3</v>
      </c>
      <c r="BH1320" t="s">
        <v>3</v>
      </c>
      <c r="BI1320" t="s">
        <v>3</v>
      </c>
      <c r="BJ1320" s="18" t="s">
        <v>6146</v>
      </c>
      <c r="BK1320" t="s">
        <v>3</v>
      </c>
      <c r="BL1320" t="s">
        <v>132</v>
      </c>
      <c r="BM1320" t="s">
        <v>1</v>
      </c>
      <c r="BN1320">
        <f>Tabla1[[#This Row],[precio del paquete]]</f>
        <v>14800</v>
      </c>
      <c r="BO1320" t="s">
        <v>1</v>
      </c>
      <c r="BP1320" t="s">
        <v>1</v>
      </c>
      <c r="BQ1320" t="s">
        <v>1</v>
      </c>
      <c r="BR1320" t="s">
        <v>1</v>
      </c>
      <c r="BS1320" t="s">
        <v>1</v>
      </c>
      <c r="BT1320" t="s">
        <v>1</v>
      </c>
      <c r="BU1320" t="s">
        <v>1</v>
      </c>
      <c r="BV1320" t="s">
        <v>1</v>
      </c>
      <c r="BW1320" t="s">
        <v>0</v>
      </c>
      <c r="BX1320" t="s">
        <v>1</v>
      </c>
      <c r="BY1320" t="s">
        <v>1</v>
      </c>
      <c r="BZ1320" t="s">
        <v>1</v>
      </c>
      <c r="CA1320" t="s">
        <v>1</v>
      </c>
      <c r="CB1320" t="s">
        <v>1</v>
      </c>
      <c r="CD1320" t="str" cm="1">
        <f t="array" aca="1" ref="CD1320" ca="1">eConcatenar(A1320:CB1320,"|")</f>
        <v>YGAJfOpLiuLTVlOd|COM2022-0140|3|MEMORIAL|TABASCO|COMALCALCO|RANCHERIA SARGENTO LOPEZ PRIMERA SECCION|2022-11-01|14800|0|200|50|1|0|0|0|0|0|0|0|0|0|0|0|0|0|0|SUAREZ|DE LA CRUZ|CORA|SOLTERO|X|X|CARRETERA A LA LUCHA    |RANCHERIA SARGENTO LOPEZ PRIMERA SECCION|X|9331300057|X|X|X|CARRETERA A LA LUCHA    |X|LUNES|X|X|X|X|X|DOMICILIO |200|14600|0|0|0|2022-10-01|2022-10-08|x|x|x|x|x|ETDFHETZQDZYCPE|x|HOMBRE|X|14800|X|X|X|X|X|X|X|X|CARDENAS|X|X|X|X|X</v>
      </c>
    </row>
    <row r="1321" spans="1:82" x14ac:dyDescent="0.25">
      <c r="A1321" t="s">
        <v>1455</v>
      </c>
      <c r="B1321" t="s">
        <v>2271</v>
      </c>
      <c r="C1321">
        <v>3</v>
      </c>
      <c r="D1321" t="s">
        <v>3187</v>
      </c>
      <c r="E1321" t="s">
        <v>3188</v>
      </c>
      <c r="F1321" t="s">
        <v>3189</v>
      </c>
      <c r="G1321" t="s">
        <v>3274</v>
      </c>
      <c r="H1321" t="s">
        <v>3844</v>
      </c>
      <c r="I1321">
        <v>12900</v>
      </c>
      <c r="J1321">
        <v>0</v>
      </c>
      <c r="K1321">
        <v>200</v>
      </c>
      <c r="L1321">
        <v>50</v>
      </c>
      <c r="M1321">
        <v>1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0</v>
      </c>
      <c r="AB1321" t="s">
        <v>4283</v>
      </c>
      <c r="AC1321" t="s">
        <v>7</v>
      </c>
      <c r="AD1321" t="s">
        <v>4427</v>
      </c>
      <c r="AE1321" t="s">
        <v>4</v>
      </c>
      <c r="AF1321" t="s">
        <v>1</v>
      </c>
      <c r="AG1321" t="s">
        <v>1</v>
      </c>
      <c r="AH1321" t="s">
        <v>5299</v>
      </c>
      <c r="AI1321" t="s">
        <v>3274</v>
      </c>
      <c r="AJ1321" t="s">
        <v>1</v>
      </c>
      <c r="AK1321">
        <v>9331352644</v>
      </c>
      <c r="AL1321" t="s">
        <v>1</v>
      </c>
      <c r="AM1321" t="s">
        <v>1</v>
      </c>
      <c r="AN1321" t="s">
        <v>1</v>
      </c>
      <c r="AO1321" t="s">
        <v>5299</v>
      </c>
      <c r="AP1321" t="s">
        <v>1</v>
      </c>
      <c r="AQ1321" t="s">
        <v>2</v>
      </c>
      <c r="AR1321" t="s">
        <v>1</v>
      </c>
      <c r="AS1321" t="s">
        <v>1</v>
      </c>
      <c r="AT1321" t="s">
        <v>1</v>
      </c>
      <c r="AU1321" t="s">
        <v>1</v>
      </c>
      <c r="AV1321" t="s">
        <v>1</v>
      </c>
      <c r="AW1321" t="s">
        <v>11</v>
      </c>
      <c r="AX1321">
        <f>Tabla1[[#This Row],[precio del paquete]]-Tabla1[[#This Row],[Saldo_Deudor]]</f>
        <v>10200</v>
      </c>
      <c r="AY1321">
        <v>2700</v>
      </c>
      <c r="AZ1321">
        <v>0</v>
      </c>
      <c r="BA1321">
        <v>0</v>
      </c>
      <c r="BB1321" s="20">
        <v>0</v>
      </c>
      <c r="BC1321" t="s">
        <v>3976</v>
      </c>
      <c r="BD1321" t="s">
        <v>6034</v>
      </c>
      <c r="BE1321" t="s">
        <v>3</v>
      </c>
      <c r="BF1321" t="s">
        <v>3</v>
      </c>
      <c r="BG1321" t="s">
        <v>3</v>
      </c>
      <c r="BH1321" t="s">
        <v>3</v>
      </c>
      <c r="BI1321" t="s">
        <v>3</v>
      </c>
      <c r="BJ1321" s="19" t="s">
        <v>6146</v>
      </c>
      <c r="BK1321" t="s">
        <v>3</v>
      </c>
      <c r="BL1321" t="s">
        <v>132</v>
      </c>
      <c r="BM1321" t="s">
        <v>1</v>
      </c>
      <c r="BN1321">
        <f>Tabla1[[#This Row],[precio del paquete]]</f>
        <v>12900</v>
      </c>
      <c r="BO1321" t="s">
        <v>1</v>
      </c>
      <c r="BP1321" t="s">
        <v>1</v>
      </c>
      <c r="BQ1321" t="s">
        <v>1</v>
      </c>
      <c r="BR1321" t="s">
        <v>1</v>
      </c>
      <c r="BS1321" t="s">
        <v>1</v>
      </c>
      <c r="BT1321" t="s">
        <v>1</v>
      </c>
      <c r="BU1321" t="s">
        <v>1</v>
      </c>
      <c r="BV1321" t="s">
        <v>1</v>
      </c>
      <c r="BW1321" t="s">
        <v>0</v>
      </c>
      <c r="BX1321" t="s">
        <v>1</v>
      </c>
      <c r="BY1321" t="s">
        <v>1</v>
      </c>
      <c r="BZ1321" t="s">
        <v>1</v>
      </c>
      <c r="CA1321" t="s">
        <v>1</v>
      </c>
      <c r="CB1321" t="s">
        <v>1</v>
      </c>
      <c r="CD1321" t="str" cm="1">
        <f t="array" aca="1" ref="CD1321" ca="1">eConcatenar(A1321:CB1321,"|")</f>
        <v>2J1kTLJ5jq1D1lWw|COM2019-0524|3|ECONOLINE|TABASCO|COMALCALCO|COLONIA LAS DELICIAS|2019-04-03|12900|0|200|50|1|0|0|0|0|0|0|0|0|0|0|0|0|0|0|CORDOVA|LOPEZ|DORA MARIA|SOLTERO|X|X|MANZANA 3 LOTE 6|COLONIA LAS DELICIAS|X|9331352644|X|X|X|MANZANA 3 LOTE 6|X|LUNES|X|X|X|X|X|DOMICILIO |10200|2700|0|0|0|2022-05-01|2022-05-08|x|x|x|x|x|ETDFHETZQDZYCPE|x|HOMBRE|X|12900|X|X|X|X|X|X|X|X|CARDENAS|X|X|X|X|X</v>
      </c>
    </row>
    <row r="1322" spans="1:82" x14ac:dyDescent="0.25">
      <c r="A1322" t="s">
        <v>1456</v>
      </c>
      <c r="B1322" t="s">
        <v>2259</v>
      </c>
      <c r="C1322">
        <v>3</v>
      </c>
      <c r="D1322" t="s">
        <v>3183</v>
      </c>
      <c r="E1322" t="s">
        <v>3188</v>
      </c>
      <c r="F1322" t="s">
        <v>3189</v>
      </c>
      <c r="G1322" t="s">
        <v>3734</v>
      </c>
      <c r="H1322" t="s">
        <v>3837</v>
      </c>
      <c r="I1322">
        <v>14800</v>
      </c>
      <c r="J1322">
        <v>0</v>
      </c>
      <c r="K1322">
        <v>200</v>
      </c>
      <c r="L1322">
        <v>50</v>
      </c>
      <c r="M1322">
        <v>1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0</v>
      </c>
      <c r="AB1322" t="s">
        <v>4219</v>
      </c>
      <c r="AC1322" t="s">
        <v>4402</v>
      </c>
      <c r="AD1322" t="s">
        <v>4412</v>
      </c>
      <c r="AE1322" t="s">
        <v>4</v>
      </c>
      <c r="AF1322" t="s">
        <v>1</v>
      </c>
      <c r="AG1322" t="s">
        <v>1</v>
      </c>
      <c r="AH1322" t="s">
        <v>5287</v>
      </c>
      <c r="AI1322" t="s">
        <v>3734</v>
      </c>
      <c r="AJ1322" t="s">
        <v>1</v>
      </c>
      <c r="AK1322">
        <v>9931538935</v>
      </c>
      <c r="AL1322" t="s">
        <v>1</v>
      </c>
      <c r="AM1322" t="s">
        <v>1</v>
      </c>
      <c r="AN1322" t="s">
        <v>1</v>
      </c>
      <c r="AO1322" t="s">
        <v>5287</v>
      </c>
      <c r="AP1322" t="s">
        <v>1</v>
      </c>
      <c r="AQ1322" t="s">
        <v>2</v>
      </c>
      <c r="AR1322" t="s">
        <v>1</v>
      </c>
      <c r="AS1322" t="s">
        <v>1</v>
      </c>
      <c r="AT1322" t="s">
        <v>1</v>
      </c>
      <c r="AU1322" t="s">
        <v>1</v>
      </c>
      <c r="AV1322" t="s">
        <v>1</v>
      </c>
      <c r="AW1322" t="s">
        <v>11</v>
      </c>
      <c r="AX1322">
        <f>Tabla1[[#This Row],[precio del paquete]]-Tabla1[[#This Row],[Saldo_Deudor]]</f>
        <v>2500</v>
      </c>
      <c r="AY1322">
        <v>12300</v>
      </c>
      <c r="AZ1322">
        <v>0</v>
      </c>
      <c r="BA1322">
        <v>0</v>
      </c>
      <c r="BB1322" s="20">
        <v>0</v>
      </c>
      <c r="BC1322" t="s">
        <v>3965</v>
      </c>
      <c r="BD1322" t="s">
        <v>4085</v>
      </c>
      <c r="BE1322" t="s">
        <v>3</v>
      </c>
      <c r="BF1322" t="s">
        <v>3</v>
      </c>
      <c r="BG1322" t="s">
        <v>3</v>
      </c>
      <c r="BH1322" t="s">
        <v>3</v>
      </c>
      <c r="BI1322" t="s">
        <v>3</v>
      </c>
      <c r="BJ1322" s="18" t="s">
        <v>6146</v>
      </c>
      <c r="BK1322" t="s">
        <v>3</v>
      </c>
      <c r="BL1322" t="s">
        <v>132</v>
      </c>
      <c r="BM1322" t="s">
        <v>1</v>
      </c>
      <c r="BN1322">
        <f>Tabla1[[#This Row],[precio del paquete]]</f>
        <v>14800</v>
      </c>
      <c r="BO1322" t="s">
        <v>1</v>
      </c>
      <c r="BP1322" t="s">
        <v>1</v>
      </c>
      <c r="BQ1322" t="s">
        <v>1</v>
      </c>
      <c r="BR1322" t="s">
        <v>1</v>
      </c>
      <c r="BS1322" t="s">
        <v>1</v>
      </c>
      <c r="BT1322" t="s">
        <v>1</v>
      </c>
      <c r="BU1322" t="s">
        <v>1</v>
      </c>
      <c r="BV1322" t="s">
        <v>1</v>
      </c>
      <c r="BW1322" t="s">
        <v>0</v>
      </c>
      <c r="BX1322" t="s">
        <v>1</v>
      </c>
      <c r="BY1322" t="s">
        <v>1</v>
      </c>
      <c r="BZ1322" t="s">
        <v>1</v>
      </c>
      <c r="CA1322" t="s">
        <v>1</v>
      </c>
      <c r="CB1322" t="s">
        <v>1</v>
      </c>
      <c r="CD1322" t="str" cm="1">
        <f t="array" aca="1" ref="CD1322" ca="1">eConcatenar(A1322:CB1322,"|")</f>
        <v>3TiFWmJVc7cJvZg0|COM2021-2512|3|MEMORIAL|TABASCO|COMALCALCO|COLONIA GUSTAVO DE LA FUENTE|2021-07-20|14800|0|200|50|1|0|0|0|0|0|0|0|0|0|0|0|0|0|0|RUIZ|MONTALVO|CECILIO|SOLTERO|X|X|CALLE 24 MANZANA 18 LOTE 5|COLONIA GUSTAVO DE LA FUENTE|X|9931538935|X|X|X|CALLE 24 MANZANA 18 LOTE 5|X|LUNES|X|X|X|X|X|DOMICILIO |2500|12300|0|0|0|2022-01-19|2022-01-26|x|x|x|x|x|ETDFHETZQDZYCPE|x|HOMBRE|X|14800|X|X|X|X|X|X|X|X|CARDENAS|X|X|X|X|X</v>
      </c>
    </row>
    <row r="1323" spans="1:82" x14ac:dyDescent="0.25">
      <c r="A1323" t="s">
        <v>1457</v>
      </c>
      <c r="B1323" t="s">
        <v>2782</v>
      </c>
      <c r="C1323">
        <v>3</v>
      </c>
      <c r="D1323" t="s">
        <v>3187</v>
      </c>
      <c r="E1323" t="s">
        <v>3188</v>
      </c>
      <c r="F1323" t="s">
        <v>3189</v>
      </c>
      <c r="G1323" t="s">
        <v>3564</v>
      </c>
      <c r="H1323" t="s">
        <v>3804</v>
      </c>
      <c r="I1323">
        <v>12900</v>
      </c>
      <c r="J1323">
        <v>0</v>
      </c>
      <c r="K1323">
        <v>300</v>
      </c>
      <c r="L1323">
        <v>50</v>
      </c>
      <c r="M1323">
        <v>1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 t="s">
        <v>4200</v>
      </c>
      <c r="AC1323" t="s">
        <v>4428</v>
      </c>
      <c r="AD1323" t="s">
        <v>4902</v>
      </c>
      <c r="AE1323" t="s">
        <v>4</v>
      </c>
      <c r="AF1323" t="s">
        <v>1</v>
      </c>
      <c r="AG1323" t="s">
        <v>1</v>
      </c>
      <c r="AH1323" t="s">
        <v>5360</v>
      </c>
      <c r="AI1323" t="s">
        <v>3564</v>
      </c>
      <c r="AJ1323" t="s">
        <v>1</v>
      </c>
      <c r="AK1323" t="s">
        <v>1</v>
      </c>
      <c r="AL1323" t="s">
        <v>1</v>
      </c>
      <c r="AM1323" t="s">
        <v>1</v>
      </c>
      <c r="AN1323" t="s">
        <v>1</v>
      </c>
      <c r="AO1323" t="s">
        <v>5360</v>
      </c>
      <c r="AP1323" t="s">
        <v>1</v>
      </c>
      <c r="AQ1323" t="s">
        <v>2</v>
      </c>
      <c r="AR1323" t="s">
        <v>1</v>
      </c>
      <c r="AS1323" t="s">
        <v>1</v>
      </c>
      <c r="AT1323" t="s">
        <v>1</v>
      </c>
      <c r="AU1323" t="s">
        <v>1</v>
      </c>
      <c r="AV1323" t="s">
        <v>1</v>
      </c>
      <c r="AW1323" t="s">
        <v>11</v>
      </c>
      <c r="AX1323">
        <f>Tabla1[[#This Row],[precio del paquete]]-Tabla1[[#This Row],[Saldo_Deudor]]</f>
        <v>7750</v>
      </c>
      <c r="AY1323">
        <v>5150</v>
      </c>
      <c r="AZ1323">
        <v>0</v>
      </c>
      <c r="BA1323">
        <v>0</v>
      </c>
      <c r="BB1323" s="20">
        <v>0</v>
      </c>
      <c r="BC1323" t="s">
        <v>4077</v>
      </c>
      <c r="BD1323" t="s">
        <v>5965</v>
      </c>
      <c r="BE1323" t="s">
        <v>3</v>
      </c>
      <c r="BF1323" t="s">
        <v>3</v>
      </c>
      <c r="BG1323" t="s">
        <v>3</v>
      </c>
      <c r="BH1323" t="s">
        <v>3</v>
      </c>
      <c r="BI1323" t="s">
        <v>3</v>
      </c>
      <c r="BJ1323" s="19" t="s">
        <v>6146</v>
      </c>
      <c r="BK1323" t="s">
        <v>3</v>
      </c>
      <c r="BL1323" t="s">
        <v>132</v>
      </c>
      <c r="BM1323" t="s">
        <v>1</v>
      </c>
      <c r="BN1323">
        <f>Tabla1[[#This Row],[precio del paquete]]</f>
        <v>12900</v>
      </c>
      <c r="BO1323" t="s">
        <v>1</v>
      </c>
      <c r="BP1323" t="s">
        <v>1</v>
      </c>
      <c r="BQ1323" t="s">
        <v>1</v>
      </c>
      <c r="BR1323" t="s">
        <v>1</v>
      </c>
      <c r="BS1323" t="s">
        <v>1</v>
      </c>
      <c r="BT1323" t="s">
        <v>1</v>
      </c>
      <c r="BU1323" t="s">
        <v>1</v>
      </c>
      <c r="BV1323" t="s">
        <v>1</v>
      </c>
      <c r="BW1323" t="s">
        <v>0</v>
      </c>
      <c r="BX1323" t="s">
        <v>1</v>
      </c>
      <c r="BY1323" t="s">
        <v>1</v>
      </c>
      <c r="BZ1323" t="s">
        <v>1</v>
      </c>
      <c r="CA1323" t="s">
        <v>1</v>
      </c>
      <c r="CB1323" t="s">
        <v>1</v>
      </c>
      <c r="CD1323" t="str" cm="1">
        <f t="array" aca="1" ref="CD1323" ca="1">eConcatenar(A1323:CB1323,"|")</f>
        <v>Bw4RB6w4Vh8LETt4|COM2019-1426|3|ECONOLINE|TABASCO|COMALCALCO|RANCHERIA SARGENTO LOPEZ    |2019-05-29|12900|0|300|50|1|0|0|0|0|0|0|0|0|0|0|0|0|0|0|MARQUEZ|IZQUIERDO|BALADARIN|SOLTERO|X|X|CARRETERA A LA LUCHA|RANCHERIA SARGENTO LOPEZ    |X|X|X|X|X|CARRETERA A LA LUCHA|X|LUNES|X|X|X|X|X|DOMICILIO |7750|5150|0|0|0|2022-06-01|2022-06-08|x|x|x|x|x|ETDFHETZQDZYCPE|x|HOMBRE|X|12900|X|X|X|X|X|X|X|X|CARDENAS|X|X|X|X|X</v>
      </c>
    </row>
    <row r="1324" spans="1:82" x14ac:dyDescent="0.25">
      <c r="A1324" t="s">
        <v>1458</v>
      </c>
      <c r="B1324" t="s">
        <v>2785</v>
      </c>
      <c r="C1324">
        <v>3</v>
      </c>
      <c r="D1324" t="s">
        <v>3187</v>
      </c>
      <c r="E1324" t="s">
        <v>3188</v>
      </c>
      <c r="F1324" t="s">
        <v>3189</v>
      </c>
      <c r="G1324" t="s">
        <v>3565</v>
      </c>
      <c r="H1324" t="s">
        <v>4043</v>
      </c>
      <c r="I1324">
        <v>14800</v>
      </c>
      <c r="J1324">
        <v>0</v>
      </c>
      <c r="K1324">
        <v>400</v>
      </c>
      <c r="L1324">
        <v>50</v>
      </c>
      <c r="M1324">
        <v>1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 t="s">
        <v>4201</v>
      </c>
      <c r="AC1324" t="s">
        <v>4903</v>
      </c>
      <c r="AD1324" t="s">
        <v>4904</v>
      </c>
      <c r="AE1324" t="s">
        <v>4</v>
      </c>
      <c r="AF1324" t="s">
        <v>1</v>
      </c>
      <c r="AG1324" t="s">
        <v>1</v>
      </c>
      <c r="AH1324" t="s">
        <v>5624</v>
      </c>
      <c r="AI1324" t="s">
        <v>3565</v>
      </c>
      <c r="AJ1324" t="s">
        <v>1</v>
      </c>
      <c r="AK1324">
        <v>9333031801</v>
      </c>
      <c r="AL1324" t="s">
        <v>1</v>
      </c>
      <c r="AM1324" t="s">
        <v>1</v>
      </c>
      <c r="AN1324" t="s">
        <v>1</v>
      </c>
      <c r="AO1324" t="s">
        <v>5624</v>
      </c>
      <c r="AP1324" t="s">
        <v>1</v>
      </c>
      <c r="AQ1324" t="s">
        <v>2</v>
      </c>
      <c r="AR1324" t="s">
        <v>1</v>
      </c>
      <c r="AS1324" t="s">
        <v>1</v>
      </c>
      <c r="AT1324" t="s">
        <v>1</v>
      </c>
      <c r="AU1324" t="s">
        <v>1</v>
      </c>
      <c r="AV1324" t="s">
        <v>1</v>
      </c>
      <c r="AW1324" t="s">
        <v>11</v>
      </c>
      <c r="AX1324">
        <f>Tabla1[[#This Row],[precio del paquete]]-Tabla1[[#This Row],[Saldo_Deudor]]</f>
        <v>9200</v>
      </c>
      <c r="AY1324">
        <v>5600</v>
      </c>
      <c r="AZ1324">
        <v>0</v>
      </c>
      <c r="BA1324">
        <v>0</v>
      </c>
      <c r="BB1324" s="20">
        <v>0</v>
      </c>
      <c r="BC1324" t="s">
        <v>4077</v>
      </c>
      <c r="BD1324" t="s">
        <v>5965</v>
      </c>
      <c r="BE1324" t="s">
        <v>3</v>
      </c>
      <c r="BF1324" t="s">
        <v>3</v>
      </c>
      <c r="BG1324" t="s">
        <v>3</v>
      </c>
      <c r="BH1324" t="s">
        <v>3</v>
      </c>
      <c r="BI1324" t="s">
        <v>3</v>
      </c>
      <c r="BJ1324" s="18" t="s">
        <v>6146</v>
      </c>
      <c r="BK1324" t="s">
        <v>3</v>
      </c>
      <c r="BL1324" t="s">
        <v>132</v>
      </c>
      <c r="BM1324" t="s">
        <v>1</v>
      </c>
      <c r="BN1324">
        <f>Tabla1[[#This Row],[precio del paquete]]</f>
        <v>14800</v>
      </c>
      <c r="BO1324" t="s">
        <v>1</v>
      </c>
      <c r="BP1324" t="s">
        <v>1</v>
      </c>
      <c r="BQ1324" t="s">
        <v>1</v>
      </c>
      <c r="BR1324" t="s">
        <v>1</v>
      </c>
      <c r="BS1324" t="s">
        <v>1</v>
      </c>
      <c r="BT1324" t="s">
        <v>1</v>
      </c>
      <c r="BU1324" t="s">
        <v>1</v>
      </c>
      <c r="BV1324" t="s">
        <v>1</v>
      </c>
      <c r="BW1324" t="s">
        <v>0</v>
      </c>
      <c r="BX1324" t="s">
        <v>1</v>
      </c>
      <c r="BY1324" t="s">
        <v>1</v>
      </c>
      <c r="BZ1324" t="s">
        <v>1</v>
      </c>
      <c r="CA1324" t="s">
        <v>1</v>
      </c>
      <c r="CB1324" t="s">
        <v>1</v>
      </c>
      <c r="CD1324" t="str" cm="1">
        <f t="array" aca="1" ref="CD1324" ca="1">eConcatenar(A1324:CB1324,"|")</f>
        <v>2sqXl2ZtwHQKykSL|COM2020-1913|3|ECONOLINE|TABASCO|COMALCALCO|RANCHERIA SARGENTO LOPEZ PRIMERA SECCION|2020-05-09|14800|0|400|50|1|0|0|0|0|0|0|0|0|0|0|0|0|0|0|HERNANDEZ|HAMBRUS|RAUL|SOLTERO|X|X|CARRETERA A LEON ZARATE|RANCHERIA SARGENTO LOPEZ PRIMERA SECCION|X|9333031801|X|X|X|CARRETERA A LEON ZARATE|X|LUNES|X|X|X|X|X|DOMICILIO |9200|5600|0|0|0|2022-06-01|2022-06-08|x|x|x|x|x|ETDFHETZQDZYCPE|x|HOMBRE|X|14800|X|X|X|X|X|X|X|X|CARDENAS|X|X|X|X|X</v>
      </c>
    </row>
    <row r="1325" spans="1:82" x14ac:dyDescent="0.25">
      <c r="A1325" t="s">
        <v>1459</v>
      </c>
      <c r="B1325" t="s">
        <v>2225</v>
      </c>
      <c r="C1325">
        <v>3</v>
      </c>
      <c r="D1325" t="s">
        <v>3183</v>
      </c>
      <c r="E1325" t="s">
        <v>3188</v>
      </c>
      <c r="F1325" t="s">
        <v>3189</v>
      </c>
      <c r="G1325" t="s">
        <v>3254</v>
      </c>
      <c r="H1325" t="s">
        <v>3816</v>
      </c>
      <c r="I1325">
        <v>14800</v>
      </c>
      <c r="J1325">
        <v>0</v>
      </c>
      <c r="K1325">
        <v>200</v>
      </c>
      <c r="L1325">
        <v>50</v>
      </c>
      <c r="M1325">
        <v>1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v>0</v>
      </c>
      <c r="AB1325" t="s">
        <v>4354</v>
      </c>
      <c r="AC1325" t="s">
        <v>4201</v>
      </c>
      <c r="AD1325" t="s">
        <v>4355</v>
      </c>
      <c r="AE1325" t="s">
        <v>4</v>
      </c>
      <c r="AF1325" t="s">
        <v>1</v>
      </c>
      <c r="AG1325" t="s">
        <v>1</v>
      </c>
      <c r="AH1325" t="s">
        <v>5257</v>
      </c>
      <c r="AI1325" t="s">
        <v>3254</v>
      </c>
      <c r="AJ1325" t="s">
        <v>1</v>
      </c>
      <c r="AK1325">
        <v>9331044253</v>
      </c>
      <c r="AL1325" t="s">
        <v>1</v>
      </c>
      <c r="AM1325" t="s">
        <v>1</v>
      </c>
      <c r="AN1325" t="s">
        <v>1</v>
      </c>
      <c r="AO1325" t="s">
        <v>5257</v>
      </c>
      <c r="AP1325" t="s">
        <v>1</v>
      </c>
      <c r="AQ1325" t="s">
        <v>2</v>
      </c>
      <c r="AR1325" t="s">
        <v>1</v>
      </c>
      <c r="AS1325" t="s">
        <v>1</v>
      </c>
      <c r="AT1325" t="s">
        <v>1</v>
      </c>
      <c r="AU1325" t="s">
        <v>1</v>
      </c>
      <c r="AV1325" t="s">
        <v>1</v>
      </c>
      <c r="AW1325" t="s">
        <v>11</v>
      </c>
      <c r="AX1325">
        <f>Tabla1[[#This Row],[precio del paquete]]-Tabla1[[#This Row],[Saldo_Deudor]]</f>
        <v>8580</v>
      </c>
      <c r="AY1325">
        <v>6220</v>
      </c>
      <c r="AZ1325">
        <v>0</v>
      </c>
      <c r="BA1325">
        <v>0</v>
      </c>
      <c r="BB1325" s="20">
        <v>0</v>
      </c>
      <c r="BC1325" t="s">
        <v>5966</v>
      </c>
      <c r="BD1325" t="s">
        <v>6051</v>
      </c>
      <c r="BE1325" t="s">
        <v>3</v>
      </c>
      <c r="BF1325" t="s">
        <v>3</v>
      </c>
      <c r="BG1325" t="s">
        <v>3</v>
      </c>
      <c r="BH1325" t="s">
        <v>3</v>
      </c>
      <c r="BI1325" t="s">
        <v>3</v>
      </c>
      <c r="BJ1325" s="19" t="s">
        <v>6146</v>
      </c>
      <c r="BK1325" t="s">
        <v>3</v>
      </c>
      <c r="BL1325" t="s">
        <v>132</v>
      </c>
      <c r="BM1325" t="s">
        <v>1</v>
      </c>
      <c r="BN1325">
        <f>Tabla1[[#This Row],[precio del paquete]]</f>
        <v>14800</v>
      </c>
      <c r="BO1325" t="s">
        <v>1</v>
      </c>
      <c r="BP1325" t="s">
        <v>1</v>
      </c>
      <c r="BQ1325" t="s">
        <v>1</v>
      </c>
      <c r="BR1325" t="s">
        <v>1</v>
      </c>
      <c r="BS1325" t="s">
        <v>1</v>
      </c>
      <c r="BT1325" t="s">
        <v>1</v>
      </c>
      <c r="BU1325" t="s">
        <v>1</v>
      </c>
      <c r="BV1325" t="s">
        <v>1</v>
      </c>
      <c r="BW1325" t="s">
        <v>0</v>
      </c>
      <c r="BX1325" t="s">
        <v>1</v>
      </c>
      <c r="BY1325" t="s">
        <v>1</v>
      </c>
      <c r="BZ1325" t="s">
        <v>1</v>
      </c>
      <c r="CA1325" t="s">
        <v>1</v>
      </c>
      <c r="CB1325" t="s">
        <v>1</v>
      </c>
      <c r="CD1325" t="str" cm="1">
        <f t="array" aca="1" ref="CD1325" ca="1">eConcatenar(A1325:CB1325,"|")</f>
        <v>CrTL5bd7iDEBiB6d|COM2020-1716|3|MEMORIAL|TABASCO|COMALCALCO|COLONIA BELEN|2020-08-25|14800|0|200|50|1|0|0|0|0|0|0|0|0|0|0|0|0|0|0|ALAMILLA|HERNANDEZ|MARIBEL|SOLTERO|X|X|CALLE CARLOS ECHEVERRIA |COLONIA BELEN|X|9331044253|X|X|X|CALLE CARLOS ECHEVERRIA |X|LUNES|X|X|X|X|X|DOMICILIO |8580|6220|0|0|0|2022-12-23|2022-12-30|x|x|x|x|x|ETDFHETZQDZYCPE|x|HOMBRE|X|14800|X|X|X|X|X|X|X|X|CARDENAS|X|X|X|X|X</v>
      </c>
    </row>
    <row r="1326" spans="1:82" x14ac:dyDescent="0.25">
      <c r="A1326" t="s">
        <v>1460</v>
      </c>
      <c r="B1326" t="s">
        <v>2602</v>
      </c>
      <c r="C1326">
        <v>3</v>
      </c>
      <c r="D1326" t="s">
        <v>3183</v>
      </c>
      <c r="E1326" t="s">
        <v>3188</v>
      </c>
      <c r="F1326" t="s">
        <v>3191</v>
      </c>
      <c r="G1326" t="s">
        <v>3479</v>
      </c>
      <c r="H1326" t="s">
        <v>3759</v>
      </c>
      <c r="I1326">
        <v>14800</v>
      </c>
      <c r="J1326">
        <v>0</v>
      </c>
      <c r="K1326">
        <v>100</v>
      </c>
      <c r="L1326">
        <v>50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 t="s">
        <v>4201</v>
      </c>
      <c r="AC1326" t="s">
        <v>4217</v>
      </c>
      <c r="AD1326" t="s">
        <v>4768</v>
      </c>
      <c r="AE1326" t="s">
        <v>4</v>
      </c>
      <c r="AF1326" t="s">
        <v>1</v>
      </c>
      <c r="AG1326" t="s">
        <v>1</v>
      </c>
      <c r="AH1326" t="s">
        <v>5531</v>
      </c>
      <c r="AI1326" t="s">
        <v>3479</v>
      </c>
      <c r="AJ1326" t="s">
        <v>1</v>
      </c>
      <c r="AK1326">
        <v>9141379037</v>
      </c>
      <c r="AL1326" t="s">
        <v>1</v>
      </c>
      <c r="AM1326" t="s">
        <v>1</v>
      </c>
      <c r="AN1326" t="s">
        <v>1</v>
      </c>
      <c r="AO1326" t="s">
        <v>5531</v>
      </c>
      <c r="AP1326" t="s">
        <v>1</v>
      </c>
      <c r="AQ1326" t="s">
        <v>2</v>
      </c>
      <c r="AR1326" t="s">
        <v>1</v>
      </c>
      <c r="AS1326" t="s">
        <v>1</v>
      </c>
      <c r="AT1326" t="s">
        <v>1</v>
      </c>
      <c r="AU1326" t="s">
        <v>1</v>
      </c>
      <c r="AV1326" t="s">
        <v>1</v>
      </c>
      <c r="AW1326" t="s">
        <v>11</v>
      </c>
      <c r="AX1326">
        <f>Tabla1[[#This Row],[precio del paquete]]-Tabla1[[#This Row],[Saldo_Deudor]]</f>
        <v>500</v>
      </c>
      <c r="AY1326">
        <v>14300</v>
      </c>
      <c r="AZ1326">
        <v>0</v>
      </c>
      <c r="BA1326">
        <v>0</v>
      </c>
      <c r="BB1326" s="20">
        <v>0</v>
      </c>
      <c r="BC1326" t="s">
        <v>4078</v>
      </c>
      <c r="BD1326" t="s">
        <v>3895</v>
      </c>
      <c r="BE1326" t="s">
        <v>3</v>
      </c>
      <c r="BF1326" t="s">
        <v>3</v>
      </c>
      <c r="BG1326" t="s">
        <v>3</v>
      </c>
      <c r="BH1326" t="s">
        <v>3</v>
      </c>
      <c r="BI1326" t="s">
        <v>3</v>
      </c>
      <c r="BJ1326" s="18" t="s">
        <v>6146</v>
      </c>
      <c r="BK1326" t="s">
        <v>3</v>
      </c>
      <c r="BL1326" t="s">
        <v>132</v>
      </c>
      <c r="BM1326" t="s">
        <v>1</v>
      </c>
      <c r="BN1326">
        <f>Tabla1[[#This Row],[precio del paquete]]</f>
        <v>14800</v>
      </c>
      <c r="BO1326" t="s">
        <v>1</v>
      </c>
      <c r="BP1326" t="s">
        <v>1</v>
      </c>
      <c r="BQ1326" t="s">
        <v>1</v>
      </c>
      <c r="BR1326" t="s">
        <v>1</v>
      </c>
      <c r="BS1326" t="s">
        <v>1</v>
      </c>
      <c r="BT1326" t="s">
        <v>1</v>
      </c>
      <c r="BU1326" t="s">
        <v>1</v>
      </c>
      <c r="BV1326" t="s">
        <v>1</v>
      </c>
      <c r="BW1326" t="s">
        <v>0</v>
      </c>
      <c r="BX1326" t="s">
        <v>1</v>
      </c>
      <c r="BY1326" t="s">
        <v>1</v>
      </c>
      <c r="BZ1326" t="s">
        <v>1</v>
      </c>
      <c r="CA1326" t="s">
        <v>1</v>
      </c>
      <c r="CB1326" t="s">
        <v>1</v>
      </c>
      <c r="CD1326" t="str" cm="1">
        <f t="array" aca="1" ref="CD1326" ca="1">eConcatenar(A1326:CB1326,"|")</f>
        <v>YuSB91fT0K3Ts79X|CAR2021-6486|3|MEMORIAL|TABASCO|CUNDUACAN|POBLADO AMADO GOMEZ|2021-10-29|14800|0|100|50|0|0|0|0|0|0|0|0|0|0|0|0|0|0|0|HERNANDEZ|RODRIGUEZ|MARTHA LAURA|SOLTERO|X|X|ENTRADA DEL CAMPO|POBLADO AMADO GOMEZ|X|9141379037|X|X|X|ENTRADA DEL CAMPO|X|LUNES|X|X|X|X|X|DOMICILIO |500|14300|0|0|0|2021-02-02|2021-02-09|x|x|x|x|x|ETDFHETZQDZYCPE|x|HOMBRE|X|14800|X|X|X|X|X|X|X|X|CARDENAS|X|X|X|X|X</v>
      </c>
    </row>
    <row r="1327" spans="1:82" x14ac:dyDescent="0.25">
      <c r="A1327" t="s">
        <v>1461</v>
      </c>
      <c r="B1327" t="s">
        <v>2356</v>
      </c>
      <c r="C1327">
        <v>3</v>
      </c>
      <c r="D1327" t="s">
        <v>3183</v>
      </c>
      <c r="E1327" t="s">
        <v>3188</v>
      </c>
      <c r="F1327" t="s">
        <v>3191</v>
      </c>
      <c r="G1327" t="s">
        <v>3329</v>
      </c>
      <c r="H1327" t="s">
        <v>3893</v>
      </c>
      <c r="I1327">
        <v>14800</v>
      </c>
      <c r="J1327">
        <v>0</v>
      </c>
      <c r="K1327">
        <v>100</v>
      </c>
      <c r="L1327">
        <v>50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 t="s">
        <v>4206</v>
      </c>
      <c r="AC1327" t="s">
        <v>4533</v>
      </c>
      <c r="AD1327" t="s">
        <v>4258</v>
      </c>
      <c r="AE1327" t="s">
        <v>4</v>
      </c>
      <c r="AF1327" t="s">
        <v>1</v>
      </c>
      <c r="AG1327" t="s">
        <v>1</v>
      </c>
      <c r="AH1327" t="s">
        <v>3237</v>
      </c>
      <c r="AI1327" t="s">
        <v>3329</v>
      </c>
      <c r="AJ1327" t="s">
        <v>1</v>
      </c>
      <c r="AK1327" t="s">
        <v>1</v>
      </c>
      <c r="AL1327" t="s">
        <v>1</v>
      </c>
      <c r="AM1327" t="s">
        <v>1</v>
      </c>
      <c r="AN1327" t="s">
        <v>1</v>
      </c>
      <c r="AO1327" t="s">
        <v>3237</v>
      </c>
      <c r="AP1327" t="s">
        <v>1</v>
      </c>
      <c r="AQ1327" t="s">
        <v>2</v>
      </c>
      <c r="AR1327" t="s">
        <v>1</v>
      </c>
      <c r="AS1327" t="s">
        <v>1</v>
      </c>
      <c r="AT1327" t="s">
        <v>1</v>
      </c>
      <c r="AU1327" t="s">
        <v>1</v>
      </c>
      <c r="AV1327" t="s">
        <v>1</v>
      </c>
      <c r="AW1327" t="s">
        <v>11</v>
      </c>
      <c r="AX1327">
        <f>Tabla1[[#This Row],[precio del paquete]]-Tabla1[[#This Row],[Saldo_Deudor]]</f>
        <v>900</v>
      </c>
      <c r="AY1327">
        <v>13900</v>
      </c>
      <c r="AZ1327">
        <v>0</v>
      </c>
      <c r="BA1327">
        <v>0</v>
      </c>
      <c r="BB1327" s="20">
        <v>0</v>
      </c>
      <c r="BC1327" t="s">
        <v>4124</v>
      </c>
      <c r="BD1327" t="s">
        <v>4103</v>
      </c>
      <c r="BE1327" t="s">
        <v>3</v>
      </c>
      <c r="BF1327" t="s">
        <v>3</v>
      </c>
      <c r="BG1327" t="s">
        <v>3</v>
      </c>
      <c r="BH1327" t="s">
        <v>3</v>
      </c>
      <c r="BI1327" t="s">
        <v>3</v>
      </c>
      <c r="BJ1327" s="19" t="s">
        <v>6127</v>
      </c>
      <c r="BK1327" t="s">
        <v>3</v>
      </c>
      <c r="BL1327" t="s">
        <v>132</v>
      </c>
      <c r="BM1327" t="s">
        <v>1</v>
      </c>
      <c r="BN1327">
        <f>Tabla1[[#This Row],[precio del paquete]]</f>
        <v>14800</v>
      </c>
      <c r="BO1327" t="s">
        <v>1</v>
      </c>
      <c r="BP1327" t="s">
        <v>1</v>
      </c>
      <c r="BQ1327" t="s">
        <v>1</v>
      </c>
      <c r="BR1327" t="s">
        <v>1</v>
      </c>
      <c r="BS1327" t="s">
        <v>1</v>
      </c>
      <c r="BT1327" t="s">
        <v>1</v>
      </c>
      <c r="BU1327" t="s">
        <v>1</v>
      </c>
      <c r="BV1327" t="s">
        <v>1</v>
      </c>
      <c r="BW1327" t="s">
        <v>0</v>
      </c>
      <c r="BX1327" t="s">
        <v>1</v>
      </c>
      <c r="BY1327" t="s">
        <v>1</v>
      </c>
      <c r="BZ1327" t="s">
        <v>1</v>
      </c>
      <c r="CA1327" t="s">
        <v>1</v>
      </c>
      <c r="CB1327" t="s">
        <v>1</v>
      </c>
      <c r="CD1327" t="str" cm="1">
        <f t="array" aca="1" ref="CD1327" ca="1">eConcatenar(A1327:CB1327,"|")</f>
        <v>L9Gt6ybC3LxfYjTs|CAR2021-6466|3|MEMORIAL|TABASCO|CUNDUACAN|EJIDO MONTE GRANDE|2021-01-26|14800|0|100|50|0|0|0|0|0|0|0|0|0|0|0|0|0|0|0|MARTINEZ|PONS|MANUEL|SOLTERO|X|X|CARRETERA PRINCIPAL SIN NUMERO|EJIDO MONTE GRANDE|X|X|X|X|X|CARRETERA PRINCIPAL SIN NUMERO|X|LUNES|X|X|X|X|X|DOMICILIO |900|13900|0|0|0|2022-01-21|2022-01-28|x|x|x|x|x|2I10NYNXIAWALFA|x|HOMBRE|X|14800|X|X|X|X|X|X|X|X|CARDENAS|X|X|X|X|X</v>
      </c>
    </row>
    <row r="1328" spans="1:82" x14ac:dyDescent="0.25">
      <c r="A1328" t="s">
        <v>1462</v>
      </c>
      <c r="B1328" t="s">
        <v>2269</v>
      </c>
      <c r="C1328">
        <v>3</v>
      </c>
      <c r="D1328" t="s">
        <v>4176</v>
      </c>
      <c r="E1328" t="s">
        <v>3188</v>
      </c>
      <c r="F1328" t="s">
        <v>3191</v>
      </c>
      <c r="G1328" t="s">
        <v>3273</v>
      </c>
      <c r="H1328" t="s">
        <v>3842</v>
      </c>
      <c r="I1328">
        <v>35000</v>
      </c>
      <c r="J1328">
        <v>0</v>
      </c>
      <c r="K1328">
        <v>200</v>
      </c>
      <c r="L1328">
        <v>50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0</v>
      </c>
      <c r="AB1328" t="s">
        <v>4423</v>
      </c>
      <c r="AC1328" t="s">
        <v>4271</v>
      </c>
      <c r="AD1328" t="s">
        <v>4424</v>
      </c>
      <c r="AE1328" t="s">
        <v>4</v>
      </c>
      <c r="AF1328" t="s">
        <v>1</v>
      </c>
      <c r="AG1328" t="s">
        <v>1</v>
      </c>
      <c r="AH1328" t="s">
        <v>5297</v>
      </c>
      <c r="AI1328" t="s">
        <v>3273</v>
      </c>
      <c r="AJ1328" t="s">
        <v>1</v>
      </c>
      <c r="AK1328">
        <v>9371287387</v>
      </c>
      <c r="AL1328" t="s">
        <v>1</v>
      </c>
      <c r="AM1328" t="s">
        <v>1</v>
      </c>
      <c r="AN1328" t="s">
        <v>1</v>
      </c>
      <c r="AO1328" t="s">
        <v>5297</v>
      </c>
      <c r="AP1328" t="s">
        <v>1</v>
      </c>
      <c r="AQ1328" t="s">
        <v>2</v>
      </c>
      <c r="AR1328" t="s">
        <v>1</v>
      </c>
      <c r="AS1328" t="s">
        <v>1</v>
      </c>
      <c r="AT1328" t="s">
        <v>1</v>
      </c>
      <c r="AU1328" t="s">
        <v>1</v>
      </c>
      <c r="AV1328" t="s">
        <v>1</v>
      </c>
      <c r="AW1328" t="s">
        <v>11</v>
      </c>
      <c r="AX1328">
        <f>Tabla1[[#This Row],[precio del paquete]]-Tabla1[[#This Row],[Saldo_Deudor]]</f>
        <v>1400</v>
      </c>
      <c r="AY1328">
        <v>33600</v>
      </c>
      <c r="AZ1328">
        <v>0</v>
      </c>
      <c r="BA1328">
        <v>0</v>
      </c>
      <c r="BB1328" s="20">
        <v>0</v>
      </c>
      <c r="BC1328" t="s">
        <v>4085</v>
      </c>
      <c r="BD1328" t="s">
        <v>5963</v>
      </c>
      <c r="BE1328" t="s">
        <v>3</v>
      </c>
      <c r="BF1328" t="s">
        <v>3</v>
      </c>
      <c r="BG1328" t="s">
        <v>3</v>
      </c>
      <c r="BH1328" t="s">
        <v>3</v>
      </c>
      <c r="BI1328" t="s">
        <v>3</v>
      </c>
      <c r="BJ1328" s="18" t="s">
        <v>6127</v>
      </c>
      <c r="BK1328" t="s">
        <v>3</v>
      </c>
      <c r="BL1328" t="s">
        <v>132</v>
      </c>
      <c r="BM1328" t="s">
        <v>1</v>
      </c>
      <c r="BN1328">
        <f>Tabla1[[#This Row],[precio del paquete]]</f>
        <v>35000</v>
      </c>
      <c r="BO1328" t="s">
        <v>1</v>
      </c>
      <c r="BP1328" t="s">
        <v>1</v>
      </c>
      <c r="BQ1328" t="s">
        <v>1</v>
      </c>
      <c r="BR1328" t="s">
        <v>1</v>
      </c>
      <c r="BS1328" t="s">
        <v>1</v>
      </c>
      <c r="BT1328" t="s">
        <v>1</v>
      </c>
      <c r="BU1328" t="s">
        <v>1</v>
      </c>
      <c r="BV1328" t="s">
        <v>1</v>
      </c>
      <c r="BW1328" t="s">
        <v>0</v>
      </c>
      <c r="BX1328" t="s">
        <v>1</v>
      </c>
      <c r="BY1328" t="s">
        <v>1</v>
      </c>
      <c r="BZ1328" t="s">
        <v>1</v>
      </c>
      <c r="CA1328" t="s">
        <v>1</v>
      </c>
      <c r="CB1328" t="s">
        <v>1</v>
      </c>
      <c r="CD1328" t="str" cm="1">
        <f t="array" aca="1" ref="CD1328" ca="1">eConcatenar(A1328:CB1328,"|")</f>
        <v>lKpT2PvHS8YTyMOu|CAR2021-6072|3|DELUX|TABASCO|CUNDUACAN|COLONIA LA PLAYITA|2021-10-14|35000|0|200|50|0|0|0|0|0|0|0|0|0|0|0|0|0|0|0|DE LA ROSA|MONTEJO|OLGA LIDIA|SOLTERO|X|X|CALLE GRACILIANO NUMERO 24|COLONIA LA PLAYITA|X|9371287387|X|X|X|CALLE GRACILIANO NUMERO 24|X|LUNES|X|X|X|X|X|DOMICILIO |1400|33600|0|0|0|2022-01-26|2022-02-02|x|x|x|x|x|2I10NYNXIAWALFA|x|HOMBRE|X|35000|X|X|X|X|X|X|X|X|CARDENAS|X|X|X|X|X</v>
      </c>
    </row>
    <row r="1329" spans="1:82" x14ac:dyDescent="0.25">
      <c r="A1329" t="s">
        <v>1463</v>
      </c>
      <c r="B1329" t="s">
        <v>2341</v>
      </c>
      <c r="C1329">
        <v>3</v>
      </c>
      <c r="D1329" t="s">
        <v>3183</v>
      </c>
      <c r="E1329" t="s">
        <v>3188</v>
      </c>
      <c r="F1329" t="s">
        <v>3191</v>
      </c>
      <c r="G1329" t="s">
        <v>3319</v>
      </c>
      <c r="H1329" t="s">
        <v>3859</v>
      </c>
      <c r="I1329">
        <v>14800</v>
      </c>
      <c r="J1329">
        <v>0</v>
      </c>
      <c r="K1329">
        <v>50</v>
      </c>
      <c r="L1329">
        <v>50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 t="s">
        <v>4450</v>
      </c>
      <c r="AC1329" t="s">
        <v>4346</v>
      </c>
      <c r="AD1329" t="s">
        <v>4519</v>
      </c>
      <c r="AE1329" t="s">
        <v>4</v>
      </c>
      <c r="AF1329" t="s">
        <v>1</v>
      </c>
      <c r="AG1329" t="s">
        <v>1</v>
      </c>
      <c r="AH1329" t="s">
        <v>5358</v>
      </c>
      <c r="AI1329" t="s">
        <v>3319</v>
      </c>
      <c r="AJ1329" t="s">
        <v>1</v>
      </c>
      <c r="AK1329">
        <v>9371031517</v>
      </c>
      <c r="AL1329" t="s">
        <v>1</v>
      </c>
      <c r="AM1329" t="s">
        <v>1</v>
      </c>
      <c r="AN1329" t="s">
        <v>1</v>
      </c>
      <c r="AO1329" t="s">
        <v>5358</v>
      </c>
      <c r="AP1329" t="s">
        <v>1</v>
      </c>
      <c r="AQ1329" t="s">
        <v>2</v>
      </c>
      <c r="AR1329" t="s">
        <v>1</v>
      </c>
      <c r="AS1329" t="s">
        <v>1</v>
      </c>
      <c r="AT1329" t="s">
        <v>1</v>
      </c>
      <c r="AU1329" t="s">
        <v>1</v>
      </c>
      <c r="AV1329" t="s">
        <v>1</v>
      </c>
      <c r="AW1329" t="s">
        <v>11</v>
      </c>
      <c r="AX1329">
        <f>Tabla1[[#This Row],[precio del paquete]]-Tabla1[[#This Row],[Saldo_Deudor]]</f>
        <v>800</v>
      </c>
      <c r="AY1329">
        <v>14000</v>
      </c>
      <c r="AZ1329">
        <v>0</v>
      </c>
      <c r="BA1329">
        <v>0</v>
      </c>
      <c r="BB1329" s="20">
        <v>0</v>
      </c>
      <c r="BC1329" t="s">
        <v>5962</v>
      </c>
      <c r="BD1329" t="s">
        <v>6038</v>
      </c>
      <c r="BE1329" t="s">
        <v>3</v>
      </c>
      <c r="BF1329" t="s">
        <v>3</v>
      </c>
      <c r="BG1329" t="s">
        <v>3</v>
      </c>
      <c r="BH1329" t="s">
        <v>3</v>
      </c>
      <c r="BI1329" t="s">
        <v>3</v>
      </c>
      <c r="BJ1329" s="19" t="s">
        <v>6127</v>
      </c>
      <c r="BK1329" t="s">
        <v>3</v>
      </c>
      <c r="BL1329" t="s">
        <v>132</v>
      </c>
      <c r="BM1329" t="s">
        <v>1</v>
      </c>
      <c r="BN1329">
        <f>Tabla1[[#This Row],[precio del paquete]]</f>
        <v>14800</v>
      </c>
      <c r="BO1329" t="s">
        <v>1</v>
      </c>
      <c r="BP1329" t="s">
        <v>1</v>
      </c>
      <c r="BQ1329" t="s">
        <v>1</v>
      </c>
      <c r="BR1329" t="s">
        <v>1</v>
      </c>
      <c r="BS1329" t="s">
        <v>1</v>
      </c>
      <c r="BT1329" t="s">
        <v>1</v>
      </c>
      <c r="BU1329" t="s">
        <v>1</v>
      </c>
      <c r="BV1329" t="s">
        <v>1</v>
      </c>
      <c r="BW1329" t="s">
        <v>0</v>
      </c>
      <c r="BX1329" t="s">
        <v>1</v>
      </c>
      <c r="BY1329" t="s">
        <v>1</v>
      </c>
      <c r="BZ1329" t="s">
        <v>1</v>
      </c>
      <c r="CA1329" t="s">
        <v>1</v>
      </c>
      <c r="CB1329" t="s">
        <v>1</v>
      </c>
      <c r="CD1329" t="str" cm="1">
        <f t="array" aca="1" ref="CD1329" ca="1">eConcatenar(A1329:CB1329,"|")</f>
        <v>aOp8kmy2mMfGWs8C|CAR2021-5690|3|MEMORIAL|TABASCO|CUNDUACAN|EJIDO GONZALEZ PEDRERO|2021-09-30|14800|0|50|50|0|0|0|0|0|0|0|0|0|0|0|0|0|0|0|RICARDEZ|FLORES|JUAN ANTONIO|SOLTERO|X|X|CARRETERA A SANTA ROSA SIN NUMERO|EJIDO GONZALEZ PEDRERO|X|9371031517|X|X|X|CARRETERA A SANTA ROSA SIN NUMERO|X|LUNES|X|X|X|X|X|DOMICILIO |800|14000|0|0|0|2022-01-27|2022-02-03|x|x|x|x|x|2I10NYNXIAWALFA|x|HOMBRE|X|14800|X|X|X|X|X|X|X|X|CARDENAS|X|X|X|X|X</v>
      </c>
    </row>
    <row r="1330" spans="1:82" x14ac:dyDescent="0.25">
      <c r="A1330" t="s">
        <v>1464</v>
      </c>
      <c r="B1330" t="s">
        <v>2801</v>
      </c>
      <c r="C1330">
        <v>3</v>
      </c>
      <c r="D1330" t="s">
        <v>3183</v>
      </c>
      <c r="E1330" t="s">
        <v>3188</v>
      </c>
      <c r="F1330" t="s">
        <v>3191</v>
      </c>
      <c r="G1330" t="s">
        <v>3576</v>
      </c>
      <c r="H1330" t="s">
        <v>3760</v>
      </c>
      <c r="I1330">
        <v>14800</v>
      </c>
      <c r="J1330">
        <v>0</v>
      </c>
      <c r="K1330">
        <v>50</v>
      </c>
      <c r="L1330">
        <v>50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 t="s">
        <v>4183</v>
      </c>
      <c r="AC1330" t="s">
        <v>4283</v>
      </c>
      <c r="AD1330" t="s">
        <v>4913</v>
      </c>
      <c r="AE1330" t="s">
        <v>4</v>
      </c>
      <c r="AF1330" t="s">
        <v>1</v>
      </c>
      <c r="AG1330" t="s">
        <v>1</v>
      </c>
      <c r="AH1330" t="s">
        <v>5224</v>
      </c>
      <c r="AI1330" t="s">
        <v>3576</v>
      </c>
      <c r="AJ1330" t="s">
        <v>1</v>
      </c>
      <c r="AK1330">
        <v>9141075233</v>
      </c>
      <c r="AL1330" t="s">
        <v>1</v>
      </c>
      <c r="AM1330" t="s">
        <v>1</v>
      </c>
      <c r="AN1330" t="s">
        <v>1</v>
      </c>
      <c r="AO1330" t="s">
        <v>5224</v>
      </c>
      <c r="AP1330" t="s">
        <v>1</v>
      </c>
      <c r="AQ1330" t="s">
        <v>2</v>
      </c>
      <c r="AR1330" t="s">
        <v>1</v>
      </c>
      <c r="AS1330" t="s">
        <v>1</v>
      </c>
      <c r="AT1330" t="s">
        <v>1</v>
      </c>
      <c r="AU1330" t="s">
        <v>1</v>
      </c>
      <c r="AV1330" t="s">
        <v>1</v>
      </c>
      <c r="AW1330" t="s">
        <v>11</v>
      </c>
      <c r="AX1330">
        <f>Tabla1[[#This Row],[precio del paquete]]-Tabla1[[#This Row],[Saldo_Deudor]]</f>
        <v>500</v>
      </c>
      <c r="AY1330">
        <v>14300</v>
      </c>
      <c r="AZ1330">
        <v>0</v>
      </c>
      <c r="BA1330">
        <v>0</v>
      </c>
      <c r="BB1330" s="20">
        <v>0</v>
      </c>
      <c r="BC1330" t="s">
        <v>5962</v>
      </c>
      <c r="BD1330" t="s">
        <v>6038</v>
      </c>
      <c r="BE1330" t="s">
        <v>3</v>
      </c>
      <c r="BF1330" t="s">
        <v>3</v>
      </c>
      <c r="BG1330" t="s">
        <v>3</v>
      </c>
      <c r="BH1330" t="s">
        <v>3</v>
      </c>
      <c r="BI1330" t="s">
        <v>3</v>
      </c>
      <c r="BJ1330" s="18" t="s">
        <v>6124</v>
      </c>
      <c r="BK1330" t="s">
        <v>3</v>
      </c>
      <c r="BL1330" t="s">
        <v>132</v>
      </c>
      <c r="BM1330" t="s">
        <v>1</v>
      </c>
      <c r="BN1330">
        <f>Tabla1[[#This Row],[precio del paquete]]</f>
        <v>14800</v>
      </c>
      <c r="BO1330" t="s">
        <v>1</v>
      </c>
      <c r="BP1330" t="s">
        <v>1</v>
      </c>
      <c r="BQ1330" t="s">
        <v>1</v>
      </c>
      <c r="BR1330" t="s">
        <v>1</v>
      </c>
      <c r="BS1330" t="s">
        <v>1</v>
      </c>
      <c r="BT1330" t="s">
        <v>1</v>
      </c>
      <c r="BU1330" t="s">
        <v>1</v>
      </c>
      <c r="BV1330" t="s">
        <v>1</v>
      </c>
      <c r="BW1330" t="s">
        <v>0</v>
      </c>
      <c r="BX1330" t="s">
        <v>1</v>
      </c>
      <c r="BY1330" t="s">
        <v>1</v>
      </c>
      <c r="BZ1330" t="s">
        <v>1</v>
      </c>
      <c r="CA1330" t="s">
        <v>1</v>
      </c>
      <c r="CB1330" t="s">
        <v>1</v>
      </c>
      <c r="CD1330" t="str" cm="1">
        <f t="array" aca="1" ref="CD1330" ca="1">eConcatenar(A1330:CB1330,"|")</f>
        <v>cc67qb2gZt9XWQrl|CAR2021-6680|3|MEMORIAL|TABASCO|CUNDUACAN|RIO SECO SEGUNDA SECCION|2021-06-11|14800|0|50|50|0|0|0|0|0|0|0|0|0|0|0|0|0|0|0|DE LA CRUZ|CORDOVA|CAROLINA|SOLTERO|X|X|CARRETERA FEDERAL CARDENAS - COMALCALCO|RIO SECO SEGUNDA SECCION|X|9141075233|X|X|X|CARRETERA FEDERAL CARDENAS - COMALCALCO|X|LUNES|X|X|X|X|X|DOMICILIO |500|14300|0|0|0|2022-01-27|2022-02-03|x|x|x|x|x|QWZHGJ0U9KVTQO|x|HOMBRE|X|14800|X|X|X|X|X|X|X|X|CARDENAS|X|X|X|X|X</v>
      </c>
    </row>
    <row r="1331" spans="1:82" x14ac:dyDescent="0.25">
      <c r="A1331" t="s">
        <v>1465</v>
      </c>
      <c r="B1331" t="s">
        <v>2842</v>
      </c>
      <c r="C1331">
        <v>3</v>
      </c>
      <c r="D1331" t="s">
        <v>3183</v>
      </c>
      <c r="E1331" t="s">
        <v>3188</v>
      </c>
      <c r="F1331" t="s">
        <v>3191</v>
      </c>
      <c r="G1331" t="s">
        <v>3601</v>
      </c>
      <c r="H1331" t="s">
        <v>4008</v>
      </c>
      <c r="I1331">
        <v>14800</v>
      </c>
      <c r="J1331">
        <v>0</v>
      </c>
      <c r="K1331">
        <v>100</v>
      </c>
      <c r="L1331">
        <v>50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 t="s">
        <v>4730</v>
      </c>
      <c r="AC1331" t="s">
        <v>4212</v>
      </c>
      <c r="AD1331" t="s">
        <v>4448</v>
      </c>
      <c r="AE1331" t="s">
        <v>4</v>
      </c>
      <c r="AF1331" t="s">
        <v>1</v>
      </c>
      <c r="AG1331" t="s">
        <v>1</v>
      </c>
      <c r="AH1331" t="s">
        <v>5697</v>
      </c>
      <c r="AI1331" t="s">
        <v>3601</v>
      </c>
      <c r="AJ1331" t="s">
        <v>1</v>
      </c>
      <c r="AK1331">
        <v>9331569969</v>
      </c>
      <c r="AL1331" t="s">
        <v>1</v>
      </c>
      <c r="AM1331" t="s">
        <v>1</v>
      </c>
      <c r="AN1331" t="s">
        <v>1</v>
      </c>
      <c r="AO1331" t="s">
        <v>5697</v>
      </c>
      <c r="AP1331" t="s">
        <v>1</v>
      </c>
      <c r="AQ1331" t="s">
        <v>2</v>
      </c>
      <c r="AR1331" t="s">
        <v>1</v>
      </c>
      <c r="AS1331" t="s">
        <v>1</v>
      </c>
      <c r="AT1331" t="s">
        <v>1</v>
      </c>
      <c r="AU1331" t="s">
        <v>1</v>
      </c>
      <c r="AV1331" t="s">
        <v>1</v>
      </c>
      <c r="AW1331" t="s">
        <v>11</v>
      </c>
      <c r="AX1331">
        <f>Tabla1[[#This Row],[precio del paquete]]-Tabla1[[#This Row],[Saldo_Deudor]]</f>
        <v>1900</v>
      </c>
      <c r="AY1331">
        <v>12900</v>
      </c>
      <c r="AZ1331">
        <v>0</v>
      </c>
      <c r="BA1331">
        <v>0</v>
      </c>
      <c r="BB1331" s="20">
        <v>0</v>
      </c>
      <c r="BC1331" t="s">
        <v>5962</v>
      </c>
      <c r="BD1331" t="s">
        <v>6038</v>
      </c>
      <c r="BE1331" t="s">
        <v>3</v>
      </c>
      <c r="BF1331" t="s">
        <v>3</v>
      </c>
      <c r="BG1331" t="s">
        <v>3</v>
      </c>
      <c r="BH1331" t="s">
        <v>3</v>
      </c>
      <c r="BI1331" t="s">
        <v>3</v>
      </c>
      <c r="BJ1331" s="19" t="s">
        <v>6124</v>
      </c>
      <c r="BK1331" t="s">
        <v>3</v>
      </c>
      <c r="BL1331" t="s">
        <v>132</v>
      </c>
      <c r="BM1331" t="s">
        <v>1</v>
      </c>
      <c r="BN1331">
        <f>Tabla1[[#This Row],[precio del paquete]]</f>
        <v>14800</v>
      </c>
      <c r="BO1331" t="s">
        <v>1</v>
      </c>
      <c r="BP1331" t="s">
        <v>1</v>
      </c>
      <c r="BQ1331" t="s">
        <v>1</v>
      </c>
      <c r="BR1331" t="s">
        <v>1</v>
      </c>
      <c r="BS1331" t="s">
        <v>1</v>
      </c>
      <c r="BT1331" t="s">
        <v>1</v>
      </c>
      <c r="BU1331" t="s">
        <v>1</v>
      </c>
      <c r="BV1331" t="s">
        <v>1</v>
      </c>
      <c r="BW1331" t="s">
        <v>0</v>
      </c>
      <c r="BX1331" t="s">
        <v>1</v>
      </c>
      <c r="BY1331" t="s">
        <v>1</v>
      </c>
      <c r="BZ1331" t="s">
        <v>1</v>
      </c>
      <c r="CA1331" t="s">
        <v>1</v>
      </c>
      <c r="CB1331" t="s">
        <v>1</v>
      </c>
      <c r="CD1331" t="str" cm="1">
        <f t="array" aca="1" ref="CD1331" ca="1">eConcatenar(A1331:CB1331,"|")</f>
        <v>0BpbnEaH1b7cBcA1|CAR2021-3314|3|MEMORIAL|TABASCO|CUNDUACAN|SUR PRIMERA SECCION|2021-10-18|14800|0|100|50|0|0|0|0|0|0|0|0|0|0|0|0|0|0|0|OSORIO|RAMIREZ|MARIA ELENA|SOLTERO|X|X|CARRETERA VECINAL TULIPAN|SUR PRIMERA SECCION|X|9331569969|X|X|X|CARRETERA VECINAL TULIPAN|X|LUNES|X|X|X|X|X|DOMICILIO |1900|12900|0|0|0|2022-01-27|2022-02-03|x|x|x|x|x|QWZHGJ0U9KVTQO|x|HOMBRE|X|14800|X|X|X|X|X|X|X|X|CARDENAS|X|X|X|X|X</v>
      </c>
    </row>
    <row r="1332" spans="1:82" x14ac:dyDescent="0.25">
      <c r="A1332" t="s">
        <v>1466</v>
      </c>
      <c r="B1332" t="s">
        <v>2597</v>
      </c>
      <c r="C1332">
        <v>3</v>
      </c>
      <c r="D1332" t="s">
        <v>3185</v>
      </c>
      <c r="E1332" t="s">
        <v>3188</v>
      </c>
      <c r="F1332" t="s">
        <v>0</v>
      </c>
      <c r="G1332" t="s">
        <v>3475</v>
      </c>
      <c r="H1332" t="s">
        <v>3763</v>
      </c>
      <c r="I1332">
        <v>12900</v>
      </c>
      <c r="J1332">
        <v>0</v>
      </c>
      <c r="K1332">
        <v>100</v>
      </c>
      <c r="L1332">
        <v>50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 t="s">
        <v>4381</v>
      </c>
      <c r="AC1332" t="s">
        <v>4221</v>
      </c>
      <c r="AD1332" t="s">
        <v>4499</v>
      </c>
      <c r="AE1332" t="s">
        <v>4</v>
      </c>
      <c r="AF1332" t="s">
        <v>1</v>
      </c>
      <c r="AG1332" t="s">
        <v>1</v>
      </c>
      <c r="AH1332" t="s">
        <v>3475</v>
      </c>
      <c r="AI1332" t="s">
        <v>3475</v>
      </c>
      <c r="AJ1332" t="s">
        <v>1</v>
      </c>
      <c r="AK1332">
        <v>9371662195</v>
      </c>
      <c r="AL1332" t="s">
        <v>1</v>
      </c>
      <c r="AM1332" t="s">
        <v>1</v>
      </c>
      <c r="AN1332" t="s">
        <v>1</v>
      </c>
      <c r="AO1332" t="s">
        <v>3475</v>
      </c>
      <c r="AP1332" t="s">
        <v>1</v>
      </c>
      <c r="AQ1332" t="s">
        <v>2</v>
      </c>
      <c r="AR1332" t="s">
        <v>1</v>
      </c>
      <c r="AS1332" t="s">
        <v>1</v>
      </c>
      <c r="AT1332" t="s">
        <v>1</v>
      </c>
      <c r="AU1332" t="s">
        <v>1</v>
      </c>
      <c r="AV1332" t="s">
        <v>1</v>
      </c>
      <c r="AW1332" t="s">
        <v>11</v>
      </c>
      <c r="AX1332">
        <f>Tabla1[[#This Row],[precio del paquete]]-Tabla1[[#This Row],[Saldo_Deudor]]</f>
        <v>4000</v>
      </c>
      <c r="AY1332">
        <v>8900</v>
      </c>
      <c r="AZ1332">
        <v>0</v>
      </c>
      <c r="BA1332">
        <v>0</v>
      </c>
      <c r="BB1332" s="20">
        <v>0</v>
      </c>
      <c r="BC1332" t="s">
        <v>5962</v>
      </c>
      <c r="BD1332" t="s">
        <v>6038</v>
      </c>
      <c r="BE1332" t="s">
        <v>3</v>
      </c>
      <c r="BF1332" t="s">
        <v>3</v>
      </c>
      <c r="BG1332" t="s">
        <v>3</v>
      </c>
      <c r="BH1332" t="s">
        <v>3</v>
      </c>
      <c r="BI1332" t="s">
        <v>3</v>
      </c>
      <c r="BJ1332" s="18" t="s">
        <v>6124</v>
      </c>
      <c r="BK1332" t="s">
        <v>3</v>
      </c>
      <c r="BL1332" t="s">
        <v>132</v>
      </c>
      <c r="BM1332" t="s">
        <v>1</v>
      </c>
      <c r="BN1332">
        <f>Tabla1[[#This Row],[precio del paquete]]</f>
        <v>12900</v>
      </c>
      <c r="BO1332" t="s">
        <v>1</v>
      </c>
      <c r="BP1332" t="s">
        <v>1</v>
      </c>
      <c r="BQ1332" t="s">
        <v>1</v>
      </c>
      <c r="BR1332" t="s">
        <v>1</v>
      </c>
      <c r="BS1332" t="s">
        <v>1</v>
      </c>
      <c r="BT1332" t="s">
        <v>1</v>
      </c>
      <c r="BU1332" t="s">
        <v>1</v>
      </c>
      <c r="BV1332" t="s">
        <v>1</v>
      </c>
      <c r="BW1332" t="s">
        <v>0</v>
      </c>
      <c r="BX1332" t="s">
        <v>1</v>
      </c>
      <c r="BY1332" t="s">
        <v>1</v>
      </c>
      <c r="BZ1332" t="s">
        <v>1</v>
      </c>
      <c r="CA1332" t="s">
        <v>1</v>
      </c>
      <c r="CB1332" t="s">
        <v>1</v>
      </c>
      <c r="CD1332" t="str" cm="1">
        <f t="array" aca="1" ref="CD1332" ca="1">eConcatenar(A1332:CB1332,"|")</f>
        <v>6E01RErlYhLPmuix|CAR2021-0228|3|IMPERIAL DE LUJO|TABASCO|CARDENAS|PERIFERICO CARLOS A MOLINA|2022-02-01|12900|0|100|50|0|0|0|0|0|0|0|0|0|0|0|0|0|0|0|DE DIOS|GONZALEZ|JUAN|SOLTERO|X|X|PERIFERICO CARLOS A MOLINA|PERIFERICO CARLOS A MOLINA|X|9371662195|X|X|X|PERIFERICO CARLOS A MOLINA|X|LUNES|X|X|X|X|X|DOMICILIO |4000|8900|0|0|0|2022-01-27|2022-02-03|x|x|x|x|x|QWZHGJ0U9KVTQO|x|HOMBRE|X|12900|X|X|X|X|X|X|X|X|CARDENAS|X|X|X|X|X</v>
      </c>
    </row>
    <row r="1333" spans="1:82" x14ac:dyDescent="0.25">
      <c r="A1333" t="s">
        <v>1467</v>
      </c>
      <c r="B1333" t="s">
        <v>2814</v>
      </c>
      <c r="C1333">
        <v>3</v>
      </c>
      <c r="D1333" t="s">
        <v>3185</v>
      </c>
      <c r="E1333" t="s">
        <v>3188</v>
      </c>
      <c r="F1333" t="s">
        <v>0</v>
      </c>
      <c r="G1333" t="s">
        <v>3587</v>
      </c>
      <c r="H1333" t="s">
        <v>4054</v>
      </c>
      <c r="I1333">
        <v>12900</v>
      </c>
      <c r="J1333">
        <v>0</v>
      </c>
      <c r="K1333">
        <v>100</v>
      </c>
      <c r="L1333">
        <v>50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 t="s">
        <v>4381</v>
      </c>
      <c r="AC1333" t="s">
        <v>4224</v>
      </c>
      <c r="AD1333" t="s">
        <v>4921</v>
      </c>
      <c r="AE1333" t="s">
        <v>4</v>
      </c>
      <c r="AF1333" t="s">
        <v>1</v>
      </c>
      <c r="AG1333" t="s">
        <v>1</v>
      </c>
      <c r="AH1333" t="s">
        <v>3587</v>
      </c>
      <c r="AI1333" t="s">
        <v>3587</v>
      </c>
      <c r="AJ1333" t="s">
        <v>1</v>
      </c>
      <c r="AK1333">
        <v>9371407300</v>
      </c>
      <c r="AL1333" t="s">
        <v>1</v>
      </c>
      <c r="AM1333" t="s">
        <v>1</v>
      </c>
      <c r="AN1333" t="s">
        <v>1</v>
      </c>
      <c r="AO1333" t="s">
        <v>3587</v>
      </c>
      <c r="AP1333" t="s">
        <v>1</v>
      </c>
      <c r="AQ1333" t="s">
        <v>2</v>
      </c>
      <c r="AR1333" t="s">
        <v>1</v>
      </c>
      <c r="AS1333" t="s">
        <v>1</v>
      </c>
      <c r="AT1333" t="s">
        <v>1</v>
      </c>
      <c r="AU1333" t="s">
        <v>1</v>
      </c>
      <c r="AV1333" t="s">
        <v>1</v>
      </c>
      <c r="AW1333" t="s">
        <v>11</v>
      </c>
      <c r="AX1333">
        <f>Tabla1[[#This Row],[precio del paquete]]-Tabla1[[#This Row],[Saldo_Deudor]]</f>
        <v>6530</v>
      </c>
      <c r="AY1333">
        <v>6370</v>
      </c>
      <c r="AZ1333">
        <v>0</v>
      </c>
      <c r="BA1333">
        <v>0</v>
      </c>
      <c r="BB1333" s="20">
        <v>0</v>
      </c>
      <c r="BC1333" t="s">
        <v>4162</v>
      </c>
      <c r="BD1333" t="s">
        <v>5962</v>
      </c>
      <c r="BE1333" t="s">
        <v>3</v>
      </c>
      <c r="BF1333" t="s">
        <v>3</v>
      </c>
      <c r="BG1333" t="s">
        <v>3</v>
      </c>
      <c r="BH1333" t="s">
        <v>3</v>
      </c>
      <c r="BI1333" t="s">
        <v>3</v>
      </c>
      <c r="BJ1333" s="19" t="s">
        <v>6124</v>
      </c>
      <c r="BK1333" t="s">
        <v>3</v>
      </c>
      <c r="BL1333" t="s">
        <v>132</v>
      </c>
      <c r="BM1333" t="s">
        <v>1</v>
      </c>
      <c r="BN1333">
        <f>Tabla1[[#This Row],[precio del paquete]]</f>
        <v>12900</v>
      </c>
      <c r="BO1333" t="s">
        <v>1</v>
      </c>
      <c r="BP1333" t="s">
        <v>1</v>
      </c>
      <c r="BQ1333" t="s">
        <v>1</v>
      </c>
      <c r="BR1333" t="s">
        <v>1</v>
      </c>
      <c r="BS1333" t="s">
        <v>1</v>
      </c>
      <c r="BT1333" t="s">
        <v>1</v>
      </c>
      <c r="BU1333" t="s">
        <v>1</v>
      </c>
      <c r="BV1333" t="s">
        <v>1</v>
      </c>
      <c r="BW1333" t="s">
        <v>0</v>
      </c>
      <c r="BX1333" t="s">
        <v>1</v>
      </c>
      <c r="BY1333" t="s">
        <v>1</v>
      </c>
      <c r="BZ1333" t="s">
        <v>1</v>
      </c>
      <c r="CA1333" t="s">
        <v>1</v>
      </c>
      <c r="CB1333" t="s">
        <v>1</v>
      </c>
      <c r="CD1333" t="str" cm="1">
        <f t="array" aca="1" ref="CD1333" ca="1">eConcatenar(A1333:CB1333,"|")</f>
        <v>cE0zpbGS1uxJ4hfu|CAR2021-0248|3|IMPERIAL DE LUJO|TABASCO|CARDENAS|SANTA ROSA|2021-01-27|12900|0|100|50|0|0|0|0|0|0|0|0|0|0|0|0|0|0|0|DE DIOS|DOMINGUEZ|NORMA|SOLTERO|X|X|SANTA ROSA|SANTA ROSA|X|9371407300|X|X|X|SANTA ROSA|X|LUNES|X|X|X|X|X|DOMICILIO |6530|6370|0|0|0|2022-01-20|2022-01-27|x|x|x|x|x|QWZHGJ0U9KVTQO|x|HOMBRE|X|12900|X|X|X|X|X|X|X|X|CARDENAS|X|X|X|X|X</v>
      </c>
    </row>
    <row r="1334" spans="1:82" x14ac:dyDescent="0.25">
      <c r="A1334" t="s">
        <v>1468</v>
      </c>
      <c r="B1334" t="s">
        <v>2361</v>
      </c>
      <c r="C1334">
        <v>3</v>
      </c>
      <c r="D1334" t="s">
        <v>3183</v>
      </c>
      <c r="E1334" t="s">
        <v>3188</v>
      </c>
      <c r="F1334" t="s">
        <v>0</v>
      </c>
      <c r="G1334" t="s">
        <v>3334</v>
      </c>
      <c r="H1334" t="s">
        <v>3857</v>
      </c>
      <c r="I1334">
        <v>14800</v>
      </c>
      <c r="J1334">
        <v>0</v>
      </c>
      <c r="K1334">
        <v>200</v>
      </c>
      <c r="L1334">
        <v>50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 t="s">
        <v>4450</v>
      </c>
      <c r="AC1334" t="s">
        <v>4538</v>
      </c>
      <c r="AD1334" t="s">
        <v>4539</v>
      </c>
      <c r="AE1334" t="s">
        <v>4</v>
      </c>
      <c r="AF1334" t="s">
        <v>1</v>
      </c>
      <c r="AG1334" t="s">
        <v>1</v>
      </c>
      <c r="AH1334" t="s">
        <v>5371</v>
      </c>
      <c r="AI1334" t="s">
        <v>3334</v>
      </c>
      <c r="AJ1334" t="s">
        <v>1</v>
      </c>
      <c r="AK1334">
        <v>9371042150</v>
      </c>
      <c r="AL1334" t="s">
        <v>1</v>
      </c>
      <c r="AM1334" t="s">
        <v>1</v>
      </c>
      <c r="AN1334" t="s">
        <v>1</v>
      </c>
      <c r="AO1334" t="s">
        <v>5371</v>
      </c>
      <c r="AP1334" t="s">
        <v>1</v>
      </c>
      <c r="AQ1334" t="s">
        <v>2</v>
      </c>
      <c r="AR1334" t="s">
        <v>1</v>
      </c>
      <c r="AS1334" t="s">
        <v>1</v>
      </c>
      <c r="AT1334" t="s">
        <v>1</v>
      </c>
      <c r="AU1334" t="s">
        <v>1</v>
      </c>
      <c r="AV1334" t="s">
        <v>1</v>
      </c>
      <c r="AW1334" t="s">
        <v>11</v>
      </c>
      <c r="AX1334">
        <f>Tabla1[[#This Row],[precio del paquete]]-Tabla1[[#This Row],[Saldo_Deudor]]</f>
        <v>1400</v>
      </c>
      <c r="AY1334">
        <v>13400</v>
      </c>
      <c r="AZ1334">
        <v>0</v>
      </c>
      <c r="BA1334">
        <v>0</v>
      </c>
      <c r="BB1334" s="20">
        <v>0</v>
      </c>
      <c r="BC1334" t="s">
        <v>4162</v>
      </c>
      <c r="BD1334" t="s">
        <v>5962</v>
      </c>
      <c r="BE1334" t="s">
        <v>3</v>
      </c>
      <c r="BF1334" t="s">
        <v>3</v>
      </c>
      <c r="BG1334" t="s">
        <v>3</v>
      </c>
      <c r="BH1334" t="s">
        <v>3</v>
      </c>
      <c r="BI1334" t="s">
        <v>3</v>
      </c>
      <c r="BJ1334" s="18" t="s">
        <v>6124</v>
      </c>
      <c r="BK1334" t="s">
        <v>3</v>
      </c>
      <c r="BL1334" t="s">
        <v>132</v>
      </c>
      <c r="BM1334" t="s">
        <v>1</v>
      </c>
      <c r="BN1334">
        <f>Tabla1[[#This Row],[precio del paquete]]</f>
        <v>14800</v>
      </c>
      <c r="BO1334" t="s">
        <v>1</v>
      </c>
      <c r="BP1334" t="s">
        <v>1</v>
      </c>
      <c r="BQ1334" t="s">
        <v>1</v>
      </c>
      <c r="BR1334" t="s">
        <v>1</v>
      </c>
      <c r="BS1334" t="s">
        <v>1</v>
      </c>
      <c r="BT1334" t="s">
        <v>1</v>
      </c>
      <c r="BU1334" t="s">
        <v>1</v>
      </c>
      <c r="BV1334" t="s">
        <v>1</v>
      </c>
      <c r="BW1334" t="s">
        <v>0</v>
      </c>
      <c r="BX1334" t="s">
        <v>1</v>
      </c>
      <c r="BY1334" t="s">
        <v>1</v>
      </c>
      <c r="BZ1334" t="s">
        <v>1</v>
      </c>
      <c r="CA1334" t="s">
        <v>1</v>
      </c>
      <c r="CB1334" t="s">
        <v>1</v>
      </c>
      <c r="CD1334" t="str" cm="1">
        <f t="array" aca="1" ref="CD1334" ca="1">eConcatenar(A1334:CB1334,"|")</f>
        <v>tnAm9sgj3ACWcCEy|CAR2021-5845|3|MEMORIAL|TABASCO|CARDENAS|EJIDO PEDRERO ENRIQUE GONZALEZ|2021-02-10|14800|0|200|50|0|0|0|0|0|0|0|0|0|0|0|0|0|0|0|RICARDEZ|FLORE|FERMIN|SOLTERO|X|X|CALLE DE LA IGLESIA|EJIDO PEDRERO ENRIQUE GONZALEZ|X|9371042150|X|X|X|CALLE DE LA IGLESIA|X|LUNES|X|X|X|X|X|DOMICILIO |1400|13400|0|0|0|2022-01-20|2022-01-27|x|x|x|x|x|QWZHGJ0U9KVTQO|x|HOMBRE|X|14800|X|X|X|X|X|X|X|X|CARDENAS|X|X|X|X|X</v>
      </c>
    </row>
    <row r="1335" spans="1:82" x14ac:dyDescent="0.25">
      <c r="A1335" t="s">
        <v>1469</v>
      </c>
      <c r="B1335" t="s">
        <v>2337</v>
      </c>
      <c r="C1335">
        <v>3</v>
      </c>
      <c r="D1335" t="s">
        <v>3183</v>
      </c>
      <c r="E1335" t="s">
        <v>3188</v>
      </c>
      <c r="F1335" t="s">
        <v>3191</v>
      </c>
      <c r="G1335" t="s">
        <v>3315</v>
      </c>
      <c r="H1335" t="s">
        <v>3830</v>
      </c>
      <c r="I1335">
        <v>14800</v>
      </c>
      <c r="J1335">
        <v>0</v>
      </c>
      <c r="K1335">
        <v>500</v>
      </c>
      <c r="L1335">
        <v>50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 t="s">
        <v>4186</v>
      </c>
      <c r="AC1335" t="s">
        <v>4307</v>
      </c>
      <c r="AD1335" t="s">
        <v>4463</v>
      </c>
      <c r="AE1335" t="s">
        <v>4</v>
      </c>
      <c r="AF1335" t="s">
        <v>1</v>
      </c>
      <c r="AG1335" t="s">
        <v>1</v>
      </c>
      <c r="AH1335" t="s">
        <v>5355</v>
      </c>
      <c r="AI1335" t="s">
        <v>3315</v>
      </c>
      <c r="AJ1335" t="s">
        <v>1</v>
      </c>
      <c r="AK1335">
        <v>9141273496</v>
      </c>
      <c r="AL1335" t="s">
        <v>1</v>
      </c>
      <c r="AM1335" t="s">
        <v>1</v>
      </c>
      <c r="AN1335" t="s">
        <v>1</v>
      </c>
      <c r="AO1335" t="s">
        <v>5355</v>
      </c>
      <c r="AP1335" t="s">
        <v>1</v>
      </c>
      <c r="AQ1335" t="s">
        <v>2</v>
      </c>
      <c r="AR1335" t="s">
        <v>1</v>
      </c>
      <c r="AS1335" t="s">
        <v>1</v>
      </c>
      <c r="AT1335" t="s">
        <v>1</v>
      </c>
      <c r="AU1335" t="s">
        <v>1</v>
      </c>
      <c r="AV1335" t="s">
        <v>1</v>
      </c>
      <c r="AW1335" t="s">
        <v>11</v>
      </c>
      <c r="AX1335">
        <f>Tabla1[[#This Row],[precio del paquete]]-Tabla1[[#This Row],[Saldo_Deudor]]</f>
        <v>1200</v>
      </c>
      <c r="AY1335">
        <v>13600</v>
      </c>
      <c r="AZ1335">
        <v>0</v>
      </c>
      <c r="BA1335">
        <v>0</v>
      </c>
      <c r="BB1335" s="20">
        <v>0</v>
      </c>
      <c r="BC1335" t="s">
        <v>4077</v>
      </c>
      <c r="BD1335" t="s">
        <v>5965</v>
      </c>
      <c r="BE1335" t="s">
        <v>3</v>
      </c>
      <c r="BF1335" t="s">
        <v>3</v>
      </c>
      <c r="BG1335" t="s">
        <v>3</v>
      </c>
      <c r="BH1335" t="s">
        <v>3</v>
      </c>
      <c r="BI1335" t="s">
        <v>3</v>
      </c>
      <c r="BJ1335" s="19" t="s">
        <v>6124</v>
      </c>
      <c r="BK1335" t="s">
        <v>3</v>
      </c>
      <c r="BL1335" t="s">
        <v>132</v>
      </c>
      <c r="BM1335" t="s">
        <v>1</v>
      </c>
      <c r="BN1335">
        <f>Tabla1[[#This Row],[precio del paquete]]</f>
        <v>14800</v>
      </c>
      <c r="BO1335" t="s">
        <v>1</v>
      </c>
      <c r="BP1335" t="s">
        <v>1</v>
      </c>
      <c r="BQ1335" t="s">
        <v>1</v>
      </c>
      <c r="BR1335" t="s">
        <v>1</v>
      </c>
      <c r="BS1335" t="s">
        <v>1</v>
      </c>
      <c r="BT1335" t="s">
        <v>1</v>
      </c>
      <c r="BU1335" t="s">
        <v>1</v>
      </c>
      <c r="BV1335" t="s">
        <v>1</v>
      </c>
      <c r="BW1335" t="s">
        <v>0</v>
      </c>
      <c r="BX1335" t="s">
        <v>1</v>
      </c>
      <c r="BY1335" t="s">
        <v>1</v>
      </c>
      <c r="BZ1335" t="s">
        <v>1</v>
      </c>
      <c r="CA1335" t="s">
        <v>1</v>
      </c>
      <c r="CB1335" t="s">
        <v>1</v>
      </c>
      <c r="CD1335" t="str" cm="1">
        <f t="array" aca="1" ref="CD1335" ca="1">eConcatenar(A1335:CB1335,"|")</f>
        <v>jFwNIk2PijH9NNRJ|CAR2021-6022|3|MEMORIAL|TABASCO|CUNDUACAN|EJIDO EL TULAR|2021-09-10|14800|0|500|50|0|0|0|0|0|0|0|0|0|0|0|0|0|0|0|GARCIA|ESTRADA|ANTONIA|SOLTERO|X|X|CARRETERA TULIPAN - LIBERTAD|EJIDO EL TULAR|X|9141273496|X|X|X|CARRETERA TULIPAN - LIBERTAD|X|LUNES|X|X|X|X|X|DOMICILIO |1200|13600|0|0|0|2022-06-01|2022-06-08|x|x|x|x|x|QWZHGJ0U9KVTQO|x|HOMBRE|X|14800|X|X|X|X|X|X|X|X|CARDENAS|X|X|X|X|X</v>
      </c>
    </row>
    <row r="1336" spans="1:82" x14ac:dyDescent="0.25">
      <c r="A1336" t="s">
        <v>1470</v>
      </c>
      <c r="B1336" t="s">
        <v>2474</v>
      </c>
      <c r="C1336">
        <v>3</v>
      </c>
      <c r="D1336" t="s">
        <v>3183</v>
      </c>
      <c r="E1336" t="s">
        <v>3188</v>
      </c>
      <c r="F1336" t="s">
        <v>0</v>
      </c>
      <c r="G1336" t="s">
        <v>3395</v>
      </c>
      <c r="H1336" t="s">
        <v>3900</v>
      </c>
      <c r="I1336">
        <v>14800</v>
      </c>
      <c r="J1336">
        <v>0</v>
      </c>
      <c r="K1336">
        <v>100</v>
      </c>
      <c r="L1336">
        <v>50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 t="s">
        <v>8</v>
      </c>
      <c r="AC1336" t="s">
        <v>4183</v>
      </c>
      <c r="AD1336" t="s">
        <v>4648</v>
      </c>
      <c r="AE1336" t="s">
        <v>4</v>
      </c>
      <c r="AF1336" t="s">
        <v>1</v>
      </c>
      <c r="AG1336" t="s">
        <v>1</v>
      </c>
      <c r="AH1336" t="s">
        <v>5367</v>
      </c>
      <c r="AI1336" t="s">
        <v>3395</v>
      </c>
      <c r="AJ1336" t="s">
        <v>1</v>
      </c>
      <c r="AK1336">
        <v>9371192028</v>
      </c>
      <c r="AL1336" t="s">
        <v>1</v>
      </c>
      <c r="AM1336" t="s">
        <v>1</v>
      </c>
      <c r="AN1336" t="s">
        <v>1</v>
      </c>
      <c r="AO1336" t="s">
        <v>5367</v>
      </c>
      <c r="AP1336" t="s">
        <v>1</v>
      </c>
      <c r="AQ1336" t="s">
        <v>2</v>
      </c>
      <c r="AR1336" t="s">
        <v>1</v>
      </c>
      <c r="AS1336" t="s">
        <v>1</v>
      </c>
      <c r="AT1336" t="s">
        <v>1</v>
      </c>
      <c r="AU1336" t="s">
        <v>1</v>
      </c>
      <c r="AV1336" t="s">
        <v>1</v>
      </c>
      <c r="AW1336" t="s">
        <v>11</v>
      </c>
      <c r="AX1336">
        <f>Tabla1[[#This Row],[precio del paquete]]-Tabla1[[#This Row],[Saldo_Deudor]]</f>
        <v>650</v>
      </c>
      <c r="AY1336">
        <v>14150</v>
      </c>
      <c r="AZ1336">
        <v>0</v>
      </c>
      <c r="BA1336">
        <v>0</v>
      </c>
      <c r="BB1336" s="20">
        <v>0</v>
      </c>
      <c r="BC1336" t="s">
        <v>4085</v>
      </c>
      <c r="BD1336" t="s">
        <v>5963</v>
      </c>
      <c r="BE1336" t="s">
        <v>3</v>
      </c>
      <c r="BF1336" t="s">
        <v>3</v>
      </c>
      <c r="BG1336" t="s">
        <v>3</v>
      </c>
      <c r="BH1336" t="s">
        <v>3</v>
      </c>
      <c r="BI1336" t="s">
        <v>3</v>
      </c>
      <c r="BJ1336" s="18" t="s">
        <v>6124</v>
      </c>
      <c r="BK1336" t="s">
        <v>3</v>
      </c>
      <c r="BL1336" t="s">
        <v>132</v>
      </c>
      <c r="BM1336" t="s">
        <v>1</v>
      </c>
      <c r="BN1336">
        <f>Tabla1[[#This Row],[precio del paquete]]</f>
        <v>14800</v>
      </c>
      <c r="BO1336" t="s">
        <v>1</v>
      </c>
      <c r="BP1336" t="s">
        <v>1</v>
      </c>
      <c r="BQ1336" t="s">
        <v>1</v>
      </c>
      <c r="BR1336" t="s">
        <v>1</v>
      </c>
      <c r="BS1336" t="s">
        <v>1</v>
      </c>
      <c r="BT1336" t="s">
        <v>1</v>
      </c>
      <c r="BU1336" t="s">
        <v>1</v>
      </c>
      <c r="BV1336" t="s">
        <v>1</v>
      </c>
      <c r="BW1336" t="s">
        <v>0</v>
      </c>
      <c r="BX1336" t="s">
        <v>1</v>
      </c>
      <c r="BY1336" t="s">
        <v>1</v>
      </c>
      <c r="BZ1336" t="s">
        <v>1</v>
      </c>
      <c r="CA1336" t="s">
        <v>1</v>
      </c>
      <c r="CB1336" t="s">
        <v>1</v>
      </c>
      <c r="CD1336" t="str" cm="1">
        <f t="array" aca="1" ref="CD1336" ca="1">eConcatenar(A1336:CB1336,"|")</f>
        <v>cqsgigcCiqkSQggb|CAR2021-7536|3|MEMORIAL|TABASCO|CARDENAS|INGENIO SANA ROSALIA|2021-12-11|14800|0|100|50|0|0|0|0|0|0|0|0|0|0|0|0|0|0|0|GOMEZ|DE LA CRUZ|JORGE ALBERTO|SOLTERO|X|X|CARRETERA A TULIPAN|INGENIO SANA ROSALIA|X|9371192028|X|X|X|CARRETERA A TULIPAN|X|LUNES|X|X|X|X|X|DOMICILIO |650|14150|0|0|0|2022-01-26|2022-02-02|x|x|x|x|x|QWZHGJ0U9KVTQO|x|HOMBRE|X|14800|X|X|X|X|X|X|X|X|CARDENAS|X|X|X|X|X</v>
      </c>
    </row>
    <row r="1337" spans="1:82" x14ac:dyDescent="0.25">
      <c r="A1337" t="s">
        <v>1471</v>
      </c>
      <c r="B1337" t="s">
        <v>2284</v>
      </c>
      <c r="C1337">
        <v>3</v>
      </c>
      <c r="D1337" t="s">
        <v>3183</v>
      </c>
      <c r="E1337" t="s">
        <v>3188</v>
      </c>
      <c r="F1337" t="s">
        <v>0</v>
      </c>
      <c r="G1337" t="s">
        <v>3285</v>
      </c>
      <c r="H1337" t="s">
        <v>3854</v>
      </c>
      <c r="I1337">
        <v>14800</v>
      </c>
      <c r="J1337">
        <v>0</v>
      </c>
      <c r="K1337">
        <v>100</v>
      </c>
      <c r="L1337">
        <v>50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0</v>
      </c>
      <c r="AB1337" t="s">
        <v>4444</v>
      </c>
      <c r="AC1337" t="s">
        <v>4305</v>
      </c>
      <c r="AD1337" t="s">
        <v>4445</v>
      </c>
      <c r="AE1337" t="s">
        <v>4</v>
      </c>
      <c r="AF1337" t="s">
        <v>1</v>
      </c>
      <c r="AG1337" t="s">
        <v>1</v>
      </c>
      <c r="AH1337" t="s">
        <v>5310</v>
      </c>
      <c r="AI1337" t="s">
        <v>3285</v>
      </c>
      <c r="AJ1337" t="s">
        <v>1</v>
      </c>
      <c r="AK1337">
        <v>9372300803</v>
      </c>
      <c r="AL1337" t="s">
        <v>1</v>
      </c>
      <c r="AM1337" t="s">
        <v>1</v>
      </c>
      <c r="AN1337" t="s">
        <v>1</v>
      </c>
      <c r="AO1337" t="s">
        <v>5310</v>
      </c>
      <c r="AP1337" t="s">
        <v>1</v>
      </c>
      <c r="AQ1337" t="s">
        <v>2</v>
      </c>
      <c r="AR1337" t="s">
        <v>1</v>
      </c>
      <c r="AS1337" t="s">
        <v>1</v>
      </c>
      <c r="AT1337" t="s">
        <v>1</v>
      </c>
      <c r="AU1337" t="s">
        <v>1</v>
      </c>
      <c r="AV1337" t="s">
        <v>1</v>
      </c>
      <c r="AW1337" t="s">
        <v>11</v>
      </c>
      <c r="AX1337">
        <f>Tabla1[[#This Row],[precio del paquete]]-Tabla1[[#This Row],[Saldo_Deudor]]</f>
        <v>1600</v>
      </c>
      <c r="AY1337">
        <v>13200</v>
      </c>
      <c r="AZ1337">
        <v>0</v>
      </c>
      <c r="BA1337">
        <v>0</v>
      </c>
      <c r="BB1337" s="20">
        <v>0</v>
      </c>
      <c r="BC1337" t="s">
        <v>4162</v>
      </c>
      <c r="BD1337" t="s">
        <v>5962</v>
      </c>
      <c r="BE1337" t="s">
        <v>3</v>
      </c>
      <c r="BF1337" t="s">
        <v>3</v>
      </c>
      <c r="BG1337" t="s">
        <v>3</v>
      </c>
      <c r="BH1337" t="s">
        <v>3</v>
      </c>
      <c r="BI1337" t="s">
        <v>3</v>
      </c>
      <c r="BJ1337" s="19" t="s">
        <v>6124</v>
      </c>
      <c r="BK1337" t="s">
        <v>3</v>
      </c>
      <c r="BL1337" t="s">
        <v>132</v>
      </c>
      <c r="BM1337" t="s">
        <v>1</v>
      </c>
      <c r="BN1337">
        <f>Tabla1[[#This Row],[precio del paquete]]</f>
        <v>14800</v>
      </c>
      <c r="BO1337" t="s">
        <v>1</v>
      </c>
      <c r="BP1337" t="s">
        <v>1</v>
      </c>
      <c r="BQ1337" t="s">
        <v>1</v>
      </c>
      <c r="BR1337" t="s">
        <v>1</v>
      </c>
      <c r="BS1337" t="s">
        <v>1</v>
      </c>
      <c r="BT1337" t="s">
        <v>1</v>
      </c>
      <c r="BU1337" t="s">
        <v>1</v>
      </c>
      <c r="BV1337" t="s">
        <v>1</v>
      </c>
      <c r="BW1337" t="s">
        <v>0</v>
      </c>
      <c r="BX1337" t="s">
        <v>1</v>
      </c>
      <c r="BY1337" t="s">
        <v>1</v>
      </c>
      <c r="BZ1337" t="s">
        <v>1</v>
      </c>
      <c r="CA1337" t="s">
        <v>1</v>
      </c>
      <c r="CB1337" t="s">
        <v>1</v>
      </c>
      <c r="CD1337" t="str" cm="1">
        <f t="array" aca="1" ref="CD1337" ca="1">eConcatenar(A1337:CB1337,"|")</f>
        <v>hRdcNNmyDInEqece|CAR2021-5858|3|MEMORIAL|TABASCO|CARDENAS|COLONIA PLAYITA|2021-06-10|14800|0|100|50|0|0|0|0|0|0|0|0|0|0|0|0|0|0|0|MENDOZA|SANCHEZ|AMANDA|SOLTERO|X|X|CALLE CARMEN DE LA CRUZ PEREZ CASA NUMERO 5|COLONIA PLAYITA|X|9372300803|X|X|X|CALLE CARMEN DE LA CRUZ PEREZ CASA NUMERO 5|X|LUNES|X|X|X|X|X|DOMICILIO |1600|13200|0|0|0|2022-01-20|2022-01-27|x|x|x|x|x|QWZHGJ0U9KVTQO|x|HOMBRE|X|14800|X|X|X|X|X|X|X|X|CARDENAS|X|X|X|X|X</v>
      </c>
    </row>
    <row r="1338" spans="1:82" x14ac:dyDescent="0.25">
      <c r="A1338" t="s">
        <v>1472</v>
      </c>
      <c r="B1338" t="s">
        <v>2372</v>
      </c>
      <c r="C1338">
        <v>3</v>
      </c>
      <c r="D1338" t="s">
        <v>3183</v>
      </c>
      <c r="E1338" t="s">
        <v>3188</v>
      </c>
      <c r="F1338" t="s">
        <v>3191</v>
      </c>
      <c r="G1338" t="s">
        <v>3343</v>
      </c>
      <c r="H1338" t="s">
        <v>3905</v>
      </c>
      <c r="I1338">
        <v>14800</v>
      </c>
      <c r="J1338">
        <v>0</v>
      </c>
      <c r="K1338">
        <v>200</v>
      </c>
      <c r="L1338">
        <v>50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 t="s">
        <v>4201</v>
      </c>
      <c r="AC1338" t="s">
        <v>4380</v>
      </c>
      <c r="AD1338" t="s">
        <v>4258</v>
      </c>
      <c r="AE1338" t="s">
        <v>4</v>
      </c>
      <c r="AF1338" t="s">
        <v>1</v>
      </c>
      <c r="AG1338" t="s">
        <v>1</v>
      </c>
      <c r="AH1338" t="s">
        <v>5380</v>
      </c>
      <c r="AI1338" t="s">
        <v>3343</v>
      </c>
      <c r="AJ1338" t="s">
        <v>1</v>
      </c>
      <c r="AK1338">
        <v>9931951981</v>
      </c>
      <c r="AL1338" t="s">
        <v>1</v>
      </c>
      <c r="AM1338" t="s">
        <v>1</v>
      </c>
      <c r="AN1338" t="s">
        <v>1</v>
      </c>
      <c r="AO1338" t="s">
        <v>5380</v>
      </c>
      <c r="AP1338" t="s">
        <v>1</v>
      </c>
      <c r="AQ1338" t="s">
        <v>2</v>
      </c>
      <c r="AR1338" t="s">
        <v>1</v>
      </c>
      <c r="AS1338" t="s">
        <v>1</v>
      </c>
      <c r="AT1338" t="s">
        <v>1</v>
      </c>
      <c r="AU1338" t="s">
        <v>1</v>
      </c>
      <c r="AV1338" t="s">
        <v>1</v>
      </c>
      <c r="AW1338" t="s">
        <v>11</v>
      </c>
      <c r="AX1338">
        <f>Tabla1[[#This Row],[precio del paquete]]-Tabla1[[#This Row],[Saldo_Deudor]]</f>
        <v>1100</v>
      </c>
      <c r="AY1338">
        <v>13700</v>
      </c>
      <c r="AZ1338">
        <v>0</v>
      </c>
      <c r="BA1338">
        <v>0</v>
      </c>
      <c r="BB1338" s="20">
        <v>0</v>
      </c>
      <c r="BC1338" t="s">
        <v>4162</v>
      </c>
      <c r="BD1338" t="s">
        <v>5962</v>
      </c>
      <c r="BE1338" t="s">
        <v>3</v>
      </c>
      <c r="BF1338" t="s">
        <v>3</v>
      </c>
      <c r="BG1338" t="s">
        <v>3</v>
      </c>
      <c r="BH1338" t="s">
        <v>3</v>
      </c>
      <c r="BI1338" t="s">
        <v>3</v>
      </c>
      <c r="BJ1338" s="18" t="s">
        <v>6124</v>
      </c>
      <c r="BK1338" t="s">
        <v>3</v>
      </c>
      <c r="BL1338" t="s">
        <v>132</v>
      </c>
      <c r="BM1338" t="s">
        <v>1</v>
      </c>
      <c r="BN1338">
        <f>Tabla1[[#This Row],[precio del paquete]]</f>
        <v>14800</v>
      </c>
      <c r="BO1338" t="s">
        <v>1</v>
      </c>
      <c r="BP1338" t="s">
        <v>1</v>
      </c>
      <c r="BQ1338" t="s">
        <v>1</v>
      </c>
      <c r="BR1338" t="s">
        <v>1</v>
      </c>
      <c r="BS1338" t="s">
        <v>1</v>
      </c>
      <c r="BT1338" t="s">
        <v>1</v>
      </c>
      <c r="BU1338" t="s">
        <v>1</v>
      </c>
      <c r="BV1338" t="s">
        <v>1</v>
      </c>
      <c r="BW1338" t="s">
        <v>0</v>
      </c>
      <c r="BX1338" t="s">
        <v>1</v>
      </c>
      <c r="BY1338" t="s">
        <v>1</v>
      </c>
      <c r="BZ1338" t="s">
        <v>1</v>
      </c>
      <c r="CA1338" t="s">
        <v>1</v>
      </c>
      <c r="CB1338" t="s">
        <v>1</v>
      </c>
      <c r="CD1338" t="str" cm="1">
        <f t="array" aca="1" ref="CD1338" ca="1">eConcatenar(A1338:CB1338,"|")</f>
        <v>vPJWhHBWtr9Hn08g|CAR2021-5019|3|MEMORIAL|TABASCO|CUNDUACAN|EJIDO TIERRA Y LIBERTAD AMPLIACION PLAYITA|2021-08-30|14800|0|200|50|0|0|0|0|0|0|0|0|0|0|0|0|0|0|0|HERNANDEZ|RAMOS|MANUEL|SOLTERO|X|X|CALLE DEL CHIVO TEMPLO MARANATHA|EJIDO TIERRA Y LIBERTAD AMPLIACION PLAYITA|X|9931951981|X|X|X|CALLE DEL CHIVO TEMPLO MARANATHA|X|LUNES|X|X|X|X|X|DOMICILIO |1100|13700|0|0|0|2022-01-20|2022-01-27|x|x|x|x|x|QWZHGJ0U9KVTQO|x|HOMBRE|X|14800|X|X|X|X|X|X|X|X|CARDENAS|X|X|X|X|X</v>
      </c>
    </row>
    <row r="1339" spans="1:82" x14ac:dyDescent="0.25">
      <c r="A1339" t="s">
        <v>1473</v>
      </c>
      <c r="B1339" t="s">
        <v>2600</v>
      </c>
      <c r="C1339">
        <v>3</v>
      </c>
      <c r="D1339" t="s">
        <v>3183</v>
      </c>
      <c r="E1339" t="s">
        <v>3188</v>
      </c>
      <c r="F1339" t="s">
        <v>3191</v>
      </c>
      <c r="G1339" t="s">
        <v>3478</v>
      </c>
      <c r="H1339" t="s">
        <v>3779</v>
      </c>
      <c r="I1339">
        <v>14800</v>
      </c>
      <c r="J1339">
        <v>0</v>
      </c>
      <c r="K1339">
        <v>200</v>
      </c>
      <c r="L1339">
        <v>50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0</v>
      </c>
      <c r="AB1339" t="s">
        <v>4231</v>
      </c>
      <c r="AC1339" t="s">
        <v>4186</v>
      </c>
      <c r="AD1339" t="s">
        <v>4548</v>
      </c>
      <c r="AE1339" t="s">
        <v>4</v>
      </c>
      <c r="AF1339" t="s">
        <v>1</v>
      </c>
      <c r="AG1339" t="s">
        <v>1</v>
      </c>
      <c r="AH1339" t="s">
        <v>5530</v>
      </c>
      <c r="AI1339" t="s">
        <v>3478</v>
      </c>
      <c r="AJ1339" t="s">
        <v>1</v>
      </c>
      <c r="AK1339">
        <v>9141001169</v>
      </c>
      <c r="AL1339" t="s">
        <v>1</v>
      </c>
      <c r="AM1339" t="s">
        <v>1</v>
      </c>
      <c r="AN1339" t="s">
        <v>1</v>
      </c>
      <c r="AO1339" t="s">
        <v>5530</v>
      </c>
      <c r="AP1339" t="s">
        <v>1</v>
      </c>
      <c r="AQ1339" t="s">
        <v>2</v>
      </c>
      <c r="AR1339" t="s">
        <v>1</v>
      </c>
      <c r="AS1339" t="s">
        <v>1</v>
      </c>
      <c r="AT1339" t="s">
        <v>1</v>
      </c>
      <c r="AU1339" t="s">
        <v>1</v>
      </c>
      <c r="AV1339" t="s">
        <v>1</v>
      </c>
      <c r="AW1339" t="s">
        <v>11</v>
      </c>
      <c r="AX1339">
        <f>Tabla1[[#This Row],[precio del paquete]]-Tabla1[[#This Row],[Saldo_Deudor]]</f>
        <v>1300</v>
      </c>
      <c r="AY1339">
        <v>13500</v>
      </c>
      <c r="AZ1339">
        <v>0</v>
      </c>
      <c r="BA1339">
        <v>0</v>
      </c>
      <c r="BB1339" s="20">
        <v>0</v>
      </c>
      <c r="BC1339" t="s">
        <v>4162</v>
      </c>
      <c r="BD1339" t="s">
        <v>5962</v>
      </c>
      <c r="BE1339" t="s">
        <v>3</v>
      </c>
      <c r="BF1339" t="s">
        <v>3</v>
      </c>
      <c r="BG1339" t="s">
        <v>3</v>
      </c>
      <c r="BH1339" t="s">
        <v>3</v>
      </c>
      <c r="BI1339" t="s">
        <v>3</v>
      </c>
      <c r="BJ1339" s="19" t="s">
        <v>6124</v>
      </c>
      <c r="BK1339" t="s">
        <v>3</v>
      </c>
      <c r="BL1339" t="s">
        <v>132</v>
      </c>
      <c r="BM1339" t="s">
        <v>1</v>
      </c>
      <c r="BN1339">
        <f>Tabla1[[#This Row],[precio del paquete]]</f>
        <v>14800</v>
      </c>
      <c r="BO1339" t="s">
        <v>1</v>
      </c>
      <c r="BP1339" t="s">
        <v>1</v>
      </c>
      <c r="BQ1339" t="s">
        <v>1</v>
      </c>
      <c r="BR1339" t="s">
        <v>1</v>
      </c>
      <c r="BS1339" t="s">
        <v>1</v>
      </c>
      <c r="BT1339" t="s">
        <v>1</v>
      </c>
      <c r="BU1339" t="s">
        <v>1</v>
      </c>
      <c r="BV1339" t="s">
        <v>1</v>
      </c>
      <c r="BW1339" t="s">
        <v>0</v>
      </c>
      <c r="BX1339" t="s">
        <v>1</v>
      </c>
      <c r="BY1339" t="s">
        <v>1</v>
      </c>
      <c r="BZ1339" t="s">
        <v>1</v>
      </c>
      <c r="CA1339" t="s">
        <v>1</v>
      </c>
      <c r="CB1339" t="s">
        <v>1</v>
      </c>
      <c r="CD1339" t="str" cm="1">
        <f t="array" aca="1" ref="CD1339" ca="1">eConcatenar(A1339:CB1339,"|")</f>
        <v>rSaQQe5hdrwegJZX|CAR2021-5629|3|MEMORIAL|TABASCO|CUNDUACAN|POBLADO 11 DE FEBRERO|2021-09-24|14800|0|200|50|0|0|0|0|0|0|0|0|0|0|0|0|0|0|0|MORALES|GARCIA|CANDELARIA|SOLTERO|X|X|CARRETERA CARDENAS - COMALCALCO SIN NUMERO|POBLADO 11 DE FEBRERO|X|9141001169|X|X|X|CARRETERA CARDENAS - COMALCALCO SIN NUMERO|X|LUNES|X|X|X|X|X|DOMICILIO |1300|13500|0|0|0|2022-01-20|2022-01-27|x|x|x|x|x|QWZHGJ0U9KVTQO|x|HOMBRE|X|14800|X|X|X|X|X|X|X|X|CARDENAS|X|X|X|X|X</v>
      </c>
    </row>
    <row r="1340" spans="1:82" x14ac:dyDescent="0.25">
      <c r="A1340" t="s">
        <v>1474</v>
      </c>
      <c r="B1340" t="s">
        <v>2601</v>
      </c>
      <c r="C1340">
        <v>3</v>
      </c>
      <c r="D1340" t="s">
        <v>3183</v>
      </c>
      <c r="E1340" t="s">
        <v>3188</v>
      </c>
      <c r="F1340" t="s">
        <v>3191</v>
      </c>
      <c r="G1340" t="s">
        <v>3478</v>
      </c>
      <c r="H1340" t="s">
        <v>3847</v>
      </c>
      <c r="I1340">
        <v>14800</v>
      </c>
      <c r="J1340">
        <v>0</v>
      </c>
      <c r="K1340">
        <v>200</v>
      </c>
      <c r="L1340">
        <v>50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0</v>
      </c>
      <c r="AB1340" t="s">
        <v>4186</v>
      </c>
      <c r="AC1340" t="s">
        <v>4767</v>
      </c>
      <c r="AD1340" t="s">
        <v>4306</v>
      </c>
      <c r="AE1340" t="s">
        <v>4</v>
      </c>
      <c r="AF1340" t="s">
        <v>1</v>
      </c>
      <c r="AG1340" t="s">
        <v>1</v>
      </c>
      <c r="AH1340" t="s">
        <v>5530</v>
      </c>
      <c r="AI1340" t="s">
        <v>3478</v>
      </c>
      <c r="AJ1340" t="s">
        <v>1</v>
      </c>
      <c r="AK1340">
        <v>9141185184</v>
      </c>
      <c r="AL1340" t="s">
        <v>1</v>
      </c>
      <c r="AM1340" t="s">
        <v>1</v>
      </c>
      <c r="AN1340" t="s">
        <v>1</v>
      </c>
      <c r="AO1340" t="s">
        <v>5530</v>
      </c>
      <c r="AP1340" t="s">
        <v>1</v>
      </c>
      <c r="AQ1340" t="s">
        <v>2</v>
      </c>
      <c r="AR1340" t="s">
        <v>1</v>
      </c>
      <c r="AS1340" t="s">
        <v>1</v>
      </c>
      <c r="AT1340" t="s">
        <v>1</v>
      </c>
      <c r="AU1340" t="s">
        <v>1</v>
      </c>
      <c r="AV1340" t="s">
        <v>1</v>
      </c>
      <c r="AW1340" t="s">
        <v>11</v>
      </c>
      <c r="AX1340">
        <f>Tabla1[[#This Row],[precio del paquete]]-Tabla1[[#This Row],[Saldo_Deudor]]</f>
        <v>2600</v>
      </c>
      <c r="AY1340">
        <v>12200</v>
      </c>
      <c r="AZ1340">
        <v>0</v>
      </c>
      <c r="BA1340">
        <v>0</v>
      </c>
      <c r="BB1340" s="20">
        <v>0</v>
      </c>
      <c r="BC1340" t="s">
        <v>4162</v>
      </c>
      <c r="BD1340" t="s">
        <v>5962</v>
      </c>
      <c r="BE1340" t="s">
        <v>3</v>
      </c>
      <c r="BF1340" t="s">
        <v>3</v>
      </c>
      <c r="BG1340" t="s">
        <v>3</v>
      </c>
      <c r="BH1340" t="s">
        <v>3</v>
      </c>
      <c r="BI1340" t="s">
        <v>3</v>
      </c>
      <c r="BJ1340" s="18" t="s">
        <v>6124</v>
      </c>
      <c r="BK1340" t="s">
        <v>3</v>
      </c>
      <c r="BL1340" t="s">
        <v>132</v>
      </c>
      <c r="BM1340" t="s">
        <v>1</v>
      </c>
      <c r="BN1340">
        <f>Tabla1[[#This Row],[precio del paquete]]</f>
        <v>14800</v>
      </c>
      <c r="BO1340" t="s">
        <v>1</v>
      </c>
      <c r="BP1340" t="s">
        <v>1</v>
      </c>
      <c r="BQ1340" t="s">
        <v>1</v>
      </c>
      <c r="BR1340" t="s">
        <v>1</v>
      </c>
      <c r="BS1340" t="s">
        <v>1</v>
      </c>
      <c r="BT1340" t="s">
        <v>1</v>
      </c>
      <c r="BU1340" t="s">
        <v>1</v>
      </c>
      <c r="BV1340" t="s">
        <v>1</v>
      </c>
      <c r="BW1340" t="s">
        <v>0</v>
      </c>
      <c r="BX1340" t="s">
        <v>1</v>
      </c>
      <c r="BY1340" t="s">
        <v>1</v>
      </c>
      <c r="BZ1340" t="s">
        <v>1</v>
      </c>
      <c r="CA1340" t="s">
        <v>1</v>
      </c>
      <c r="CB1340" t="s">
        <v>1</v>
      </c>
      <c r="CD1340" t="str" cm="1">
        <f t="array" aca="1" ref="CD1340" ca="1">eConcatenar(A1340:CB1340,"|")</f>
        <v>QfI6BhfHDzwX2WgU|CAR2021-5615|3|MEMORIAL|TABASCO|CUNDUACAN|POBLADO 11 DE FEBRERO|2021-09-23|14800|0|200|50|0|0|0|0|0|0|0|0|0|0|0|0|0|0|0|GARCIA|HIDALGO|GUADALUPE|SOLTERO|X|X|CARRETERA CARDENAS - COMALCALCO SIN NUMERO|POBLADO 11 DE FEBRERO|X|9141185184|X|X|X|CARRETERA CARDENAS - COMALCALCO SIN NUMERO|X|LUNES|X|X|X|X|X|DOMICILIO |2600|12200|0|0|0|2022-01-20|2022-01-27|x|x|x|x|x|QWZHGJ0U9KVTQO|x|HOMBRE|X|14800|X|X|X|X|X|X|X|X|CARDENAS|X|X|X|X|X</v>
      </c>
    </row>
    <row r="1341" spans="1:82" x14ac:dyDescent="0.25">
      <c r="A1341" t="s">
        <v>1475</v>
      </c>
      <c r="B1341" t="s">
        <v>2763</v>
      </c>
      <c r="C1341">
        <v>3</v>
      </c>
      <c r="D1341" t="s">
        <v>3183</v>
      </c>
      <c r="E1341" t="s">
        <v>3188</v>
      </c>
      <c r="F1341" t="s">
        <v>3191</v>
      </c>
      <c r="G1341" t="s">
        <v>3556</v>
      </c>
      <c r="H1341" t="s">
        <v>3801</v>
      </c>
      <c r="I1341">
        <v>14800</v>
      </c>
      <c r="J1341">
        <v>0</v>
      </c>
      <c r="K1341">
        <v>100</v>
      </c>
      <c r="L1341">
        <v>50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 t="s">
        <v>7</v>
      </c>
      <c r="AC1341" t="s">
        <v>4309</v>
      </c>
      <c r="AD1341" t="s">
        <v>4599</v>
      </c>
      <c r="AE1341" t="s">
        <v>4</v>
      </c>
      <c r="AF1341" t="s">
        <v>1</v>
      </c>
      <c r="AG1341" t="s">
        <v>1</v>
      </c>
      <c r="AH1341" t="s">
        <v>5657</v>
      </c>
      <c r="AI1341" t="s">
        <v>3556</v>
      </c>
      <c r="AJ1341" t="s">
        <v>1</v>
      </c>
      <c r="AK1341">
        <v>9331065899</v>
      </c>
      <c r="AL1341" t="s">
        <v>1</v>
      </c>
      <c r="AM1341" t="s">
        <v>1</v>
      </c>
      <c r="AN1341" t="s">
        <v>1</v>
      </c>
      <c r="AO1341" t="s">
        <v>5657</v>
      </c>
      <c r="AP1341" t="s">
        <v>1</v>
      </c>
      <c r="AQ1341" t="s">
        <v>2</v>
      </c>
      <c r="AR1341" t="s">
        <v>1</v>
      </c>
      <c r="AS1341" t="s">
        <v>1</v>
      </c>
      <c r="AT1341" t="s">
        <v>1</v>
      </c>
      <c r="AU1341" t="s">
        <v>1</v>
      </c>
      <c r="AV1341" t="s">
        <v>1</v>
      </c>
      <c r="AW1341" t="s">
        <v>11</v>
      </c>
      <c r="AX1341">
        <f>Tabla1[[#This Row],[precio del paquete]]-Tabla1[[#This Row],[Saldo_Deudor]]</f>
        <v>1750</v>
      </c>
      <c r="AY1341">
        <v>13050</v>
      </c>
      <c r="AZ1341">
        <v>0</v>
      </c>
      <c r="BA1341">
        <v>0</v>
      </c>
      <c r="BB1341" s="20">
        <v>0</v>
      </c>
      <c r="BC1341" t="s">
        <v>4162</v>
      </c>
      <c r="BD1341" t="s">
        <v>5962</v>
      </c>
      <c r="BE1341" t="s">
        <v>3</v>
      </c>
      <c r="BF1341" t="s">
        <v>3</v>
      </c>
      <c r="BG1341" t="s">
        <v>3</v>
      </c>
      <c r="BH1341" t="s">
        <v>3</v>
      </c>
      <c r="BI1341" t="s">
        <v>3</v>
      </c>
      <c r="BJ1341" s="19" t="s">
        <v>6124</v>
      </c>
      <c r="BK1341" t="s">
        <v>3</v>
      </c>
      <c r="BL1341" t="s">
        <v>132</v>
      </c>
      <c r="BM1341" t="s">
        <v>1</v>
      </c>
      <c r="BN1341">
        <f>Tabla1[[#This Row],[precio del paquete]]</f>
        <v>14800</v>
      </c>
      <c r="BO1341" t="s">
        <v>1</v>
      </c>
      <c r="BP1341" t="s">
        <v>1</v>
      </c>
      <c r="BQ1341" t="s">
        <v>1</v>
      </c>
      <c r="BR1341" t="s">
        <v>1</v>
      </c>
      <c r="BS1341" t="s">
        <v>1</v>
      </c>
      <c r="BT1341" t="s">
        <v>1</v>
      </c>
      <c r="BU1341" t="s">
        <v>1</v>
      </c>
      <c r="BV1341" t="s">
        <v>1</v>
      </c>
      <c r="BW1341" t="s">
        <v>0</v>
      </c>
      <c r="BX1341" t="s">
        <v>1</v>
      </c>
      <c r="BY1341" t="s">
        <v>1</v>
      </c>
      <c r="BZ1341" t="s">
        <v>1</v>
      </c>
      <c r="CA1341" t="s">
        <v>1</v>
      </c>
      <c r="CB1341" t="s">
        <v>1</v>
      </c>
      <c r="CD1341" t="str" cm="1">
        <f t="array" aca="1" ref="CD1341" ca="1">eConcatenar(A1341:CB1341,"|")</f>
        <v>gnODlcO2EGwY78fl|CAR2021-6008|3|MEMORIAL|TABASCO|CUNDUACAN|RANCHERIA RIO SECO PRIMERA SECCION|2021-08-10|14800|0|100|50|0|0|0|0|0|0|0|0|0|0|0|0|0|0|0|LOPEZ|PEREGRINO|NATIVIDAD|SOLTERO|X|X|CARRETERA A SANTA ROSALIA SIN NUMERO|RANCHERIA RIO SECO PRIMERA SECCION|X|9331065899|X|X|X|CARRETERA A SANTA ROSALIA SIN NUMERO|X|LUNES|X|X|X|X|X|DOMICILIO |1750|13050|0|0|0|2022-01-20|2022-01-27|x|x|x|x|x|QWZHGJ0U9KVTQO|x|HOMBRE|X|14800|X|X|X|X|X|X|X|X|CARDENAS|X|X|X|X|X</v>
      </c>
    </row>
    <row r="1342" spans="1:82" x14ac:dyDescent="0.25">
      <c r="A1342" t="s">
        <v>1476</v>
      </c>
      <c r="B1342" t="s">
        <v>2374</v>
      </c>
      <c r="C1342">
        <v>3</v>
      </c>
      <c r="D1342" t="s">
        <v>3183</v>
      </c>
      <c r="E1342" t="s">
        <v>3188</v>
      </c>
      <c r="F1342" t="s">
        <v>3191</v>
      </c>
      <c r="G1342" t="s">
        <v>3344</v>
      </c>
      <c r="H1342" t="s">
        <v>3795</v>
      </c>
      <c r="I1342">
        <v>14800</v>
      </c>
      <c r="J1342">
        <v>0</v>
      </c>
      <c r="K1342">
        <v>100</v>
      </c>
      <c r="L1342">
        <v>50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 t="s">
        <v>4524</v>
      </c>
      <c r="AC1342" t="s">
        <v>4200</v>
      </c>
      <c r="AD1342" t="s">
        <v>4551</v>
      </c>
      <c r="AE1342" t="s">
        <v>4</v>
      </c>
      <c r="AF1342" t="s">
        <v>1</v>
      </c>
      <c r="AG1342" t="s">
        <v>1</v>
      </c>
      <c r="AH1342" t="s">
        <v>5355</v>
      </c>
      <c r="AI1342" t="s">
        <v>3344</v>
      </c>
      <c r="AJ1342" t="s">
        <v>1</v>
      </c>
      <c r="AK1342">
        <v>9141248315</v>
      </c>
      <c r="AL1342" t="s">
        <v>1</v>
      </c>
      <c r="AM1342" t="s">
        <v>1</v>
      </c>
      <c r="AN1342" t="s">
        <v>1</v>
      </c>
      <c r="AO1342" t="s">
        <v>5355</v>
      </c>
      <c r="AP1342" t="s">
        <v>1</v>
      </c>
      <c r="AQ1342" t="s">
        <v>2</v>
      </c>
      <c r="AR1342" t="s">
        <v>1</v>
      </c>
      <c r="AS1342" t="s">
        <v>1</v>
      </c>
      <c r="AT1342" t="s">
        <v>1</v>
      </c>
      <c r="AU1342" t="s">
        <v>1</v>
      </c>
      <c r="AV1342" t="s">
        <v>1</v>
      </c>
      <c r="AW1342" t="s">
        <v>11</v>
      </c>
      <c r="AX1342">
        <f>Tabla1[[#This Row],[precio del paquete]]-Tabla1[[#This Row],[Saldo_Deudor]]</f>
        <v>1500</v>
      </c>
      <c r="AY1342">
        <v>13300</v>
      </c>
      <c r="AZ1342">
        <v>0</v>
      </c>
      <c r="BA1342">
        <v>0</v>
      </c>
      <c r="BB1342" s="20">
        <v>0</v>
      </c>
      <c r="BC1342" t="s">
        <v>4162</v>
      </c>
      <c r="BD1342" t="s">
        <v>5962</v>
      </c>
      <c r="BE1342" t="s">
        <v>3</v>
      </c>
      <c r="BF1342" t="s">
        <v>3</v>
      </c>
      <c r="BG1342" t="s">
        <v>3</v>
      </c>
      <c r="BH1342" t="s">
        <v>3</v>
      </c>
      <c r="BI1342" t="s">
        <v>3</v>
      </c>
      <c r="BJ1342" s="18" t="s">
        <v>6124</v>
      </c>
      <c r="BK1342" t="s">
        <v>3</v>
      </c>
      <c r="BL1342" t="s">
        <v>132</v>
      </c>
      <c r="BM1342" t="s">
        <v>1</v>
      </c>
      <c r="BN1342">
        <f>Tabla1[[#This Row],[precio del paquete]]</f>
        <v>14800</v>
      </c>
      <c r="BO1342" t="s">
        <v>1</v>
      </c>
      <c r="BP1342" t="s">
        <v>1</v>
      </c>
      <c r="BQ1342" t="s">
        <v>1</v>
      </c>
      <c r="BR1342" t="s">
        <v>1</v>
      </c>
      <c r="BS1342" t="s">
        <v>1</v>
      </c>
      <c r="BT1342" t="s">
        <v>1</v>
      </c>
      <c r="BU1342" t="s">
        <v>1</v>
      </c>
      <c r="BV1342" t="s">
        <v>1</v>
      </c>
      <c r="BW1342" t="s">
        <v>0</v>
      </c>
      <c r="BX1342" t="s">
        <v>1</v>
      </c>
      <c r="BY1342" t="s">
        <v>1</v>
      </c>
      <c r="BZ1342" t="s">
        <v>1</v>
      </c>
      <c r="CA1342" t="s">
        <v>1</v>
      </c>
      <c r="CB1342" t="s">
        <v>1</v>
      </c>
      <c r="CD1342" t="str" cm="1">
        <f t="array" aca="1" ref="CD1342" ca="1">eConcatenar(A1342:CB1342,"|")</f>
        <v>EOgW2dXAS1Tmz7AT|CAR2021-6040|3|MEMORIAL|TABASCO|CUNDUACAN|EJIDO TULAR|2021-10-11|14800|0|100|50|0|0|0|0|0|0|0|0|0|0|0|0|0|0|0|BURELO|MARQUEZ|YERALDINA|SOLTERO|X|X|CARRETERA TULIPAN - LIBERTAD|EJIDO TULAR|X|9141248315|X|X|X|CARRETERA TULIPAN - LIBERTAD|X|LUNES|X|X|X|X|X|DOMICILIO |1500|13300|0|0|0|2022-01-20|2022-01-27|x|x|x|x|x|QWZHGJ0U9KVTQO|x|HOMBRE|X|14800|X|X|X|X|X|X|X|X|CARDENAS|X|X|X|X|X</v>
      </c>
    </row>
    <row r="1343" spans="1:82" x14ac:dyDescent="0.25">
      <c r="A1343" t="s">
        <v>1477</v>
      </c>
      <c r="B1343" t="s">
        <v>2345</v>
      </c>
      <c r="C1343">
        <v>3</v>
      </c>
      <c r="D1343" t="s">
        <v>3183</v>
      </c>
      <c r="E1343" t="s">
        <v>3188</v>
      </c>
      <c r="F1343" t="s">
        <v>3191</v>
      </c>
      <c r="G1343" t="s">
        <v>3322</v>
      </c>
      <c r="H1343" t="s">
        <v>3792</v>
      </c>
      <c r="I1343">
        <v>14800</v>
      </c>
      <c r="J1343">
        <v>0</v>
      </c>
      <c r="K1343">
        <v>100</v>
      </c>
      <c r="L1343">
        <v>50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 t="s">
        <v>4315</v>
      </c>
      <c r="AC1343" t="s">
        <v>4201</v>
      </c>
      <c r="AD1343" t="s">
        <v>4522</v>
      </c>
      <c r="AE1343" t="s">
        <v>4</v>
      </c>
      <c r="AF1343" t="s">
        <v>1</v>
      </c>
      <c r="AG1343" t="s">
        <v>1</v>
      </c>
      <c r="AH1343" t="s">
        <v>5359</v>
      </c>
      <c r="AI1343" t="s">
        <v>3322</v>
      </c>
      <c r="AJ1343" t="s">
        <v>1</v>
      </c>
      <c r="AK1343">
        <v>9141231843</v>
      </c>
      <c r="AL1343" t="s">
        <v>1</v>
      </c>
      <c r="AM1343" t="s">
        <v>1</v>
      </c>
      <c r="AN1343" t="s">
        <v>1</v>
      </c>
      <c r="AO1343" t="s">
        <v>5359</v>
      </c>
      <c r="AP1343" t="s">
        <v>1</v>
      </c>
      <c r="AQ1343" t="s">
        <v>2</v>
      </c>
      <c r="AR1343" t="s">
        <v>1</v>
      </c>
      <c r="AS1343" t="s">
        <v>1</v>
      </c>
      <c r="AT1343" t="s">
        <v>1</v>
      </c>
      <c r="AU1343" t="s">
        <v>1</v>
      </c>
      <c r="AV1343" t="s">
        <v>1</v>
      </c>
      <c r="AW1343" t="s">
        <v>11</v>
      </c>
      <c r="AX1343">
        <f>Tabla1[[#This Row],[precio del paquete]]-Tabla1[[#This Row],[Saldo_Deudor]]</f>
        <v>2400</v>
      </c>
      <c r="AY1343">
        <v>12400</v>
      </c>
      <c r="AZ1343">
        <v>0</v>
      </c>
      <c r="BA1343">
        <v>0</v>
      </c>
      <c r="BB1343" s="20">
        <v>0</v>
      </c>
      <c r="BC1343" t="s">
        <v>4162</v>
      </c>
      <c r="BD1343" t="s">
        <v>5962</v>
      </c>
      <c r="BE1343" t="s">
        <v>3</v>
      </c>
      <c r="BF1343" t="s">
        <v>3</v>
      </c>
      <c r="BG1343" t="s">
        <v>3</v>
      </c>
      <c r="BH1343" t="s">
        <v>3</v>
      </c>
      <c r="BI1343" t="s">
        <v>3</v>
      </c>
      <c r="BJ1343" s="19" t="s">
        <v>6124</v>
      </c>
      <c r="BK1343" t="s">
        <v>3</v>
      </c>
      <c r="BL1343" t="s">
        <v>132</v>
      </c>
      <c r="BM1343" t="s">
        <v>1</v>
      </c>
      <c r="BN1343">
        <f>Tabla1[[#This Row],[precio del paquete]]</f>
        <v>14800</v>
      </c>
      <c r="BO1343" t="s">
        <v>1</v>
      </c>
      <c r="BP1343" t="s">
        <v>1</v>
      </c>
      <c r="BQ1343" t="s">
        <v>1</v>
      </c>
      <c r="BR1343" t="s">
        <v>1</v>
      </c>
      <c r="BS1343" t="s">
        <v>1</v>
      </c>
      <c r="BT1343" t="s">
        <v>1</v>
      </c>
      <c r="BU1343" t="s">
        <v>1</v>
      </c>
      <c r="BV1343" t="s">
        <v>1</v>
      </c>
      <c r="BW1343" t="s">
        <v>0</v>
      </c>
      <c r="BX1343" t="s">
        <v>1</v>
      </c>
      <c r="BY1343" t="s">
        <v>1</v>
      </c>
      <c r="BZ1343" t="s">
        <v>1</v>
      </c>
      <c r="CA1343" t="s">
        <v>1</v>
      </c>
      <c r="CB1343" t="s">
        <v>1</v>
      </c>
      <c r="CD1343" t="str" cm="1">
        <f t="array" aca="1" ref="CD1343" ca="1">eConcatenar(A1343:CB1343,"|")</f>
        <v>jyobgWLXemNJnGNM|CAR2021-5841|3|MEMORIAL|TABASCO|CUNDUACAN|EJIDO LIBERTAD|2021-05-10|14800|0|100|50|0|0|0|0|0|0|0|0|0|0|0|0|0|0|0|GALLEGOS|HERNANDEZ|JOSUE|SOLTERO|X|X|CALLE DEL PANTEON|EJIDO LIBERTAD|X|9141231843|X|X|X|CALLE DEL PANTEON|X|LUNES|X|X|X|X|X|DOMICILIO |2400|12400|0|0|0|2022-01-20|2022-01-27|x|x|x|x|x|QWZHGJ0U9KVTQO|x|HOMBRE|X|14800|X|X|X|X|X|X|X|X|CARDENAS|X|X|X|X|X</v>
      </c>
    </row>
    <row r="1344" spans="1:82" x14ac:dyDescent="0.25">
      <c r="A1344" t="s">
        <v>1478</v>
      </c>
      <c r="B1344" t="s">
        <v>2522</v>
      </c>
      <c r="C1344">
        <v>3</v>
      </c>
      <c r="D1344" t="s">
        <v>3183</v>
      </c>
      <c r="E1344" t="s">
        <v>3188</v>
      </c>
      <c r="F1344" t="s">
        <v>3191</v>
      </c>
      <c r="G1344" t="s">
        <v>3427</v>
      </c>
      <c r="H1344" t="s">
        <v>3792</v>
      </c>
      <c r="I1344">
        <v>14800</v>
      </c>
      <c r="J1344">
        <v>0</v>
      </c>
      <c r="K1344">
        <v>100</v>
      </c>
      <c r="L1344">
        <v>50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 t="s">
        <v>4231</v>
      </c>
      <c r="AC1344" t="s">
        <v>4212</v>
      </c>
      <c r="AD1344" t="s">
        <v>4693</v>
      </c>
      <c r="AE1344" t="s">
        <v>4</v>
      </c>
      <c r="AF1344" t="s">
        <v>1</v>
      </c>
      <c r="AG1344" t="s">
        <v>1</v>
      </c>
      <c r="AH1344" t="s">
        <v>5480</v>
      </c>
      <c r="AI1344" t="s">
        <v>3427</v>
      </c>
      <c r="AJ1344" t="s">
        <v>1</v>
      </c>
      <c r="AK1344">
        <v>9331026788</v>
      </c>
      <c r="AL1344" t="s">
        <v>1</v>
      </c>
      <c r="AM1344" t="s">
        <v>1</v>
      </c>
      <c r="AN1344" t="s">
        <v>1</v>
      </c>
      <c r="AO1344" t="s">
        <v>5480</v>
      </c>
      <c r="AP1344" t="s">
        <v>1</v>
      </c>
      <c r="AQ1344" t="s">
        <v>2</v>
      </c>
      <c r="AR1344" t="s">
        <v>1</v>
      </c>
      <c r="AS1344" t="s">
        <v>1</v>
      </c>
      <c r="AT1344" t="s">
        <v>1</v>
      </c>
      <c r="AU1344" t="s">
        <v>1</v>
      </c>
      <c r="AV1344" t="s">
        <v>1</v>
      </c>
      <c r="AW1344" t="s">
        <v>11</v>
      </c>
      <c r="AX1344">
        <f>Tabla1[[#This Row],[precio del paquete]]-Tabla1[[#This Row],[Saldo_Deudor]]</f>
        <v>1600</v>
      </c>
      <c r="AY1344">
        <v>13200</v>
      </c>
      <c r="AZ1344">
        <v>0</v>
      </c>
      <c r="BA1344">
        <v>0</v>
      </c>
      <c r="BB1344" s="20">
        <v>0</v>
      </c>
      <c r="BC1344" t="s">
        <v>4162</v>
      </c>
      <c r="BD1344" t="s">
        <v>5962</v>
      </c>
      <c r="BE1344" t="s">
        <v>3</v>
      </c>
      <c r="BF1344" t="s">
        <v>3</v>
      </c>
      <c r="BG1344" t="s">
        <v>3</v>
      </c>
      <c r="BH1344" t="s">
        <v>3</v>
      </c>
      <c r="BI1344" t="s">
        <v>3</v>
      </c>
      <c r="BJ1344" s="18" t="s">
        <v>6124</v>
      </c>
      <c r="BK1344" t="s">
        <v>3</v>
      </c>
      <c r="BL1344" t="s">
        <v>132</v>
      </c>
      <c r="BM1344" t="s">
        <v>1</v>
      </c>
      <c r="BN1344">
        <f>Tabla1[[#This Row],[precio del paquete]]</f>
        <v>14800</v>
      </c>
      <c r="BO1344" t="s">
        <v>1</v>
      </c>
      <c r="BP1344" t="s">
        <v>1</v>
      </c>
      <c r="BQ1344" t="s">
        <v>1</v>
      </c>
      <c r="BR1344" t="s">
        <v>1</v>
      </c>
      <c r="BS1344" t="s">
        <v>1</v>
      </c>
      <c r="BT1344" t="s">
        <v>1</v>
      </c>
      <c r="BU1344" t="s">
        <v>1</v>
      </c>
      <c r="BV1344" t="s">
        <v>1</v>
      </c>
      <c r="BW1344" t="s">
        <v>0</v>
      </c>
      <c r="BX1344" t="s">
        <v>1</v>
      </c>
      <c r="BY1344" t="s">
        <v>1</v>
      </c>
      <c r="BZ1344" t="s">
        <v>1</v>
      </c>
      <c r="CA1344" t="s">
        <v>1</v>
      </c>
      <c r="CB1344" t="s">
        <v>1</v>
      </c>
      <c r="CD1344" t="str" cm="1">
        <f t="array" aca="1" ref="CD1344" ca="1">eConcatenar(A1344:CB1344,"|")</f>
        <v>79xys95RVyqbeVor|CAR2021-5844|3|MEMORIAL|TABASCO|CUNDUACAN|LIBERTAD SEGUNDA SECCION|2021-05-10|14800|0|100|50|0|0|0|0|0|0|0|0|0|0|0|0|0|0|0|MORALES|RAMIREZ|MARCOLFA|SOLTERO|X|X|CARRETERA VECINAL|LIBERTAD SEGUNDA SECCION|X|9331026788|X|X|X|CARRETERA VECINAL|X|LUNES|X|X|X|X|X|DOMICILIO |1600|13200|0|0|0|2022-01-20|2022-01-27|x|x|x|x|x|QWZHGJ0U9KVTQO|x|HOMBRE|X|14800|X|X|X|X|X|X|X|X|CARDENAS|X|X|X|X|X</v>
      </c>
    </row>
    <row r="1345" spans="1:82" x14ac:dyDescent="0.25">
      <c r="A1345" t="s">
        <v>1479</v>
      </c>
      <c r="B1345" t="s">
        <v>2373</v>
      </c>
      <c r="C1345">
        <v>3</v>
      </c>
      <c r="D1345" t="s">
        <v>3183</v>
      </c>
      <c r="E1345" t="s">
        <v>3188</v>
      </c>
      <c r="F1345" t="s">
        <v>3191</v>
      </c>
      <c r="G1345" t="s">
        <v>3343</v>
      </c>
      <c r="H1345" t="s">
        <v>3906</v>
      </c>
      <c r="I1345">
        <v>14800</v>
      </c>
      <c r="J1345">
        <v>0</v>
      </c>
      <c r="K1345">
        <v>100</v>
      </c>
      <c r="L1345">
        <v>50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 t="s">
        <v>4549</v>
      </c>
      <c r="AC1345" t="s">
        <v>4247</v>
      </c>
      <c r="AD1345" t="s">
        <v>4550</v>
      </c>
      <c r="AE1345" t="s">
        <v>4</v>
      </c>
      <c r="AF1345" t="s">
        <v>1</v>
      </c>
      <c r="AG1345" t="s">
        <v>1</v>
      </c>
      <c r="AH1345" t="s">
        <v>5381</v>
      </c>
      <c r="AI1345" t="s">
        <v>3343</v>
      </c>
      <c r="AJ1345" t="s">
        <v>1</v>
      </c>
      <c r="AK1345">
        <v>9371018798</v>
      </c>
      <c r="AL1345" t="s">
        <v>1</v>
      </c>
      <c r="AM1345" t="s">
        <v>1</v>
      </c>
      <c r="AN1345" t="s">
        <v>1</v>
      </c>
      <c r="AO1345" t="s">
        <v>5381</v>
      </c>
      <c r="AP1345" t="s">
        <v>1</v>
      </c>
      <c r="AQ1345" t="s">
        <v>2</v>
      </c>
      <c r="AR1345" t="s">
        <v>1</v>
      </c>
      <c r="AS1345" t="s">
        <v>1</v>
      </c>
      <c r="AT1345" t="s">
        <v>1</v>
      </c>
      <c r="AU1345" t="s">
        <v>1</v>
      </c>
      <c r="AV1345" t="s">
        <v>1</v>
      </c>
      <c r="AW1345" t="s">
        <v>11</v>
      </c>
      <c r="AX1345">
        <f>Tabla1[[#This Row],[precio del paquete]]-Tabla1[[#This Row],[Saldo_Deudor]]</f>
        <v>5700</v>
      </c>
      <c r="AY1345">
        <v>9100</v>
      </c>
      <c r="AZ1345">
        <v>0</v>
      </c>
      <c r="BA1345">
        <v>0</v>
      </c>
      <c r="BB1345" s="20">
        <v>0</v>
      </c>
      <c r="BC1345" t="s">
        <v>4162</v>
      </c>
      <c r="BD1345" t="s">
        <v>5962</v>
      </c>
      <c r="BE1345" t="s">
        <v>3</v>
      </c>
      <c r="BF1345" t="s">
        <v>3</v>
      </c>
      <c r="BG1345" t="s">
        <v>3</v>
      </c>
      <c r="BH1345" t="s">
        <v>3</v>
      </c>
      <c r="BI1345" t="s">
        <v>3</v>
      </c>
      <c r="BJ1345" s="19" t="s">
        <v>6124</v>
      </c>
      <c r="BK1345" t="s">
        <v>3</v>
      </c>
      <c r="BL1345" t="s">
        <v>132</v>
      </c>
      <c r="BM1345" t="s">
        <v>1</v>
      </c>
      <c r="BN1345">
        <f>Tabla1[[#This Row],[precio del paquete]]</f>
        <v>14800</v>
      </c>
      <c r="BO1345" t="s">
        <v>1</v>
      </c>
      <c r="BP1345" t="s">
        <v>1</v>
      </c>
      <c r="BQ1345" t="s">
        <v>1</v>
      </c>
      <c r="BR1345" t="s">
        <v>1</v>
      </c>
      <c r="BS1345" t="s">
        <v>1</v>
      </c>
      <c r="BT1345" t="s">
        <v>1</v>
      </c>
      <c r="BU1345" t="s">
        <v>1</v>
      </c>
      <c r="BV1345" t="s">
        <v>1</v>
      </c>
      <c r="BW1345" t="s">
        <v>0</v>
      </c>
      <c r="BX1345" t="s">
        <v>1</v>
      </c>
      <c r="BY1345" t="s">
        <v>1</v>
      </c>
      <c r="BZ1345" t="s">
        <v>1</v>
      </c>
      <c r="CA1345" t="s">
        <v>1</v>
      </c>
      <c r="CB1345" t="s">
        <v>1</v>
      </c>
      <c r="CD1345" t="str" cm="1">
        <f t="array" aca="1" ref="CD1345" ca="1">eConcatenar(A1345:CB1345,"|")</f>
        <v>hmiJPySLWVE9QOnT|CAR2021-1066|3|MEMORIAL|TABASCO|CUNDUACAN|EJIDO TIERRA Y LIBERTAD AMPLIACION PLAYITA|2021-01-08|14800|0|100|50|0|0|0|0|0|0|0|0|0|0|0|0|0|0|0|ULIN|MENDEZ|VICTOR|SOLTERO|X|X|SAN BENITO|EJIDO TIERRA Y LIBERTAD AMPLIACION PLAYITA|X|9371018798|X|X|X|SAN BENITO|X|LUNES|X|X|X|X|X|DOMICILIO |5700|9100|0|0|0|2022-01-20|2022-01-27|x|x|x|x|x|QWZHGJ0U9KVTQO|x|HOMBRE|X|14800|X|X|X|X|X|X|X|X|CARDENAS|X|X|X|X|X</v>
      </c>
    </row>
    <row r="1346" spans="1:82" x14ac:dyDescent="0.25">
      <c r="A1346" t="s">
        <v>1480</v>
      </c>
      <c r="B1346" t="s">
        <v>2465</v>
      </c>
      <c r="C1346">
        <v>3</v>
      </c>
      <c r="D1346" t="s">
        <v>3183</v>
      </c>
      <c r="E1346" t="s">
        <v>3188</v>
      </c>
      <c r="F1346" t="s">
        <v>3189</v>
      </c>
      <c r="G1346" t="s">
        <v>3388</v>
      </c>
      <c r="H1346" t="s">
        <v>3934</v>
      </c>
      <c r="I1346">
        <v>14800</v>
      </c>
      <c r="J1346">
        <v>0</v>
      </c>
      <c r="K1346">
        <v>100</v>
      </c>
      <c r="L1346">
        <v>50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0</v>
      </c>
      <c r="AB1346" t="s">
        <v>4183</v>
      </c>
      <c r="AC1346" t="s">
        <v>4346</v>
      </c>
      <c r="AD1346" t="s">
        <v>4293</v>
      </c>
      <c r="AE1346" t="s">
        <v>4</v>
      </c>
      <c r="AF1346" t="s">
        <v>1</v>
      </c>
      <c r="AG1346" t="s">
        <v>1</v>
      </c>
      <c r="AH1346" t="s">
        <v>3388</v>
      </c>
      <c r="AI1346" t="s">
        <v>3388</v>
      </c>
      <c r="AJ1346" t="s">
        <v>1</v>
      </c>
      <c r="AK1346">
        <v>9331573682</v>
      </c>
      <c r="AL1346" t="s">
        <v>1</v>
      </c>
      <c r="AM1346" t="s">
        <v>1</v>
      </c>
      <c r="AN1346" t="s">
        <v>1</v>
      </c>
      <c r="AO1346" t="s">
        <v>3388</v>
      </c>
      <c r="AP1346" t="s">
        <v>1</v>
      </c>
      <c r="AQ1346" t="s">
        <v>2</v>
      </c>
      <c r="AR1346" t="s">
        <v>1</v>
      </c>
      <c r="AS1346" t="s">
        <v>1</v>
      </c>
      <c r="AT1346" t="s">
        <v>1</v>
      </c>
      <c r="AU1346" t="s">
        <v>1</v>
      </c>
      <c r="AV1346" t="s">
        <v>1</v>
      </c>
      <c r="AW1346" t="s">
        <v>11</v>
      </c>
      <c r="AX1346">
        <f>Tabla1[[#This Row],[precio del paquete]]-Tabla1[[#This Row],[Saldo_Deudor]]</f>
        <v>9300</v>
      </c>
      <c r="AY1346">
        <v>5500</v>
      </c>
      <c r="AZ1346">
        <v>0</v>
      </c>
      <c r="BA1346">
        <v>0</v>
      </c>
      <c r="BB1346" s="20">
        <v>0</v>
      </c>
      <c r="BC1346" t="s">
        <v>4141</v>
      </c>
      <c r="BD1346" t="s">
        <v>5960</v>
      </c>
      <c r="BE1346" t="s">
        <v>3</v>
      </c>
      <c r="BF1346" t="s">
        <v>3</v>
      </c>
      <c r="BG1346" t="s">
        <v>3</v>
      </c>
      <c r="BH1346" t="s">
        <v>3</v>
      </c>
      <c r="BI1346" t="s">
        <v>3</v>
      </c>
      <c r="BJ1346" s="18" t="s">
        <v>6124</v>
      </c>
      <c r="BK1346" t="s">
        <v>3</v>
      </c>
      <c r="BL1346" t="s">
        <v>132</v>
      </c>
      <c r="BM1346" t="s">
        <v>1</v>
      </c>
      <c r="BN1346">
        <f>Tabla1[[#This Row],[precio del paquete]]</f>
        <v>14800</v>
      </c>
      <c r="BO1346" t="s">
        <v>1</v>
      </c>
      <c r="BP1346" t="s">
        <v>1</v>
      </c>
      <c r="BQ1346" t="s">
        <v>1</v>
      </c>
      <c r="BR1346" t="s">
        <v>1</v>
      </c>
      <c r="BS1346" t="s">
        <v>1</v>
      </c>
      <c r="BT1346" t="s">
        <v>1</v>
      </c>
      <c r="BU1346" t="s">
        <v>1</v>
      </c>
      <c r="BV1346" t="s">
        <v>1</v>
      </c>
      <c r="BW1346" t="s">
        <v>0</v>
      </c>
      <c r="BX1346" t="s">
        <v>1</v>
      </c>
      <c r="BY1346" t="s">
        <v>1</v>
      </c>
      <c r="BZ1346" t="s">
        <v>1</v>
      </c>
      <c r="CA1346" t="s">
        <v>1</v>
      </c>
      <c r="CB1346" t="s">
        <v>1</v>
      </c>
      <c r="CD1346" t="str" cm="1">
        <f t="array" aca="1" ref="CD1346" ca="1">eConcatenar(A1346:CB1346,"|")</f>
        <v>UkEXc1eCduC9Nt4n|COM2021-2752|3|MEMORIAL|TABASCO|COMALCALCO|IGNACIO ZARAGOZA 3RA SECCION|2021-08-31|14800|0|100|50|0|0|0|0|0|0|0|0|0|0|0|0|0|0|0|DE LA CRUZ|FLORES|AURORA|SOLTERO|X|X|IGNACIO ZARAGOZA 3RA SECCION|IGNACIO ZARAGOZA 3RA SECCION|X|9331573682|X|X|X|IGNACIO ZARAGOZA 3RA SECCION|X|LUNES|X|X|X|X|X|DOMICILIO |9300|5500|0|0|0|2022-01-24|2022-01-31|x|x|x|x|x|QWZHGJ0U9KVTQO|x|HOMBRE|X|14800|X|X|X|X|X|X|X|X|CARDENAS|X|X|X|X|X</v>
      </c>
    </row>
    <row r="1347" spans="1:82" x14ac:dyDescent="0.25">
      <c r="A1347" t="s">
        <v>1481</v>
      </c>
      <c r="B1347" t="s">
        <v>2218</v>
      </c>
      <c r="C1347">
        <v>3</v>
      </c>
      <c r="D1347" t="s">
        <v>3183</v>
      </c>
      <c r="E1347" t="s">
        <v>3188</v>
      </c>
      <c r="F1347" t="s">
        <v>3189</v>
      </c>
      <c r="G1347" t="s">
        <v>3249</v>
      </c>
      <c r="H1347" t="s">
        <v>3812</v>
      </c>
      <c r="I1347">
        <v>14800</v>
      </c>
      <c r="J1347">
        <v>0</v>
      </c>
      <c r="K1347">
        <v>100</v>
      </c>
      <c r="L1347">
        <v>50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0</v>
      </c>
      <c r="AB1347" t="s">
        <v>4184</v>
      </c>
      <c r="AC1347" t="s">
        <v>4342</v>
      </c>
      <c r="AD1347" t="s">
        <v>4343</v>
      </c>
      <c r="AE1347" t="s">
        <v>4</v>
      </c>
      <c r="AF1347" t="s">
        <v>1</v>
      </c>
      <c r="AG1347" t="s">
        <v>1</v>
      </c>
      <c r="AH1347" t="s">
        <v>5252</v>
      </c>
      <c r="AI1347" t="s">
        <v>3249</v>
      </c>
      <c r="AJ1347" t="s">
        <v>1</v>
      </c>
      <c r="AK1347">
        <v>9331213603</v>
      </c>
      <c r="AL1347" t="s">
        <v>1</v>
      </c>
      <c r="AM1347" t="s">
        <v>1</v>
      </c>
      <c r="AN1347" t="s">
        <v>1</v>
      </c>
      <c r="AO1347" t="s">
        <v>5252</v>
      </c>
      <c r="AP1347" t="s">
        <v>1</v>
      </c>
      <c r="AQ1347" t="s">
        <v>2</v>
      </c>
      <c r="AR1347" t="s">
        <v>1</v>
      </c>
      <c r="AS1347" t="s">
        <v>1</v>
      </c>
      <c r="AT1347" t="s">
        <v>1</v>
      </c>
      <c r="AU1347" t="s">
        <v>1</v>
      </c>
      <c r="AV1347" t="s">
        <v>1</v>
      </c>
      <c r="AW1347" t="s">
        <v>11</v>
      </c>
      <c r="AX1347">
        <f>Tabla1[[#This Row],[precio del paquete]]-Tabla1[[#This Row],[Saldo_Deudor]]</f>
        <v>300</v>
      </c>
      <c r="AY1347">
        <v>14500</v>
      </c>
      <c r="AZ1347">
        <v>0</v>
      </c>
      <c r="BA1347">
        <v>0</v>
      </c>
      <c r="BB1347" s="20">
        <v>0</v>
      </c>
      <c r="BC1347" t="s">
        <v>4141</v>
      </c>
      <c r="BD1347" t="s">
        <v>5960</v>
      </c>
      <c r="BE1347" t="s">
        <v>3</v>
      </c>
      <c r="BF1347" t="s">
        <v>3</v>
      </c>
      <c r="BG1347" t="s">
        <v>3</v>
      </c>
      <c r="BH1347" t="s">
        <v>3</v>
      </c>
      <c r="BI1347" t="s">
        <v>3</v>
      </c>
      <c r="BJ1347" s="19" t="s">
        <v>6144</v>
      </c>
      <c r="BK1347" t="s">
        <v>3</v>
      </c>
      <c r="BL1347" t="s">
        <v>132</v>
      </c>
      <c r="BM1347" t="s">
        <v>1</v>
      </c>
      <c r="BN1347">
        <f>Tabla1[[#This Row],[precio del paquete]]</f>
        <v>14800</v>
      </c>
      <c r="BO1347" t="s">
        <v>1</v>
      </c>
      <c r="BP1347" t="s">
        <v>1</v>
      </c>
      <c r="BQ1347" t="s">
        <v>1</v>
      </c>
      <c r="BR1347" t="s">
        <v>1</v>
      </c>
      <c r="BS1347" t="s">
        <v>1</v>
      </c>
      <c r="BT1347" t="s">
        <v>1</v>
      </c>
      <c r="BU1347" t="s">
        <v>1</v>
      </c>
      <c r="BV1347" t="s">
        <v>1</v>
      </c>
      <c r="BW1347" t="s">
        <v>0</v>
      </c>
      <c r="BX1347" t="s">
        <v>1</v>
      </c>
      <c r="BY1347" t="s">
        <v>1</v>
      </c>
      <c r="BZ1347" t="s">
        <v>1</v>
      </c>
      <c r="CA1347" t="s">
        <v>1</v>
      </c>
      <c r="CB1347" t="s">
        <v>1</v>
      </c>
      <c r="CD1347" t="str" cm="1">
        <f t="array" aca="1" ref="CD1347" ca="1">eConcatenar(A1347:CB1347,"|")</f>
        <v>5J2bFYr311RipquJ|COM2022-0131|3|MEMORIAL|TABASCO|COMALCALCO|COCOHITAL|2022-10-01|14800|0|100|50|0|0|0|0|0|0|0|0|0|0|0|0|0|0|0|PEREZ|RAYA|JUILIA|SOLTERO|X|X|COCOHITAL |COCOHITAL|X|9331213603|X|X|X|COCOHITAL |X|LUNES|X|X|X|X|X|DOMICILIO |300|14500|0|0|0|2022-01-24|2022-01-31|x|x|x|x|x|QX002L4E9KVTQO|x|HOMBRE|X|14800|X|X|X|X|X|X|X|X|CARDENAS|X|X|X|X|X</v>
      </c>
    </row>
    <row r="1348" spans="1:82" x14ac:dyDescent="0.25">
      <c r="A1348" t="s">
        <v>1482</v>
      </c>
      <c r="B1348" t="s">
        <v>2158</v>
      </c>
      <c r="C1348">
        <v>3</v>
      </c>
      <c r="D1348" t="s">
        <v>3183</v>
      </c>
      <c r="E1348" t="s">
        <v>3188</v>
      </c>
      <c r="F1348" t="s">
        <v>0</v>
      </c>
      <c r="G1348" t="s">
        <v>3213</v>
      </c>
      <c r="H1348" t="s">
        <v>3754</v>
      </c>
      <c r="I1348">
        <v>14800</v>
      </c>
      <c r="J1348">
        <v>0</v>
      </c>
      <c r="K1348">
        <v>50</v>
      </c>
      <c r="L1348">
        <v>50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 t="s">
        <v>7</v>
      </c>
      <c r="AC1348" t="s">
        <v>4233</v>
      </c>
      <c r="AD1348" t="s">
        <v>4239</v>
      </c>
      <c r="AE1348" t="s">
        <v>4</v>
      </c>
      <c r="AF1348" t="s">
        <v>1</v>
      </c>
      <c r="AG1348" t="s">
        <v>1</v>
      </c>
      <c r="AH1348" t="s">
        <v>5203</v>
      </c>
      <c r="AI1348" t="s">
        <v>3213</v>
      </c>
      <c r="AJ1348" t="s">
        <v>1</v>
      </c>
      <c r="AK1348">
        <v>9371479107</v>
      </c>
      <c r="AL1348" t="s">
        <v>1</v>
      </c>
      <c r="AM1348" t="s">
        <v>1</v>
      </c>
      <c r="AN1348" t="s">
        <v>1</v>
      </c>
      <c r="AO1348" t="s">
        <v>5203</v>
      </c>
      <c r="AP1348" t="s">
        <v>1</v>
      </c>
      <c r="AQ1348" t="s">
        <v>2</v>
      </c>
      <c r="AR1348" t="s">
        <v>1</v>
      </c>
      <c r="AS1348" t="s">
        <v>1</v>
      </c>
      <c r="AT1348" t="s">
        <v>1</v>
      </c>
      <c r="AU1348" t="s">
        <v>1</v>
      </c>
      <c r="AV1348" t="s">
        <v>1</v>
      </c>
      <c r="AW1348" t="s">
        <v>11</v>
      </c>
      <c r="AX1348">
        <f>Tabla1[[#This Row],[precio del paquete]]-Tabla1[[#This Row],[Saldo_Deudor]]</f>
        <v>1250</v>
      </c>
      <c r="AY1348">
        <v>13550</v>
      </c>
      <c r="AZ1348">
        <v>0</v>
      </c>
      <c r="BA1348">
        <v>0</v>
      </c>
      <c r="BB1348" s="20">
        <v>0</v>
      </c>
      <c r="BC1348" t="s">
        <v>3768</v>
      </c>
      <c r="BD1348" t="s">
        <v>3769</v>
      </c>
      <c r="BE1348" t="s">
        <v>3</v>
      </c>
      <c r="BF1348" t="s">
        <v>3</v>
      </c>
      <c r="BG1348" t="s">
        <v>3</v>
      </c>
      <c r="BH1348" t="s">
        <v>3</v>
      </c>
      <c r="BI1348" t="s">
        <v>3</v>
      </c>
      <c r="BJ1348" s="18" t="s">
        <v>6144</v>
      </c>
      <c r="BK1348" t="s">
        <v>3</v>
      </c>
      <c r="BL1348" t="s">
        <v>132</v>
      </c>
      <c r="BM1348" t="s">
        <v>1</v>
      </c>
      <c r="BN1348">
        <f>Tabla1[[#This Row],[precio del paquete]]</f>
        <v>14800</v>
      </c>
      <c r="BO1348" t="s">
        <v>1</v>
      </c>
      <c r="BP1348" t="s">
        <v>1</v>
      </c>
      <c r="BQ1348" t="s">
        <v>1</v>
      </c>
      <c r="BR1348" t="s">
        <v>1</v>
      </c>
      <c r="BS1348" t="s">
        <v>1</v>
      </c>
      <c r="BT1348" t="s">
        <v>1</v>
      </c>
      <c r="BU1348" t="s">
        <v>1</v>
      </c>
      <c r="BV1348" t="s">
        <v>1</v>
      </c>
      <c r="BW1348" t="s">
        <v>0</v>
      </c>
      <c r="BX1348" t="s">
        <v>1</v>
      </c>
      <c r="BY1348" t="s">
        <v>1</v>
      </c>
      <c r="BZ1348" t="s">
        <v>1</v>
      </c>
      <c r="CA1348" t="s">
        <v>1</v>
      </c>
      <c r="CB1348" t="s">
        <v>1</v>
      </c>
      <c r="CD1348" t="str" cm="1">
        <f t="array" aca="1" ref="CD1348" ca="1">eConcatenar(A1348:CB1348,"|")</f>
        <v>dPPpwfejLpwpgnfS|CAR2021-6209|3|MEMORIAL|TABASCO|CARDENAS|BAJIO 1RA |2021-10-16|14800|0|50|50|0|0|0|0|0|0|0|0|0|0|0|0|0|0|0|LOPEZ|MARCHENA|ROCIO|SOLTERO|X|X|BAJIO 1RA CALLE PERIFERICO|BAJIO 1RA |X|9371479107|X|X|X|BAJIO 1RA CALLE PERIFERICO|X|LUNES|X|X|X|X|X|DOMICILIO |1250|13550|0|0|0|2022-01-22|2022-01-29|x|x|x|x|x|QX002L4E9KVTQO|x|HOMBRE|X|14800|X|X|X|X|X|X|X|X|CARDENAS|X|X|X|X|X</v>
      </c>
    </row>
    <row r="1349" spans="1:82" x14ac:dyDescent="0.25">
      <c r="A1349" t="s">
        <v>1483</v>
      </c>
      <c r="B1349" t="s">
        <v>2563</v>
      </c>
      <c r="C1349">
        <v>3</v>
      </c>
      <c r="D1349" t="s">
        <v>3183</v>
      </c>
      <c r="E1349" t="s">
        <v>3188</v>
      </c>
      <c r="F1349" t="s">
        <v>0</v>
      </c>
      <c r="G1349" t="s">
        <v>3456</v>
      </c>
      <c r="H1349" t="s">
        <v>3767</v>
      </c>
      <c r="I1349">
        <v>14800</v>
      </c>
      <c r="J1349">
        <v>0</v>
      </c>
      <c r="K1349">
        <v>50</v>
      </c>
      <c r="L1349">
        <v>50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 t="s">
        <v>4402</v>
      </c>
      <c r="AC1349" t="s">
        <v>8</v>
      </c>
      <c r="AD1349" t="s">
        <v>4735</v>
      </c>
      <c r="AE1349" t="s">
        <v>4</v>
      </c>
      <c r="AF1349" t="s">
        <v>1</v>
      </c>
      <c r="AG1349" t="s">
        <v>1</v>
      </c>
      <c r="AH1349" t="s">
        <v>5507</v>
      </c>
      <c r="AI1349" t="s">
        <v>3456</v>
      </c>
      <c r="AJ1349" t="s">
        <v>1</v>
      </c>
      <c r="AK1349">
        <v>9371113951</v>
      </c>
      <c r="AL1349" t="s">
        <v>1</v>
      </c>
      <c r="AM1349" t="s">
        <v>1</v>
      </c>
      <c r="AN1349" t="s">
        <v>1</v>
      </c>
      <c r="AO1349" t="s">
        <v>5507</v>
      </c>
      <c r="AP1349" t="s">
        <v>1</v>
      </c>
      <c r="AQ1349" t="s">
        <v>2</v>
      </c>
      <c r="AR1349" t="s">
        <v>1</v>
      </c>
      <c r="AS1349" t="s">
        <v>1</v>
      </c>
      <c r="AT1349" t="s">
        <v>1</v>
      </c>
      <c r="AU1349" t="s">
        <v>1</v>
      </c>
      <c r="AV1349" t="s">
        <v>1</v>
      </c>
      <c r="AW1349" t="s">
        <v>11</v>
      </c>
      <c r="AX1349">
        <f>Tabla1[[#This Row],[precio del paquete]]-Tabla1[[#This Row],[Saldo_Deudor]]</f>
        <v>1150</v>
      </c>
      <c r="AY1349">
        <v>13650</v>
      </c>
      <c r="AZ1349">
        <v>0</v>
      </c>
      <c r="BA1349">
        <v>0</v>
      </c>
      <c r="BB1349" s="20">
        <v>0</v>
      </c>
      <c r="BC1349" t="s">
        <v>3768</v>
      </c>
      <c r="BD1349" t="s">
        <v>3769</v>
      </c>
      <c r="BE1349" t="s">
        <v>3</v>
      </c>
      <c r="BF1349" t="s">
        <v>3</v>
      </c>
      <c r="BG1349" t="s">
        <v>3</v>
      </c>
      <c r="BH1349" t="s">
        <v>3</v>
      </c>
      <c r="BI1349" t="s">
        <v>3</v>
      </c>
      <c r="BJ1349" s="19" t="s">
        <v>6135</v>
      </c>
      <c r="BK1349" t="s">
        <v>3</v>
      </c>
      <c r="BL1349" t="s">
        <v>132</v>
      </c>
      <c r="BM1349" t="s">
        <v>1</v>
      </c>
      <c r="BN1349">
        <f>Tabla1[[#This Row],[precio del paquete]]</f>
        <v>14800</v>
      </c>
      <c r="BO1349" t="s">
        <v>1</v>
      </c>
      <c r="BP1349" t="s">
        <v>1</v>
      </c>
      <c r="BQ1349" t="s">
        <v>1</v>
      </c>
      <c r="BR1349" t="s">
        <v>1</v>
      </c>
      <c r="BS1349" t="s">
        <v>1</v>
      </c>
      <c r="BT1349" t="s">
        <v>1</v>
      </c>
      <c r="BU1349" t="s">
        <v>1</v>
      </c>
      <c r="BV1349" t="s">
        <v>1</v>
      </c>
      <c r="BW1349" t="s">
        <v>0</v>
      </c>
      <c r="BX1349" t="s">
        <v>1</v>
      </c>
      <c r="BY1349" t="s">
        <v>1</v>
      </c>
      <c r="BZ1349" t="s">
        <v>1</v>
      </c>
      <c r="CA1349" t="s">
        <v>1</v>
      </c>
      <c r="CB1349" t="s">
        <v>1</v>
      </c>
      <c r="CD1349" t="str" cm="1">
        <f t="array" aca="1" ref="CD1349" ca="1">eConcatenar(A1349:CB1349,"|")</f>
        <v>0JjxsIlwPpRzMuZW|CAR2021-6251|3|MEMORIAL|TABASCO|CARDENAS|NUEVO PROGRESO|2021-10-20|14800|0|50|50|0|0|0|0|0|0|0|0|0|0|0|0|0|0|0|MONTALVO|GOMEZ|ZENAIDA|SOLTERO|X|X|CALLE GREGORIO MENDEZ|NUEVO PROGRESO|X|9371113951|X|X|X|CALLE GREGORIO MENDEZ|X|LUNES|X|X|X|X|X|DOMICILIO |1150|13650|0|0|0|2022-01-22|2022-01-29|x|x|x|x|x|MYEDVABVTAZ4TPF|x|HOMBRE|X|14800|X|X|X|X|X|X|X|X|CARDENAS|X|X|X|X|X</v>
      </c>
    </row>
    <row r="1350" spans="1:82" x14ac:dyDescent="0.25">
      <c r="A1350" t="s">
        <v>1484</v>
      </c>
      <c r="B1350" t="s">
        <v>2564</v>
      </c>
      <c r="C1350">
        <v>3</v>
      </c>
      <c r="D1350" t="s">
        <v>3183</v>
      </c>
      <c r="E1350" t="s">
        <v>3188</v>
      </c>
      <c r="F1350" t="s">
        <v>0</v>
      </c>
      <c r="G1350" t="s">
        <v>3456</v>
      </c>
      <c r="H1350" t="s">
        <v>3767</v>
      </c>
      <c r="I1350">
        <v>14800</v>
      </c>
      <c r="J1350">
        <v>0</v>
      </c>
      <c r="K1350">
        <v>50</v>
      </c>
      <c r="L1350">
        <v>50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0</v>
      </c>
      <c r="AB1350" t="s">
        <v>4226</v>
      </c>
      <c r="AC1350" t="s">
        <v>4314</v>
      </c>
      <c r="AD1350" t="s">
        <v>4237</v>
      </c>
      <c r="AE1350" t="s">
        <v>4</v>
      </c>
      <c r="AF1350" t="s">
        <v>1</v>
      </c>
      <c r="AG1350" t="s">
        <v>1</v>
      </c>
      <c r="AH1350" t="s">
        <v>5507</v>
      </c>
      <c r="AI1350" t="s">
        <v>3456</v>
      </c>
      <c r="AJ1350" t="s">
        <v>1</v>
      </c>
      <c r="AK1350">
        <v>9371113951</v>
      </c>
      <c r="AL1350" t="s">
        <v>1</v>
      </c>
      <c r="AM1350" t="s">
        <v>1</v>
      </c>
      <c r="AN1350" t="s">
        <v>1</v>
      </c>
      <c r="AO1350" t="s">
        <v>5507</v>
      </c>
      <c r="AP1350" t="s">
        <v>1</v>
      </c>
      <c r="AQ1350" t="s">
        <v>2</v>
      </c>
      <c r="AR1350" t="s">
        <v>1</v>
      </c>
      <c r="AS1350" t="s">
        <v>1</v>
      </c>
      <c r="AT1350" t="s">
        <v>1</v>
      </c>
      <c r="AU1350" t="s">
        <v>1</v>
      </c>
      <c r="AV1350" t="s">
        <v>1</v>
      </c>
      <c r="AW1350" t="s">
        <v>11</v>
      </c>
      <c r="AX1350">
        <f>Tabla1[[#This Row],[precio del paquete]]-Tabla1[[#This Row],[Saldo_Deudor]]</f>
        <v>1150</v>
      </c>
      <c r="AY1350">
        <v>13650</v>
      </c>
      <c r="AZ1350">
        <v>0</v>
      </c>
      <c r="BA1350">
        <v>0</v>
      </c>
      <c r="BB1350" s="20">
        <v>0</v>
      </c>
      <c r="BC1350" t="s">
        <v>3768</v>
      </c>
      <c r="BD1350" t="s">
        <v>3769</v>
      </c>
      <c r="BE1350" t="s">
        <v>3</v>
      </c>
      <c r="BF1350" t="s">
        <v>3</v>
      </c>
      <c r="BG1350" t="s">
        <v>3</v>
      </c>
      <c r="BH1350" t="s">
        <v>3</v>
      </c>
      <c r="BI1350" t="s">
        <v>3</v>
      </c>
      <c r="BJ1350" s="18" t="s">
        <v>6135</v>
      </c>
      <c r="BK1350" t="s">
        <v>3</v>
      </c>
      <c r="BL1350" t="s">
        <v>132</v>
      </c>
      <c r="BM1350" t="s">
        <v>1</v>
      </c>
      <c r="BN1350">
        <f>Tabla1[[#This Row],[precio del paquete]]</f>
        <v>14800</v>
      </c>
      <c r="BO1350" t="s">
        <v>1</v>
      </c>
      <c r="BP1350" t="s">
        <v>1</v>
      </c>
      <c r="BQ1350" t="s">
        <v>1</v>
      </c>
      <c r="BR1350" t="s">
        <v>1</v>
      </c>
      <c r="BS1350" t="s">
        <v>1</v>
      </c>
      <c r="BT1350" t="s">
        <v>1</v>
      </c>
      <c r="BU1350" t="s">
        <v>1</v>
      </c>
      <c r="BV1350" t="s">
        <v>1</v>
      </c>
      <c r="BW1350" t="s">
        <v>0</v>
      </c>
      <c r="BX1350" t="s">
        <v>1</v>
      </c>
      <c r="BY1350" t="s">
        <v>1</v>
      </c>
      <c r="BZ1350" t="s">
        <v>1</v>
      </c>
      <c r="CA1350" t="s">
        <v>1</v>
      </c>
      <c r="CB1350" t="s">
        <v>1</v>
      </c>
      <c r="CD1350" t="str" cm="1">
        <f t="array" aca="1" ref="CD1350" ca="1">eConcatenar(A1350:CB1350,"|")</f>
        <v>t2kKdfpRstALtDsa|CAR2021-6250|3|MEMORIAL|TABASCO|CARDENAS|NUEVO PROGRESO|2021-10-20|14800|0|50|50|0|0|0|0|0|0|0|0|0|0|0|0|0|0|0|CRUZ|CASTILLO|ALEJANDRO|SOLTERO|X|X|CALLE GREGORIO MENDEZ|NUEVO PROGRESO|X|9371113951|X|X|X|CALLE GREGORIO MENDEZ|X|LUNES|X|X|X|X|X|DOMICILIO |1150|13650|0|0|0|2022-01-22|2022-01-29|x|x|x|x|x|MYEDVABVTAZ4TPF|x|HOMBRE|X|14800|X|X|X|X|X|X|X|X|CARDENAS|X|X|X|X|X</v>
      </c>
    </row>
    <row r="1351" spans="1:82" x14ac:dyDescent="0.25">
      <c r="A1351" t="s">
        <v>1485</v>
      </c>
      <c r="B1351" t="s">
        <v>2565</v>
      </c>
      <c r="C1351">
        <v>3</v>
      </c>
      <c r="D1351" t="s">
        <v>3183</v>
      </c>
      <c r="E1351" t="s">
        <v>3188</v>
      </c>
      <c r="F1351" t="s">
        <v>0</v>
      </c>
      <c r="G1351" t="s">
        <v>3456</v>
      </c>
      <c r="H1351" t="s">
        <v>3833</v>
      </c>
      <c r="I1351">
        <v>14800</v>
      </c>
      <c r="J1351">
        <v>0</v>
      </c>
      <c r="K1351">
        <v>200</v>
      </c>
      <c r="L1351">
        <v>50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 t="s">
        <v>4736</v>
      </c>
      <c r="AC1351" t="s">
        <v>4186</v>
      </c>
      <c r="AD1351" t="s">
        <v>4371</v>
      </c>
      <c r="AE1351" t="s">
        <v>4</v>
      </c>
      <c r="AF1351" t="s">
        <v>1</v>
      </c>
      <c r="AG1351" t="s">
        <v>1</v>
      </c>
      <c r="AH1351" t="s">
        <v>5508</v>
      </c>
      <c r="AI1351" t="s">
        <v>3456</v>
      </c>
      <c r="AJ1351" t="s">
        <v>1</v>
      </c>
      <c r="AK1351">
        <v>8117164264</v>
      </c>
      <c r="AL1351" t="s">
        <v>1</v>
      </c>
      <c r="AM1351" t="s">
        <v>1</v>
      </c>
      <c r="AN1351" t="s">
        <v>1</v>
      </c>
      <c r="AO1351" t="s">
        <v>5508</v>
      </c>
      <c r="AP1351" t="s">
        <v>1</v>
      </c>
      <c r="AQ1351" t="s">
        <v>2</v>
      </c>
      <c r="AR1351" t="s">
        <v>1</v>
      </c>
      <c r="AS1351" t="s">
        <v>1</v>
      </c>
      <c r="AT1351" t="s">
        <v>1</v>
      </c>
      <c r="AU1351" t="s">
        <v>1</v>
      </c>
      <c r="AV1351" t="s">
        <v>1</v>
      </c>
      <c r="AW1351" t="s">
        <v>11</v>
      </c>
      <c r="AX1351">
        <f>Tabla1[[#This Row],[precio del paquete]]-Tabla1[[#This Row],[Saldo_Deudor]]</f>
        <v>1200</v>
      </c>
      <c r="AY1351">
        <v>13600</v>
      </c>
      <c r="AZ1351">
        <v>0</v>
      </c>
      <c r="BA1351">
        <v>0</v>
      </c>
      <c r="BB1351" s="20">
        <v>0</v>
      </c>
      <c r="BC1351" t="s">
        <v>3768</v>
      </c>
      <c r="BD1351" t="s">
        <v>3769</v>
      </c>
      <c r="BE1351" t="s">
        <v>3</v>
      </c>
      <c r="BF1351" t="s">
        <v>3</v>
      </c>
      <c r="BG1351" t="s">
        <v>3</v>
      </c>
      <c r="BH1351" t="s">
        <v>3</v>
      </c>
      <c r="BI1351" t="s">
        <v>3</v>
      </c>
      <c r="BJ1351" s="19" t="s">
        <v>6135</v>
      </c>
      <c r="BK1351" t="s">
        <v>3</v>
      </c>
      <c r="BL1351" t="s">
        <v>132</v>
      </c>
      <c r="BM1351" t="s">
        <v>1</v>
      </c>
      <c r="BN1351">
        <f>Tabla1[[#This Row],[precio del paquete]]</f>
        <v>14800</v>
      </c>
      <c r="BO1351" t="s">
        <v>1</v>
      </c>
      <c r="BP1351" t="s">
        <v>1</v>
      </c>
      <c r="BQ1351" t="s">
        <v>1</v>
      </c>
      <c r="BR1351" t="s">
        <v>1</v>
      </c>
      <c r="BS1351" t="s">
        <v>1</v>
      </c>
      <c r="BT1351" t="s">
        <v>1</v>
      </c>
      <c r="BU1351" t="s">
        <v>1</v>
      </c>
      <c r="BV1351" t="s">
        <v>1</v>
      </c>
      <c r="BW1351" t="s">
        <v>0</v>
      </c>
      <c r="BX1351" t="s">
        <v>1</v>
      </c>
      <c r="BY1351" t="s">
        <v>1</v>
      </c>
      <c r="BZ1351" t="s">
        <v>1</v>
      </c>
      <c r="CA1351" t="s">
        <v>1</v>
      </c>
      <c r="CB1351" t="s">
        <v>1</v>
      </c>
      <c r="CD1351" t="str" cm="1">
        <f t="array" aca="1" ref="CD1351" ca="1">eConcatenar(A1351:CB1351,"|")</f>
        <v>mWhxJdfFTMsvE6CB|CAR2021-6699|3|MEMORIAL|TABASCO|CARDENAS|NUEVO PROGRESO|2021-08-11|14800|0|200|50|0|0|0|0|0|0|0|0|0|0|0|0|0|0|0|GONZALI|GARCIA|RICARDO|SOLTERO|X|X|CERRADA JAIME NUNOS|NUEVO PROGRESO|X|8117164264|X|X|X|CERRADA JAIME NUNOS|X|LUNES|X|X|X|X|X|DOMICILIO |1200|13600|0|0|0|2022-01-22|2022-01-29|x|x|x|x|x|MYEDVABVTAZ4TPF|x|HOMBRE|X|14800|X|X|X|X|X|X|X|X|CARDENAS|X|X|X|X|X</v>
      </c>
    </row>
    <row r="1352" spans="1:82" x14ac:dyDescent="0.25">
      <c r="A1352" t="s">
        <v>1486</v>
      </c>
      <c r="B1352" t="s">
        <v>2892</v>
      </c>
      <c r="C1352">
        <v>3</v>
      </c>
      <c r="D1352" t="s">
        <v>3183</v>
      </c>
      <c r="E1352" t="s">
        <v>3188</v>
      </c>
      <c r="F1352" t="s">
        <v>0</v>
      </c>
      <c r="G1352" t="s">
        <v>3621</v>
      </c>
      <c r="H1352" t="s">
        <v>3824</v>
      </c>
      <c r="I1352">
        <v>14800</v>
      </c>
      <c r="J1352">
        <v>0</v>
      </c>
      <c r="K1352">
        <v>300</v>
      </c>
      <c r="L1352">
        <v>50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 t="s">
        <v>4494</v>
      </c>
      <c r="AC1352" t="s">
        <v>4973</v>
      </c>
      <c r="AD1352" t="s">
        <v>4974</v>
      </c>
      <c r="AE1352" t="s">
        <v>4</v>
      </c>
      <c r="AF1352" t="s">
        <v>1</v>
      </c>
      <c r="AG1352" t="s">
        <v>1</v>
      </c>
      <c r="AH1352" t="s">
        <v>5735</v>
      </c>
      <c r="AI1352" t="s">
        <v>3621</v>
      </c>
      <c r="AJ1352" t="s">
        <v>1</v>
      </c>
      <c r="AK1352">
        <v>9371428319</v>
      </c>
      <c r="AL1352" t="s">
        <v>1</v>
      </c>
      <c r="AM1352" t="s">
        <v>1</v>
      </c>
      <c r="AN1352" t="s">
        <v>1</v>
      </c>
      <c r="AO1352" t="s">
        <v>5735</v>
      </c>
      <c r="AP1352" t="s">
        <v>1</v>
      </c>
      <c r="AQ1352" t="s">
        <v>2</v>
      </c>
      <c r="AR1352" t="s">
        <v>1</v>
      </c>
      <c r="AS1352" t="s">
        <v>1</v>
      </c>
      <c r="AT1352" t="s">
        <v>1</v>
      </c>
      <c r="AU1352" t="s">
        <v>1</v>
      </c>
      <c r="AV1352" t="s">
        <v>1</v>
      </c>
      <c r="AW1352" t="s">
        <v>11</v>
      </c>
      <c r="AX1352">
        <f>Tabla1[[#This Row],[precio del paquete]]-Tabla1[[#This Row],[Saldo_Deudor]]</f>
        <v>1200</v>
      </c>
      <c r="AY1352">
        <v>13600</v>
      </c>
      <c r="AZ1352">
        <v>0</v>
      </c>
      <c r="BA1352">
        <v>0</v>
      </c>
      <c r="BB1352" s="20">
        <v>0</v>
      </c>
      <c r="BC1352" t="s">
        <v>3768</v>
      </c>
      <c r="BD1352" t="s">
        <v>3769</v>
      </c>
      <c r="BE1352" t="s">
        <v>3</v>
      </c>
      <c r="BF1352" t="s">
        <v>3</v>
      </c>
      <c r="BG1352" t="s">
        <v>3</v>
      </c>
      <c r="BH1352" t="s">
        <v>3</v>
      </c>
      <c r="BI1352" t="s">
        <v>3</v>
      </c>
      <c r="BJ1352" s="18" t="s">
        <v>6135</v>
      </c>
      <c r="BK1352" t="s">
        <v>3</v>
      </c>
      <c r="BL1352" t="s">
        <v>132</v>
      </c>
      <c r="BM1352" t="s">
        <v>1</v>
      </c>
      <c r="BN1352">
        <f>Tabla1[[#This Row],[precio del paquete]]</f>
        <v>14800</v>
      </c>
      <c r="BO1352" t="s">
        <v>1</v>
      </c>
      <c r="BP1352" t="s">
        <v>1</v>
      </c>
      <c r="BQ1352" t="s">
        <v>1</v>
      </c>
      <c r="BR1352" t="s">
        <v>1</v>
      </c>
      <c r="BS1352" t="s">
        <v>1</v>
      </c>
      <c r="BT1352" t="s">
        <v>1</v>
      </c>
      <c r="BU1352" t="s">
        <v>1</v>
      </c>
      <c r="BV1352" t="s">
        <v>1</v>
      </c>
      <c r="BW1352" t="s">
        <v>0</v>
      </c>
      <c r="BX1352" t="s">
        <v>1</v>
      </c>
      <c r="BY1352" t="s">
        <v>1</v>
      </c>
      <c r="BZ1352" t="s">
        <v>1</v>
      </c>
      <c r="CA1352" t="s">
        <v>1</v>
      </c>
      <c r="CB1352" t="s">
        <v>1</v>
      </c>
      <c r="CD1352" t="str" cm="1">
        <f t="array" aca="1" ref="CD1352" ca="1">eConcatenar(A1352:CB1352,"|")</f>
        <v>R2aHAP2Ax5TikSw1|CAR2021-6613|3|MEMORIAL|TABASCO|CARDENAS|VILLA ESMERALDA|2021-10-30|14800|0|300|50|0|0|0|0|0|0|0|0|0|0|0|0|0|0|0|DIAZ|MORENA|ISABEL|SOLTERO|X|X|FRACCIONAMIENTO VILLA ESMERALDA|VILLA ESMERALDA|X|9371428319|X|X|X|FRACCIONAMIENTO VILLA ESMERALDA|X|LUNES|X|X|X|X|X|DOMICILIO |1200|13600|0|0|0|2022-01-22|2022-01-29|x|x|x|x|x|MYEDVABVTAZ4TPF|x|HOMBRE|X|14800|X|X|X|X|X|X|X|X|CARDENAS|X|X|X|X|X</v>
      </c>
    </row>
    <row r="1353" spans="1:82" x14ac:dyDescent="0.25">
      <c r="A1353" t="s">
        <v>1487</v>
      </c>
      <c r="B1353" t="s">
        <v>2469</v>
      </c>
      <c r="C1353">
        <v>3</v>
      </c>
      <c r="D1353" t="s">
        <v>3183</v>
      </c>
      <c r="E1353" t="s">
        <v>3188</v>
      </c>
      <c r="F1353" t="s">
        <v>0</v>
      </c>
      <c r="G1353" t="s">
        <v>3392</v>
      </c>
      <c r="H1353" t="s">
        <v>3858</v>
      </c>
      <c r="I1353">
        <v>14800</v>
      </c>
      <c r="J1353">
        <v>0</v>
      </c>
      <c r="K1353">
        <v>200</v>
      </c>
      <c r="L1353">
        <v>50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0</v>
      </c>
      <c r="AB1353" t="s">
        <v>4314</v>
      </c>
      <c r="AC1353" t="s">
        <v>4642</v>
      </c>
      <c r="AD1353" t="s">
        <v>4643</v>
      </c>
      <c r="AE1353" t="s">
        <v>4</v>
      </c>
      <c r="AF1353" t="s">
        <v>1</v>
      </c>
      <c r="AG1353" t="s">
        <v>1</v>
      </c>
      <c r="AH1353" t="s">
        <v>5448</v>
      </c>
      <c r="AI1353" t="s">
        <v>3392</v>
      </c>
      <c r="AJ1353" t="s">
        <v>1</v>
      </c>
      <c r="AK1353">
        <v>9371181893</v>
      </c>
      <c r="AL1353" t="s">
        <v>1</v>
      </c>
      <c r="AM1353" t="s">
        <v>1</v>
      </c>
      <c r="AN1353" t="s">
        <v>1</v>
      </c>
      <c r="AO1353" t="s">
        <v>5448</v>
      </c>
      <c r="AP1353" t="s">
        <v>1</v>
      </c>
      <c r="AQ1353" t="s">
        <v>2</v>
      </c>
      <c r="AR1353" t="s">
        <v>1</v>
      </c>
      <c r="AS1353" t="s">
        <v>1</v>
      </c>
      <c r="AT1353" t="s">
        <v>1</v>
      </c>
      <c r="AU1353" t="s">
        <v>1</v>
      </c>
      <c r="AV1353" t="s">
        <v>1</v>
      </c>
      <c r="AW1353" t="s">
        <v>11</v>
      </c>
      <c r="AX1353">
        <f>Tabla1[[#This Row],[precio del paquete]]-Tabla1[[#This Row],[Saldo_Deudor]]</f>
        <v>5700</v>
      </c>
      <c r="AY1353">
        <v>9100</v>
      </c>
      <c r="AZ1353">
        <v>0</v>
      </c>
      <c r="BA1353">
        <v>0</v>
      </c>
      <c r="BB1353" s="20">
        <v>0</v>
      </c>
      <c r="BC1353" t="s">
        <v>3768</v>
      </c>
      <c r="BD1353" t="s">
        <v>3769</v>
      </c>
      <c r="BE1353" t="s">
        <v>3</v>
      </c>
      <c r="BF1353" t="s">
        <v>3</v>
      </c>
      <c r="BG1353" t="s">
        <v>3</v>
      </c>
      <c r="BH1353" t="s">
        <v>3</v>
      </c>
      <c r="BI1353" t="s">
        <v>3</v>
      </c>
      <c r="BJ1353" s="19" t="s">
        <v>6135</v>
      </c>
      <c r="BK1353" t="s">
        <v>3</v>
      </c>
      <c r="BL1353" t="s">
        <v>132</v>
      </c>
      <c r="BM1353" t="s">
        <v>1</v>
      </c>
      <c r="BN1353">
        <f>Tabla1[[#This Row],[precio del paquete]]</f>
        <v>14800</v>
      </c>
      <c r="BO1353" t="s">
        <v>1</v>
      </c>
      <c r="BP1353" t="s">
        <v>1</v>
      </c>
      <c r="BQ1353" t="s">
        <v>1</v>
      </c>
      <c r="BR1353" t="s">
        <v>1</v>
      </c>
      <c r="BS1353" t="s">
        <v>1</v>
      </c>
      <c r="BT1353" t="s">
        <v>1</v>
      </c>
      <c r="BU1353" t="s">
        <v>1</v>
      </c>
      <c r="BV1353" t="s">
        <v>1</v>
      </c>
      <c r="BW1353" t="s">
        <v>0</v>
      </c>
      <c r="BX1353" t="s">
        <v>1</v>
      </c>
      <c r="BY1353" t="s">
        <v>1</v>
      </c>
      <c r="BZ1353" t="s">
        <v>1</v>
      </c>
      <c r="CA1353" t="s">
        <v>1</v>
      </c>
      <c r="CB1353" t="s">
        <v>1</v>
      </c>
      <c r="CD1353" t="str" cm="1">
        <f t="array" aca="1" ref="CD1353" ca="1">eConcatenar(A1353:CB1353,"|")</f>
        <v>zRnWJfUeMMzIMBEw|CAR2021-7046|3|MEMORIAL|TABASCO|CARDENAS|INFONAVIT DEPORTIVA|2021-11-19|14800|0|200|50|0|0|0|0|0|0|0|0|0|0|0|0|0|0|0|CASTILLO|CARRILLO|ELVIA|SOLTERO|X|X|INFONAVIT DEPORTIVA |INFONAVIT DEPORTIVA|X|9371181893|X|X|X|INFONAVIT DEPORTIVA |X|LUNES|X|X|X|X|X|DOMICILIO |5700|9100|0|0|0|2022-01-22|2022-01-29|x|x|x|x|x|MYEDVABVTAZ4TPF|x|HOMBRE|X|14800|X|X|X|X|X|X|X|X|CARDENAS|X|X|X|X|X</v>
      </c>
    </row>
    <row r="1354" spans="1:82" x14ac:dyDescent="0.25">
      <c r="A1354" t="s">
        <v>1488</v>
      </c>
      <c r="B1354" t="s">
        <v>2470</v>
      </c>
      <c r="C1354">
        <v>3</v>
      </c>
      <c r="D1354" t="s">
        <v>3183</v>
      </c>
      <c r="E1354" t="s">
        <v>3188</v>
      </c>
      <c r="F1354" t="s">
        <v>0</v>
      </c>
      <c r="G1354" t="s">
        <v>3392</v>
      </c>
      <c r="H1354" t="s">
        <v>3760</v>
      </c>
      <c r="I1354">
        <v>14800</v>
      </c>
      <c r="J1354">
        <v>0</v>
      </c>
      <c r="K1354">
        <v>200</v>
      </c>
      <c r="L1354">
        <v>50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0</v>
      </c>
      <c r="AB1354" t="s">
        <v>4334</v>
      </c>
      <c r="AC1354" t="s">
        <v>4219</v>
      </c>
      <c r="AD1354" t="s">
        <v>4644</v>
      </c>
      <c r="AE1354" t="s">
        <v>4</v>
      </c>
      <c r="AF1354" t="s">
        <v>1</v>
      </c>
      <c r="AG1354" t="s">
        <v>1</v>
      </c>
      <c r="AH1354" t="s">
        <v>5448</v>
      </c>
      <c r="AI1354" t="s">
        <v>3392</v>
      </c>
      <c r="AJ1354" t="s">
        <v>1</v>
      </c>
      <c r="AK1354">
        <v>9371546759</v>
      </c>
      <c r="AL1354" t="s">
        <v>1</v>
      </c>
      <c r="AM1354" t="s">
        <v>1</v>
      </c>
      <c r="AN1354" t="s">
        <v>1</v>
      </c>
      <c r="AO1354" t="s">
        <v>5448</v>
      </c>
      <c r="AP1354" t="s">
        <v>1</v>
      </c>
      <c r="AQ1354" t="s">
        <v>2</v>
      </c>
      <c r="AR1354" t="s">
        <v>1</v>
      </c>
      <c r="AS1354" t="s">
        <v>1</v>
      </c>
      <c r="AT1354" t="s">
        <v>1</v>
      </c>
      <c r="AU1354" t="s">
        <v>1</v>
      </c>
      <c r="AV1354" t="s">
        <v>1</v>
      </c>
      <c r="AW1354" t="s">
        <v>11</v>
      </c>
      <c r="AX1354">
        <f>Tabla1[[#This Row],[precio del paquete]]-Tabla1[[#This Row],[Saldo_Deudor]]</f>
        <v>1000</v>
      </c>
      <c r="AY1354">
        <v>13800</v>
      </c>
      <c r="AZ1354">
        <v>0</v>
      </c>
      <c r="BA1354">
        <v>0</v>
      </c>
      <c r="BB1354" s="20">
        <v>0</v>
      </c>
      <c r="BC1354" t="s">
        <v>3768</v>
      </c>
      <c r="BD1354" t="s">
        <v>3769</v>
      </c>
      <c r="BE1354" t="s">
        <v>3</v>
      </c>
      <c r="BF1354" t="s">
        <v>3</v>
      </c>
      <c r="BG1354" t="s">
        <v>3</v>
      </c>
      <c r="BH1354" t="s">
        <v>3</v>
      </c>
      <c r="BI1354" t="s">
        <v>3</v>
      </c>
      <c r="BJ1354" s="18" t="s">
        <v>6135</v>
      </c>
      <c r="BK1354" t="s">
        <v>3</v>
      </c>
      <c r="BL1354" t="s">
        <v>132</v>
      </c>
      <c r="BM1354" t="s">
        <v>1</v>
      </c>
      <c r="BN1354">
        <f>Tabla1[[#This Row],[precio del paquete]]</f>
        <v>14800</v>
      </c>
      <c r="BO1354" t="s">
        <v>1</v>
      </c>
      <c r="BP1354" t="s">
        <v>1</v>
      </c>
      <c r="BQ1354" t="s">
        <v>1</v>
      </c>
      <c r="BR1354" t="s">
        <v>1</v>
      </c>
      <c r="BS1354" t="s">
        <v>1</v>
      </c>
      <c r="BT1354" t="s">
        <v>1</v>
      </c>
      <c r="BU1354" t="s">
        <v>1</v>
      </c>
      <c r="BV1354" t="s">
        <v>1</v>
      </c>
      <c r="BW1354" t="s">
        <v>0</v>
      </c>
      <c r="BX1354" t="s">
        <v>1</v>
      </c>
      <c r="BY1354" t="s">
        <v>1</v>
      </c>
      <c r="BZ1354" t="s">
        <v>1</v>
      </c>
      <c r="CA1354" t="s">
        <v>1</v>
      </c>
      <c r="CB1354" t="s">
        <v>1</v>
      </c>
      <c r="CD1354" t="str" cm="1">
        <f t="array" aca="1" ref="CD1354" ca="1">eConcatenar(A1354:CB1354,"|")</f>
        <v>YLvycwhLPyh8vgNK|CAR2021-6685|3|MEMORIAL|TABASCO|CARDENAS|INFONAVIT DEPORTIVA|2021-06-11|14800|0|200|50|0|0|0|0|0|0|0|0|0|0|0|0|0|0|0|DEL CARMEN|RUIZ|RUBI|SOLTERO|X|X|INFONAVIT DEPORTIVA |INFONAVIT DEPORTIVA|X|9371546759|X|X|X|INFONAVIT DEPORTIVA |X|LUNES|X|X|X|X|X|DOMICILIO |1000|13800|0|0|0|2022-01-22|2022-01-29|x|x|x|x|x|MYEDVABVTAZ4TPF|x|HOMBRE|X|14800|X|X|X|X|X|X|X|X|CARDENAS|X|X|X|X|X</v>
      </c>
    </row>
    <row r="1355" spans="1:82" x14ac:dyDescent="0.25">
      <c r="A1355" t="s">
        <v>1489</v>
      </c>
      <c r="B1355" t="s">
        <v>2532</v>
      </c>
      <c r="C1355">
        <v>3</v>
      </c>
      <c r="D1355" t="s">
        <v>3183</v>
      </c>
      <c r="E1355" t="s">
        <v>3188</v>
      </c>
      <c r="F1355" t="s">
        <v>0</v>
      </c>
      <c r="G1355" t="s">
        <v>3434</v>
      </c>
      <c r="H1355" t="s">
        <v>3794</v>
      </c>
      <c r="I1355">
        <v>14800</v>
      </c>
      <c r="J1355">
        <v>0</v>
      </c>
      <c r="K1355">
        <v>200</v>
      </c>
      <c r="L1355">
        <v>50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 t="s">
        <v>4206</v>
      </c>
      <c r="AC1355" t="s">
        <v>4702</v>
      </c>
      <c r="AD1355" t="s">
        <v>4625</v>
      </c>
      <c r="AE1355" t="s">
        <v>4</v>
      </c>
      <c r="AF1355" t="s">
        <v>1</v>
      </c>
      <c r="AG1355" t="s">
        <v>1</v>
      </c>
      <c r="AH1355" t="s">
        <v>3434</v>
      </c>
      <c r="AI1355" t="s">
        <v>3434</v>
      </c>
      <c r="AJ1355" t="s">
        <v>1</v>
      </c>
      <c r="AK1355">
        <v>9371421233</v>
      </c>
      <c r="AL1355" t="s">
        <v>1</v>
      </c>
      <c r="AM1355" t="s">
        <v>1</v>
      </c>
      <c r="AN1355" t="s">
        <v>1</v>
      </c>
      <c r="AO1355" t="s">
        <v>3434</v>
      </c>
      <c r="AP1355" t="s">
        <v>1</v>
      </c>
      <c r="AQ1355" t="s">
        <v>2</v>
      </c>
      <c r="AR1355" t="s">
        <v>1</v>
      </c>
      <c r="AS1355" t="s">
        <v>1</v>
      </c>
      <c r="AT1355" t="s">
        <v>1</v>
      </c>
      <c r="AU1355" t="s">
        <v>1</v>
      </c>
      <c r="AV1355" t="s">
        <v>1</v>
      </c>
      <c r="AW1355" t="s">
        <v>11</v>
      </c>
      <c r="AX1355">
        <f>Tabla1[[#This Row],[precio del paquete]]-Tabla1[[#This Row],[Saldo_Deudor]]</f>
        <v>1300</v>
      </c>
      <c r="AY1355">
        <v>13500</v>
      </c>
      <c r="AZ1355">
        <v>0</v>
      </c>
      <c r="BA1355">
        <v>0</v>
      </c>
      <c r="BB1355" s="20">
        <v>0</v>
      </c>
      <c r="BC1355" t="s">
        <v>3768</v>
      </c>
      <c r="BD1355" t="s">
        <v>3769</v>
      </c>
      <c r="BE1355" t="s">
        <v>3</v>
      </c>
      <c r="BF1355" t="s">
        <v>3</v>
      </c>
      <c r="BG1355" t="s">
        <v>3</v>
      </c>
      <c r="BH1355" t="s">
        <v>3</v>
      </c>
      <c r="BI1355" t="s">
        <v>3</v>
      </c>
      <c r="BJ1355" s="19" t="s">
        <v>6135</v>
      </c>
      <c r="BK1355" t="s">
        <v>3</v>
      </c>
      <c r="BL1355" t="s">
        <v>132</v>
      </c>
      <c r="BM1355" t="s">
        <v>1</v>
      </c>
      <c r="BN1355">
        <f>Tabla1[[#This Row],[precio del paquete]]</f>
        <v>14800</v>
      </c>
      <c r="BO1355" t="s">
        <v>1</v>
      </c>
      <c r="BP1355" t="s">
        <v>1</v>
      </c>
      <c r="BQ1355" t="s">
        <v>1</v>
      </c>
      <c r="BR1355" t="s">
        <v>1</v>
      </c>
      <c r="BS1355" t="s">
        <v>1</v>
      </c>
      <c r="BT1355" t="s">
        <v>1</v>
      </c>
      <c r="BU1355" t="s">
        <v>1</v>
      </c>
      <c r="BV1355" t="s">
        <v>1</v>
      </c>
      <c r="BW1355" t="s">
        <v>0</v>
      </c>
      <c r="BX1355" t="s">
        <v>1</v>
      </c>
      <c r="BY1355" t="s">
        <v>1</v>
      </c>
      <c r="BZ1355" t="s">
        <v>1</v>
      </c>
      <c r="CA1355" t="s">
        <v>1</v>
      </c>
      <c r="CB1355" t="s">
        <v>1</v>
      </c>
      <c r="CD1355" t="str" cm="1">
        <f t="array" aca="1" ref="CD1355" ca="1">eConcatenar(A1355:CB1355,"|")</f>
        <v>DzdtiyeNbyYqSe6T|CAR2021-6235|3|MEMORIAL|TABASCO|CARDENAS|MELCHOR OCAMPO|2021-10-19|14800|0|200|50|0|0|0|0|0|0|0|0|0|0|0|0|0|0|0|MARTINEZ|CORREA|MARTHA PATRICIA|SOLTERO|X|X|MELCHOR OCAMPO|MELCHOR OCAMPO|X|9371421233|X|X|X|MELCHOR OCAMPO|X|LUNES|X|X|X|X|X|DOMICILIO |1300|13500|0|0|0|2022-01-22|2022-01-29|x|x|x|x|x|MYEDVABVTAZ4TPF|x|HOMBRE|X|14800|X|X|X|X|X|X|X|X|CARDENAS|X|X|X|X|X</v>
      </c>
    </row>
    <row r="1356" spans="1:82" x14ac:dyDescent="0.25">
      <c r="A1356" t="s">
        <v>1490</v>
      </c>
      <c r="B1356" t="s">
        <v>2813</v>
      </c>
      <c r="C1356">
        <v>3</v>
      </c>
      <c r="D1356" t="s">
        <v>3183</v>
      </c>
      <c r="E1356" t="s">
        <v>3188</v>
      </c>
      <c r="F1356" t="s">
        <v>0</v>
      </c>
      <c r="G1356" t="s">
        <v>3586</v>
      </c>
      <c r="H1356" t="s">
        <v>3858</v>
      </c>
      <c r="I1356">
        <v>14800</v>
      </c>
      <c r="J1356">
        <v>0</v>
      </c>
      <c r="K1356">
        <v>100</v>
      </c>
      <c r="L1356">
        <v>50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 t="s">
        <v>4314</v>
      </c>
      <c r="AC1356" t="s">
        <v>4290</v>
      </c>
      <c r="AD1356" t="s">
        <v>4920</v>
      </c>
      <c r="AE1356" t="s">
        <v>4</v>
      </c>
      <c r="AF1356" t="s">
        <v>1</v>
      </c>
      <c r="AG1356" t="s">
        <v>1</v>
      </c>
      <c r="AH1356" t="s">
        <v>5684</v>
      </c>
      <c r="AI1356" t="s">
        <v>3586</v>
      </c>
      <c r="AJ1356" t="s">
        <v>1</v>
      </c>
      <c r="AK1356">
        <v>9371024481</v>
      </c>
      <c r="AL1356" t="s">
        <v>1</v>
      </c>
      <c r="AM1356" t="s">
        <v>1</v>
      </c>
      <c r="AN1356" t="s">
        <v>1</v>
      </c>
      <c r="AO1356" t="s">
        <v>5684</v>
      </c>
      <c r="AP1356" t="s">
        <v>1</v>
      </c>
      <c r="AQ1356" t="s">
        <v>2</v>
      </c>
      <c r="AR1356" t="s">
        <v>1</v>
      </c>
      <c r="AS1356" t="s">
        <v>1</v>
      </c>
      <c r="AT1356" t="s">
        <v>1</v>
      </c>
      <c r="AU1356" t="s">
        <v>1</v>
      </c>
      <c r="AV1356" t="s">
        <v>1</v>
      </c>
      <c r="AW1356" t="s">
        <v>11</v>
      </c>
      <c r="AX1356">
        <f>Tabla1[[#This Row],[precio del paquete]]-Tabla1[[#This Row],[Saldo_Deudor]]</f>
        <v>1000</v>
      </c>
      <c r="AY1356">
        <v>13800</v>
      </c>
      <c r="AZ1356">
        <v>0</v>
      </c>
      <c r="BA1356">
        <v>0</v>
      </c>
      <c r="BB1356" s="20">
        <v>0</v>
      </c>
      <c r="BC1356" t="s">
        <v>3768</v>
      </c>
      <c r="BD1356" t="s">
        <v>3769</v>
      </c>
      <c r="BE1356" t="s">
        <v>3</v>
      </c>
      <c r="BF1356" t="s">
        <v>3</v>
      </c>
      <c r="BG1356" t="s">
        <v>3</v>
      </c>
      <c r="BH1356" t="s">
        <v>3</v>
      </c>
      <c r="BI1356" t="s">
        <v>3</v>
      </c>
      <c r="BJ1356" s="18" t="s">
        <v>6135</v>
      </c>
      <c r="BK1356" t="s">
        <v>3</v>
      </c>
      <c r="BL1356" t="s">
        <v>132</v>
      </c>
      <c r="BM1356" t="s">
        <v>1</v>
      </c>
      <c r="BN1356">
        <f>Tabla1[[#This Row],[precio del paquete]]</f>
        <v>14800</v>
      </c>
      <c r="BO1356" t="s">
        <v>1</v>
      </c>
      <c r="BP1356" t="s">
        <v>1</v>
      </c>
      <c r="BQ1356" t="s">
        <v>1</v>
      </c>
      <c r="BR1356" t="s">
        <v>1</v>
      </c>
      <c r="BS1356" t="s">
        <v>1</v>
      </c>
      <c r="BT1356" t="s">
        <v>1</v>
      </c>
      <c r="BU1356" t="s">
        <v>1</v>
      </c>
      <c r="BV1356" t="s">
        <v>1</v>
      </c>
      <c r="BW1356" t="s">
        <v>0</v>
      </c>
      <c r="BX1356" t="s">
        <v>1</v>
      </c>
      <c r="BY1356" t="s">
        <v>1</v>
      </c>
      <c r="BZ1356" t="s">
        <v>1</v>
      </c>
      <c r="CA1356" t="s">
        <v>1</v>
      </c>
      <c r="CB1356" t="s">
        <v>1</v>
      </c>
      <c r="CD1356" t="str" cm="1">
        <f t="array" aca="1" ref="CD1356" ca="1">eConcatenar(A1356:CB1356,"|")</f>
        <v>di0P7AUae4KdPBUp|CAR2021-7054|3|MEMORIAL|TABASCO|CARDENAS|SANTA MARIA GUADALUPE |2021-11-19|14800|0|100|50|0|0|0|0|0|0|0|0|0|0|0|0|0|0|0|CASTILLO|BROCA|RAYMUNDO|SOLTERO|X|X|PORLONGACION GUADALUPE VICTORIA |SANTA MARIA GUADALUPE |X|9371024481|X|X|X|PORLONGACION GUADALUPE VICTORIA |X|LUNES|X|X|X|X|X|DOMICILIO |1000|13800|0|0|0|2022-01-22|2022-01-29|x|x|x|x|x|MYEDVABVTAZ4TPF|x|HOMBRE|X|14800|X|X|X|X|X|X|X|X|CARDENAS|X|X|X|X|X</v>
      </c>
    </row>
    <row r="1357" spans="1:82" x14ac:dyDescent="0.25">
      <c r="A1357" t="s">
        <v>1491</v>
      </c>
      <c r="B1357" t="s">
        <v>2172</v>
      </c>
      <c r="C1357">
        <v>3</v>
      </c>
      <c r="D1357" t="s">
        <v>3183</v>
      </c>
      <c r="E1357" t="s">
        <v>3188</v>
      </c>
      <c r="F1357" t="s">
        <v>0</v>
      </c>
      <c r="G1357" t="s">
        <v>3226</v>
      </c>
      <c r="H1357" t="s">
        <v>3782</v>
      </c>
      <c r="I1357">
        <v>14800</v>
      </c>
      <c r="J1357">
        <v>0</v>
      </c>
      <c r="K1357">
        <v>100</v>
      </c>
      <c r="L1357">
        <v>50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 t="s">
        <v>4183</v>
      </c>
      <c r="AC1357" t="s">
        <v>4267</v>
      </c>
      <c r="AD1357" t="s">
        <v>4268</v>
      </c>
      <c r="AE1357" t="s">
        <v>4</v>
      </c>
      <c r="AF1357" t="s">
        <v>1</v>
      </c>
      <c r="AG1357" t="s">
        <v>1</v>
      </c>
      <c r="AH1357" t="s">
        <v>3226</v>
      </c>
      <c r="AI1357" t="s">
        <v>3226</v>
      </c>
      <c r="AJ1357" t="s">
        <v>1</v>
      </c>
      <c r="AK1357">
        <v>9371278915</v>
      </c>
      <c r="AL1357" t="s">
        <v>1</v>
      </c>
      <c r="AM1357" t="s">
        <v>1</v>
      </c>
      <c r="AN1357" t="s">
        <v>1</v>
      </c>
      <c r="AO1357" t="s">
        <v>3226</v>
      </c>
      <c r="AP1357" t="s">
        <v>1</v>
      </c>
      <c r="AQ1357" t="s">
        <v>2</v>
      </c>
      <c r="AR1357" t="s">
        <v>1</v>
      </c>
      <c r="AS1357" t="s">
        <v>1</v>
      </c>
      <c r="AT1357" t="s">
        <v>1</v>
      </c>
      <c r="AU1357" t="s">
        <v>1</v>
      </c>
      <c r="AV1357" t="s">
        <v>1</v>
      </c>
      <c r="AW1357" t="s">
        <v>11</v>
      </c>
      <c r="AX1357">
        <f>Tabla1[[#This Row],[precio del paquete]]-Tabla1[[#This Row],[Saldo_Deudor]]</f>
        <v>13600</v>
      </c>
      <c r="AY1357">
        <v>1200</v>
      </c>
      <c r="AZ1357">
        <v>0</v>
      </c>
      <c r="BA1357">
        <v>0</v>
      </c>
      <c r="BB1357" s="20">
        <v>0</v>
      </c>
      <c r="BC1357" t="s">
        <v>3768</v>
      </c>
      <c r="BD1357" t="s">
        <v>3769</v>
      </c>
      <c r="BE1357" t="s">
        <v>3</v>
      </c>
      <c r="BF1357" t="s">
        <v>3</v>
      </c>
      <c r="BG1357" t="s">
        <v>3</v>
      </c>
      <c r="BH1357" t="s">
        <v>3</v>
      </c>
      <c r="BI1357" t="s">
        <v>3</v>
      </c>
      <c r="BJ1357" s="19" t="s">
        <v>6135</v>
      </c>
      <c r="BK1357" t="s">
        <v>3</v>
      </c>
      <c r="BL1357" t="s">
        <v>132</v>
      </c>
      <c r="BM1357" t="s">
        <v>1</v>
      </c>
      <c r="BN1357">
        <f>Tabla1[[#This Row],[precio del paquete]]</f>
        <v>14800</v>
      </c>
      <c r="BO1357" t="s">
        <v>1</v>
      </c>
      <c r="BP1357" t="s">
        <v>1</v>
      </c>
      <c r="BQ1357" t="s">
        <v>1</v>
      </c>
      <c r="BR1357" t="s">
        <v>1</v>
      </c>
      <c r="BS1357" t="s">
        <v>1</v>
      </c>
      <c r="BT1357" t="s">
        <v>1</v>
      </c>
      <c r="BU1357" t="s">
        <v>1</v>
      </c>
      <c r="BV1357" t="s">
        <v>1</v>
      </c>
      <c r="BW1357" t="s">
        <v>0</v>
      </c>
      <c r="BX1357" t="s">
        <v>1</v>
      </c>
      <c r="BY1357" t="s">
        <v>1</v>
      </c>
      <c r="BZ1357" t="s">
        <v>1</v>
      </c>
      <c r="CA1357" t="s">
        <v>1</v>
      </c>
      <c r="CB1357" t="s">
        <v>1</v>
      </c>
      <c r="CD1357" t="str" cm="1">
        <f t="array" aca="1" ref="CD1357" ca="1">eConcatenar(A1357:CB1357,"|")</f>
        <v>2Og4rK7jjypNCjht|CAR2017-2704|3|MEMORIAL|TABASCO|CARDENAS|CALLE FRANCISCO J SANTA MARIA |2017-07-02|14800|0|100|50|0|0|0|0|0|0|0|0|0|0|0|0|0|0|0|DE LA CRUZ|ENRIQUE|VIRIDIANA|SOLTERO|X|X|CALLE FRANCISCO J SANTA MARIA |CALLE FRANCISCO J SANTA MARIA |X|9371278915|X|X|X|CALLE FRANCISCO J SANTA MARIA |X|LUNES|X|X|X|X|X|DOMICILIO |13600|1200|0|0|0|2022-01-22|2022-01-29|x|x|x|x|x|MYEDVABVTAZ4TPF|x|HOMBRE|X|14800|X|X|X|X|X|X|X|X|CARDENAS|X|X|X|X|X</v>
      </c>
    </row>
    <row r="1358" spans="1:82" x14ac:dyDescent="0.25">
      <c r="A1358" t="s">
        <v>1492</v>
      </c>
      <c r="B1358" t="s">
        <v>2803</v>
      </c>
      <c r="C1358">
        <v>3</v>
      </c>
      <c r="D1358" t="s">
        <v>3183</v>
      </c>
      <c r="E1358" t="s">
        <v>3188</v>
      </c>
      <c r="F1358" t="s">
        <v>0</v>
      </c>
      <c r="G1358" t="s">
        <v>3578</v>
      </c>
      <c r="H1358" t="s">
        <v>3888</v>
      </c>
      <c r="I1358">
        <v>14800</v>
      </c>
      <c r="J1358">
        <v>0</v>
      </c>
      <c r="K1358">
        <v>200</v>
      </c>
      <c r="L1358">
        <v>50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 t="s">
        <v>4914</v>
      </c>
      <c r="AC1358" t="s">
        <v>4201</v>
      </c>
      <c r="AD1358" t="s">
        <v>4861</v>
      </c>
      <c r="AE1358" t="s">
        <v>4</v>
      </c>
      <c r="AF1358" t="s">
        <v>1</v>
      </c>
      <c r="AG1358" t="s">
        <v>1</v>
      </c>
      <c r="AH1358" t="s">
        <v>5677</v>
      </c>
      <c r="AI1358" t="s">
        <v>3578</v>
      </c>
      <c r="AJ1358" t="s">
        <v>1</v>
      </c>
      <c r="AK1358">
        <v>9371659379</v>
      </c>
      <c r="AL1358" t="s">
        <v>1</v>
      </c>
      <c r="AM1358" t="s">
        <v>1</v>
      </c>
      <c r="AN1358" t="s">
        <v>1</v>
      </c>
      <c r="AO1358" t="s">
        <v>5677</v>
      </c>
      <c r="AP1358" t="s">
        <v>1</v>
      </c>
      <c r="AQ1358" t="s">
        <v>2</v>
      </c>
      <c r="AR1358" t="s">
        <v>1</v>
      </c>
      <c r="AS1358" t="s">
        <v>1</v>
      </c>
      <c r="AT1358" t="s">
        <v>1</v>
      </c>
      <c r="AU1358" t="s">
        <v>1</v>
      </c>
      <c r="AV1358" t="s">
        <v>1</v>
      </c>
      <c r="AW1358" t="s">
        <v>11</v>
      </c>
      <c r="AX1358">
        <f>Tabla1[[#This Row],[precio del paquete]]-Tabla1[[#This Row],[Saldo_Deudor]]</f>
        <v>400</v>
      </c>
      <c r="AY1358">
        <v>14400</v>
      </c>
      <c r="AZ1358">
        <v>0</v>
      </c>
      <c r="BA1358">
        <v>0</v>
      </c>
      <c r="BB1358" s="20">
        <v>0</v>
      </c>
      <c r="BC1358" t="s">
        <v>3983</v>
      </c>
      <c r="BD1358" t="s">
        <v>6048</v>
      </c>
      <c r="BE1358" t="s">
        <v>3</v>
      </c>
      <c r="BF1358" t="s">
        <v>3</v>
      </c>
      <c r="BG1358" t="s">
        <v>3</v>
      </c>
      <c r="BH1358" t="s">
        <v>3</v>
      </c>
      <c r="BI1358" t="s">
        <v>3</v>
      </c>
      <c r="BJ1358" s="18" t="s">
        <v>6135</v>
      </c>
      <c r="BK1358" t="s">
        <v>3</v>
      </c>
      <c r="BL1358" t="s">
        <v>132</v>
      </c>
      <c r="BM1358" t="s">
        <v>1</v>
      </c>
      <c r="BN1358">
        <f>Tabla1[[#This Row],[precio del paquete]]</f>
        <v>14800</v>
      </c>
      <c r="BO1358" t="s">
        <v>1</v>
      </c>
      <c r="BP1358" t="s">
        <v>1</v>
      </c>
      <c r="BQ1358" t="s">
        <v>1</v>
      </c>
      <c r="BR1358" t="s">
        <v>1</v>
      </c>
      <c r="BS1358" t="s">
        <v>1</v>
      </c>
      <c r="BT1358" t="s">
        <v>1</v>
      </c>
      <c r="BU1358" t="s">
        <v>1</v>
      </c>
      <c r="BV1358" t="s">
        <v>1</v>
      </c>
      <c r="BW1358" t="s">
        <v>0</v>
      </c>
      <c r="BX1358" t="s">
        <v>1</v>
      </c>
      <c r="BY1358" t="s">
        <v>1</v>
      </c>
      <c r="BZ1358" t="s">
        <v>1</v>
      </c>
      <c r="CA1358" t="s">
        <v>1</v>
      </c>
      <c r="CB1358" t="s">
        <v>1</v>
      </c>
      <c r="CD1358" t="str" cm="1">
        <f t="array" aca="1" ref="CD1358" ca="1">eConcatenar(A1358:CB1358,"|")</f>
        <v>uE1qVvlXQ1PNNICM|CAR2021-7223|3|MEMORIAL|TABASCO|CARDENAS|RIO SECO Y MONTAÃ‘A|2021-11-25|14800|0|200|50|0|0|0|0|0|0|0|0|0|0|0|0|0|0|0|IBARRA|HERNANDEZ|DAVID|SOLTERO|X|X|PRINCIPAL RIO EL CHINAL |RIO SECO Y MONTAÃ‘A|X|9371659379|X|X|X|PRINCIPAL RIO EL CHINAL |X|LUNES|X|X|X|X|X|DOMICILIO |400|14400|0|0|0|2022-07-01|2022-07-08|x|x|x|x|x|MYEDVABVTAZ4TPF|x|HOMBRE|X|14800|X|X|X|X|X|X|X|X|CARDENAS|X|X|X|X|X</v>
      </c>
    </row>
    <row r="1359" spans="1:82" x14ac:dyDescent="0.25">
      <c r="A1359" t="s">
        <v>1493</v>
      </c>
      <c r="B1359" t="s">
        <v>2869</v>
      </c>
      <c r="C1359">
        <v>3</v>
      </c>
      <c r="D1359" t="s">
        <v>3183</v>
      </c>
      <c r="E1359" t="s">
        <v>3188</v>
      </c>
      <c r="F1359" t="s">
        <v>0</v>
      </c>
      <c r="G1359" t="s">
        <v>3614</v>
      </c>
      <c r="H1359" t="s">
        <v>3836</v>
      </c>
      <c r="I1359">
        <v>14800</v>
      </c>
      <c r="J1359">
        <v>0</v>
      </c>
      <c r="K1359">
        <v>200</v>
      </c>
      <c r="L1359">
        <v>50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 t="s">
        <v>4953</v>
      </c>
      <c r="AC1359" t="s">
        <v>4186</v>
      </c>
      <c r="AD1359" t="s">
        <v>4698</v>
      </c>
      <c r="AE1359" t="s">
        <v>4</v>
      </c>
      <c r="AF1359" t="s">
        <v>1</v>
      </c>
      <c r="AG1359" t="s">
        <v>1</v>
      </c>
      <c r="AH1359" t="s">
        <v>5718</v>
      </c>
      <c r="AI1359" t="s">
        <v>3614</v>
      </c>
      <c r="AJ1359" t="s">
        <v>1</v>
      </c>
      <c r="AK1359">
        <v>9932258785</v>
      </c>
      <c r="AL1359" t="s">
        <v>1</v>
      </c>
      <c r="AM1359" t="s">
        <v>1</v>
      </c>
      <c r="AN1359" t="s">
        <v>1</v>
      </c>
      <c r="AO1359" t="s">
        <v>5718</v>
      </c>
      <c r="AP1359" t="s">
        <v>1</v>
      </c>
      <c r="AQ1359" t="s">
        <v>2</v>
      </c>
      <c r="AR1359" t="s">
        <v>1</v>
      </c>
      <c r="AS1359" t="s">
        <v>1</v>
      </c>
      <c r="AT1359" t="s">
        <v>1</v>
      </c>
      <c r="AU1359" t="s">
        <v>1</v>
      </c>
      <c r="AV1359" t="s">
        <v>1</v>
      </c>
      <c r="AW1359" t="s">
        <v>11</v>
      </c>
      <c r="AX1359">
        <f>Tabla1[[#This Row],[precio del paquete]]-Tabla1[[#This Row],[Saldo_Deudor]]</f>
        <v>300</v>
      </c>
      <c r="AY1359">
        <v>14500</v>
      </c>
      <c r="AZ1359">
        <v>0</v>
      </c>
      <c r="BA1359">
        <v>0</v>
      </c>
      <c r="BB1359" s="20">
        <v>0</v>
      </c>
      <c r="BC1359" t="s">
        <v>3756</v>
      </c>
      <c r="BD1359" t="s">
        <v>5987</v>
      </c>
      <c r="BE1359" t="s">
        <v>3</v>
      </c>
      <c r="BF1359" t="s">
        <v>3</v>
      </c>
      <c r="BG1359" t="s">
        <v>3</v>
      </c>
      <c r="BH1359" t="s">
        <v>3</v>
      </c>
      <c r="BI1359" t="s">
        <v>3</v>
      </c>
      <c r="BJ1359" s="19" t="s">
        <v>6135</v>
      </c>
      <c r="BK1359" t="s">
        <v>3</v>
      </c>
      <c r="BL1359" t="s">
        <v>132</v>
      </c>
      <c r="BM1359" t="s">
        <v>1</v>
      </c>
      <c r="BN1359">
        <f>Tabla1[[#This Row],[precio del paquete]]</f>
        <v>14800</v>
      </c>
      <c r="BO1359" t="s">
        <v>1</v>
      </c>
      <c r="BP1359" t="s">
        <v>1</v>
      </c>
      <c r="BQ1359" t="s">
        <v>1</v>
      </c>
      <c r="BR1359" t="s">
        <v>1</v>
      </c>
      <c r="BS1359" t="s">
        <v>1</v>
      </c>
      <c r="BT1359" t="s">
        <v>1</v>
      </c>
      <c r="BU1359" t="s">
        <v>1</v>
      </c>
      <c r="BV1359" t="s">
        <v>1</v>
      </c>
      <c r="BW1359" t="s">
        <v>0</v>
      </c>
      <c r="BX1359" t="s">
        <v>1</v>
      </c>
      <c r="BY1359" t="s">
        <v>1</v>
      </c>
      <c r="BZ1359" t="s">
        <v>1</v>
      </c>
      <c r="CA1359" t="s">
        <v>1</v>
      </c>
      <c r="CB1359" t="s">
        <v>1</v>
      </c>
      <c r="CD1359" t="str" cm="1">
        <f t="array" aca="1" ref="CD1359" ca="1">eConcatenar(A1359:CB1359,"|")</f>
        <v>qjTbhKMiCuMmtwmy|CAR2021-7245|3|MEMORIAL|TABASCO|CARDENAS|TULIPAN|2021-11-27|14800|0|200|50|0|0|0|0|0|0|0|0|0|0|0|0|0|0|0|ZENTELLA|GARCIA|LUZ MARIA|SOLTERO|X|X|CERRADA SECCIO 10 DE AZUCAREROS|TULIPAN|X|9932258785|X|X|X|CERRADA SECCIO 10 DE AZUCAREROS|X|LUNES|X|X|X|X|X|DOMICILIO |300|14500|0|0|0|2021-12-17|2021-12-24|x|x|x|x|x|MYEDVABVTAZ4TPF|x|HOMBRE|X|14800|X|X|X|X|X|X|X|X|CARDENAS|X|X|X|X|X</v>
      </c>
    </row>
    <row r="1360" spans="1:82" x14ac:dyDescent="0.25">
      <c r="A1360" t="s">
        <v>1494</v>
      </c>
      <c r="B1360" t="s">
        <v>2308</v>
      </c>
      <c r="C1360">
        <v>3</v>
      </c>
      <c r="D1360" t="s">
        <v>4176</v>
      </c>
      <c r="E1360" t="s">
        <v>3188</v>
      </c>
      <c r="F1360" t="s">
        <v>0</v>
      </c>
      <c r="G1360" t="s">
        <v>3301</v>
      </c>
      <c r="H1360" t="s">
        <v>3867</v>
      </c>
      <c r="I1360">
        <v>35000</v>
      </c>
      <c r="J1360">
        <v>0</v>
      </c>
      <c r="K1360">
        <v>1000</v>
      </c>
      <c r="L1360">
        <v>50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 t="s">
        <v>4478</v>
      </c>
      <c r="AC1360" t="s">
        <v>4206</v>
      </c>
      <c r="AD1360" t="s">
        <v>4199</v>
      </c>
      <c r="AE1360" t="s">
        <v>4</v>
      </c>
      <c r="AF1360" t="s">
        <v>1</v>
      </c>
      <c r="AG1360" t="s">
        <v>1</v>
      </c>
      <c r="AH1360" t="s">
        <v>5334</v>
      </c>
      <c r="AI1360" t="s">
        <v>3301</v>
      </c>
      <c r="AJ1360" t="s">
        <v>1</v>
      </c>
      <c r="AK1360">
        <v>9371038806</v>
      </c>
      <c r="AL1360" t="s">
        <v>1</v>
      </c>
      <c r="AM1360" t="s">
        <v>1</v>
      </c>
      <c r="AN1360" t="s">
        <v>1</v>
      </c>
      <c r="AO1360" t="s">
        <v>5334</v>
      </c>
      <c r="AP1360" t="s">
        <v>1</v>
      </c>
      <c r="AQ1360" t="s">
        <v>2</v>
      </c>
      <c r="AR1360" t="s">
        <v>1</v>
      </c>
      <c r="AS1360" t="s">
        <v>1</v>
      </c>
      <c r="AT1360" t="s">
        <v>1</v>
      </c>
      <c r="AU1360" t="s">
        <v>1</v>
      </c>
      <c r="AV1360" t="s">
        <v>1</v>
      </c>
      <c r="AW1360" t="s">
        <v>11</v>
      </c>
      <c r="AX1360">
        <f>Tabla1[[#This Row],[precio del paquete]]-Tabla1[[#This Row],[Saldo_Deudor]]</f>
        <v>1500</v>
      </c>
      <c r="AY1360">
        <v>33500</v>
      </c>
      <c r="AZ1360">
        <v>0</v>
      </c>
      <c r="BA1360">
        <v>0</v>
      </c>
      <c r="BB1360" s="20">
        <v>0</v>
      </c>
      <c r="BC1360" t="s">
        <v>3827</v>
      </c>
      <c r="BD1360" t="s">
        <v>4124</v>
      </c>
      <c r="BE1360" t="s">
        <v>3</v>
      </c>
      <c r="BF1360" t="s">
        <v>3</v>
      </c>
      <c r="BG1360" t="s">
        <v>3</v>
      </c>
      <c r="BH1360" t="s">
        <v>3</v>
      </c>
      <c r="BI1360" t="s">
        <v>3</v>
      </c>
      <c r="BJ1360" s="18" t="s">
        <v>6135</v>
      </c>
      <c r="BK1360" t="s">
        <v>3</v>
      </c>
      <c r="BL1360" t="s">
        <v>132</v>
      </c>
      <c r="BM1360" t="s">
        <v>1</v>
      </c>
      <c r="BN1360">
        <f>Tabla1[[#This Row],[precio del paquete]]</f>
        <v>35000</v>
      </c>
      <c r="BO1360" t="s">
        <v>1</v>
      </c>
      <c r="BP1360" t="s">
        <v>1</v>
      </c>
      <c r="BQ1360" t="s">
        <v>1</v>
      </c>
      <c r="BR1360" t="s">
        <v>1</v>
      </c>
      <c r="BS1360" t="s">
        <v>1</v>
      </c>
      <c r="BT1360" t="s">
        <v>1</v>
      </c>
      <c r="BU1360" t="s">
        <v>1</v>
      </c>
      <c r="BV1360" t="s">
        <v>1</v>
      </c>
      <c r="BW1360" t="s">
        <v>0</v>
      </c>
      <c r="BX1360" t="s">
        <v>1</v>
      </c>
      <c r="BY1360" t="s">
        <v>1</v>
      </c>
      <c r="BZ1360" t="s">
        <v>1</v>
      </c>
      <c r="CA1360" t="s">
        <v>1</v>
      </c>
      <c r="CB1360" t="s">
        <v>1</v>
      </c>
      <c r="CD1360" t="str" cm="1">
        <f t="array" aca="1" ref="CD1360" ca="1">eConcatenar(A1360:CB1360,"|")</f>
        <v>3YsqOrekAgetghQw|CAR2021-7075|3|DELUX|TABASCO|CARDENAS|CSAT|2021-11-22|35000|0|1000|50|0|0|0|0|0|0|0|0|0|0|0|0|0|0|0|EVELIA|MARTINEZ|MARIA|SOLTERO|X|X|CALLE SEREQUEN |CSAT|X|9371038806|X|X|X|CALLE SEREQUEN |X|LUNES|X|X|X|X|X|DOMICILIO |1500|33500|0|0|0|2022-01-14|2022-01-21|x|x|x|x|x|MYEDVABVTAZ4TPF|x|HOMBRE|X|35000|X|X|X|X|X|X|X|X|CARDENAS|X|X|X|X|X</v>
      </c>
    </row>
    <row r="1361" spans="1:82" x14ac:dyDescent="0.25">
      <c r="A1361" t="s">
        <v>1495</v>
      </c>
      <c r="B1361" t="s">
        <v>2811</v>
      </c>
      <c r="C1361">
        <v>3</v>
      </c>
      <c r="D1361" t="s">
        <v>3183</v>
      </c>
      <c r="E1361" t="s">
        <v>3188</v>
      </c>
      <c r="F1361" t="s">
        <v>0</v>
      </c>
      <c r="G1361" t="s">
        <v>3584</v>
      </c>
      <c r="H1361" t="s">
        <v>3858</v>
      </c>
      <c r="I1361">
        <v>14800</v>
      </c>
      <c r="J1361">
        <v>0</v>
      </c>
      <c r="K1361">
        <v>50</v>
      </c>
      <c r="L1361">
        <v>50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 t="s">
        <v>4919</v>
      </c>
      <c r="AC1361" t="s">
        <v>4186</v>
      </c>
      <c r="AD1361" t="s">
        <v>4237</v>
      </c>
      <c r="AE1361" t="s">
        <v>4</v>
      </c>
      <c r="AF1361" t="s">
        <v>1</v>
      </c>
      <c r="AG1361" t="s">
        <v>1</v>
      </c>
      <c r="AH1361" t="s">
        <v>3585</v>
      </c>
      <c r="AI1361" t="s">
        <v>3584</v>
      </c>
      <c r="AJ1361" t="s">
        <v>1</v>
      </c>
      <c r="AK1361">
        <v>9371335580</v>
      </c>
      <c r="AL1361" t="s">
        <v>1</v>
      </c>
      <c r="AM1361" t="s">
        <v>1</v>
      </c>
      <c r="AN1361" t="s">
        <v>1</v>
      </c>
      <c r="AO1361" t="s">
        <v>3585</v>
      </c>
      <c r="AP1361" t="s">
        <v>1</v>
      </c>
      <c r="AQ1361" t="s">
        <v>2</v>
      </c>
      <c r="AR1361" t="s">
        <v>1</v>
      </c>
      <c r="AS1361" t="s">
        <v>1</v>
      </c>
      <c r="AT1361" t="s">
        <v>1</v>
      </c>
      <c r="AU1361" t="s">
        <v>1</v>
      </c>
      <c r="AV1361" t="s">
        <v>1</v>
      </c>
      <c r="AW1361" t="s">
        <v>11</v>
      </c>
      <c r="AX1361">
        <f>Tabla1[[#This Row],[precio del paquete]]-Tabla1[[#This Row],[Saldo_Deudor]]</f>
        <v>50</v>
      </c>
      <c r="AY1361">
        <v>14750</v>
      </c>
      <c r="AZ1361">
        <v>0</v>
      </c>
      <c r="BA1361">
        <v>0</v>
      </c>
      <c r="BB1361" s="20">
        <v>0</v>
      </c>
      <c r="BC1361" t="s">
        <v>6002</v>
      </c>
      <c r="BD1361" t="s">
        <v>6001</v>
      </c>
      <c r="BE1361" t="s">
        <v>3</v>
      </c>
      <c r="BF1361" t="s">
        <v>3</v>
      </c>
      <c r="BG1361" t="s">
        <v>3</v>
      </c>
      <c r="BH1361" t="s">
        <v>3</v>
      </c>
      <c r="BI1361" t="s">
        <v>3</v>
      </c>
      <c r="BJ1361" s="19" t="s">
        <v>6135</v>
      </c>
      <c r="BK1361" t="s">
        <v>3</v>
      </c>
      <c r="BL1361" t="s">
        <v>132</v>
      </c>
      <c r="BM1361" t="s">
        <v>1</v>
      </c>
      <c r="BN1361">
        <f>Tabla1[[#This Row],[precio del paquete]]</f>
        <v>14800</v>
      </c>
      <c r="BO1361" t="s">
        <v>1</v>
      </c>
      <c r="BP1361" t="s">
        <v>1</v>
      </c>
      <c r="BQ1361" t="s">
        <v>1</v>
      </c>
      <c r="BR1361" t="s">
        <v>1</v>
      </c>
      <c r="BS1361" t="s">
        <v>1</v>
      </c>
      <c r="BT1361" t="s">
        <v>1</v>
      </c>
      <c r="BU1361" t="s">
        <v>1</v>
      </c>
      <c r="BV1361" t="s">
        <v>1</v>
      </c>
      <c r="BW1361" t="s">
        <v>0</v>
      </c>
      <c r="BX1361" t="s">
        <v>1</v>
      </c>
      <c r="BY1361" t="s">
        <v>1</v>
      </c>
      <c r="BZ1361" t="s">
        <v>1</v>
      </c>
      <c r="CA1361" t="s">
        <v>1</v>
      </c>
      <c r="CB1361" t="s">
        <v>1</v>
      </c>
      <c r="CD1361" t="str" cm="1">
        <f t="array" aca="1" ref="CD1361" ca="1">eConcatenar(A1361:CB1361,"|")</f>
        <v>ArGB8KA93pkscho8|CAR2021-7061|3|MEMORIAL|TABASCO|CARDENAS|SANTA MARIA DE GUADALUPE|2021-11-19|14800|0|50|50|0|0|0|0|0|0|0|0|0|0|0|0|0|0|0|JIEMENEZ|GARCIA|ALEJANDRO|SOLTERO|X|X|SANTA MARIA DE GUADALUPE |SANTA MARIA DE GUADALUPE|X|9371335580|X|X|X|SANTA MARIA DE GUADALUPE |X|LUNES|X|X|X|X|X|DOMICILIO |50|14750|0|0|0|2021-11-14|2021-11-21|x|x|x|x|x|MYEDVABVTAZ4TPF|x|HOMBRE|X|14800|X|X|X|X|X|X|X|X|CARDENAS|X|X|X|X|X</v>
      </c>
    </row>
    <row r="1362" spans="1:82" x14ac:dyDescent="0.25">
      <c r="A1362" t="s">
        <v>1496</v>
      </c>
      <c r="B1362" t="s">
        <v>2451</v>
      </c>
      <c r="C1362">
        <v>3</v>
      </c>
      <c r="D1362" t="s">
        <v>3187</v>
      </c>
      <c r="E1362" t="s">
        <v>3188</v>
      </c>
      <c r="F1362" t="s">
        <v>0</v>
      </c>
      <c r="G1362" t="s">
        <v>3382</v>
      </c>
      <c r="H1362" t="s">
        <v>3931</v>
      </c>
      <c r="I1362">
        <v>12900</v>
      </c>
      <c r="J1362">
        <v>0</v>
      </c>
      <c r="K1362">
        <v>100</v>
      </c>
      <c r="L1362">
        <v>50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 t="s">
        <v>4449</v>
      </c>
      <c r="AC1362" t="s">
        <v>4360</v>
      </c>
      <c r="AD1362" t="s">
        <v>4528</v>
      </c>
      <c r="AE1362" t="s">
        <v>4</v>
      </c>
      <c r="AF1362" t="s">
        <v>1</v>
      </c>
      <c r="AG1362" t="s">
        <v>1</v>
      </c>
      <c r="AH1362" t="s">
        <v>5435</v>
      </c>
      <c r="AI1362" t="s">
        <v>3382</v>
      </c>
      <c r="AJ1362" t="s">
        <v>1</v>
      </c>
      <c r="AK1362">
        <v>9371347405</v>
      </c>
      <c r="AL1362" t="s">
        <v>1</v>
      </c>
      <c r="AM1362" t="s">
        <v>1</v>
      </c>
      <c r="AN1362" t="s">
        <v>1</v>
      </c>
      <c r="AO1362" t="s">
        <v>5435</v>
      </c>
      <c r="AP1362" t="s">
        <v>1</v>
      </c>
      <c r="AQ1362" t="s">
        <v>2</v>
      </c>
      <c r="AR1362" t="s">
        <v>1</v>
      </c>
      <c r="AS1362" t="s">
        <v>1</v>
      </c>
      <c r="AT1362" t="s">
        <v>1</v>
      </c>
      <c r="AU1362" t="s">
        <v>1</v>
      </c>
      <c r="AV1362" t="s">
        <v>1</v>
      </c>
      <c r="AW1362" t="s">
        <v>11</v>
      </c>
      <c r="AX1362">
        <f>Tabla1[[#This Row],[precio del paquete]]-Tabla1[[#This Row],[Saldo_Deudor]]</f>
        <v>9100</v>
      </c>
      <c r="AY1362">
        <v>3800</v>
      </c>
      <c r="AZ1362">
        <v>0</v>
      </c>
      <c r="BA1362">
        <v>0</v>
      </c>
      <c r="BB1362" s="20">
        <v>0</v>
      </c>
      <c r="BC1362" t="s">
        <v>3988</v>
      </c>
      <c r="BD1362" t="s">
        <v>3768</v>
      </c>
      <c r="BE1362" t="s">
        <v>3</v>
      </c>
      <c r="BF1362" t="s">
        <v>3</v>
      </c>
      <c r="BG1362" t="s">
        <v>3</v>
      </c>
      <c r="BH1362" t="s">
        <v>3</v>
      </c>
      <c r="BI1362" t="s">
        <v>3</v>
      </c>
      <c r="BJ1362" s="18" t="s">
        <v>6135</v>
      </c>
      <c r="BK1362" t="s">
        <v>3</v>
      </c>
      <c r="BL1362" t="s">
        <v>132</v>
      </c>
      <c r="BM1362" t="s">
        <v>1</v>
      </c>
      <c r="BN1362">
        <f>Tabla1[[#This Row],[precio del paquete]]</f>
        <v>12900</v>
      </c>
      <c r="BO1362" t="s">
        <v>1</v>
      </c>
      <c r="BP1362" t="s">
        <v>1</v>
      </c>
      <c r="BQ1362" t="s">
        <v>1</v>
      </c>
      <c r="BR1362" t="s">
        <v>1</v>
      </c>
      <c r="BS1362" t="s">
        <v>1</v>
      </c>
      <c r="BT1362" t="s">
        <v>1</v>
      </c>
      <c r="BU1362" t="s">
        <v>1</v>
      </c>
      <c r="BV1362" t="s">
        <v>1</v>
      </c>
      <c r="BW1362" t="s">
        <v>0</v>
      </c>
      <c r="BX1362" t="s">
        <v>1</v>
      </c>
      <c r="BY1362" t="s">
        <v>1</v>
      </c>
      <c r="BZ1362" t="s">
        <v>1</v>
      </c>
      <c r="CA1362" t="s">
        <v>1</v>
      </c>
      <c r="CB1362" t="s">
        <v>1</v>
      </c>
      <c r="CD1362" t="str" cm="1">
        <f t="array" aca="1" ref="CD1362" ca="1">eConcatenar(A1362:CB1362,"|")</f>
        <v>pA3ZRfdtL7sq7Bkn|CAR2018-2932|3|ECONOLINE|TABASCO|CARDENAS|GUADALUPE VICTORIA|2018-12-24|12900|0|100|50|0|0|0|0|0|0|0|0|0|0|0|0|0|0|0|CANO|TORRES|ELIZABETH|SOLTERO|X|X|GUADALUPE VICTORIA |GUADALUPE VICTORIA|X|9371347405|X|X|X|GUADALUPE VICTORIA |X|LUNES|X|X|X|X|X|DOMICILIO |9100|3800|0|0|0|2022-01-15|2022-01-22|x|x|x|x|x|MYEDVABVTAZ4TPF|x|HOMBRE|X|12900|X|X|X|X|X|X|X|X|CARDENAS|X|X|X|X|X</v>
      </c>
    </row>
    <row r="1363" spans="1:82" x14ac:dyDescent="0.25">
      <c r="A1363" t="s">
        <v>1497</v>
      </c>
      <c r="B1363" t="s">
        <v>2178</v>
      </c>
      <c r="C1363">
        <v>3</v>
      </c>
      <c r="D1363" t="s">
        <v>3183</v>
      </c>
      <c r="E1363" t="s">
        <v>3188</v>
      </c>
      <c r="F1363" t="s">
        <v>0</v>
      </c>
      <c r="G1363" t="s">
        <v>3232</v>
      </c>
      <c r="H1363" t="s">
        <v>3755</v>
      </c>
      <c r="I1363">
        <v>14200</v>
      </c>
      <c r="J1363">
        <v>0</v>
      </c>
      <c r="K1363">
        <v>200</v>
      </c>
      <c r="L1363">
        <v>50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 t="s">
        <v>0</v>
      </c>
      <c r="AC1363" t="s">
        <v>4186</v>
      </c>
      <c r="AD1363" t="s">
        <v>4276</v>
      </c>
      <c r="AE1363" t="s">
        <v>4</v>
      </c>
      <c r="AF1363" t="s">
        <v>1</v>
      </c>
      <c r="AG1363" t="s">
        <v>1</v>
      </c>
      <c r="AH1363" t="s">
        <v>5221</v>
      </c>
      <c r="AI1363" t="s">
        <v>3232</v>
      </c>
      <c r="AJ1363" t="s">
        <v>1</v>
      </c>
      <c r="AK1363">
        <v>9371263113</v>
      </c>
      <c r="AL1363" t="s">
        <v>1</v>
      </c>
      <c r="AM1363" t="s">
        <v>1</v>
      </c>
      <c r="AN1363" t="s">
        <v>1</v>
      </c>
      <c r="AO1363" t="s">
        <v>5221</v>
      </c>
      <c r="AP1363" t="s">
        <v>1</v>
      </c>
      <c r="AQ1363" t="s">
        <v>2</v>
      </c>
      <c r="AR1363" t="s">
        <v>1</v>
      </c>
      <c r="AS1363" t="s">
        <v>1</v>
      </c>
      <c r="AT1363" t="s">
        <v>1</v>
      </c>
      <c r="AU1363" t="s">
        <v>1</v>
      </c>
      <c r="AV1363" t="s">
        <v>1</v>
      </c>
      <c r="AW1363" t="s">
        <v>11</v>
      </c>
      <c r="AX1363">
        <f>Tabla1[[#This Row],[precio del paquete]]-Tabla1[[#This Row],[Saldo_Deudor]]</f>
        <v>0</v>
      </c>
      <c r="AY1363">
        <v>14200</v>
      </c>
      <c r="AZ1363">
        <v>0</v>
      </c>
      <c r="BA1363">
        <v>0</v>
      </c>
      <c r="BB1363" s="20">
        <v>0</v>
      </c>
      <c r="BC1363" t="s">
        <v>3760</v>
      </c>
      <c r="BD1363" t="s">
        <v>3846</v>
      </c>
      <c r="BE1363" t="s">
        <v>3</v>
      </c>
      <c r="BF1363" t="s">
        <v>3</v>
      </c>
      <c r="BG1363" t="s">
        <v>3</v>
      </c>
      <c r="BH1363" t="s">
        <v>3</v>
      </c>
      <c r="BI1363" t="s">
        <v>3</v>
      </c>
      <c r="BJ1363" s="19" t="s">
        <v>6135</v>
      </c>
      <c r="BK1363" t="s">
        <v>3</v>
      </c>
      <c r="BL1363" t="s">
        <v>132</v>
      </c>
      <c r="BM1363" t="s">
        <v>1</v>
      </c>
      <c r="BN1363">
        <f>Tabla1[[#This Row],[precio del paquete]]</f>
        <v>14200</v>
      </c>
      <c r="BO1363" t="s">
        <v>1</v>
      </c>
      <c r="BP1363" t="s">
        <v>1</v>
      </c>
      <c r="BQ1363" t="s">
        <v>1</v>
      </c>
      <c r="BR1363" t="s">
        <v>1</v>
      </c>
      <c r="BS1363" t="s">
        <v>1</v>
      </c>
      <c r="BT1363" t="s">
        <v>1</v>
      </c>
      <c r="BU1363" t="s">
        <v>1</v>
      </c>
      <c r="BV1363" t="s">
        <v>1</v>
      </c>
      <c r="BW1363" t="s">
        <v>0</v>
      </c>
      <c r="BX1363" t="s">
        <v>1</v>
      </c>
      <c r="BY1363" t="s">
        <v>1</v>
      </c>
      <c r="BZ1363" t="s">
        <v>1</v>
      </c>
      <c r="CA1363" t="s">
        <v>1</v>
      </c>
      <c r="CB1363" t="s">
        <v>1</v>
      </c>
      <c r="CD1363" t="str" cm="1">
        <f t="array" aca="1" ref="CD1363" ca="1">eConcatenar(A1363:CB1363,"|")</f>
        <v>YkZ3LmWuwyK7mP6E|CAR2021-5801|3|MEMORIAL|TABASCO|CARDENAS|CAÃ‘ALES 1RA ETAPA|2021-01-10|14200|0|200|50|0|0|0|0|0|0|0|0|0|0|0|0|0|0|0|CARDENAS|GARCIA|VIVIANA CRISTELL|SOLTERO|X|X|CALLE LA MIEL |CAÃ‘ALES 1RA ETAPA|X|9371263113|X|X|X|CALLE LA MIEL |X|LUNES|X|X|X|X|X|DOMICILIO |0|14200|0|0|0|2021-06-11|2021-06-18|x|x|x|x|x|MYEDVABVTAZ4TPF|x|HOMBRE|X|14200|X|X|X|X|X|X|X|X|CARDENAS|X|X|X|X|X</v>
      </c>
    </row>
    <row r="1364" spans="1:82" x14ac:dyDescent="0.25">
      <c r="A1364" t="s">
        <v>1498</v>
      </c>
      <c r="B1364" t="s">
        <v>2812</v>
      </c>
      <c r="C1364">
        <v>3</v>
      </c>
      <c r="D1364" t="s">
        <v>3183</v>
      </c>
      <c r="E1364" t="s">
        <v>3188</v>
      </c>
      <c r="F1364" t="s">
        <v>0</v>
      </c>
      <c r="G1364" t="s">
        <v>3585</v>
      </c>
      <c r="H1364" t="s">
        <v>3817</v>
      </c>
      <c r="I1364">
        <v>14800</v>
      </c>
      <c r="J1364">
        <v>0</v>
      </c>
      <c r="K1364">
        <v>200</v>
      </c>
      <c r="L1364">
        <v>50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 t="s">
        <v>4554</v>
      </c>
      <c r="AC1364" t="s">
        <v>4449</v>
      </c>
      <c r="AD1364" t="s">
        <v>4390</v>
      </c>
      <c r="AE1364" t="s">
        <v>4</v>
      </c>
      <c r="AF1364" t="s">
        <v>1</v>
      </c>
      <c r="AG1364" t="s">
        <v>1</v>
      </c>
      <c r="AH1364" t="s">
        <v>3585</v>
      </c>
      <c r="AI1364" t="s">
        <v>3585</v>
      </c>
      <c r="AJ1364" t="s">
        <v>1</v>
      </c>
      <c r="AK1364">
        <v>9931858453</v>
      </c>
      <c r="AL1364" t="s">
        <v>1</v>
      </c>
      <c r="AM1364" t="s">
        <v>1</v>
      </c>
      <c r="AN1364" t="s">
        <v>1</v>
      </c>
      <c r="AO1364" t="s">
        <v>3585</v>
      </c>
      <c r="AP1364" t="s">
        <v>1</v>
      </c>
      <c r="AQ1364" t="s">
        <v>2</v>
      </c>
      <c r="AR1364" t="s">
        <v>1</v>
      </c>
      <c r="AS1364" t="s">
        <v>1</v>
      </c>
      <c r="AT1364" t="s">
        <v>1</v>
      </c>
      <c r="AU1364" t="s">
        <v>1</v>
      </c>
      <c r="AV1364" t="s">
        <v>1</v>
      </c>
      <c r="AW1364" t="s">
        <v>11</v>
      </c>
      <c r="AX1364">
        <f>Tabla1[[#This Row],[precio del paquete]]-Tabla1[[#This Row],[Saldo_Deudor]]</f>
        <v>1100</v>
      </c>
      <c r="AY1364">
        <v>13700</v>
      </c>
      <c r="AZ1364">
        <v>0</v>
      </c>
      <c r="BA1364">
        <v>0</v>
      </c>
      <c r="BB1364" s="20">
        <v>0</v>
      </c>
      <c r="BC1364" t="s">
        <v>6003</v>
      </c>
      <c r="BD1364" t="s">
        <v>3938</v>
      </c>
      <c r="BE1364" t="s">
        <v>3</v>
      </c>
      <c r="BF1364" t="s">
        <v>3</v>
      </c>
      <c r="BG1364" t="s">
        <v>3</v>
      </c>
      <c r="BH1364" t="s">
        <v>3</v>
      </c>
      <c r="BI1364" t="s">
        <v>3</v>
      </c>
      <c r="BJ1364" s="18" t="s">
        <v>6135</v>
      </c>
      <c r="BK1364" t="s">
        <v>3</v>
      </c>
      <c r="BL1364" t="s">
        <v>132</v>
      </c>
      <c r="BM1364" t="s">
        <v>1</v>
      </c>
      <c r="BN1364">
        <f>Tabla1[[#This Row],[precio del paquete]]</f>
        <v>14800</v>
      </c>
      <c r="BO1364" t="s">
        <v>1</v>
      </c>
      <c r="BP1364" t="s">
        <v>1</v>
      </c>
      <c r="BQ1364" t="s">
        <v>1</v>
      </c>
      <c r="BR1364" t="s">
        <v>1</v>
      </c>
      <c r="BS1364" t="s">
        <v>1</v>
      </c>
      <c r="BT1364" t="s">
        <v>1</v>
      </c>
      <c r="BU1364" t="s">
        <v>1</v>
      </c>
      <c r="BV1364" t="s">
        <v>1</v>
      </c>
      <c r="BW1364" t="s">
        <v>0</v>
      </c>
      <c r="BX1364" t="s">
        <v>1</v>
      </c>
      <c r="BY1364" t="s">
        <v>1</v>
      </c>
      <c r="BZ1364" t="s">
        <v>1</v>
      </c>
      <c r="CA1364" t="s">
        <v>1</v>
      </c>
      <c r="CB1364" t="s">
        <v>1</v>
      </c>
      <c r="CD1364" t="str" cm="1">
        <f t="array" aca="1" ref="CD1364" ca="1">eConcatenar(A1364:CB1364,"|")</f>
        <v>t77jYoATTL2kSwPs|CAR2021-6096|3|MEMORIAL|TABASCO|CARDENAS|SANTA MARIA DE GUADALUPE |2021-10-15|14800|0|200|50|0|0|0|0|0|0|0|0|0|0|0|0|0|0|0|MIGUEL|CANO|MARCO ANTONIO|SOLTERO|X|X|SANTA MARIA DE GUADALUPE |SANTA MARIA DE GUADALUPE |X|9931858453|X|X|X|SANTA MARIA DE GUADALUPE |X|LUNES|X|X|X|X|X|DOMICILIO |1100|13700|0|0|0|2021-01-14|2021-01-21|x|x|x|x|x|MYEDVABVTAZ4TPF|x|HOMBRE|X|14800|X|X|X|X|X|X|X|X|CARDENAS|X|X|X|X|X</v>
      </c>
    </row>
    <row r="1365" spans="1:82" x14ac:dyDescent="0.25">
      <c r="A1365" t="s">
        <v>1499</v>
      </c>
      <c r="B1365" t="s">
        <v>2566</v>
      </c>
      <c r="C1365">
        <v>3</v>
      </c>
      <c r="D1365" t="s">
        <v>3184</v>
      </c>
      <c r="E1365" t="s">
        <v>3188</v>
      </c>
      <c r="F1365" t="s">
        <v>0</v>
      </c>
      <c r="G1365" t="s">
        <v>3456</v>
      </c>
      <c r="H1365" t="s">
        <v>3814</v>
      </c>
      <c r="I1365">
        <v>24500</v>
      </c>
      <c r="J1365">
        <v>0</v>
      </c>
      <c r="K1365">
        <v>100</v>
      </c>
      <c r="L1365">
        <v>50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 t="s">
        <v>4203</v>
      </c>
      <c r="AC1365" t="s">
        <v>4301</v>
      </c>
      <c r="AD1365" t="s">
        <v>4737</v>
      </c>
      <c r="AE1365" t="s">
        <v>4</v>
      </c>
      <c r="AF1365" t="s">
        <v>1</v>
      </c>
      <c r="AG1365" t="s">
        <v>1</v>
      </c>
      <c r="AH1365" t="s">
        <v>5509</v>
      </c>
      <c r="AI1365" t="s">
        <v>3456</v>
      </c>
      <c r="AJ1365" t="s">
        <v>1</v>
      </c>
      <c r="AK1365">
        <v>9371390777</v>
      </c>
      <c r="AL1365" t="s">
        <v>1</v>
      </c>
      <c r="AM1365" t="s">
        <v>1</v>
      </c>
      <c r="AN1365" t="s">
        <v>1</v>
      </c>
      <c r="AO1365" t="s">
        <v>5509</v>
      </c>
      <c r="AP1365" t="s">
        <v>1</v>
      </c>
      <c r="AQ1365" t="s">
        <v>2</v>
      </c>
      <c r="AR1365" t="s">
        <v>1</v>
      </c>
      <c r="AS1365" t="s">
        <v>1</v>
      </c>
      <c r="AT1365" t="s">
        <v>1</v>
      </c>
      <c r="AU1365" t="s">
        <v>1</v>
      </c>
      <c r="AV1365" t="s">
        <v>1</v>
      </c>
      <c r="AW1365" t="s">
        <v>11</v>
      </c>
      <c r="AX1365">
        <f>Tabla1[[#This Row],[precio del paquete]]-Tabla1[[#This Row],[Saldo_Deudor]]</f>
        <v>1217</v>
      </c>
      <c r="AY1365">
        <v>23283</v>
      </c>
      <c r="AZ1365">
        <v>0</v>
      </c>
      <c r="BA1365">
        <v>0</v>
      </c>
      <c r="BB1365" s="20">
        <v>0</v>
      </c>
      <c r="BC1365" t="s">
        <v>3988</v>
      </c>
      <c r="BD1365" t="s">
        <v>3768</v>
      </c>
      <c r="BE1365" t="s">
        <v>3</v>
      </c>
      <c r="BF1365" t="s">
        <v>3</v>
      </c>
      <c r="BG1365" t="s">
        <v>3</v>
      </c>
      <c r="BH1365" t="s">
        <v>3</v>
      </c>
      <c r="BI1365" t="s">
        <v>3</v>
      </c>
      <c r="BJ1365" s="19" t="s">
        <v>6135</v>
      </c>
      <c r="BK1365" t="s">
        <v>3</v>
      </c>
      <c r="BL1365" t="s">
        <v>132</v>
      </c>
      <c r="BM1365" t="s">
        <v>1</v>
      </c>
      <c r="BN1365">
        <f>Tabla1[[#This Row],[precio del paquete]]</f>
        <v>24500</v>
      </c>
      <c r="BO1365" t="s">
        <v>1</v>
      </c>
      <c r="BP1365" t="s">
        <v>1</v>
      </c>
      <c r="BQ1365" t="s">
        <v>1</v>
      </c>
      <c r="BR1365" t="s">
        <v>1</v>
      </c>
      <c r="BS1365" t="s">
        <v>1</v>
      </c>
      <c r="BT1365" t="s">
        <v>1</v>
      </c>
      <c r="BU1365" t="s">
        <v>1</v>
      </c>
      <c r="BV1365" t="s">
        <v>1</v>
      </c>
      <c r="BW1365" t="s">
        <v>0</v>
      </c>
      <c r="BX1365" t="s">
        <v>1</v>
      </c>
      <c r="BY1365" t="s">
        <v>1</v>
      </c>
      <c r="BZ1365" t="s">
        <v>1</v>
      </c>
      <c r="CA1365" t="s">
        <v>1</v>
      </c>
      <c r="CB1365" t="s">
        <v>1</v>
      </c>
      <c r="CD1365" t="str" cm="1">
        <f t="array" aca="1" ref="CD1365" ca="1">eConcatenar(A1365:CB1365,"|")</f>
        <v>g86HyHbM1OjOw2Z5|CAR2021-6619|3|DIGNITY|TABASCO|CARDENAS|NUEVO PROGRESO|2021-01-11|24500|0|100|50|0|0|0|0|0|0|0|0|0|0|0|0|0|0|0|SOBERANO|ORTIZ|MARCIAL ENRIQUE|SOLTERO|X|X|CALLE LUIS DONALDO COLOSIO MURIATAS|NUEVO PROGRESO|X|9371390777|X|X|X|CALLE LUIS DONALDO COLOSIO MURIATAS|X|LUNES|X|X|X|X|X|DOMICILIO |1217|23283|0|0|0|2022-01-15|2022-01-22|x|x|x|x|x|MYEDVABVTAZ4TPF|x|HOMBRE|X|24500|X|X|X|X|X|X|X|X|CARDENAS|X|X|X|X|X</v>
      </c>
    </row>
    <row r="1366" spans="1:82" x14ac:dyDescent="0.25">
      <c r="A1366" t="s">
        <v>1500</v>
      </c>
      <c r="B1366" t="s">
        <v>2858</v>
      </c>
      <c r="C1366">
        <v>3</v>
      </c>
      <c r="D1366" t="s">
        <v>3184</v>
      </c>
      <c r="E1366" t="s">
        <v>3188</v>
      </c>
      <c r="F1366" t="s">
        <v>0</v>
      </c>
      <c r="G1366" t="s">
        <v>3608</v>
      </c>
      <c r="H1366" t="s">
        <v>3900</v>
      </c>
      <c r="I1366">
        <v>24500</v>
      </c>
      <c r="J1366">
        <v>0</v>
      </c>
      <c r="K1366">
        <v>100</v>
      </c>
      <c r="L1366">
        <v>50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v>0</v>
      </c>
      <c r="AB1366" t="s">
        <v>4483</v>
      </c>
      <c r="AC1366" t="s">
        <v>4186</v>
      </c>
      <c r="AD1366" t="s">
        <v>4623</v>
      </c>
      <c r="AE1366" t="s">
        <v>4</v>
      </c>
      <c r="AF1366" t="s">
        <v>1</v>
      </c>
      <c r="AG1366" t="s">
        <v>1</v>
      </c>
      <c r="AH1366" t="s">
        <v>5707</v>
      </c>
      <c r="AI1366" t="s">
        <v>3608</v>
      </c>
      <c r="AJ1366" t="s">
        <v>1</v>
      </c>
      <c r="AK1366">
        <v>9372700578</v>
      </c>
      <c r="AL1366" t="s">
        <v>1</v>
      </c>
      <c r="AM1366" t="s">
        <v>1</v>
      </c>
      <c r="AN1366" t="s">
        <v>1</v>
      </c>
      <c r="AO1366" t="s">
        <v>5707</v>
      </c>
      <c r="AP1366" t="s">
        <v>1</v>
      </c>
      <c r="AQ1366" t="s">
        <v>2</v>
      </c>
      <c r="AR1366" t="s">
        <v>1</v>
      </c>
      <c r="AS1366" t="s">
        <v>1</v>
      </c>
      <c r="AT1366" t="s">
        <v>1</v>
      </c>
      <c r="AU1366" t="s">
        <v>1</v>
      </c>
      <c r="AV1366" t="s">
        <v>1</v>
      </c>
      <c r="AW1366" t="s">
        <v>11</v>
      </c>
      <c r="AX1366">
        <f>Tabla1[[#This Row],[precio del paquete]]-Tabla1[[#This Row],[Saldo_Deudor]]</f>
        <v>800</v>
      </c>
      <c r="AY1366">
        <v>23700</v>
      </c>
      <c r="AZ1366">
        <v>0</v>
      </c>
      <c r="BA1366">
        <v>0</v>
      </c>
      <c r="BB1366" s="20">
        <v>0</v>
      </c>
      <c r="BC1366" t="s">
        <v>3827</v>
      </c>
      <c r="BD1366" t="s">
        <v>4124</v>
      </c>
      <c r="BE1366" t="s">
        <v>3</v>
      </c>
      <c r="BF1366" t="s">
        <v>3</v>
      </c>
      <c r="BG1366" t="s">
        <v>3</v>
      </c>
      <c r="BH1366" t="s">
        <v>3</v>
      </c>
      <c r="BI1366" t="s">
        <v>3</v>
      </c>
      <c r="BJ1366" s="18" t="s">
        <v>6135</v>
      </c>
      <c r="BK1366" t="s">
        <v>3</v>
      </c>
      <c r="BL1366" t="s">
        <v>132</v>
      </c>
      <c r="BM1366" t="s">
        <v>1</v>
      </c>
      <c r="BN1366">
        <f>Tabla1[[#This Row],[precio del paquete]]</f>
        <v>24500</v>
      </c>
      <c r="BO1366" t="s">
        <v>1</v>
      </c>
      <c r="BP1366" t="s">
        <v>1</v>
      </c>
      <c r="BQ1366" t="s">
        <v>1</v>
      </c>
      <c r="BR1366" t="s">
        <v>1</v>
      </c>
      <c r="BS1366" t="s">
        <v>1</v>
      </c>
      <c r="BT1366" t="s">
        <v>1</v>
      </c>
      <c r="BU1366" t="s">
        <v>1</v>
      </c>
      <c r="BV1366" t="s">
        <v>1</v>
      </c>
      <c r="BW1366" t="s">
        <v>0</v>
      </c>
      <c r="BX1366" t="s">
        <v>1</v>
      </c>
      <c r="BY1366" t="s">
        <v>1</v>
      </c>
      <c r="BZ1366" t="s">
        <v>1</v>
      </c>
      <c r="CA1366" t="s">
        <v>1</v>
      </c>
      <c r="CB1366" t="s">
        <v>1</v>
      </c>
      <c r="CD1366" t="str" cm="1">
        <f t="array" aca="1" ref="CD1366" ca="1">eConcatenar(A1366:CB1366,"|")</f>
        <v>01tLDfDCEJWktvHk|CAR2021-6863|3|DIGNITY|TABASCO|CARDENAS|TOLOQUE|2021-12-11|24500|0|100|50|0|0|0|0|0|0|0|0|0|0|0|0|0|0|0|COLORADO|GARCIA|CONCEPCION|SOLTERO|X|X|CALLE VICENTE GUERRERO |TOLOQUE|X|9372700578|X|X|X|CALLE VICENTE GUERRERO |X|LUNES|X|X|X|X|X|DOMICILIO |800|23700|0|0|0|2022-01-14|2022-01-21|x|x|x|x|x|MYEDVABVTAZ4TPF|x|HOMBRE|X|24500|X|X|X|X|X|X|X|X|CARDENAS|X|X|X|X|X</v>
      </c>
    </row>
    <row r="1367" spans="1:82" x14ac:dyDescent="0.25">
      <c r="A1367" t="s">
        <v>1501</v>
      </c>
      <c r="B1367" t="s">
        <v>2403</v>
      </c>
      <c r="C1367">
        <v>3</v>
      </c>
      <c r="D1367" t="s">
        <v>3183</v>
      </c>
      <c r="E1367" t="s">
        <v>3188</v>
      </c>
      <c r="F1367" t="s">
        <v>0</v>
      </c>
      <c r="G1367" t="s">
        <v>3354</v>
      </c>
      <c r="H1367" t="s">
        <v>3786</v>
      </c>
      <c r="I1367">
        <v>14800</v>
      </c>
      <c r="J1367">
        <v>0</v>
      </c>
      <c r="K1367">
        <v>100</v>
      </c>
      <c r="L1367">
        <v>50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 t="s">
        <v>4184</v>
      </c>
      <c r="AC1367" t="s">
        <v>4188</v>
      </c>
      <c r="AD1367" t="s">
        <v>4574</v>
      </c>
      <c r="AE1367" t="s">
        <v>4</v>
      </c>
      <c r="AF1367" s="1" t="s">
        <v>1</v>
      </c>
      <c r="AG1367" t="s">
        <v>1</v>
      </c>
      <c r="AH1367" t="s">
        <v>5399</v>
      </c>
      <c r="AI1367" t="s">
        <v>3354</v>
      </c>
      <c r="AJ1367" t="s">
        <v>1</v>
      </c>
      <c r="AK1367">
        <v>9371676111</v>
      </c>
      <c r="AL1367" t="s">
        <v>1</v>
      </c>
      <c r="AM1367" t="s">
        <v>1</v>
      </c>
      <c r="AN1367" t="s">
        <v>1</v>
      </c>
      <c r="AO1367" t="s">
        <v>5399</v>
      </c>
      <c r="AP1367" t="s">
        <v>1</v>
      </c>
      <c r="AQ1367" t="s">
        <v>2</v>
      </c>
      <c r="AR1367" t="s">
        <v>1</v>
      </c>
      <c r="AS1367" t="s">
        <v>1</v>
      </c>
      <c r="AT1367" t="s">
        <v>1</v>
      </c>
      <c r="AU1367" t="s">
        <v>1</v>
      </c>
      <c r="AV1367" t="s">
        <v>1</v>
      </c>
      <c r="AW1367" t="s">
        <v>11</v>
      </c>
      <c r="AX1367">
        <f>Tabla1[[#This Row],[precio del paquete]]-Tabla1[[#This Row],[Saldo_Deudor]]</f>
        <v>1100</v>
      </c>
      <c r="AY1367">
        <v>13700</v>
      </c>
      <c r="AZ1367">
        <v>0</v>
      </c>
      <c r="BA1367">
        <v>0</v>
      </c>
      <c r="BB1367" s="20">
        <v>0</v>
      </c>
      <c r="BC1367" t="s">
        <v>3786</v>
      </c>
      <c r="BD1367" t="s">
        <v>3838</v>
      </c>
      <c r="BE1367" s="1" t="s">
        <v>3</v>
      </c>
      <c r="BF1367" t="s">
        <v>3</v>
      </c>
      <c r="BG1367" t="s">
        <v>3</v>
      </c>
      <c r="BH1367" t="s">
        <v>3</v>
      </c>
      <c r="BI1367" t="s">
        <v>3</v>
      </c>
      <c r="BJ1367" s="19" t="s">
        <v>6135</v>
      </c>
      <c r="BK1367" t="s">
        <v>3</v>
      </c>
      <c r="BL1367" t="s">
        <v>132</v>
      </c>
      <c r="BM1367" s="2" t="s">
        <v>1</v>
      </c>
      <c r="BN1367">
        <f>Tabla1[[#This Row],[precio del paquete]]</f>
        <v>14800</v>
      </c>
      <c r="BO1367" t="s">
        <v>1</v>
      </c>
      <c r="BP1367" t="s">
        <v>1</v>
      </c>
      <c r="BQ1367" t="s">
        <v>1</v>
      </c>
      <c r="BR1367" t="s">
        <v>1</v>
      </c>
      <c r="BS1367" t="s">
        <v>1</v>
      </c>
      <c r="BT1367" t="s">
        <v>1</v>
      </c>
      <c r="BU1367" t="s">
        <v>1</v>
      </c>
      <c r="BV1367" t="s">
        <v>1</v>
      </c>
      <c r="BW1367" t="s">
        <v>0</v>
      </c>
      <c r="BX1367" t="s">
        <v>1</v>
      </c>
      <c r="BY1367" t="s">
        <v>1</v>
      </c>
      <c r="BZ1367" t="s">
        <v>1</v>
      </c>
      <c r="CA1367" t="s">
        <v>1</v>
      </c>
      <c r="CB1367" t="s">
        <v>1</v>
      </c>
      <c r="CD1367" t="str" cm="1">
        <f t="array" aca="1" ref="CD1367" ca="1">eConcatenar(A1367:CB1367,"|")</f>
        <v>zDsiPeZUedLUsT5z|CAR2021-7437|3|MEMORIAL|TABASCO|CARDENAS|EL TOLOQUE|2021-04-12|14800|0|100|50|0|0|0|0|0|0|0|0|0|0|0|0|0|0|0|PEREZ|ARIAS|JORGE LUIS|SOLTERO|X|X|CALLE RAMON LOPEZ |EL TOLOQUE|X|9371676111|X|X|X|CALLE RAMON LOPEZ |X|LUNES|X|X|X|X|X|DOMICILIO |1100|13700|0|0|0|2021-04-12|2021-04-19|x|x|x|x|x|MYEDVABVTAZ4TPF|x|HOMBRE|X|14800|X|X|X|X|X|X|X|X|CARDENAS|X|X|X|X|X</v>
      </c>
    </row>
    <row r="1368" spans="1:82" x14ac:dyDescent="0.25">
      <c r="A1368" t="s">
        <v>1502</v>
      </c>
      <c r="B1368" t="s">
        <v>2189</v>
      </c>
      <c r="C1368">
        <v>3</v>
      </c>
      <c r="D1368" t="s">
        <v>3184</v>
      </c>
      <c r="E1368" t="s">
        <v>3188</v>
      </c>
      <c r="F1368" t="s">
        <v>0</v>
      </c>
      <c r="G1368" t="s">
        <v>5</v>
      </c>
      <c r="H1368" t="s">
        <v>3757</v>
      </c>
      <c r="I1368">
        <v>24500</v>
      </c>
      <c r="J1368">
        <v>0</v>
      </c>
      <c r="K1368">
        <v>100</v>
      </c>
      <c r="L1368">
        <v>50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 t="s">
        <v>4294</v>
      </c>
      <c r="AC1368" t="s">
        <v>0</v>
      </c>
      <c r="AD1368" t="s">
        <v>4295</v>
      </c>
      <c r="AE1368" t="s">
        <v>4</v>
      </c>
      <c r="AF1368" t="s">
        <v>1</v>
      </c>
      <c r="AG1368" t="s">
        <v>1</v>
      </c>
      <c r="AH1368" t="s">
        <v>3735</v>
      </c>
      <c r="AI1368" t="s">
        <v>5</v>
      </c>
      <c r="AJ1368" t="s">
        <v>1</v>
      </c>
      <c r="AK1368">
        <v>9371316293</v>
      </c>
      <c r="AL1368" t="s">
        <v>1</v>
      </c>
      <c r="AM1368" t="s">
        <v>1</v>
      </c>
      <c r="AN1368" t="s">
        <v>1</v>
      </c>
      <c r="AO1368" t="s">
        <v>3735</v>
      </c>
      <c r="AP1368" t="s">
        <v>1</v>
      </c>
      <c r="AQ1368" t="s">
        <v>2</v>
      </c>
      <c r="AR1368" t="s">
        <v>1</v>
      </c>
      <c r="AS1368" t="s">
        <v>1</v>
      </c>
      <c r="AT1368" t="s">
        <v>1</v>
      </c>
      <c r="AU1368" t="s">
        <v>1</v>
      </c>
      <c r="AV1368" t="s">
        <v>1</v>
      </c>
      <c r="AW1368" t="s">
        <v>11</v>
      </c>
      <c r="AX1368">
        <f>Tabla1[[#This Row],[precio del paquete]]-Tabla1[[#This Row],[Saldo_Deudor]]</f>
        <v>500</v>
      </c>
      <c r="AY1368">
        <v>24000</v>
      </c>
      <c r="AZ1368">
        <v>0</v>
      </c>
      <c r="BA1368">
        <v>0</v>
      </c>
      <c r="BB1368" s="20">
        <v>0</v>
      </c>
      <c r="BC1368" t="s">
        <v>3882</v>
      </c>
      <c r="BD1368" t="s">
        <v>3858</v>
      </c>
      <c r="BE1368" t="s">
        <v>3</v>
      </c>
      <c r="BF1368" t="s">
        <v>3</v>
      </c>
      <c r="BG1368" t="s">
        <v>3</v>
      </c>
      <c r="BH1368" t="s">
        <v>3</v>
      </c>
      <c r="BI1368" t="s">
        <v>3</v>
      </c>
      <c r="BJ1368" s="18" t="s">
        <v>6135</v>
      </c>
      <c r="BK1368" t="s">
        <v>3</v>
      </c>
      <c r="BL1368" t="s">
        <v>132</v>
      </c>
      <c r="BM1368" t="s">
        <v>1</v>
      </c>
      <c r="BN1368">
        <f>Tabla1[[#This Row],[precio del paquete]]</f>
        <v>24500</v>
      </c>
      <c r="BO1368" t="s">
        <v>1</v>
      </c>
      <c r="BP1368" t="s">
        <v>1</v>
      </c>
      <c r="BQ1368" t="s">
        <v>1</v>
      </c>
      <c r="BR1368" t="s">
        <v>1</v>
      </c>
      <c r="BS1368" t="s">
        <v>1</v>
      </c>
      <c r="BT1368" t="s">
        <v>1</v>
      </c>
      <c r="BU1368" t="s">
        <v>1</v>
      </c>
      <c r="BV1368" t="s">
        <v>1</v>
      </c>
      <c r="BW1368" t="s">
        <v>0</v>
      </c>
      <c r="BX1368" t="s">
        <v>1</v>
      </c>
      <c r="BY1368" t="s">
        <v>1</v>
      </c>
      <c r="BZ1368" t="s">
        <v>1</v>
      </c>
      <c r="CA1368" t="s">
        <v>1</v>
      </c>
      <c r="CB1368" t="s">
        <v>1</v>
      </c>
      <c r="CD1368" t="str" cm="1">
        <f t="array" aca="1" ref="CD1368" ca="1">eConcatenar(A1368:CB1368,"|")</f>
        <v>ekPAhJu9tOuL45tE|CAR2021-6283|3|DIGNITY|TABASCO|CARDENAS|CENTRO|2021-10-22|24500|0|100|50|0|0|0|0|0|0|0|0|0|0|0|0|0|0|0|LAZARO|CARDENAS|AVENIDA|SOLTERO|X|X|CENTRO |CENTRO|X|9371316293|X|X|X|CENTRO |X|LUNES|X|X|X|X|X|DOMICILIO |500|24000|0|0|0|2021-11-12|2021-11-19|x|x|x|x|x|MYEDVABVTAZ4TPF|x|HOMBRE|X|24500|X|X|X|X|X|X|X|X|CARDENAS|X|X|X|X|X</v>
      </c>
    </row>
    <row r="1369" spans="1:82" x14ac:dyDescent="0.25">
      <c r="A1369" t="s">
        <v>1503</v>
      </c>
      <c r="B1369" t="s">
        <v>2567</v>
      </c>
      <c r="C1369">
        <v>3</v>
      </c>
      <c r="D1369" t="s">
        <v>3183</v>
      </c>
      <c r="E1369" t="s">
        <v>3188</v>
      </c>
      <c r="F1369" t="s">
        <v>0</v>
      </c>
      <c r="G1369" t="s">
        <v>3456</v>
      </c>
      <c r="H1369" t="s">
        <v>3833</v>
      </c>
      <c r="I1369">
        <v>14800</v>
      </c>
      <c r="J1369">
        <v>0</v>
      </c>
      <c r="K1369">
        <v>50</v>
      </c>
      <c r="L1369">
        <v>50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 t="s">
        <v>4206</v>
      </c>
      <c r="AC1369" t="s">
        <v>4674</v>
      </c>
      <c r="AD1369" t="s">
        <v>4738</v>
      </c>
      <c r="AE1369" t="s">
        <v>4</v>
      </c>
      <c r="AF1369" t="s">
        <v>1</v>
      </c>
      <c r="AG1369" t="s">
        <v>1</v>
      </c>
      <c r="AH1369" t="s">
        <v>5510</v>
      </c>
      <c r="AI1369" t="s">
        <v>3456</v>
      </c>
      <c r="AJ1369" t="s">
        <v>1</v>
      </c>
      <c r="AK1369">
        <v>9371200545</v>
      </c>
      <c r="AL1369" t="s">
        <v>1</v>
      </c>
      <c r="AM1369" t="s">
        <v>1</v>
      </c>
      <c r="AN1369" t="s">
        <v>1</v>
      </c>
      <c r="AO1369" t="s">
        <v>5510</v>
      </c>
      <c r="AP1369" t="s">
        <v>1</v>
      </c>
      <c r="AQ1369" t="s">
        <v>2</v>
      </c>
      <c r="AR1369" t="s">
        <v>1</v>
      </c>
      <c r="AS1369" t="s">
        <v>1</v>
      </c>
      <c r="AT1369" t="s">
        <v>1</v>
      </c>
      <c r="AU1369" t="s">
        <v>1</v>
      </c>
      <c r="AV1369" t="s">
        <v>1</v>
      </c>
      <c r="AW1369" t="s">
        <v>11</v>
      </c>
      <c r="AX1369">
        <f>Tabla1[[#This Row],[precio del paquete]]-Tabla1[[#This Row],[Saldo_Deudor]]</f>
        <v>3200</v>
      </c>
      <c r="AY1369">
        <v>11600</v>
      </c>
      <c r="AZ1369">
        <v>0</v>
      </c>
      <c r="BA1369">
        <v>0</v>
      </c>
      <c r="BB1369" s="20">
        <v>0</v>
      </c>
      <c r="BC1369" t="s">
        <v>3924</v>
      </c>
      <c r="BD1369" t="s">
        <v>6041</v>
      </c>
      <c r="BE1369" t="s">
        <v>3</v>
      </c>
      <c r="BF1369" t="s">
        <v>3</v>
      </c>
      <c r="BG1369" t="s">
        <v>3</v>
      </c>
      <c r="BH1369" t="s">
        <v>3</v>
      </c>
      <c r="BI1369" t="s">
        <v>3</v>
      </c>
      <c r="BJ1369" s="19" t="s">
        <v>6135</v>
      </c>
      <c r="BK1369" t="s">
        <v>3</v>
      </c>
      <c r="BL1369" t="s">
        <v>132</v>
      </c>
      <c r="BM1369" t="s">
        <v>1</v>
      </c>
      <c r="BN1369">
        <f>Tabla1[[#This Row],[precio del paquete]]</f>
        <v>14800</v>
      </c>
      <c r="BO1369" t="s">
        <v>1</v>
      </c>
      <c r="BP1369" t="s">
        <v>1</v>
      </c>
      <c r="BQ1369" t="s">
        <v>1</v>
      </c>
      <c r="BR1369" t="s">
        <v>1</v>
      </c>
      <c r="BS1369" t="s">
        <v>1</v>
      </c>
      <c r="BT1369" t="s">
        <v>1</v>
      </c>
      <c r="BU1369" t="s">
        <v>1</v>
      </c>
      <c r="BV1369" t="s">
        <v>1</v>
      </c>
      <c r="BW1369" t="s">
        <v>0</v>
      </c>
      <c r="BX1369" t="s">
        <v>1</v>
      </c>
      <c r="BY1369" t="s">
        <v>1</v>
      </c>
      <c r="BZ1369" t="s">
        <v>1</v>
      </c>
      <c r="CA1369" t="s">
        <v>1</v>
      </c>
      <c r="CB1369" t="s">
        <v>1</v>
      </c>
      <c r="CD1369" t="str" cm="1">
        <f t="array" aca="1" ref="CD1369" ca="1">eConcatenar(A1369:CB1369,"|")</f>
        <v>VJwDM5CRDeRVb8Ua|CAR2021-6698|3|MEMORIAL|TABASCO|CARDENAS|NUEVO PROGRESO|2021-08-11|14800|0|50|50|0|0|0|0|0|0|0|0|0|0|0|0|0|0|0|MARTINEZ|REYES|MARIA DELIA|SOLTERO|X|X|CERRADA FRANCISCO I MADERO |NUEVO PROGRESO|X|9371200545|X|X|X|CERRADA FRANCISCO I MADERO |X|LUNES|X|X|X|X|X|DOMICILIO |3200|11600|0|0|0|2022-08-01|2022-08-08|x|x|x|x|x|MYEDVABVTAZ4TPF|x|HOMBRE|X|14800|X|X|X|X|X|X|X|X|CARDENAS|X|X|X|X|X</v>
      </c>
    </row>
    <row r="1370" spans="1:82" x14ac:dyDescent="0.25">
      <c r="A1370" t="s">
        <v>1504</v>
      </c>
      <c r="B1370" t="s">
        <v>2489</v>
      </c>
      <c r="C1370">
        <v>3</v>
      </c>
      <c r="D1370" t="s">
        <v>3183</v>
      </c>
      <c r="E1370" t="s">
        <v>3188</v>
      </c>
      <c r="F1370" t="s">
        <v>0</v>
      </c>
      <c r="G1370" t="s">
        <v>3401</v>
      </c>
      <c r="H1370" t="s">
        <v>3885</v>
      </c>
      <c r="I1370">
        <v>14800</v>
      </c>
      <c r="J1370">
        <v>0</v>
      </c>
      <c r="K1370">
        <v>100</v>
      </c>
      <c r="L1370">
        <v>50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 t="s">
        <v>7</v>
      </c>
      <c r="AC1370" t="s">
        <v>4183</v>
      </c>
      <c r="AD1370" t="s">
        <v>4665</v>
      </c>
      <c r="AE1370" t="s">
        <v>4</v>
      </c>
      <c r="AF1370" t="s">
        <v>1</v>
      </c>
      <c r="AG1370" t="s">
        <v>1</v>
      </c>
      <c r="AH1370" t="s">
        <v>5460</v>
      </c>
      <c r="AI1370" t="s">
        <v>3401</v>
      </c>
      <c r="AJ1370" t="s">
        <v>1</v>
      </c>
      <c r="AK1370">
        <v>9371701248</v>
      </c>
      <c r="AL1370" t="s">
        <v>1</v>
      </c>
      <c r="AM1370" t="s">
        <v>1</v>
      </c>
      <c r="AN1370" t="s">
        <v>1</v>
      </c>
      <c r="AO1370" t="s">
        <v>5460</v>
      </c>
      <c r="AP1370" t="s">
        <v>1</v>
      </c>
      <c r="AQ1370" t="s">
        <v>2</v>
      </c>
      <c r="AR1370" t="s">
        <v>1</v>
      </c>
      <c r="AS1370" t="s">
        <v>1</v>
      </c>
      <c r="AT1370" t="s">
        <v>1</v>
      </c>
      <c r="AU1370" t="s">
        <v>1</v>
      </c>
      <c r="AV1370" t="s">
        <v>1</v>
      </c>
      <c r="AW1370" t="s">
        <v>11</v>
      </c>
      <c r="AX1370">
        <f>Tabla1[[#This Row],[precio del paquete]]-Tabla1[[#This Row],[Saldo_Deudor]]</f>
        <v>1500</v>
      </c>
      <c r="AY1370">
        <v>13300</v>
      </c>
      <c r="AZ1370">
        <v>0</v>
      </c>
      <c r="BA1370">
        <v>0</v>
      </c>
      <c r="BB1370" s="20">
        <v>0</v>
      </c>
      <c r="BC1370" t="s">
        <v>3966</v>
      </c>
      <c r="BD1370" t="s">
        <v>6036</v>
      </c>
      <c r="BE1370" t="s">
        <v>3</v>
      </c>
      <c r="BF1370" t="s">
        <v>3</v>
      </c>
      <c r="BG1370" t="s">
        <v>3</v>
      </c>
      <c r="BH1370" t="s">
        <v>3</v>
      </c>
      <c r="BI1370" t="s">
        <v>3</v>
      </c>
      <c r="BJ1370" s="18" t="s">
        <v>6135</v>
      </c>
      <c r="BK1370" t="s">
        <v>3</v>
      </c>
      <c r="BL1370" t="s">
        <v>132</v>
      </c>
      <c r="BM1370" t="s">
        <v>1</v>
      </c>
      <c r="BN1370">
        <f>Tabla1[[#This Row],[precio del paquete]]</f>
        <v>14800</v>
      </c>
      <c r="BO1370" t="s">
        <v>1</v>
      </c>
      <c r="BP1370" t="s">
        <v>1</v>
      </c>
      <c r="BQ1370" t="s">
        <v>1</v>
      </c>
      <c r="BR1370" t="s">
        <v>1</v>
      </c>
      <c r="BS1370" t="s">
        <v>1</v>
      </c>
      <c r="BT1370" t="s">
        <v>1</v>
      </c>
      <c r="BU1370" t="s">
        <v>1</v>
      </c>
      <c r="BV1370" t="s">
        <v>1</v>
      </c>
      <c r="BW1370" t="s">
        <v>0</v>
      </c>
      <c r="BX1370" t="s">
        <v>1</v>
      </c>
      <c r="BY1370" t="s">
        <v>1</v>
      </c>
      <c r="BZ1370" t="s">
        <v>1</v>
      </c>
      <c r="CA1370" t="s">
        <v>1</v>
      </c>
      <c r="CB1370" t="s">
        <v>1</v>
      </c>
      <c r="CD1370" t="str" cm="1">
        <f t="array" aca="1" ref="CD1370" ca="1">eConcatenar(A1370:CB1370,"|")</f>
        <v>1UdxzBkla1wRy6ws|CAR2021-5279|3|MEMORIAL|TABASCO|CARDENAS|JARAMILLO LAZO 8|2021-09-14|14800|0|100|50|0|0|0|0|0|0|0|0|0|0|0|0|0|0|0|LOPEZ|DE LA CRUZ|MANACE|SOLTERO|X|X|JARAMILLO LAZO 8 |JARAMILLO LAZO 8|X|9371701248|X|X|X|JARAMILLO LAZO 8 |X|LUNES|X|X|X|X|X|DOMICILIO |1500|13300|0|0|0|2022-04-01|2022-04-08|x|x|x|x|x|MYEDVABVTAZ4TPF|x|HOMBRE|X|14800|X|X|X|X|X|X|X|X|CARDENAS|X|X|X|X|X</v>
      </c>
    </row>
    <row r="1371" spans="1:82" x14ac:dyDescent="0.25">
      <c r="A1371" t="s">
        <v>1505</v>
      </c>
      <c r="B1371" t="s">
        <v>2589</v>
      </c>
      <c r="C1371">
        <v>3</v>
      </c>
      <c r="D1371" t="s">
        <v>3183</v>
      </c>
      <c r="E1371" t="s">
        <v>3188</v>
      </c>
      <c r="F1371" t="s">
        <v>0</v>
      </c>
      <c r="G1371" t="s">
        <v>3469</v>
      </c>
      <c r="H1371" t="s">
        <v>3972</v>
      </c>
      <c r="I1371">
        <v>14800</v>
      </c>
      <c r="J1371">
        <v>0</v>
      </c>
      <c r="K1371">
        <v>50</v>
      </c>
      <c r="L1371">
        <v>50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 t="s">
        <v>4601</v>
      </c>
      <c r="AC1371" t="s">
        <v>4312</v>
      </c>
      <c r="AD1371" t="s">
        <v>4537</v>
      </c>
      <c r="AE1371" t="s">
        <v>4</v>
      </c>
      <c r="AF1371" t="s">
        <v>1</v>
      </c>
      <c r="AG1371" t="s">
        <v>1</v>
      </c>
      <c r="AH1371" t="s">
        <v>3630</v>
      </c>
      <c r="AI1371" t="s">
        <v>3469</v>
      </c>
      <c r="AJ1371" t="s">
        <v>1</v>
      </c>
      <c r="AK1371">
        <v>9171125443</v>
      </c>
      <c r="AL1371" t="s">
        <v>1</v>
      </c>
      <c r="AM1371" t="s">
        <v>1</v>
      </c>
      <c r="AN1371" t="s">
        <v>1</v>
      </c>
      <c r="AO1371" t="s">
        <v>3630</v>
      </c>
      <c r="AP1371" t="s">
        <v>1</v>
      </c>
      <c r="AQ1371" t="s">
        <v>2</v>
      </c>
      <c r="AR1371" t="s">
        <v>1</v>
      </c>
      <c r="AS1371" t="s">
        <v>1</v>
      </c>
      <c r="AT1371" t="s">
        <v>1</v>
      </c>
      <c r="AU1371" t="s">
        <v>1</v>
      </c>
      <c r="AV1371" t="s">
        <v>1</v>
      </c>
      <c r="AW1371" t="s">
        <v>11</v>
      </c>
      <c r="AX1371">
        <f>Tabla1[[#This Row],[precio del paquete]]-Tabla1[[#This Row],[Saldo_Deudor]]</f>
        <v>50</v>
      </c>
      <c r="AY1371">
        <v>14750</v>
      </c>
      <c r="AZ1371">
        <v>0</v>
      </c>
      <c r="BA1371">
        <v>0</v>
      </c>
      <c r="BB1371" s="20">
        <v>0</v>
      </c>
      <c r="BC1371" t="s">
        <v>3972</v>
      </c>
      <c r="BD1371" t="s">
        <v>3994</v>
      </c>
      <c r="BE1371" t="s">
        <v>3</v>
      </c>
      <c r="BF1371" t="s">
        <v>3</v>
      </c>
      <c r="BG1371" t="s">
        <v>3</v>
      </c>
      <c r="BH1371" t="s">
        <v>3</v>
      </c>
      <c r="BI1371" t="s">
        <v>3</v>
      </c>
      <c r="BJ1371" s="19" t="s">
        <v>6123</v>
      </c>
      <c r="BK1371" t="s">
        <v>3</v>
      </c>
      <c r="BL1371" t="s">
        <v>132</v>
      </c>
      <c r="BM1371" t="s">
        <v>1</v>
      </c>
      <c r="BN1371">
        <f>Tabla1[[#This Row],[precio del paquete]]</f>
        <v>14800</v>
      </c>
      <c r="BO1371" t="s">
        <v>1</v>
      </c>
      <c r="BP1371" t="s">
        <v>1</v>
      </c>
      <c r="BQ1371" t="s">
        <v>1</v>
      </c>
      <c r="BR1371" t="s">
        <v>1</v>
      </c>
      <c r="BS1371" t="s">
        <v>1</v>
      </c>
      <c r="BT1371" t="s">
        <v>1</v>
      </c>
      <c r="BU1371" t="s">
        <v>1</v>
      </c>
      <c r="BV1371" t="s">
        <v>1</v>
      </c>
      <c r="BW1371" t="s">
        <v>0</v>
      </c>
      <c r="BX1371" t="s">
        <v>1</v>
      </c>
      <c r="BY1371" t="s">
        <v>1</v>
      </c>
      <c r="BZ1371" t="s">
        <v>1</v>
      </c>
      <c r="CA1371" t="s">
        <v>1</v>
      </c>
      <c r="CB1371" t="s">
        <v>1</v>
      </c>
      <c r="CD1371" t="str" cm="1">
        <f t="array" aca="1" ref="CD1371" ca="1">eConcatenar(A1371:CB1371,"|")</f>
        <v>rIgHbjz26Bh9HVTT|CAR2021-7507|3|MEMORIAL|TABASCO|CARDENAS|PASO Y PLAYA|2021-09-12|14800|0|50|50|0|0|0|0|0|0|0|0|0|0|0|0|0|0|0|QUIROGA|CASTELLANOS|MARINA|SOLTERO|X|X|ZAPOTAL 1RA SECCION|PASO Y PLAYA|X|9171125443|X|X|X|ZAPOTAL 1RA SECCION|X|LUNES|X|X|X|X|X|DOMICILIO |50|14750|0|0|0|2021-09-12|2021-09-19|x|x|x|x|x|VGPXMZBAHZ6IEPI|x|HOMBRE|X|14800|X|X|X|X|X|X|X|X|CARDENAS|X|X|X|X|X</v>
      </c>
    </row>
    <row r="1372" spans="1:82" x14ac:dyDescent="0.25">
      <c r="A1372" t="s">
        <v>1506</v>
      </c>
      <c r="B1372" t="s">
        <v>2795</v>
      </c>
      <c r="C1372">
        <v>3</v>
      </c>
      <c r="D1372" t="s">
        <v>3183</v>
      </c>
      <c r="E1372" t="s">
        <v>3188</v>
      </c>
      <c r="F1372" t="s">
        <v>0</v>
      </c>
      <c r="G1372" t="s">
        <v>3575</v>
      </c>
      <c r="H1372" t="s">
        <v>4046</v>
      </c>
      <c r="I1372">
        <v>14800</v>
      </c>
      <c r="J1372">
        <v>0</v>
      </c>
      <c r="K1372">
        <v>200</v>
      </c>
      <c r="L1372">
        <v>50</v>
      </c>
      <c r="M1372">
        <v>1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 t="s">
        <v>4201</v>
      </c>
      <c r="AC1372" t="s">
        <v>4196</v>
      </c>
      <c r="AD1372" t="s">
        <v>4525</v>
      </c>
      <c r="AE1372" t="s">
        <v>4</v>
      </c>
      <c r="AF1372" t="s">
        <v>1</v>
      </c>
      <c r="AG1372" t="s">
        <v>1</v>
      </c>
      <c r="AH1372" t="s">
        <v>3575</v>
      </c>
      <c r="AI1372" t="s">
        <v>3575</v>
      </c>
      <c r="AJ1372" t="s">
        <v>1</v>
      </c>
      <c r="AK1372">
        <v>93709988</v>
      </c>
      <c r="AL1372" t="s">
        <v>1</v>
      </c>
      <c r="AM1372" t="s">
        <v>1</v>
      </c>
      <c r="AN1372" t="s">
        <v>1</v>
      </c>
      <c r="AO1372" t="s">
        <v>3575</v>
      </c>
      <c r="AP1372" t="s">
        <v>1</v>
      </c>
      <c r="AQ1372" t="s">
        <v>2</v>
      </c>
      <c r="AR1372" t="s">
        <v>1</v>
      </c>
      <c r="AS1372" t="s">
        <v>1</v>
      </c>
      <c r="AT1372" t="s">
        <v>1</v>
      </c>
      <c r="AU1372" t="s">
        <v>1</v>
      </c>
      <c r="AV1372" t="s">
        <v>1</v>
      </c>
      <c r="AW1372" t="s">
        <v>11</v>
      </c>
      <c r="AX1372">
        <f>Tabla1[[#This Row],[precio del paquete]]-Tabla1[[#This Row],[Saldo_Deudor]]</f>
        <v>9700</v>
      </c>
      <c r="AY1372">
        <v>5100</v>
      </c>
      <c r="AZ1372">
        <v>0</v>
      </c>
      <c r="BA1372">
        <v>0</v>
      </c>
      <c r="BB1372" s="20">
        <v>0</v>
      </c>
      <c r="BC1372" t="s">
        <v>4042</v>
      </c>
      <c r="BD1372" t="s">
        <v>6005</v>
      </c>
      <c r="BE1372" t="s">
        <v>3</v>
      </c>
      <c r="BF1372" t="s">
        <v>3</v>
      </c>
      <c r="BG1372" t="s">
        <v>3</v>
      </c>
      <c r="BH1372" t="s">
        <v>3</v>
      </c>
      <c r="BI1372" t="s">
        <v>3</v>
      </c>
      <c r="BJ1372" s="18" t="s">
        <v>6123</v>
      </c>
      <c r="BK1372" t="s">
        <v>3</v>
      </c>
      <c r="BL1372" t="s">
        <v>132</v>
      </c>
      <c r="BM1372" t="s">
        <v>1</v>
      </c>
      <c r="BN1372">
        <f>Tabla1[[#This Row],[precio del paquete]]</f>
        <v>14800</v>
      </c>
      <c r="BO1372" t="s">
        <v>1</v>
      </c>
      <c r="BP1372" t="s">
        <v>1</v>
      </c>
      <c r="BQ1372" t="s">
        <v>1</v>
      </c>
      <c r="BR1372" t="s">
        <v>1</v>
      </c>
      <c r="BS1372" t="s">
        <v>1</v>
      </c>
      <c r="BT1372" t="s">
        <v>1</v>
      </c>
      <c r="BU1372" t="s">
        <v>1</v>
      </c>
      <c r="BV1372" t="s">
        <v>1</v>
      </c>
      <c r="BW1372" t="s">
        <v>0</v>
      </c>
      <c r="BX1372" t="s">
        <v>1</v>
      </c>
      <c r="BY1372" t="s">
        <v>1</v>
      </c>
      <c r="BZ1372" t="s">
        <v>1</v>
      </c>
      <c r="CA1372" t="s">
        <v>1</v>
      </c>
      <c r="CB1372" t="s">
        <v>1</v>
      </c>
      <c r="CD1372" t="str" cm="1">
        <f t="array" aca="1" ref="CD1372" ca="1">eConcatenar(A1372:CB1372,"|")</f>
        <v>lpoyLAp91zHwTP0E|CAR2020-0248|3|MEMORIAL|TABASCO|CARDENAS|RIO SECO 2DA SECCION|2020-01-24|14800|0|200|50|1|0|0|0|0|0|0|0|0|0|0|0|0|0|0|HERNANDEZ|AGUILAR|CARMELA|SOLTERO|X|X|RIO SECO 2DA SECCION|RIO SECO 2DA SECCION|X|93709988|X|X|X|RIO SECO 2DA SECCION|X|LUNES|X|X|X|X|X|DOMICILIO |9700|5100|0|0|0|2022-11-01|2022-11-08|x|x|x|x|x|VGPXMZBAHZ6IEPI|x|HOMBRE|X|14800|X|X|X|X|X|X|X|X|CARDENAS|X|X|X|X|X</v>
      </c>
    </row>
    <row r="1373" spans="1:82" x14ac:dyDescent="0.25">
      <c r="A1373" t="s">
        <v>1507</v>
      </c>
      <c r="B1373" t="s">
        <v>2796</v>
      </c>
      <c r="C1373">
        <v>3</v>
      </c>
      <c r="D1373" t="s">
        <v>3183</v>
      </c>
      <c r="E1373" t="s">
        <v>3188</v>
      </c>
      <c r="F1373" t="s">
        <v>0</v>
      </c>
      <c r="G1373" t="s">
        <v>3575</v>
      </c>
      <c r="H1373" t="s">
        <v>4046</v>
      </c>
      <c r="I1373">
        <v>14800</v>
      </c>
      <c r="J1373">
        <v>0</v>
      </c>
      <c r="K1373">
        <v>200</v>
      </c>
      <c r="L1373">
        <v>50</v>
      </c>
      <c r="M1373">
        <v>1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 t="s">
        <v>4201</v>
      </c>
      <c r="AC1373" t="s">
        <v>4196</v>
      </c>
      <c r="AD1373" t="s">
        <v>4525</v>
      </c>
      <c r="AE1373" t="s">
        <v>4</v>
      </c>
      <c r="AF1373" t="s">
        <v>1</v>
      </c>
      <c r="AG1373" t="s">
        <v>1</v>
      </c>
      <c r="AH1373" t="s">
        <v>3575</v>
      </c>
      <c r="AI1373" t="s">
        <v>3575</v>
      </c>
      <c r="AJ1373" t="s">
        <v>1</v>
      </c>
      <c r="AK1373">
        <v>9371709988</v>
      </c>
      <c r="AL1373" t="s">
        <v>1</v>
      </c>
      <c r="AM1373" t="s">
        <v>1</v>
      </c>
      <c r="AN1373" t="s">
        <v>1</v>
      </c>
      <c r="AO1373" t="s">
        <v>3575</v>
      </c>
      <c r="AP1373" t="s">
        <v>1</v>
      </c>
      <c r="AQ1373" t="s">
        <v>2</v>
      </c>
      <c r="AR1373" t="s">
        <v>1</v>
      </c>
      <c r="AS1373" t="s">
        <v>1</v>
      </c>
      <c r="AT1373" t="s">
        <v>1</v>
      </c>
      <c r="AU1373" t="s">
        <v>1</v>
      </c>
      <c r="AV1373" t="s">
        <v>1</v>
      </c>
      <c r="AW1373" t="s">
        <v>11</v>
      </c>
      <c r="AX1373">
        <f>Tabla1[[#This Row],[precio del paquete]]-Tabla1[[#This Row],[Saldo_Deudor]]</f>
        <v>9700</v>
      </c>
      <c r="AY1373">
        <v>5100</v>
      </c>
      <c r="AZ1373">
        <v>0</v>
      </c>
      <c r="BA1373">
        <v>0</v>
      </c>
      <c r="BB1373" s="20">
        <v>0</v>
      </c>
      <c r="BC1373" t="s">
        <v>4042</v>
      </c>
      <c r="BD1373" t="s">
        <v>6005</v>
      </c>
      <c r="BE1373" t="s">
        <v>3</v>
      </c>
      <c r="BF1373" t="s">
        <v>3</v>
      </c>
      <c r="BG1373" t="s">
        <v>3</v>
      </c>
      <c r="BH1373" t="s">
        <v>3</v>
      </c>
      <c r="BI1373" t="s">
        <v>3</v>
      </c>
      <c r="BJ1373" s="19" t="s">
        <v>6123</v>
      </c>
      <c r="BK1373" t="s">
        <v>3</v>
      </c>
      <c r="BL1373" t="s">
        <v>132</v>
      </c>
      <c r="BM1373" t="s">
        <v>1</v>
      </c>
      <c r="BN1373">
        <f>Tabla1[[#This Row],[precio del paquete]]</f>
        <v>14800</v>
      </c>
      <c r="BO1373" t="s">
        <v>1</v>
      </c>
      <c r="BP1373" t="s">
        <v>1</v>
      </c>
      <c r="BQ1373" t="s">
        <v>1</v>
      </c>
      <c r="BR1373" t="s">
        <v>1</v>
      </c>
      <c r="BS1373" t="s">
        <v>1</v>
      </c>
      <c r="BT1373" t="s">
        <v>1</v>
      </c>
      <c r="BU1373" t="s">
        <v>1</v>
      </c>
      <c r="BV1373" t="s">
        <v>1</v>
      </c>
      <c r="BW1373" t="s">
        <v>0</v>
      </c>
      <c r="BX1373" t="s">
        <v>1</v>
      </c>
      <c r="BY1373" t="s">
        <v>1</v>
      </c>
      <c r="BZ1373" t="s">
        <v>1</v>
      </c>
      <c r="CA1373" t="s">
        <v>1</v>
      </c>
      <c r="CB1373" t="s">
        <v>1</v>
      </c>
      <c r="CD1373" t="str" cm="1">
        <f t="array" aca="1" ref="CD1373" ca="1">eConcatenar(A1373:CB1373,"|")</f>
        <v>kULABS3nzS4kybSy|CAR2020-0247|3|MEMORIAL|TABASCO|CARDENAS|RIO SECO 2DA SECCION|2020-01-24|14800|0|200|50|1|0|0|0|0|0|0|0|0|0|0|0|0|0|0|HERNANDEZ|AGUILAR|CARMELA|SOLTERO|X|X|RIO SECO 2DA SECCION|RIO SECO 2DA SECCION|X|9371709988|X|X|X|RIO SECO 2DA SECCION|X|LUNES|X|X|X|X|X|DOMICILIO |9700|5100|0|0|0|2022-11-01|2022-11-08|x|x|x|x|x|VGPXMZBAHZ6IEPI|x|HOMBRE|X|14800|X|X|X|X|X|X|X|X|CARDENAS|X|X|X|X|X</v>
      </c>
    </row>
    <row r="1374" spans="1:82" x14ac:dyDescent="0.25">
      <c r="A1374" t="s">
        <v>1508</v>
      </c>
      <c r="B1374" t="s">
        <v>2822</v>
      </c>
      <c r="C1374">
        <v>3</v>
      </c>
      <c r="D1374" t="s">
        <v>3183</v>
      </c>
      <c r="E1374" t="s">
        <v>3188</v>
      </c>
      <c r="F1374" t="s">
        <v>0</v>
      </c>
      <c r="G1374" t="s">
        <v>3592</v>
      </c>
      <c r="H1374" t="s">
        <v>3964</v>
      </c>
      <c r="I1374">
        <v>14800</v>
      </c>
      <c r="J1374">
        <v>0</v>
      </c>
      <c r="K1374">
        <v>200</v>
      </c>
      <c r="L1374">
        <v>50</v>
      </c>
      <c r="M1374">
        <v>2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 t="s">
        <v>4186</v>
      </c>
      <c r="AC1374" t="s">
        <v>4223</v>
      </c>
      <c r="AD1374" t="s">
        <v>4758</v>
      </c>
      <c r="AE1374" t="s">
        <v>4</v>
      </c>
      <c r="AF1374" t="s">
        <v>1</v>
      </c>
      <c r="AG1374" t="s">
        <v>1</v>
      </c>
      <c r="AH1374" t="s">
        <v>3592</v>
      </c>
      <c r="AI1374" t="s">
        <v>3592</v>
      </c>
      <c r="AJ1374" t="s">
        <v>1</v>
      </c>
      <c r="AK1374">
        <v>9372289913</v>
      </c>
      <c r="AL1374" t="s">
        <v>1</v>
      </c>
      <c r="AM1374" t="s">
        <v>1</v>
      </c>
      <c r="AN1374" t="s">
        <v>1</v>
      </c>
      <c r="AO1374" t="s">
        <v>3592</v>
      </c>
      <c r="AP1374" t="s">
        <v>1</v>
      </c>
      <c r="AQ1374" t="s">
        <v>2</v>
      </c>
      <c r="AR1374" t="s">
        <v>1</v>
      </c>
      <c r="AS1374" t="s">
        <v>1</v>
      </c>
      <c r="AT1374" t="s">
        <v>1</v>
      </c>
      <c r="AU1374" t="s">
        <v>1</v>
      </c>
      <c r="AV1374" t="s">
        <v>1</v>
      </c>
      <c r="AW1374" t="s">
        <v>11</v>
      </c>
      <c r="AX1374">
        <f>Tabla1[[#This Row],[precio del paquete]]-Tabla1[[#This Row],[Saldo_Deudor]]</f>
        <v>700</v>
      </c>
      <c r="AY1374">
        <v>14100</v>
      </c>
      <c r="AZ1374">
        <v>0</v>
      </c>
      <c r="BA1374">
        <v>0</v>
      </c>
      <c r="BB1374" s="20">
        <v>0</v>
      </c>
      <c r="BC1374" t="s">
        <v>4042</v>
      </c>
      <c r="BD1374" t="s">
        <v>6005</v>
      </c>
      <c r="BE1374" t="s">
        <v>3</v>
      </c>
      <c r="BF1374" t="s">
        <v>3</v>
      </c>
      <c r="BG1374" t="s">
        <v>3</v>
      </c>
      <c r="BH1374" t="s">
        <v>3</v>
      </c>
      <c r="BI1374" t="s">
        <v>3</v>
      </c>
      <c r="BJ1374" s="18" t="s">
        <v>6123</v>
      </c>
      <c r="BK1374" t="s">
        <v>3</v>
      </c>
      <c r="BL1374" t="s">
        <v>132</v>
      </c>
      <c r="BM1374" t="s">
        <v>1</v>
      </c>
      <c r="BN1374">
        <f>Tabla1[[#This Row],[precio del paquete]]</f>
        <v>14800</v>
      </c>
      <c r="BO1374" t="s">
        <v>1</v>
      </c>
      <c r="BP1374" t="s">
        <v>1</v>
      </c>
      <c r="BQ1374" t="s">
        <v>1</v>
      </c>
      <c r="BR1374" t="s">
        <v>1</v>
      </c>
      <c r="BS1374" t="s">
        <v>1</v>
      </c>
      <c r="BT1374" t="s">
        <v>1</v>
      </c>
      <c r="BU1374" t="s">
        <v>1</v>
      </c>
      <c r="BV1374" t="s">
        <v>1</v>
      </c>
      <c r="BW1374" t="s">
        <v>0</v>
      </c>
      <c r="BX1374" t="s">
        <v>1</v>
      </c>
      <c r="BY1374" t="s">
        <v>1</v>
      </c>
      <c r="BZ1374" t="s">
        <v>1</v>
      </c>
      <c r="CA1374" t="s">
        <v>1</v>
      </c>
      <c r="CB1374" t="s">
        <v>1</v>
      </c>
      <c r="CD1374" t="str" cm="1">
        <f t="array" aca="1" ref="CD1374" ca="1">eConcatenar(A1374:CB1374,"|")</f>
        <v>WxSeTXJ5oq9a29Ai|CAR2021-7426|3|MEMORIAL|TABASCO|CARDENAS|SANTANA 2DA SECCION A|2021-03-12|14800|0|200|50|2|0|0|0|0|0|0|0|0|0|0|0|0|0|0|GARCIA|SERVIN|DANIEL|SOLTERO|X|X|SANTANA 2DA SECCION A|SANTANA 2DA SECCION A|X|9372289913|X|X|X|SANTANA 2DA SECCION A|X|LUNES|X|X|X|X|X|DOMICILIO |700|14100|0|0|0|2022-11-01|2022-11-08|x|x|x|x|x|VGPXMZBAHZ6IEPI|x|HOMBRE|X|14800|X|X|X|X|X|X|X|X|CARDENAS|X|X|X|X|X</v>
      </c>
    </row>
    <row r="1375" spans="1:82" x14ac:dyDescent="0.25">
      <c r="A1375" t="s">
        <v>1509</v>
      </c>
      <c r="B1375" t="s">
        <v>2821</v>
      </c>
      <c r="C1375">
        <v>3</v>
      </c>
      <c r="D1375" t="s">
        <v>3183</v>
      </c>
      <c r="E1375" t="s">
        <v>3188</v>
      </c>
      <c r="F1375" t="s">
        <v>0</v>
      </c>
      <c r="G1375" t="s">
        <v>3591</v>
      </c>
      <c r="H1375" t="s">
        <v>4056</v>
      </c>
      <c r="I1375">
        <v>14800</v>
      </c>
      <c r="J1375">
        <v>0</v>
      </c>
      <c r="K1375">
        <v>300</v>
      </c>
      <c r="L1375">
        <v>50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 t="s">
        <v>4835</v>
      </c>
      <c r="AC1375" t="s">
        <v>4224</v>
      </c>
      <c r="AD1375" t="s">
        <v>4927</v>
      </c>
      <c r="AE1375" t="s">
        <v>4</v>
      </c>
      <c r="AF1375" t="s">
        <v>1</v>
      </c>
      <c r="AG1375" t="s">
        <v>1</v>
      </c>
      <c r="AH1375" t="s">
        <v>3591</v>
      </c>
      <c r="AI1375" t="s">
        <v>3591</v>
      </c>
      <c r="AJ1375" t="s">
        <v>1</v>
      </c>
      <c r="AK1375" t="s">
        <v>1</v>
      </c>
      <c r="AL1375" t="s">
        <v>1</v>
      </c>
      <c r="AM1375" t="s">
        <v>1</v>
      </c>
      <c r="AN1375" t="s">
        <v>1</v>
      </c>
      <c r="AO1375" t="s">
        <v>3591</v>
      </c>
      <c r="AP1375" t="s">
        <v>1</v>
      </c>
      <c r="AQ1375" t="s">
        <v>2</v>
      </c>
      <c r="AR1375" t="s">
        <v>1</v>
      </c>
      <c r="AS1375" t="s">
        <v>1</v>
      </c>
      <c r="AT1375" t="s">
        <v>1</v>
      </c>
      <c r="AU1375" t="s">
        <v>1</v>
      </c>
      <c r="AV1375" t="s">
        <v>1</v>
      </c>
      <c r="AW1375" t="s">
        <v>11</v>
      </c>
      <c r="AX1375">
        <f>Tabla1[[#This Row],[precio del paquete]]-Tabla1[[#This Row],[Saldo_Deudor]]</f>
        <v>7600</v>
      </c>
      <c r="AY1375">
        <v>7200</v>
      </c>
      <c r="AZ1375">
        <v>0</v>
      </c>
      <c r="BA1375">
        <v>0</v>
      </c>
      <c r="BB1375" s="20">
        <v>0</v>
      </c>
      <c r="BC1375" t="s">
        <v>4042</v>
      </c>
      <c r="BD1375" t="s">
        <v>6005</v>
      </c>
      <c r="BE1375" t="s">
        <v>3</v>
      </c>
      <c r="BF1375" t="s">
        <v>3</v>
      </c>
      <c r="BG1375" t="s">
        <v>3</v>
      </c>
      <c r="BH1375" t="s">
        <v>3</v>
      </c>
      <c r="BI1375" t="s">
        <v>3</v>
      </c>
      <c r="BJ1375" s="19" t="s">
        <v>6123</v>
      </c>
      <c r="BK1375" t="s">
        <v>3</v>
      </c>
      <c r="BL1375" t="s">
        <v>132</v>
      </c>
      <c r="BM1375" t="s">
        <v>1</v>
      </c>
      <c r="BN1375">
        <f>Tabla1[[#This Row],[precio del paquete]]</f>
        <v>14800</v>
      </c>
      <c r="BO1375" t="s">
        <v>1</v>
      </c>
      <c r="BP1375" t="s">
        <v>1</v>
      </c>
      <c r="BQ1375" t="s">
        <v>1</v>
      </c>
      <c r="BR1375" t="s">
        <v>1</v>
      </c>
      <c r="BS1375" t="s">
        <v>1</v>
      </c>
      <c r="BT1375" t="s">
        <v>1</v>
      </c>
      <c r="BU1375" t="s">
        <v>1</v>
      </c>
      <c r="BV1375" t="s">
        <v>1</v>
      </c>
      <c r="BW1375" t="s">
        <v>0</v>
      </c>
      <c r="BX1375" t="s">
        <v>1</v>
      </c>
      <c r="BY1375" t="s">
        <v>1</v>
      </c>
      <c r="BZ1375" t="s">
        <v>1</v>
      </c>
      <c r="CA1375" t="s">
        <v>1</v>
      </c>
      <c r="CB1375" t="s">
        <v>1</v>
      </c>
      <c r="CD1375" t="str" cm="1">
        <f t="array" aca="1" ref="CD1375" ca="1">eConcatenar(A1375:CB1375,"|")</f>
        <v>2TcKuYgQ2wzVS8JK|CAR2020-5000|3|MEMORIAL|TABASCO|CARDENAS|SANTANA 2DA|2020-11-30|14800|0|300|50|0|0|0|0|0|0|0|0|0|0|0|0|0|0|0|CORTAZAR|DOMINGUEZ|ARGELIA|SOLTERO|X|X|SANTANA 2DA|SANTANA 2DA|X|X|X|X|X|SANTANA 2DA|X|LUNES|X|X|X|X|X|DOMICILIO |7600|7200|0|0|0|2022-11-01|2022-11-08|x|x|x|x|x|VGPXMZBAHZ6IEPI|x|HOMBRE|X|14800|X|X|X|X|X|X|X|X|CARDENAS|X|X|X|X|X</v>
      </c>
    </row>
    <row r="1376" spans="1:82" x14ac:dyDescent="0.25">
      <c r="A1376" t="s">
        <v>1510</v>
      </c>
      <c r="B1376" t="s">
        <v>2805</v>
      </c>
      <c r="C1376">
        <v>3</v>
      </c>
      <c r="D1376" t="s">
        <v>3183</v>
      </c>
      <c r="E1376" t="s">
        <v>3188</v>
      </c>
      <c r="F1376" t="s">
        <v>0</v>
      </c>
      <c r="G1376" t="s">
        <v>3580</v>
      </c>
      <c r="H1376" t="s">
        <v>3787</v>
      </c>
      <c r="I1376">
        <v>14800</v>
      </c>
      <c r="J1376">
        <v>0</v>
      </c>
      <c r="K1376">
        <v>100</v>
      </c>
      <c r="L1376">
        <v>50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 t="s">
        <v>4706</v>
      </c>
      <c r="AC1376" t="s">
        <v>4201</v>
      </c>
      <c r="AD1376" t="s">
        <v>4441</v>
      </c>
      <c r="AE1376" t="s">
        <v>4</v>
      </c>
      <c r="AF1376" t="s">
        <v>1</v>
      </c>
      <c r="AG1376" t="s">
        <v>1</v>
      </c>
      <c r="AH1376" t="s">
        <v>5678</v>
      </c>
      <c r="AI1376" t="s">
        <v>3580</v>
      </c>
      <c r="AJ1376" t="s">
        <v>1</v>
      </c>
      <c r="AK1376">
        <v>9372291122</v>
      </c>
      <c r="AL1376" t="s">
        <v>1</v>
      </c>
      <c r="AM1376" t="s">
        <v>1</v>
      </c>
      <c r="AN1376" t="s">
        <v>1</v>
      </c>
      <c r="AO1376" t="s">
        <v>5678</v>
      </c>
      <c r="AP1376" t="s">
        <v>1</v>
      </c>
      <c r="AQ1376" t="s">
        <v>2</v>
      </c>
      <c r="AR1376" t="s">
        <v>1</v>
      </c>
      <c r="AS1376" t="s">
        <v>1</v>
      </c>
      <c r="AT1376" t="s">
        <v>1</v>
      </c>
      <c r="AU1376" t="s">
        <v>1</v>
      </c>
      <c r="AV1376" t="s">
        <v>1</v>
      </c>
      <c r="AW1376" t="s">
        <v>11</v>
      </c>
      <c r="AX1376">
        <f>Tabla1[[#This Row],[precio del paquete]]-Tabla1[[#This Row],[Saldo_Deudor]]</f>
        <v>900</v>
      </c>
      <c r="AY1376">
        <v>13900</v>
      </c>
      <c r="AZ1376">
        <v>0</v>
      </c>
      <c r="BA1376">
        <v>0</v>
      </c>
      <c r="BB1376" s="20">
        <v>0</v>
      </c>
      <c r="BC1376" t="s">
        <v>4042</v>
      </c>
      <c r="BD1376" t="s">
        <v>6005</v>
      </c>
      <c r="BE1376" t="s">
        <v>3</v>
      </c>
      <c r="BF1376" t="s">
        <v>3</v>
      </c>
      <c r="BG1376" t="s">
        <v>3</v>
      </c>
      <c r="BH1376" t="s">
        <v>3</v>
      </c>
      <c r="BI1376" t="s">
        <v>3</v>
      </c>
      <c r="BJ1376" s="18" t="s">
        <v>6123</v>
      </c>
      <c r="BK1376" t="s">
        <v>3</v>
      </c>
      <c r="BL1376" t="s">
        <v>132</v>
      </c>
      <c r="BM1376" t="s">
        <v>1</v>
      </c>
      <c r="BN1376">
        <f>Tabla1[[#This Row],[precio del paquete]]</f>
        <v>14800</v>
      </c>
      <c r="BO1376" t="s">
        <v>1</v>
      </c>
      <c r="BP1376" t="s">
        <v>1</v>
      </c>
      <c r="BQ1376" t="s">
        <v>1</v>
      </c>
      <c r="BR1376" t="s">
        <v>1</v>
      </c>
      <c r="BS1376" t="s">
        <v>1</v>
      </c>
      <c r="BT1376" t="s">
        <v>1</v>
      </c>
      <c r="BU1376" t="s">
        <v>1</v>
      </c>
      <c r="BV1376" t="s">
        <v>1</v>
      </c>
      <c r="BW1376" t="s">
        <v>0</v>
      </c>
      <c r="BX1376" t="s">
        <v>1</v>
      </c>
      <c r="BY1376" t="s">
        <v>1</v>
      </c>
      <c r="BZ1376" t="s">
        <v>1</v>
      </c>
      <c r="CA1376" t="s">
        <v>1</v>
      </c>
      <c r="CB1376" t="s">
        <v>1</v>
      </c>
      <c r="CD1376" t="str" cm="1">
        <f t="array" aca="1" ref="CD1376" ca="1">eConcatenar(A1376:CB1376,"|")</f>
        <v>U8FXMbayG5uHTODv|CAR2021-6047|3|MEMORIAL|TABASCO|CARDENAS|RUBEN JARAMILLO|2021-12-10|14800|0|100|50|0|0|0|0|0|0|0|0|0|0|0|0|0|0|0|GERONIMO|HERNANDEZ|MARIA ANTONIA|SOLTERO|X|X| CALLE GUADALUPE VICTORIA |RUBEN JARAMILLO|X|9372291122|X|X|X| CALLE GUADALUPE VICTORIA |X|LUNES|X|X|X|X|X|DOMICILIO |900|13900|0|0|0|2022-11-01|2022-11-08|x|x|x|x|x|VGPXMZBAHZ6IEPI|x|HOMBRE|X|14800|X|X|X|X|X|X|X|X|CARDENAS|X|X|X|X|X</v>
      </c>
    </row>
    <row r="1377" spans="1:82" x14ac:dyDescent="0.25">
      <c r="A1377" t="s">
        <v>1511</v>
      </c>
      <c r="B1377" t="s">
        <v>2872</v>
      </c>
      <c r="C1377">
        <v>3</v>
      </c>
      <c r="D1377" t="s">
        <v>3183</v>
      </c>
      <c r="E1377" t="s">
        <v>3188</v>
      </c>
      <c r="F1377" t="s">
        <v>0</v>
      </c>
      <c r="G1377" t="s">
        <v>3617</v>
      </c>
      <c r="H1377" t="s">
        <v>3925</v>
      </c>
      <c r="I1377">
        <v>14800</v>
      </c>
      <c r="J1377">
        <v>0</v>
      </c>
      <c r="K1377">
        <v>100</v>
      </c>
      <c r="L1377">
        <v>50</v>
      </c>
      <c r="M1377">
        <v>2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 t="s">
        <v>4957</v>
      </c>
      <c r="AC1377" t="s">
        <v>4206</v>
      </c>
      <c r="AD1377" t="s">
        <v>4958</v>
      </c>
      <c r="AE1377" t="s">
        <v>4</v>
      </c>
      <c r="AF1377" t="s">
        <v>1</v>
      </c>
      <c r="AG1377" t="s">
        <v>1</v>
      </c>
      <c r="AH1377" t="s">
        <v>5721</v>
      </c>
      <c r="AI1377" t="s">
        <v>3617</v>
      </c>
      <c r="AJ1377" t="s">
        <v>1</v>
      </c>
      <c r="AK1377">
        <v>9371180934</v>
      </c>
      <c r="AL1377" t="s">
        <v>1</v>
      </c>
      <c r="AM1377" t="s">
        <v>1</v>
      </c>
      <c r="AN1377" t="s">
        <v>1</v>
      </c>
      <c r="AO1377" t="s">
        <v>5721</v>
      </c>
      <c r="AP1377" t="s">
        <v>1</v>
      </c>
      <c r="AQ1377" t="s">
        <v>2</v>
      </c>
      <c r="AR1377" t="s">
        <v>1</v>
      </c>
      <c r="AS1377" t="s">
        <v>1</v>
      </c>
      <c r="AT1377" t="s">
        <v>1</v>
      </c>
      <c r="AU1377" t="s">
        <v>1</v>
      </c>
      <c r="AV1377" t="s">
        <v>1</v>
      </c>
      <c r="AW1377" t="s">
        <v>11</v>
      </c>
      <c r="AX1377">
        <f>Tabla1[[#This Row],[precio del paquete]]-Tabla1[[#This Row],[Saldo_Deudor]]</f>
        <v>1400</v>
      </c>
      <c r="AY1377">
        <v>13400</v>
      </c>
      <c r="AZ1377">
        <v>0</v>
      </c>
      <c r="BA1377">
        <v>0</v>
      </c>
      <c r="BB1377" s="20">
        <v>0</v>
      </c>
      <c r="BC1377" t="s">
        <v>4042</v>
      </c>
      <c r="BD1377" t="s">
        <v>6005</v>
      </c>
      <c r="BE1377" t="s">
        <v>3</v>
      </c>
      <c r="BF1377" t="s">
        <v>3</v>
      </c>
      <c r="BG1377" t="s">
        <v>3</v>
      </c>
      <c r="BH1377" t="s">
        <v>3</v>
      </c>
      <c r="BI1377" t="s">
        <v>3</v>
      </c>
      <c r="BJ1377" s="19" t="s">
        <v>6123</v>
      </c>
      <c r="BK1377" t="s">
        <v>3</v>
      </c>
      <c r="BL1377" t="s">
        <v>132</v>
      </c>
      <c r="BM1377" t="s">
        <v>1</v>
      </c>
      <c r="BN1377">
        <f>Tabla1[[#This Row],[precio del paquete]]</f>
        <v>14800</v>
      </c>
      <c r="BO1377" t="s">
        <v>1</v>
      </c>
      <c r="BP1377" t="s">
        <v>1</v>
      </c>
      <c r="BQ1377" t="s">
        <v>1</v>
      </c>
      <c r="BR1377" t="s">
        <v>1</v>
      </c>
      <c r="BS1377" t="s">
        <v>1</v>
      </c>
      <c r="BT1377" t="s">
        <v>1</v>
      </c>
      <c r="BU1377" t="s">
        <v>1</v>
      </c>
      <c r="BV1377" t="s">
        <v>1</v>
      </c>
      <c r="BW1377" t="s">
        <v>0</v>
      </c>
      <c r="BX1377" t="s">
        <v>1</v>
      </c>
      <c r="BY1377" t="s">
        <v>1</v>
      </c>
      <c r="BZ1377" t="s">
        <v>1</v>
      </c>
      <c r="CA1377" t="s">
        <v>1</v>
      </c>
      <c r="CB1377" t="s">
        <v>1</v>
      </c>
      <c r="CD1377" t="str" cm="1">
        <f t="array" aca="1" ref="CD1377" ca="1">eConcatenar(A1377:CB1377,"|")</f>
        <v>J3VXVqD73I2QYj0l|CAR2021-5670|3|MEMORIAL|TABASCO|CARDENAS|VAQUEIROS|2021-09-28|14800|0|100|50|2|0|0|0|0|0|0|0|0|0|0|0|0|0|0|ACEVEDO|MARTINEZ|JULIETA|SOLTERO|X|X|VAQUEIROS CALLE 3|VAQUEIROS|X|9371180934|X|X|X|VAQUEIROS CALLE 3|X|LUNES|X|X|X|X|X|DOMICILIO |1400|13400|0|0|0|2022-11-01|2022-11-08|x|x|x|x|x|VGPXMZBAHZ6IEPI|x|HOMBRE|X|14800|X|X|X|X|X|X|X|X|CARDENAS|X|X|X|X|X</v>
      </c>
    </row>
    <row r="1378" spans="1:82" x14ac:dyDescent="0.25">
      <c r="A1378" t="s">
        <v>1512</v>
      </c>
      <c r="B1378" t="s">
        <v>2475</v>
      </c>
      <c r="C1378">
        <v>3</v>
      </c>
      <c r="D1378" t="s">
        <v>3183</v>
      </c>
      <c r="E1378" t="s">
        <v>3188</v>
      </c>
      <c r="F1378" t="s">
        <v>0</v>
      </c>
      <c r="G1378" t="s">
        <v>3396</v>
      </c>
      <c r="H1378" t="s">
        <v>3817</v>
      </c>
      <c r="I1378">
        <v>14800</v>
      </c>
      <c r="J1378">
        <v>0</v>
      </c>
      <c r="K1378">
        <v>100</v>
      </c>
      <c r="L1378">
        <v>50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 t="s">
        <v>4378</v>
      </c>
      <c r="AC1378" t="s">
        <v>4649</v>
      </c>
      <c r="AD1378" t="s">
        <v>4650</v>
      </c>
      <c r="AE1378" t="s">
        <v>4</v>
      </c>
      <c r="AF1378" t="s">
        <v>1</v>
      </c>
      <c r="AG1378" t="s">
        <v>1</v>
      </c>
      <c r="AH1378" t="s">
        <v>3396</v>
      </c>
      <c r="AI1378" t="s">
        <v>3396</v>
      </c>
      <c r="AJ1378" t="s">
        <v>1</v>
      </c>
      <c r="AK1378">
        <v>9371023481</v>
      </c>
      <c r="AL1378" t="s">
        <v>1</v>
      </c>
      <c r="AM1378" t="s">
        <v>1</v>
      </c>
      <c r="AN1378" t="s">
        <v>1</v>
      </c>
      <c r="AO1378" t="s">
        <v>3396</v>
      </c>
      <c r="AP1378" t="s">
        <v>1</v>
      </c>
      <c r="AQ1378" t="s">
        <v>2</v>
      </c>
      <c r="AR1378" t="s">
        <v>1</v>
      </c>
      <c r="AS1378" t="s">
        <v>1</v>
      </c>
      <c r="AT1378" t="s">
        <v>1</v>
      </c>
      <c r="AU1378" t="s">
        <v>1</v>
      </c>
      <c r="AV1378" t="s">
        <v>1</v>
      </c>
      <c r="AW1378" t="s">
        <v>11</v>
      </c>
      <c r="AX1378">
        <f>Tabla1[[#This Row],[precio del paquete]]-Tabla1[[#This Row],[Saldo_Deudor]]</f>
        <v>1300</v>
      </c>
      <c r="AY1378">
        <v>13500</v>
      </c>
      <c r="AZ1378">
        <v>0</v>
      </c>
      <c r="BA1378">
        <v>0</v>
      </c>
      <c r="BB1378" s="20">
        <v>0</v>
      </c>
      <c r="BC1378" t="s">
        <v>4042</v>
      </c>
      <c r="BD1378" t="s">
        <v>6005</v>
      </c>
      <c r="BE1378" t="s">
        <v>3</v>
      </c>
      <c r="BF1378" t="s">
        <v>3</v>
      </c>
      <c r="BG1378" t="s">
        <v>3</v>
      </c>
      <c r="BH1378" t="s">
        <v>3</v>
      </c>
      <c r="BI1378" t="s">
        <v>3</v>
      </c>
      <c r="BJ1378" s="18" t="s">
        <v>6123</v>
      </c>
      <c r="BK1378" t="s">
        <v>3</v>
      </c>
      <c r="BL1378" t="s">
        <v>132</v>
      </c>
      <c r="BM1378" t="s">
        <v>1</v>
      </c>
      <c r="BN1378">
        <f>Tabla1[[#This Row],[precio del paquete]]</f>
        <v>14800</v>
      </c>
      <c r="BO1378" t="s">
        <v>1</v>
      </c>
      <c r="BP1378" t="s">
        <v>1</v>
      </c>
      <c r="BQ1378" t="s">
        <v>1</v>
      </c>
      <c r="BR1378" t="s">
        <v>1</v>
      </c>
      <c r="BS1378" t="s">
        <v>1</v>
      </c>
      <c r="BT1378" t="s">
        <v>1</v>
      </c>
      <c r="BU1378" t="s">
        <v>1</v>
      </c>
      <c r="BV1378" t="s">
        <v>1</v>
      </c>
      <c r="BW1378" t="s">
        <v>0</v>
      </c>
      <c r="BX1378" t="s">
        <v>1</v>
      </c>
      <c r="BY1378" t="s">
        <v>1</v>
      </c>
      <c r="BZ1378" t="s">
        <v>1</v>
      </c>
      <c r="CA1378" t="s">
        <v>1</v>
      </c>
      <c r="CB1378" t="s">
        <v>1</v>
      </c>
      <c r="CD1378" t="str" cm="1">
        <f t="array" aca="1" ref="CD1378" ca="1">eConcatenar(A1378:CB1378,"|")</f>
        <v>6b7yewSsEhUhcB8T|CAR2021-6090|3|MEMORIAL|TABASCO|CARDENAS|INGENIO SANTA ROSALIA|2021-10-15|14800|0|100|50|0|0|0|0|0|0|0|0|0|0|0|0|0|0|0|DELGADO|CELESTINO|ERNESTINA|SOLTERO|X|X|INGENIO SANTA ROSALIA|INGENIO SANTA ROSALIA|X|9371023481|X|X|X|INGENIO SANTA ROSALIA|X|LUNES|X|X|X|X|X|DOMICILIO |1300|13500|0|0|0|2022-11-01|2022-11-08|x|x|x|x|x|VGPXMZBAHZ6IEPI|x|HOMBRE|X|14800|X|X|X|X|X|X|X|X|CARDENAS|X|X|X|X|X</v>
      </c>
    </row>
    <row r="1379" spans="1:82" x14ac:dyDescent="0.25">
      <c r="A1379" t="s">
        <v>1513</v>
      </c>
      <c r="B1379" t="s">
        <v>2402</v>
      </c>
      <c r="C1379">
        <v>3</v>
      </c>
      <c r="D1379" t="s">
        <v>3183</v>
      </c>
      <c r="E1379" t="s">
        <v>3188</v>
      </c>
      <c r="F1379" t="s">
        <v>0</v>
      </c>
      <c r="G1379" t="s">
        <v>3353</v>
      </c>
      <c r="H1379" t="s">
        <v>3817</v>
      </c>
      <c r="I1379">
        <v>14800</v>
      </c>
      <c r="J1379">
        <v>0</v>
      </c>
      <c r="K1379">
        <v>400</v>
      </c>
      <c r="L1379">
        <v>50</v>
      </c>
      <c r="M1379">
        <v>2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 t="s">
        <v>4246</v>
      </c>
      <c r="AC1379" t="s">
        <v>4344</v>
      </c>
      <c r="AD1379" t="s">
        <v>4259</v>
      </c>
      <c r="AE1379" t="s">
        <v>4</v>
      </c>
      <c r="AF1379" t="s">
        <v>1</v>
      </c>
      <c r="AG1379" t="s">
        <v>1</v>
      </c>
      <c r="AH1379" t="s">
        <v>3353</v>
      </c>
      <c r="AI1379" t="s">
        <v>3353</v>
      </c>
      <c r="AJ1379" t="s">
        <v>1</v>
      </c>
      <c r="AK1379">
        <v>9371197942</v>
      </c>
      <c r="AL1379" t="s">
        <v>1</v>
      </c>
      <c r="AM1379" t="s">
        <v>1</v>
      </c>
      <c r="AN1379" t="s">
        <v>1</v>
      </c>
      <c r="AO1379" t="s">
        <v>3353</v>
      </c>
      <c r="AP1379" t="s">
        <v>1</v>
      </c>
      <c r="AQ1379" t="s">
        <v>2</v>
      </c>
      <c r="AR1379" t="s">
        <v>1</v>
      </c>
      <c r="AS1379" t="s">
        <v>1</v>
      </c>
      <c r="AT1379" t="s">
        <v>1</v>
      </c>
      <c r="AU1379" t="s">
        <v>1</v>
      </c>
      <c r="AV1379" t="s">
        <v>1</v>
      </c>
      <c r="AW1379" t="s">
        <v>11</v>
      </c>
      <c r="AX1379">
        <f>Tabla1[[#This Row],[precio del paquete]]-Tabla1[[#This Row],[Saldo_Deudor]]</f>
        <v>1500</v>
      </c>
      <c r="AY1379">
        <v>13300</v>
      </c>
      <c r="AZ1379">
        <v>0</v>
      </c>
      <c r="BA1379">
        <v>0</v>
      </c>
      <c r="BB1379" s="20">
        <v>0</v>
      </c>
      <c r="BC1379" t="s">
        <v>4042</v>
      </c>
      <c r="BD1379" t="s">
        <v>6005</v>
      </c>
      <c r="BE1379" t="s">
        <v>3</v>
      </c>
      <c r="BF1379" t="s">
        <v>3</v>
      </c>
      <c r="BG1379" t="s">
        <v>3</v>
      </c>
      <c r="BH1379" t="s">
        <v>3</v>
      </c>
      <c r="BI1379" t="s">
        <v>3</v>
      </c>
      <c r="BJ1379" s="19" t="s">
        <v>6123</v>
      </c>
      <c r="BK1379" t="s">
        <v>3</v>
      </c>
      <c r="BL1379" t="s">
        <v>132</v>
      </c>
      <c r="BM1379" t="s">
        <v>1</v>
      </c>
      <c r="BN1379">
        <f>Tabla1[[#This Row],[precio del paquete]]</f>
        <v>14800</v>
      </c>
      <c r="BO1379" t="s">
        <v>1</v>
      </c>
      <c r="BP1379" t="s">
        <v>1</v>
      </c>
      <c r="BQ1379" t="s">
        <v>1</v>
      </c>
      <c r="BR1379" t="s">
        <v>1</v>
      </c>
      <c r="BS1379" t="s">
        <v>1</v>
      </c>
      <c r="BT1379" t="s">
        <v>1</v>
      </c>
      <c r="BU1379" t="s">
        <v>1</v>
      </c>
      <c r="BV1379" t="s">
        <v>1</v>
      </c>
      <c r="BW1379" t="s">
        <v>0</v>
      </c>
      <c r="BX1379" t="s">
        <v>1</v>
      </c>
      <c r="BY1379" t="s">
        <v>1</v>
      </c>
      <c r="BZ1379" t="s">
        <v>1</v>
      </c>
      <c r="CA1379" t="s">
        <v>1</v>
      </c>
      <c r="CB1379" t="s">
        <v>1</v>
      </c>
      <c r="CD1379" t="str" cm="1">
        <f t="array" aca="1" ref="CD1379" ca="1">eConcatenar(A1379:CB1379,"|")</f>
        <v>5w1z3XeMRudAbdEV|CAR2021-6084|3|MEMORIAL|TABASCO|CARDENAS|EL PORVENIR SANTA ROSALIA |2021-10-15|14800|0|400|50|2|0|0|0|0|0|0|0|0|0|0|0|0|0|0|JIMENEZ||JOSE|SOLTERO|X|X|EL PORVENIR SANTA ROSALIA |EL PORVENIR SANTA ROSALIA |X|9371197942|X|X|X|EL PORVENIR SANTA ROSALIA |X|LUNES|X|X|X|X|X|DOMICILIO |1500|13300|0|0|0|2022-11-01|2022-11-08|x|x|x|x|x|VGPXMZBAHZ6IEPI|x|HOMBRE|X|14800|X|X|X|X|X|X|X|X|CARDENAS|X|X|X|X|X</v>
      </c>
    </row>
    <row r="1380" spans="1:82" x14ac:dyDescent="0.25">
      <c r="A1380" t="s">
        <v>1514</v>
      </c>
      <c r="B1380" t="s">
        <v>2398</v>
      </c>
      <c r="C1380">
        <v>3</v>
      </c>
      <c r="D1380" t="s">
        <v>3183</v>
      </c>
      <c r="E1380" t="s">
        <v>3188</v>
      </c>
      <c r="F1380" t="s">
        <v>0</v>
      </c>
      <c r="G1380" t="s">
        <v>3352</v>
      </c>
      <c r="H1380" t="s">
        <v>3817</v>
      </c>
      <c r="I1380">
        <v>14800</v>
      </c>
      <c r="J1380">
        <v>0</v>
      </c>
      <c r="K1380">
        <v>500</v>
      </c>
      <c r="L1380">
        <v>50</v>
      </c>
      <c r="M1380">
        <v>2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 t="s">
        <v>4360</v>
      </c>
      <c r="AC1380" t="s">
        <v>4201</v>
      </c>
      <c r="AD1380" t="s">
        <v>4497</v>
      </c>
      <c r="AE1380" t="s">
        <v>4</v>
      </c>
      <c r="AF1380" t="s">
        <v>1</v>
      </c>
      <c r="AG1380" t="s">
        <v>1</v>
      </c>
      <c r="AH1380" t="s">
        <v>5395</v>
      </c>
      <c r="AI1380" t="s">
        <v>3352</v>
      </c>
      <c r="AJ1380" t="s">
        <v>1</v>
      </c>
      <c r="AK1380">
        <v>9935906858</v>
      </c>
      <c r="AL1380" t="s">
        <v>1</v>
      </c>
      <c r="AM1380" t="s">
        <v>1</v>
      </c>
      <c r="AN1380" t="s">
        <v>1</v>
      </c>
      <c r="AO1380" t="s">
        <v>5395</v>
      </c>
      <c r="AP1380" t="s">
        <v>1</v>
      </c>
      <c r="AQ1380" t="s">
        <v>2</v>
      </c>
      <c r="AR1380" t="s">
        <v>1</v>
      </c>
      <c r="AS1380" t="s">
        <v>1</v>
      </c>
      <c r="AT1380" t="s">
        <v>1</v>
      </c>
      <c r="AU1380" t="s">
        <v>1</v>
      </c>
      <c r="AV1380" t="s">
        <v>1</v>
      </c>
      <c r="AW1380" t="s">
        <v>11</v>
      </c>
      <c r="AX1380">
        <f>Tabla1[[#This Row],[precio del paquete]]-Tabla1[[#This Row],[Saldo_Deudor]]</f>
        <v>3000</v>
      </c>
      <c r="AY1380">
        <v>11800</v>
      </c>
      <c r="AZ1380">
        <v>0</v>
      </c>
      <c r="BA1380">
        <v>0</v>
      </c>
      <c r="BB1380" s="20">
        <v>0</v>
      </c>
      <c r="BC1380" t="s">
        <v>4042</v>
      </c>
      <c r="BD1380" t="s">
        <v>6005</v>
      </c>
      <c r="BE1380" t="s">
        <v>3</v>
      </c>
      <c r="BF1380" t="s">
        <v>3</v>
      </c>
      <c r="BG1380" t="s">
        <v>3</v>
      </c>
      <c r="BH1380" t="s">
        <v>3</v>
      </c>
      <c r="BI1380" t="s">
        <v>3</v>
      </c>
      <c r="BJ1380" s="18" t="s">
        <v>6123</v>
      </c>
      <c r="BK1380" t="s">
        <v>3</v>
      </c>
      <c r="BL1380" t="s">
        <v>132</v>
      </c>
      <c r="BM1380" t="s">
        <v>1</v>
      </c>
      <c r="BN1380">
        <f>Tabla1[[#This Row],[precio del paquete]]</f>
        <v>14800</v>
      </c>
      <c r="BO1380" t="s">
        <v>1</v>
      </c>
      <c r="BP1380" t="s">
        <v>1</v>
      </c>
      <c r="BQ1380" t="s">
        <v>1</v>
      </c>
      <c r="BR1380" t="s">
        <v>1</v>
      </c>
      <c r="BS1380" t="s">
        <v>1</v>
      </c>
      <c r="BT1380" t="s">
        <v>1</v>
      </c>
      <c r="BU1380" t="s">
        <v>1</v>
      </c>
      <c r="BV1380" t="s">
        <v>1</v>
      </c>
      <c r="BW1380" t="s">
        <v>0</v>
      </c>
      <c r="BX1380" t="s">
        <v>1</v>
      </c>
      <c r="BY1380" t="s">
        <v>1</v>
      </c>
      <c r="BZ1380" t="s">
        <v>1</v>
      </c>
      <c r="CA1380" t="s">
        <v>1</v>
      </c>
      <c r="CB1380" t="s">
        <v>1</v>
      </c>
      <c r="CD1380" t="str" cm="1">
        <f t="array" aca="1" ref="CD1380" ca="1">eConcatenar(A1380:CB1380,"|")</f>
        <v>O7gzLC8707YtpRJe|CAR2021-6082|3|MEMORIAL|TABASCO|CARDENAS|EL PORVENIR|2021-10-15|14800|0|500|50|2|0|0|0|0|0|0|0|0|0|0|0|0|0|0|TORRES|HERNANDEZ|JOSE MANUEL|SOLTERO|X|X|EL PORVENIR |EL PORVENIR|X|9935906858|X|X|X|EL PORVENIR |X|LUNES|X|X|X|X|X|DOMICILIO |3000|11800|0|0|0|2022-11-01|2022-11-08|x|x|x|x|x|VGPXMZBAHZ6IEPI|x|HOMBRE|X|14800|X|X|X|X|X|X|X|X|CARDENAS|X|X|X|X|X</v>
      </c>
    </row>
    <row r="1381" spans="1:82" x14ac:dyDescent="0.25">
      <c r="A1381" t="s">
        <v>1515</v>
      </c>
      <c r="B1381" t="s">
        <v>2797</v>
      </c>
      <c r="C1381">
        <v>3</v>
      </c>
      <c r="D1381" t="s">
        <v>3183</v>
      </c>
      <c r="E1381" t="s">
        <v>3188</v>
      </c>
      <c r="F1381" t="s">
        <v>0</v>
      </c>
      <c r="G1381" t="s">
        <v>3575</v>
      </c>
      <c r="H1381" t="s">
        <v>3925</v>
      </c>
      <c r="I1381">
        <v>14800</v>
      </c>
      <c r="J1381">
        <v>0</v>
      </c>
      <c r="K1381">
        <v>100</v>
      </c>
      <c r="L1381">
        <v>50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 t="s">
        <v>4910</v>
      </c>
      <c r="AC1381" t="s">
        <v>4911</v>
      </c>
      <c r="AD1381" t="s">
        <v>4442</v>
      </c>
      <c r="AE1381" t="s">
        <v>4</v>
      </c>
      <c r="AF1381" t="s">
        <v>1</v>
      </c>
      <c r="AG1381" t="s">
        <v>1</v>
      </c>
      <c r="AH1381" t="s">
        <v>3575</v>
      </c>
      <c r="AI1381" t="s">
        <v>3575</v>
      </c>
      <c r="AJ1381" t="s">
        <v>1</v>
      </c>
      <c r="AK1381">
        <v>9371393570</v>
      </c>
      <c r="AL1381" t="s">
        <v>1</v>
      </c>
      <c r="AM1381" t="s">
        <v>1</v>
      </c>
      <c r="AN1381" t="s">
        <v>1</v>
      </c>
      <c r="AO1381" t="s">
        <v>3575</v>
      </c>
      <c r="AP1381" t="s">
        <v>1</v>
      </c>
      <c r="AQ1381" t="s">
        <v>2</v>
      </c>
      <c r="AR1381" t="s">
        <v>1</v>
      </c>
      <c r="AS1381" t="s">
        <v>1</v>
      </c>
      <c r="AT1381" t="s">
        <v>1</v>
      </c>
      <c r="AU1381" t="s">
        <v>1</v>
      </c>
      <c r="AV1381" t="s">
        <v>1</v>
      </c>
      <c r="AW1381" t="s">
        <v>11</v>
      </c>
      <c r="AX1381">
        <f>Tabla1[[#This Row],[precio del paquete]]-Tabla1[[#This Row],[Saldo_Deudor]]</f>
        <v>700</v>
      </c>
      <c r="AY1381">
        <v>14100</v>
      </c>
      <c r="AZ1381">
        <v>0</v>
      </c>
      <c r="BA1381">
        <v>0</v>
      </c>
      <c r="BB1381" s="20">
        <v>0</v>
      </c>
      <c r="BC1381" t="s">
        <v>4042</v>
      </c>
      <c r="BD1381" t="s">
        <v>6005</v>
      </c>
      <c r="BE1381" t="s">
        <v>3</v>
      </c>
      <c r="BF1381" t="s">
        <v>3</v>
      </c>
      <c r="BG1381" t="s">
        <v>3</v>
      </c>
      <c r="BH1381" t="s">
        <v>3</v>
      </c>
      <c r="BI1381" t="s">
        <v>3</v>
      </c>
      <c r="BJ1381" s="19" t="s">
        <v>6123</v>
      </c>
      <c r="BK1381" t="s">
        <v>3</v>
      </c>
      <c r="BL1381" t="s">
        <v>132</v>
      </c>
      <c r="BM1381" t="s">
        <v>1</v>
      </c>
      <c r="BN1381">
        <f>Tabla1[[#This Row],[precio del paquete]]</f>
        <v>14800</v>
      </c>
      <c r="BO1381" t="s">
        <v>1</v>
      </c>
      <c r="BP1381" t="s">
        <v>1</v>
      </c>
      <c r="BQ1381" t="s">
        <v>1</v>
      </c>
      <c r="BR1381" t="s">
        <v>1</v>
      </c>
      <c r="BS1381" t="s">
        <v>1</v>
      </c>
      <c r="BT1381" t="s">
        <v>1</v>
      </c>
      <c r="BU1381" t="s">
        <v>1</v>
      </c>
      <c r="BV1381" t="s">
        <v>1</v>
      </c>
      <c r="BW1381" t="s">
        <v>0</v>
      </c>
      <c r="BX1381" t="s">
        <v>1</v>
      </c>
      <c r="BY1381" t="s">
        <v>1</v>
      </c>
      <c r="BZ1381" t="s">
        <v>1</v>
      </c>
      <c r="CA1381" t="s">
        <v>1</v>
      </c>
      <c r="CB1381" t="s">
        <v>1</v>
      </c>
      <c r="CD1381" t="str" cm="1">
        <f t="array" aca="1" ref="CD1381" ca="1">eConcatenar(A1381:CB1381,"|")</f>
        <v>CUgtbFiySxfCYk78|CAR2021-5671|3|MEMORIAL|TABASCO|CARDENAS|RIO SECO 2DA SECCION|2021-09-28|14800|0|100|50|0|0|0|0|0|0|0|0|0|0|0|0|0|0|0|NORIEGA|GALVEZ|JOSE LUIS|SOLTERO|X|X|RIO SECO 2DA SECCION|RIO SECO 2DA SECCION|X|9371393570|X|X|X|RIO SECO 2DA SECCION|X|LUNES|X|X|X|X|X|DOMICILIO |700|14100|0|0|0|2022-11-01|2022-11-08|x|x|x|x|x|VGPXMZBAHZ6IEPI|x|HOMBRE|X|14800|X|X|X|X|X|X|X|X|CARDENAS|X|X|X|X|X</v>
      </c>
    </row>
    <row r="1382" spans="1:82" x14ac:dyDescent="0.25">
      <c r="A1382" t="s">
        <v>1516</v>
      </c>
      <c r="B1382" t="s">
        <v>2911</v>
      </c>
      <c r="C1382">
        <v>3</v>
      </c>
      <c r="D1382" t="s">
        <v>3183</v>
      </c>
      <c r="E1382" t="s">
        <v>3188</v>
      </c>
      <c r="F1382" t="s">
        <v>0</v>
      </c>
      <c r="G1382" t="s">
        <v>3630</v>
      </c>
      <c r="H1382" t="s">
        <v>3972</v>
      </c>
      <c r="I1382">
        <v>14800</v>
      </c>
      <c r="J1382">
        <v>0</v>
      </c>
      <c r="K1382">
        <v>100</v>
      </c>
      <c r="L1382">
        <v>50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 t="s">
        <v>4247</v>
      </c>
      <c r="AC1382" t="s">
        <v>4186</v>
      </c>
      <c r="AD1382" t="s">
        <v>4996</v>
      </c>
      <c r="AE1382" t="s">
        <v>4</v>
      </c>
      <c r="AF1382" t="s">
        <v>1</v>
      </c>
      <c r="AG1382" t="s">
        <v>1</v>
      </c>
      <c r="AH1382" t="s">
        <v>3630</v>
      </c>
      <c r="AI1382" t="s">
        <v>3630</v>
      </c>
      <c r="AJ1382" t="s">
        <v>1</v>
      </c>
      <c r="AK1382">
        <v>9371708012</v>
      </c>
      <c r="AL1382" t="s">
        <v>1</v>
      </c>
      <c r="AM1382" t="s">
        <v>1</v>
      </c>
      <c r="AN1382" t="s">
        <v>1</v>
      </c>
      <c r="AO1382" t="s">
        <v>3630</v>
      </c>
      <c r="AP1382" t="s">
        <v>1</v>
      </c>
      <c r="AQ1382" t="s">
        <v>2</v>
      </c>
      <c r="AR1382" t="s">
        <v>1</v>
      </c>
      <c r="AS1382" t="s">
        <v>1</v>
      </c>
      <c r="AT1382" t="s">
        <v>1</v>
      </c>
      <c r="AU1382" t="s">
        <v>1</v>
      </c>
      <c r="AV1382" t="s">
        <v>1</v>
      </c>
      <c r="AW1382" t="s">
        <v>11</v>
      </c>
      <c r="AX1382">
        <f>Tabla1[[#This Row],[precio del paquete]]-Tabla1[[#This Row],[Saldo_Deudor]]</f>
        <v>500</v>
      </c>
      <c r="AY1382">
        <v>14300</v>
      </c>
      <c r="AZ1382">
        <v>0</v>
      </c>
      <c r="BA1382">
        <v>0</v>
      </c>
      <c r="BB1382" s="20">
        <v>0</v>
      </c>
      <c r="BC1382" t="s">
        <v>3812</v>
      </c>
      <c r="BD1382" t="s">
        <v>6043</v>
      </c>
      <c r="BE1382" t="s">
        <v>3</v>
      </c>
      <c r="BF1382" t="s">
        <v>3</v>
      </c>
      <c r="BG1382" t="s">
        <v>3</v>
      </c>
      <c r="BH1382" t="s">
        <v>3</v>
      </c>
      <c r="BI1382" t="s">
        <v>3</v>
      </c>
      <c r="BJ1382" s="18" t="s">
        <v>6123</v>
      </c>
      <c r="BK1382" t="s">
        <v>3</v>
      </c>
      <c r="BL1382" t="s">
        <v>132</v>
      </c>
      <c r="BM1382" t="s">
        <v>1</v>
      </c>
      <c r="BN1382">
        <f>Tabla1[[#This Row],[precio del paquete]]</f>
        <v>14800</v>
      </c>
      <c r="BO1382" t="s">
        <v>1</v>
      </c>
      <c r="BP1382" t="s">
        <v>1</v>
      </c>
      <c r="BQ1382" t="s">
        <v>1</v>
      </c>
      <c r="BR1382" t="s">
        <v>1</v>
      </c>
      <c r="BS1382" t="s">
        <v>1</v>
      </c>
      <c r="BT1382" t="s">
        <v>1</v>
      </c>
      <c r="BU1382" t="s">
        <v>1</v>
      </c>
      <c r="BV1382" t="s">
        <v>1</v>
      </c>
      <c r="BW1382" t="s">
        <v>0</v>
      </c>
      <c r="BX1382" t="s">
        <v>1</v>
      </c>
      <c r="BY1382" t="s">
        <v>1</v>
      </c>
      <c r="BZ1382" t="s">
        <v>1</v>
      </c>
      <c r="CA1382" t="s">
        <v>1</v>
      </c>
      <c r="CB1382" t="s">
        <v>1</v>
      </c>
      <c r="CD1382" t="str" cm="1">
        <f t="array" aca="1" ref="CD1382" ca="1">eConcatenar(A1382:CB1382,"|")</f>
        <v>gmDifalejlELS601|CAR2021-7505|3|MEMORIAL|TABASCO|CARDENAS|ZAPOTAL 1RA SECCION|2021-09-12|14800|0|100|50|0|0|0|0|0|0|0|0|0|0|0|0|0|0|0|MENDEZ|GARCIA|EMETERIO|SOLTERO|X|X|ZAPOTAL 1RA SECCION|ZAPOTAL 1RA SECCION|X|9371708012|X|X|X|ZAPOTAL 1RA SECCION|X|LUNES|X|X|X|X|X|DOMICILIO |500|14300|0|0|0|2022-10-01|2022-10-08|x|x|x|x|x|VGPXMZBAHZ6IEPI|x|HOMBRE|X|14800|X|X|X|X|X|X|X|X|CARDENAS|X|X|X|X|X</v>
      </c>
    </row>
    <row r="1383" spans="1:82" x14ac:dyDescent="0.25">
      <c r="A1383" t="s">
        <v>1517</v>
      </c>
      <c r="B1383" t="s">
        <v>2580</v>
      </c>
      <c r="C1383">
        <v>3</v>
      </c>
      <c r="D1383" t="s">
        <v>3183</v>
      </c>
      <c r="E1383" t="s">
        <v>3188</v>
      </c>
      <c r="F1383" t="s">
        <v>0</v>
      </c>
      <c r="G1383" t="s">
        <v>3463</v>
      </c>
      <c r="H1383" t="s">
        <v>3765</v>
      </c>
      <c r="I1383">
        <v>14800</v>
      </c>
      <c r="J1383">
        <v>0</v>
      </c>
      <c r="K1383">
        <v>100</v>
      </c>
      <c r="L1383">
        <v>50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 t="s">
        <v>4694</v>
      </c>
      <c r="AC1383" t="s">
        <v>4483</v>
      </c>
      <c r="AD1383" t="s">
        <v>4259</v>
      </c>
      <c r="AE1383" t="s">
        <v>4</v>
      </c>
      <c r="AF1383" t="s">
        <v>1</v>
      </c>
      <c r="AG1383" t="s">
        <v>1</v>
      </c>
      <c r="AH1383" t="s">
        <v>3463</v>
      </c>
      <c r="AI1383" t="s">
        <v>3463</v>
      </c>
      <c r="AJ1383" t="s">
        <v>1</v>
      </c>
      <c r="AK1383">
        <v>9371537955</v>
      </c>
      <c r="AL1383" t="s">
        <v>1</v>
      </c>
      <c r="AM1383" t="s">
        <v>1</v>
      </c>
      <c r="AN1383" t="s">
        <v>1</v>
      </c>
      <c r="AO1383" t="s">
        <v>3463</v>
      </c>
      <c r="AP1383" t="s">
        <v>1</v>
      </c>
      <c r="AQ1383" t="s">
        <v>2</v>
      </c>
      <c r="AR1383" t="s">
        <v>1</v>
      </c>
      <c r="AS1383" t="s">
        <v>1</v>
      </c>
      <c r="AT1383" t="s">
        <v>1</v>
      </c>
      <c r="AU1383" t="s">
        <v>1</v>
      </c>
      <c r="AV1383" t="s">
        <v>1</v>
      </c>
      <c r="AW1383" t="s">
        <v>11</v>
      </c>
      <c r="AX1383">
        <f>Tabla1[[#This Row],[precio del paquete]]-Tabla1[[#This Row],[Saldo_Deudor]]</f>
        <v>1300</v>
      </c>
      <c r="AY1383">
        <v>13500</v>
      </c>
      <c r="AZ1383">
        <v>0</v>
      </c>
      <c r="BA1383">
        <v>0</v>
      </c>
      <c r="BB1383" s="20">
        <v>0</v>
      </c>
      <c r="BC1383" t="s">
        <v>3812</v>
      </c>
      <c r="BD1383" t="s">
        <v>6043</v>
      </c>
      <c r="BE1383" t="s">
        <v>3</v>
      </c>
      <c r="BF1383" t="s">
        <v>3</v>
      </c>
      <c r="BG1383" t="s">
        <v>3</v>
      </c>
      <c r="BH1383" t="s">
        <v>3</v>
      </c>
      <c r="BI1383" t="s">
        <v>3</v>
      </c>
      <c r="BJ1383" s="19" t="s">
        <v>6123</v>
      </c>
      <c r="BK1383" t="s">
        <v>3</v>
      </c>
      <c r="BL1383" t="s">
        <v>132</v>
      </c>
      <c r="BM1383" t="s">
        <v>1</v>
      </c>
      <c r="BN1383">
        <f>Tabla1[[#This Row],[precio del paquete]]</f>
        <v>14800</v>
      </c>
      <c r="BO1383" t="s">
        <v>1</v>
      </c>
      <c r="BP1383" t="s">
        <v>1</v>
      </c>
      <c r="BQ1383" t="s">
        <v>1</v>
      </c>
      <c r="BR1383" t="s">
        <v>1</v>
      </c>
      <c r="BS1383" t="s">
        <v>1</v>
      </c>
      <c r="BT1383" t="s">
        <v>1</v>
      </c>
      <c r="BU1383" t="s">
        <v>1</v>
      </c>
      <c r="BV1383" t="s">
        <v>1</v>
      </c>
      <c r="BW1383" t="s">
        <v>0</v>
      </c>
      <c r="BX1383" t="s">
        <v>1</v>
      </c>
      <c r="BY1383" t="s">
        <v>1</v>
      </c>
      <c r="BZ1383" t="s">
        <v>1</v>
      </c>
      <c r="CA1383" t="s">
        <v>1</v>
      </c>
      <c r="CB1383" t="s">
        <v>1</v>
      </c>
      <c r="CD1383" t="str" cm="1">
        <f t="array" aca="1" ref="CD1383" ca="1">eConcatenar(A1383:CB1383,"|")</f>
        <v>dXPkaDN9sISs3C83|CAR2021-7011|3|MEMORIAL|TABASCO|CARDENAS|ONCE DE FEBRERO 2DA SECCION|2021-11-16|14800|0|100|50|0|0|0|0|0|0|0|0|0|0|0|0|0|0|0|ADAN|COLORADO|JOSE|SOLTERO|X|X|ONCE DE FEBRERO 2DA SECCION|ONCE DE FEBRERO 2DA SECCION|X|9371537955|X|X|X|ONCE DE FEBRERO 2DA SECCION|X|LUNES|X|X|X|X|X|DOMICILIO |1300|13500|0|0|0|2022-10-01|2022-10-08|x|x|x|x|x|VGPXMZBAHZ6IEPI|x|HOMBRE|X|14800|X|X|X|X|X|X|X|X|CARDENAS|X|X|X|X|X</v>
      </c>
    </row>
    <row r="1384" spans="1:82" x14ac:dyDescent="0.25">
      <c r="A1384" t="s">
        <v>1518</v>
      </c>
      <c r="B1384" t="s">
        <v>2798</v>
      </c>
      <c r="C1384">
        <v>3</v>
      </c>
      <c r="D1384" t="s">
        <v>3183</v>
      </c>
      <c r="E1384" t="s">
        <v>3188</v>
      </c>
      <c r="F1384" t="s">
        <v>0</v>
      </c>
      <c r="G1384" t="s">
        <v>3575</v>
      </c>
      <c r="H1384" t="s">
        <v>4047</v>
      </c>
      <c r="I1384">
        <v>14800</v>
      </c>
      <c r="J1384">
        <v>0</v>
      </c>
      <c r="K1384">
        <v>100</v>
      </c>
      <c r="L1384">
        <v>50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 t="s">
        <v>4183</v>
      </c>
      <c r="AC1384" t="s">
        <v>4381</v>
      </c>
      <c r="AD1384" t="s">
        <v>4623</v>
      </c>
      <c r="AE1384" t="s">
        <v>4</v>
      </c>
      <c r="AF1384" t="s">
        <v>1</v>
      </c>
      <c r="AG1384" t="s">
        <v>1</v>
      </c>
      <c r="AH1384" t="s">
        <v>3575</v>
      </c>
      <c r="AI1384" t="s">
        <v>3575</v>
      </c>
      <c r="AJ1384" t="s">
        <v>1</v>
      </c>
      <c r="AK1384">
        <v>9371233325</v>
      </c>
      <c r="AL1384" t="s">
        <v>1</v>
      </c>
      <c r="AM1384" t="s">
        <v>1</v>
      </c>
      <c r="AN1384" t="s">
        <v>1</v>
      </c>
      <c r="AO1384" t="s">
        <v>3575</v>
      </c>
      <c r="AP1384" t="s">
        <v>1</v>
      </c>
      <c r="AQ1384" t="s">
        <v>2</v>
      </c>
      <c r="AR1384" t="s">
        <v>1</v>
      </c>
      <c r="AS1384" t="s">
        <v>1</v>
      </c>
      <c r="AT1384" t="s">
        <v>1</v>
      </c>
      <c r="AU1384" t="s">
        <v>1</v>
      </c>
      <c r="AV1384" t="s">
        <v>1</v>
      </c>
      <c r="AW1384" t="s">
        <v>11</v>
      </c>
      <c r="AX1384">
        <f>Tabla1[[#This Row],[precio del paquete]]-Tabla1[[#This Row],[Saldo_Deudor]]</f>
        <v>800</v>
      </c>
      <c r="AY1384">
        <v>14000</v>
      </c>
      <c r="AZ1384">
        <v>0</v>
      </c>
      <c r="BA1384">
        <v>0</v>
      </c>
      <c r="BB1384" s="20">
        <v>0</v>
      </c>
      <c r="BC1384" t="s">
        <v>3812</v>
      </c>
      <c r="BD1384" t="s">
        <v>6043</v>
      </c>
      <c r="BE1384" t="s">
        <v>3</v>
      </c>
      <c r="BF1384" t="s">
        <v>3</v>
      </c>
      <c r="BG1384" t="s">
        <v>3</v>
      </c>
      <c r="BH1384" t="s">
        <v>3</v>
      </c>
      <c r="BI1384" t="s">
        <v>3</v>
      </c>
      <c r="BJ1384" s="18" t="s">
        <v>6123</v>
      </c>
      <c r="BK1384" t="s">
        <v>3</v>
      </c>
      <c r="BL1384" t="s">
        <v>132</v>
      </c>
      <c r="BM1384" t="s">
        <v>1</v>
      </c>
      <c r="BN1384">
        <f>Tabla1[[#This Row],[precio del paquete]]</f>
        <v>14800</v>
      </c>
      <c r="BO1384" t="s">
        <v>1</v>
      </c>
      <c r="BP1384" t="s">
        <v>1</v>
      </c>
      <c r="BQ1384" t="s">
        <v>1</v>
      </c>
      <c r="BR1384" t="s">
        <v>1</v>
      </c>
      <c r="BS1384" t="s">
        <v>1</v>
      </c>
      <c r="BT1384" t="s">
        <v>1</v>
      </c>
      <c r="BU1384" t="s">
        <v>1</v>
      </c>
      <c r="BV1384" t="s">
        <v>1</v>
      </c>
      <c r="BW1384" t="s">
        <v>0</v>
      </c>
      <c r="BX1384" t="s">
        <v>1</v>
      </c>
      <c r="BY1384" t="s">
        <v>1</v>
      </c>
      <c r="BZ1384" t="s">
        <v>1</v>
      </c>
      <c r="CA1384" t="s">
        <v>1</v>
      </c>
      <c r="CB1384" t="s">
        <v>1</v>
      </c>
      <c r="CD1384" t="str" cm="1">
        <f t="array" aca="1" ref="CD1384" ca="1">eConcatenar(A1384:CB1384,"|")</f>
        <v>1C2S5pL0ezn3rKCM|CAR2021-5461|3|MEMORIAL|TABASCO|CARDENAS|RIO SECO 2DA SECCION|2021-09-20|14800|0|100|50|0|0|0|0|0|0|0|0|0|0|0|0|0|0|0|DE LA CRUZ|DE DIOS|CONCEPCION|SOLTERO|X|X|RIO SECO 2DA SECCION|RIO SECO 2DA SECCION|X|9371233325|X|X|X|RIO SECO 2DA SECCION|X|LUNES|X|X|X|X|X|DOMICILIO |800|14000|0|0|0|2022-10-01|2022-10-08|x|x|x|x|x|VGPXMZBAHZ6IEPI|x|HOMBRE|X|14800|X|X|X|X|X|X|X|X|CARDENAS|X|X|X|X|X</v>
      </c>
    </row>
    <row r="1385" spans="1:82" x14ac:dyDescent="0.25">
      <c r="A1385" t="s">
        <v>1519</v>
      </c>
      <c r="B1385" t="s">
        <v>2815</v>
      </c>
      <c r="C1385">
        <v>3</v>
      </c>
      <c r="D1385" t="s">
        <v>3183</v>
      </c>
      <c r="E1385" t="s">
        <v>3188</v>
      </c>
      <c r="F1385" t="s">
        <v>0</v>
      </c>
      <c r="G1385" t="s">
        <v>3588</v>
      </c>
      <c r="H1385" t="s">
        <v>3933</v>
      </c>
      <c r="I1385">
        <v>14800</v>
      </c>
      <c r="J1385">
        <v>0</v>
      </c>
      <c r="K1385">
        <v>100</v>
      </c>
      <c r="L1385">
        <v>50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 t="s">
        <v>4922</v>
      </c>
      <c r="AC1385" t="s">
        <v>4210</v>
      </c>
      <c r="AD1385" t="s">
        <v>4923</v>
      </c>
      <c r="AE1385" t="s">
        <v>4</v>
      </c>
      <c r="AF1385" t="s">
        <v>1</v>
      </c>
      <c r="AG1385" t="s">
        <v>1</v>
      </c>
      <c r="AH1385" t="s">
        <v>3588</v>
      </c>
      <c r="AI1385" t="s">
        <v>3588</v>
      </c>
      <c r="AJ1385" t="s">
        <v>1</v>
      </c>
      <c r="AK1385">
        <v>9371194769</v>
      </c>
      <c r="AL1385" t="s">
        <v>1</v>
      </c>
      <c r="AM1385" t="s">
        <v>1</v>
      </c>
      <c r="AN1385" t="s">
        <v>1</v>
      </c>
      <c r="AO1385" t="s">
        <v>3588</v>
      </c>
      <c r="AP1385" t="s">
        <v>1</v>
      </c>
      <c r="AQ1385" t="s">
        <v>2</v>
      </c>
      <c r="AR1385" t="s">
        <v>1</v>
      </c>
      <c r="AS1385" t="s">
        <v>1</v>
      </c>
      <c r="AT1385" t="s">
        <v>1</v>
      </c>
      <c r="AU1385" t="s">
        <v>1</v>
      </c>
      <c r="AV1385" t="s">
        <v>1</v>
      </c>
      <c r="AW1385" t="s">
        <v>11</v>
      </c>
      <c r="AX1385">
        <f>Tabla1[[#This Row],[precio del paquete]]-Tabla1[[#This Row],[Saldo_Deudor]]</f>
        <v>700</v>
      </c>
      <c r="AY1385">
        <v>14100</v>
      </c>
      <c r="AZ1385">
        <v>0</v>
      </c>
      <c r="BA1385">
        <v>0</v>
      </c>
      <c r="BB1385" s="20">
        <v>0</v>
      </c>
      <c r="BC1385" t="s">
        <v>3812</v>
      </c>
      <c r="BD1385" t="s">
        <v>6043</v>
      </c>
      <c r="BE1385" t="s">
        <v>3</v>
      </c>
      <c r="BF1385" t="s">
        <v>3</v>
      </c>
      <c r="BG1385" t="s">
        <v>3</v>
      </c>
      <c r="BH1385" t="s">
        <v>3</v>
      </c>
      <c r="BI1385" t="s">
        <v>3</v>
      </c>
      <c r="BJ1385" s="19" t="s">
        <v>6123</v>
      </c>
      <c r="BK1385" t="s">
        <v>3</v>
      </c>
      <c r="BL1385" t="s">
        <v>132</v>
      </c>
      <c r="BM1385" t="s">
        <v>1</v>
      </c>
      <c r="BN1385">
        <f>Tabla1[[#This Row],[precio del paquete]]</f>
        <v>14800</v>
      </c>
      <c r="BO1385" t="s">
        <v>1</v>
      </c>
      <c r="BP1385" t="s">
        <v>1</v>
      </c>
      <c r="BQ1385" t="s">
        <v>1</v>
      </c>
      <c r="BR1385" t="s">
        <v>1</v>
      </c>
      <c r="BS1385" t="s">
        <v>1</v>
      </c>
      <c r="BT1385" t="s">
        <v>1</v>
      </c>
      <c r="BU1385" t="s">
        <v>1</v>
      </c>
      <c r="BV1385" t="s">
        <v>1</v>
      </c>
      <c r="BW1385" t="s">
        <v>0</v>
      </c>
      <c r="BX1385" t="s">
        <v>1</v>
      </c>
      <c r="BY1385" t="s">
        <v>1</v>
      </c>
      <c r="BZ1385" t="s">
        <v>1</v>
      </c>
      <c r="CA1385" t="s">
        <v>1</v>
      </c>
      <c r="CB1385" t="s">
        <v>1</v>
      </c>
      <c r="CD1385" t="str" cm="1">
        <f t="array" aca="1" ref="CD1385" ca="1">eConcatenar(A1385:CB1385,"|")</f>
        <v>egfUUhiLYgFIn797|CAR2021-7496|3|MEMORIAL|TABASCO|CARDENAS|SANTANA 1RA |2021-08-12|14800|0|100|50|0|0|0|0|0|0|0|0|0|0|0|0|0|0|0|CALIX|MIRANDA|ALIDA|SOLTERO|X|X|SANTANA 1RA |SANTANA 1RA |X|9371194769|X|X|X|SANTANA 1RA |X|LUNES|X|X|X|X|X|DOMICILIO |700|14100|0|0|0|2022-10-01|2022-10-08|x|x|x|x|x|VGPXMZBAHZ6IEPI|x|HOMBRE|X|14800|X|X|X|X|X|X|X|X|CARDENAS|X|X|X|X|X</v>
      </c>
    </row>
    <row r="1386" spans="1:82" x14ac:dyDescent="0.25">
      <c r="A1386" t="s">
        <v>1520</v>
      </c>
      <c r="B1386" t="s">
        <v>2819</v>
      </c>
      <c r="C1386">
        <v>3</v>
      </c>
      <c r="D1386" t="s">
        <v>3183</v>
      </c>
      <c r="E1386" t="s">
        <v>3188</v>
      </c>
      <c r="F1386" t="s">
        <v>0</v>
      </c>
      <c r="G1386" t="s">
        <v>3590</v>
      </c>
      <c r="H1386" t="s">
        <v>3857</v>
      </c>
      <c r="I1386">
        <v>14800</v>
      </c>
      <c r="J1386">
        <v>0</v>
      </c>
      <c r="K1386">
        <v>100</v>
      </c>
      <c r="L1386">
        <v>50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 t="s">
        <v>4283</v>
      </c>
      <c r="AC1386" t="s">
        <v>4206</v>
      </c>
      <c r="AD1386" t="s">
        <v>4518</v>
      </c>
      <c r="AE1386" t="s">
        <v>4</v>
      </c>
      <c r="AF1386" t="s">
        <v>1</v>
      </c>
      <c r="AG1386" t="s">
        <v>1</v>
      </c>
      <c r="AH1386" t="s">
        <v>3590</v>
      </c>
      <c r="AI1386" t="s">
        <v>3590</v>
      </c>
      <c r="AJ1386" t="s">
        <v>1</v>
      </c>
      <c r="AK1386">
        <v>9371199398</v>
      </c>
      <c r="AL1386" t="s">
        <v>1</v>
      </c>
      <c r="AM1386" t="s">
        <v>1</v>
      </c>
      <c r="AN1386" t="s">
        <v>1</v>
      </c>
      <c r="AO1386" t="s">
        <v>3590</v>
      </c>
      <c r="AP1386" t="s">
        <v>1</v>
      </c>
      <c r="AQ1386" t="s">
        <v>2</v>
      </c>
      <c r="AR1386" t="s">
        <v>1</v>
      </c>
      <c r="AS1386" t="s">
        <v>1</v>
      </c>
      <c r="AT1386" t="s">
        <v>1</v>
      </c>
      <c r="AU1386" t="s">
        <v>1</v>
      </c>
      <c r="AV1386" t="s">
        <v>1</v>
      </c>
      <c r="AW1386" t="s">
        <v>11</v>
      </c>
      <c r="AX1386">
        <f>Tabla1[[#This Row],[precio del paquete]]-Tabla1[[#This Row],[Saldo_Deudor]]</f>
        <v>1500</v>
      </c>
      <c r="AY1386">
        <v>13300</v>
      </c>
      <c r="AZ1386">
        <v>0</v>
      </c>
      <c r="BA1386">
        <v>0</v>
      </c>
      <c r="BB1386" s="20">
        <v>0</v>
      </c>
      <c r="BC1386" t="s">
        <v>3812</v>
      </c>
      <c r="BD1386" t="s">
        <v>6043</v>
      </c>
      <c r="BE1386" t="s">
        <v>3</v>
      </c>
      <c r="BF1386" t="s">
        <v>3</v>
      </c>
      <c r="BG1386" t="s">
        <v>3</v>
      </c>
      <c r="BH1386" t="s">
        <v>3</v>
      </c>
      <c r="BI1386" t="s">
        <v>3</v>
      </c>
      <c r="BJ1386" s="18" t="s">
        <v>6123</v>
      </c>
      <c r="BK1386" t="s">
        <v>3</v>
      </c>
      <c r="BL1386" t="s">
        <v>132</v>
      </c>
      <c r="BM1386" t="s">
        <v>1</v>
      </c>
      <c r="BN1386">
        <f>Tabla1[[#This Row],[precio del paquete]]</f>
        <v>14800</v>
      </c>
      <c r="BO1386" t="s">
        <v>1</v>
      </c>
      <c r="BP1386" t="s">
        <v>1</v>
      </c>
      <c r="BQ1386" t="s">
        <v>1</v>
      </c>
      <c r="BR1386" t="s">
        <v>1</v>
      </c>
      <c r="BS1386" t="s">
        <v>1</v>
      </c>
      <c r="BT1386" t="s">
        <v>1</v>
      </c>
      <c r="BU1386" t="s">
        <v>1</v>
      </c>
      <c r="BV1386" t="s">
        <v>1</v>
      </c>
      <c r="BW1386" t="s">
        <v>0</v>
      </c>
      <c r="BX1386" t="s">
        <v>1</v>
      </c>
      <c r="BY1386" t="s">
        <v>1</v>
      </c>
      <c r="BZ1386" t="s">
        <v>1</v>
      </c>
      <c r="CA1386" t="s">
        <v>1</v>
      </c>
      <c r="CB1386" t="s">
        <v>1</v>
      </c>
      <c r="CD1386" t="str" cm="1">
        <f t="array" aca="1" ref="CD1386" ca="1">eConcatenar(A1386:CB1386,"|")</f>
        <v>DlN5QlsOKtdR5Ks9|CAR2021-5818|3|MEMORIAL|TABASCO|CARDENAS|SANTANA 1RA SECCION A|2021-02-10|14800|0|100|50|0|0|0|0|0|0|0|0|0|0|0|0|0|0|0|CORDOVA|MARTINEZ|ALICIA|SOLTERO|X|X|SANTANA 1RA SECCION A|SANTANA 1RA SECCION A|X|9371199398|X|X|X|SANTANA 1RA SECCION A|X|LUNES|X|X|X|X|X|DOMICILIO |1500|13300|0|0|0|2022-10-01|2022-10-08|x|x|x|x|x|VGPXMZBAHZ6IEPI|x|HOMBRE|X|14800|X|X|X|X|X|X|X|X|CARDENAS|X|X|X|X|X</v>
      </c>
    </row>
    <row r="1387" spans="1:82" x14ac:dyDescent="0.25">
      <c r="A1387" t="s">
        <v>1521</v>
      </c>
      <c r="B1387" t="s">
        <v>2817</v>
      </c>
      <c r="C1387">
        <v>3</v>
      </c>
      <c r="D1387" t="s">
        <v>3183</v>
      </c>
      <c r="E1387" t="s">
        <v>3188</v>
      </c>
      <c r="F1387" t="s">
        <v>0</v>
      </c>
      <c r="G1387" t="s">
        <v>3589</v>
      </c>
      <c r="H1387" t="s">
        <v>3781</v>
      </c>
      <c r="I1387">
        <v>14800</v>
      </c>
      <c r="J1387">
        <v>0</v>
      </c>
      <c r="K1387">
        <v>100</v>
      </c>
      <c r="L1387">
        <v>50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 t="s">
        <v>4449</v>
      </c>
      <c r="AC1387" t="s">
        <v>4829</v>
      </c>
      <c r="AD1387" t="s">
        <v>4898</v>
      </c>
      <c r="AE1387" t="s">
        <v>4</v>
      </c>
      <c r="AF1387" t="s">
        <v>1</v>
      </c>
      <c r="AG1387" t="s">
        <v>1</v>
      </c>
      <c r="AH1387" t="s">
        <v>3589</v>
      </c>
      <c r="AI1387" t="s">
        <v>3589</v>
      </c>
      <c r="AJ1387" t="s">
        <v>1</v>
      </c>
      <c r="AK1387">
        <v>9371649754</v>
      </c>
      <c r="AL1387" t="s">
        <v>1</v>
      </c>
      <c r="AM1387" t="s">
        <v>1</v>
      </c>
      <c r="AN1387" t="s">
        <v>1</v>
      </c>
      <c r="AO1387" t="s">
        <v>3589</v>
      </c>
      <c r="AP1387" t="s">
        <v>1</v>
      </c>
      <c r="AQ1387" t="s">
        <v>2</v>
      </c>
      <c r="AR1387" t="s">
        <v>1</v>
      </c>
      <c r="AS1387" t="s">
        <v>1</v>
      </c>
      <c r="AT1387" t="s">
        <v>1</v>
      </c>
      <c r="AU1387" t="s">
        <v>1</v>
      </c>
      <c r="AV1387" t="s">
        <v>1</v>
      </c>
      <c r="AW1387" t="s">
        <v>11</v>
      </c>
      <c r="AX1387">
        <f>Tabla1[[#This Row],[precio del paquete]]-Tabla1[[#This Row],[Saldo_Deudor]]</f>
        <v>600</v>
      </c>
      <c r="AY1387">
        <v>14200</v>
      </c>
      <c r="AZ1387">
        <v>0</v>
      </c>
      <c r="BA1387">
        <v>0</v>
      </c>
      <c r="BB1387" s="20">
        <v>0</v>
      </c>
      <c r="BC1387" t="s">
        <v>3812</v>
      </c>
      <c r="BD1387" t="s">
        <v>6043</v>
      </c>
      <c r="BE1387" t="s">
        <v>3</v>
      </c>
      <c r="BF1387" t="s">
        <v>3</v>
      </c>
      <c r="BG1387" t="s">
        <v>3</v>
      </c>
      <c r="BH1387" t="s">
        <v>3</v>
      </c>
      <c r="BI1387" t="s">
        <v>3</v>
      </c>
      <c r="BJ1387" s="19" t="s">
        <v>6123</v>
      </c>
      <c r="BK1387" t="s">
        <v>3</v>
      </c>
      <c r="BL1387" t="s">
        <v>132</v>
      </c>
      <c r="BM1387" t="s">
        <v>1</v>
      </c>
      <c r="BN1387">
        <f>Tabla1[[#This Row],[precio del paquete]]</f>
        <v>14800</v>
      </c>
      <c r="BO1387" t="s">
        <v>1</v>
      </c>
      <c r="BP1387" t="s">
        <v>1</v>
      </c>
      <c r="BQ1387" t="s">
        <v>1</v>
      </c>
      <c r="BR1387" t="s">
        <v>1</v>
      </c>
      <c r="BS1387" t="s">
        <v>1</v>
      </c>
      <c r="BT1387" t="s">
        <v>1</v>
      </c>
      <c r="BU1387" t="s">
        <v>1</v>
      </c>
      <c r="BV1387" t="s">
        <v>1</v>
      </c>
      <c r="BW1387" t="s">
        <v>0</v>
      </c>
      <c r="BX1387" t="s">
        <v>1</v>
      </c>
      <c r="BY1387" t="s">
        <v>1</v>
      </c>
      <c r="BZ1387" t="s">
        <v>1</v>
      </c>
      <c r="CA1387" t="s">
        <v>1</v>
      </c>
      <c r="CB1387" t="s">
        <v>1</v>
      </c>
      <c r="CD1387" t="str" cm="1">
        <f t="array" aca="1" ref="CD1387" ca="1">eConcatenar(A1387:CB1387,"|")</f>
        <v>HNZsJsgtYEjIopLR|CAR2021-6899|3|MEMORIAL|TABASCO|CARDENAS|SANTANA 1RA SECCION|2021-11-13|14800|0|100|50|0|0|0|0|0|0|0|0|0|0|0|0|0|0|0|CANO|AQUINO|LAURA|SOLTERO|X|X|SANTANA 1RA SECCION|SANTANA 1RA SECCION|X|9371649754|X|X|X|SANTANA 1RA SECCION|X|LUNES|X|X|X|X|X|DOMICILIO |600|14200|0|0|0|2022-10-01|2022-10-08|x|x|x|x|x|VGPXMZBAHZ6IEPI|x|HOMBRE|X|14800|X|X|X|X|X|X|X|X|CARDENAS|X|X|X|X|X</v>
      </c>
    </row>
    <row r="1388" spans="1:82" x14ac:dyDescent="0.25">
      <c r="A1388" t="s">
        <v>1522</v>
      </c>
      <c r="B1388" t="s">
        <v>2820</v>
      </c>
      <c r="C1388">
        <v>3</v>
      </c>
      <c r="D1388" t="s">
        <v>3183</v>
      </c>
      <c r="E1388" t="s">
        <v>3188</v>
      </c>
      <c r="F1388" t="s">
        <v>0</v>
      </c>
      <c r="G1388" t="s">
        <v>3590</v>
      </c>
      <c r="H1388" t="s">
        <v>3860</v>
      </c>
      <c r="I1388">
        <v>14800</v>
      </c>
      <c r="J1388">
        <v>0</v>
      </c>
      <c r="K1388">
        <v>100</v>
      </c>
      <c r="L1388">
        <v>50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 t="s">
        <v>4262</v>
      </c>
      <c r="AC1388" t="s">
        <v>4925</v>
      </c>
      <c r="AD1388" t="s">
        <v>4926</v>
      </c>
      <c r="AE1388" t="s">
        <v>4</v>
      </c>
      <c r="AF1388" t="s">
        <v>1</v>
      </c>
      <c r="AG1388" t="s">
        <v>1</v>
      </c>
      <c r="AH1388" t="s">
        <v>3590</v>
      </c>
      <c r="AI1388" t="s">
        <v>3590</v>
      </c>
      <c r="AJ1388" t="s">
        <v>1</v>
      </c>
      <c r="AK1388">
        <v>9372281956</v>
      </c>
      <c r="AL1388" t="s">
        <v>1</v>
      </c>
      <c r="AM1388" t="s">
        <v>1</v>
      </c>
      <c r="AN1388" t="s">
        <v>1</v>
      </c>
      <c r="AO1388" t="s">
        <v>3590</v>
      </c>
      <c r="AP1388" t="s">
        <v>1</v>
      </c>
      <c r="AQ1388" t="s">
        <v>2</v>
      </c>
      <c r="AR1388" t="s">
        <v>1</v>
      </c>
      <c r="AS1388" t="s">
        <v>1</v>
      </c>
      <c r="AT1388" t="s">
        <v>1</v>
      </c>
      <c r="AU1388" t="s">
        <v>1</v>
      </c>
      <c r="AV1388" t="s">
        <v>1</v>
      </c>
      <c r="AW1388" t="s">
        <v>11</v>
      </c>
      <c r="AX1388">
        <f>Tabla1[[#This Row],[precio del paquete]]-Tabla1[[#This Row],[Saldo_Deudor]]</f>
        <v>700</v>
      </c>
      <c r="AY1388">
        <v>14100</v>
      </c>
      <c r="AZ1388">
        <v>0</v>
      </c>
      <c r="BA1388">
        <v>0</v>
      </c>
      <c r="BB1388" s="20">
        <v>0</v>
      </c>
      <c r="BC1388" t="s">
        <v>3812</v>
      </c>
      <c r="BD1388" t="s">
        <v>6043</v>
      </c>
      <c r="BE1388" t="s">
        <v>3</v>
      </c>
      <c r="BF1388" t="s">
        <v>3</v>
      </c>
      <c r="BG1388" t="s">
        <v>3</v>
      </c>
      <c r="BH1388" t="s">
        <v>3</v>
      </c>
      <c r="BI1388" t="s">
        <v>3</v>
      </c>
      <c r="BJ1388" s="18" t="s">
        <v>6123</v>
      </c>
      <c r="BK1388" t="s">
        <v>3</v>
      </c>
      <c r="BL1388" t="s">
        <v>132</v>
      </c>
      <c r="BM1388" t="s">
        <v>1</v>
      </c>
      <c r="BN1388">
        <f>Tabla1[[#This Row],[precio del paquete]]</f>
        <v>14800</v>
      </c>
      <c r="BO1388" t="s">
        <v>1</v>
      </c>
      <c r="BP1388" t="s">
        <v>1</v>
      </c>
      <c r="BQ1388" t="s">
        <v>1</v>
      </c>
      <c r="BR1388" t="s">
        <v>1</v>
      </c>
      <c r="BS1388" t="s">
        <v>1</v>
      </c>
      <c r="BT1388" t="s">
        <v>1</v>
      </c>
      <c r="BU1388" t="s">
        <v>1</v>
      </c>
      <c r="BV1388" t="s">
        <v>1</v>
      </c>
      <c r="BW1388" t="s">
        <v>0</v>
      </c>
      <c r="BX1388" t="s">
        <v>1</v>
      </c>
      <c r="BY1388" t="s">
        <v>1</v>
      </c>
      <c r="BZ1388" t="s">
        <v>1</v>
      </c>
      <c r="CA1388" t="s">
        <v>1</v>
      </c>
      <c r="CB1388" t="s">
        <v>1</v>
      </c>
      <c r="CD1388" t="str" cm="1">
        <f t="array" aca="1" ref="CD1388" ca="1">eConcatenar(A1388:CB1388,"|")</f>
        <v>Rqgi8C4veFeE28De|CAR2021-7447|3|MEMORIAL|TABASCO|CARDENAS|SANTANA 1RA SECCION A|2021-07-12|14800|0|100|50|0|0|0|0|0|0|0|0|0|0|0|0|0|0|0|OLAN|PIÃ‘A|FLORENTINO|SOLTERO|X|X|SANTANA 1RA SECCION A|SANTANA 1RA SECCION A|X|9372281956|X|X|X|SANTANA 1RA SECCION A|X|LUNES|X|X|X|X|X|DOMICILIO |700|14100|0|0|0|2022-10-01|2022-10-08|x|x|x|x|x|VGPXMZBAHZ6IEPI|x|HOMBRE|X|14800|X|X|X|X|X|X|X|X|CARDENAS|X|X|X|X|X</v>
      </c>
    </row>
    <row r="1389" spans="1:82" x14ac:dyDescent="0.25">
      <c r="A1389" t="s">
        <v>1523</v>
      </c>
      <c r="B1389" t="s">
        <v>2829</v>
      </c>
      <c r="C1389">
        <v>3</v>
      </c>
      <c r="D1389" t="s">
        <v>3183</v>
      </c>
      <c r="E1389" t="s">
        <v>3188</v>
      </c>
      <c r="F1389" t="s">
        <v>0</v>
      </c>
      <c r="G1389" t="s">
        <v>3593</v>
      </c>
      <c r="H1389" t="s">
        <v>4058</v>
      </c>
      <c r="I1389">
        <v>14800</v>
      </c>
      <c r="J1389">
        <v>0</v>
      </c>
      <c r="K1389">
        <v>100</v>
      </c>
      <c r="L1389">
        <v>50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 t="s">
        <v>4307</v>
      </c>
      <c r="AC1389" t="s">
        <v>7</v>
      </c>
      <c r="AD1389" t="s">
        <v>4719</v>
      </c>
      <c r="AE1389" t="s">
        <v>4</v>
      </c>
      <c r="AF1389" t="s">
        <v>1</v>
      </c>
      <c r="AG1389" t="s">
        <v>1</v>
      </c>
      <c r="AH1389" t="s">
        <v>3589</v>
      </c>
      <c r="AI1389" t="s">
        <v>3593</v>
      </c>
      <c r="AJ1389" t="s">
        <v>1</v>
      </c>
      <c r="AK1389">
        <v>2222512494</v>
      </c>
      <c r="AL1389" t="s">
        <v>1</v>
      </c>
      <c r="AM1389" t="s">
        <v>1</v>
      </c>
      <c r="AN1389" t="s">
        <v>1</v>
      </c>
      <c r="AO1389" t="s">
        <v>3589</v>
      </c>
      <c r="AP1389" t="s">
        <v>1</v>
      </c>
      <c r="AQ1389" t="s">
        <v>2</v>
      </c>
      <c r="AR1389" t="s">
        <v>1</v>
      </c>
      <c r="AS1389" t="s">
        <v>1</v>
      </c>
      <c r="AT1389" t="s">
        <v>1</v>
      </c>
      <c r="AU1389" t="s">
        <v>1</v>
      </c>
      <c r="AV1389" t="s">
        <v>1</v>
      </c>
      <c r="AW1389" t="s">
        <v>11</v>
      </c>
      <c r="AX1389">
        <f>Tabla1[[#This Row],[precio del paquete]]-Tabla1[[#This Row],[Saldo_Deudor]]</f>
        <v>7500</v>
      </c>
      <c r="AY1389">
        <v>7300</v>
      </c>
      <c r="AZ1389">
        <v>0</v>
      </c>
      <c r="BA1389">
        <v>0</v>
      </c>
      <c r="BB1389" s="20">
        <v>0</v>
      </c>
      <c r="BC1389" t="s">
        <v>3812</v>
      </c>
      <c r="BD1389" t="s">
        <v>6043</v>
      </c>
      <c r="BE1389" t="s">
        <v>3</v>
      </c>
      <c r="BF1389" t="s">
        <v>3</v>
      </c>
      <c r="BG1389" t="s">
        <v>3</v>
      </c>
      <c r="BH1389" t="s">
        <v>3</v>
      </c>
      <c r="BI1389" t="s">
        <v>3</v>
      </c>
      <c r="BJ1389" s="19" t="s">
        <v>6123</v>
      </c>
      <c r="BK1389" t="s">
        <v>3</v>
      </c>
      <c r="BL1389" t="s">
        <v>132</v>
      </c>
      <c r="BM1389" t="s">
        <v>1</v>
      </c>
      <c r="BN1389">
        <f>Tabla1[[#This Row],[precio del paquete]]</f>
        <v>14800</v>
      </c>
      <c r="BO1389" t="s">
        <v>1</v>
      </c>
      <c r="BP1389" t="s">
        <v>1</v>
      </c>
      <c r="BQ1389" t="s">
        <v>1</v>
      </c>
      <c r="BR1389" t="s">
        <v>1</v>
      </c>
      <c r="BS1389" t="s">
        <v>1</v>
      </c>
      <c r="BT1389" t="s">
        <v>1</v>
      </c>
      <c r="BU1389" t="s">
        <v>1</v>
      </c>
      <c r="BV1389" t="s">
        <v>1</v>
      </c>
      <c r="BW1389" t="s">
        <v>0</v>
      </c>
      <c r="BX1389" t="s">
        <v>1</v>
      </c>
      <c r="BY1389" t="s">
        <v>1</v>
      </c>
      <c r="BZ1389" t="s">
        <v>1</v>
      </c>
      <c r="CA1389" t="s">
        <v>1</v>
      </c>
      <c r="CB1389" t="s">
        <v>1</v>
      </c>
      <c r="CD1389" t="str" cm="1">
        <f t="array" aca="1" ref="CD1389" ca="1">eConcatenar(A1389:CB1389,"|")</f>
        <v>naFW0Ova84kuDek8|CAR2020-4896|3|MEMORIAL|TABASCO|CARDENAS|SANTANA PRIMERA SECCION|2020-01-30|14800|0|100|50|0|0|0|0|0|0|0|0|0|0|0|0|0|0|0|ESTRADA|LOPEZ|GRACIELA|SOLTERO|X|X|SANTANA 1RA SECCION|SANTANA PRIMERA SECCION|X|2222512494|X|X|X|SANTANA 1RA SECCION|X|LUNES|X|X|X|X|X|DOMICILIO |7500|7300|0|0|0|2022-10-01|2022-10-08|x|x|x|x|x|VGPXMZBAHZ6IEPI|x|HOMBRE|X|14800|X|X|X|X|X|X|X|X|CARDENAS|X|X|X|X|X</v>
      </c>
    </row>
    <row r="1390" spans="1:82" x14ac:dyDescent="0.25">
      <c r="A1390" t="s">
        <v>1524</v>
      </c>
      <c r="B1390" t="s">
        <v>2816</v>
      </c>
      <c r="C1390">
        <v>3</v>
      </c>
      <c r="D1390" t="s">
        <v>3183</v>
      </c>
      <c r="E1390" t="s">
        <v>3188</v>
      </c>
      <c r="F1390" t="s">
        <v>0</v>
      </c>
      <c r="G1390" t="s">
        <v>3588</v>
      </c>
      <c r="H1390" t="s">
        <v>4055</v>
      </c>
      <c r="I1390">
        <v>14800</v>
      </c>
      <c r="J1390">
        <v>0</v>
      </c>
      <c r="K1390">
        <v>100</v>
      </c>
      <c r="L1390">
        <v>50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 t="s">
        <v>4924</v>
      </c>
      <c r="AC1390" t="s">
        <v>4372</v>
      </c>
      <c r="AD1390" t="s">
        <v>4674</v>
      </c>
      <c r="AE1390" t="s">
        <v>4</v>
      </c>
      <c r="AF1390" t="s">
        <v>1</v>
      </c>
      <c r="AG1390" t="s">
        <v>1</v>
      </c>
      <c r="AH1390" t="s">
        <v>5685</v>
      </c>
      <c r="AI1390" t="s">
        <v>3588</v>
      </c>
      <c r="AJ1390" t="s">
        <v>1</v>
      </c>
      <c r="AK1390">
        <v>9371151148</v>
      </c>
      <c r="AL1390" t="s">
        <v>1</v>
      </c>
      <c r="AM1390" t="s">
        <v>1</v>
      </c>
      <c r="AN1390" t="s">
        <v>1</v>
      </c>
      <c r="AO1390" t="s">
        <v>5685</v>
      </c>
      <c r="AP1390" t="s">
        <v>1</v>
      </c>
      <c r="AQ1390" t="s">
        <v>2</v>
      </c>
      <c r="AR1390" t="s">
        <v>1</v>
      </c>
      <c r="AS1390" t="s">
        <v>1</v>
      </c>
      <c r="AT1390" t="s">
        <v>1</v>
      </c>
      <c r="AU1390" t="s">
        <v>1</v>
      </c>
      <c r="AV1390" t="s">
        <v>1</v>
      </c>
      <c r="AW1390" t="s">
        <v>11</v>
      </c>
      <c r="AX1390">
        <f>Tabla1[[#This Row],[precio del paquete]]-Tabla1[[#This Row],[Saldo_Deudor]]</f>
        <v>3450</v>
      </c>
      <c r="AY1390">
        <v>11350</v>
      </c>
      <c r="AZ1390">
        <v>0</v>
      </c>
      <c r="BA1390">
        <v>0</v>
      </c>
      <c r="BB1390" s="20">
        <v>0</v>
      </c>
      <c r="BC1390" t="s">
        <v>3812</v>
      </c>
      <c r="BD1390" t="s">
        <v>6043</v>
      </c>
      <c r="BE1390" t="s">
        <v>3</v>
      </c>
      <c r="BF1390" t="s">
        <v>3</v>
      </c>
      <c r="BG1390" t="s">
        <v>3</v>
      </c>
      <c r="BH1390" t="s">
        <v>3</v>
      </c>
      <c r="BI1390" t="s">
        <v>3</v>
      </c>
      <c r="BJ1390" s="18" t="s">
        <v>6123</v>
      </c>
      <c r="BK1390" t="s">
        <v>3</v>
      </c>
      <c r="BL1390" t="s">
        <v>132</v>
      </c>
      <c r="BM1390" t="s">
        <v>1</v>
      </c>
      <c r="BN1390">
        <f>Tabla1[[#This Row],[precio del paquete]]</f>
        <v>14800</v>
      </c>
      <c r="BO1390" t="s">
        <v>1</v>
      </c>
      <c r="BP1390" t="s">
        <v>1</v>
      </c>
      <c r="BQ1390" t="s">
        <v>1</v>
      </c>
      <c r="BR1390" t="s">
        <v>1</v>
      </c>
      <c r="BS1390" t="s">
        <v>1</v>
      </c>
      <c r="BT1390" t="s">
        <v>1</v>
      </c>
      <c r="BU1390" t="s">
        <v>1</v>
      </c>
      <c r="BV1390" t="s">
        <v>1</v>
      </c>
      <c r="BW1390" t="s">
        <v>0</v>
      </c>
      <c r="BX1390" t="s">
        <v>1</v>
      </c>
      <c r="BY1390" t="s">
        <v>1</v>
      </c>
      <c r="BZ1390" t="s">
        <v>1</v>
      </c>
      <c r="CA1390" t="s">
        <v>1</v>
      </c>
      <c r="CB1390" t="s">
        <v>1</v>
      </c>
      <c r="CD1390" t="str" cm="1">
        <f t="array" aca="1" ref="CD1390" ca="1">eConcatenar(A1390:CB1390,"|")</f>
        <v>l9RkeBUOGNjJrHg0|CAR2021-2808|3|MEMORIAL|TABASCO|CARDENAS|SANTANA 1RA |2021-06-22|14800|0|100|50|0|0|0|0|0|0|0|0|0|0|0|0|0|0|0|SARRACINO|PERALTA|REYES|SOLTERO|X|X|SANTA 1RA |SANTANA 1RA |X|9371151148|X|X|X|SANTA 1RA |X|LUNES|X|X|X|X|X|DOMICILIO |3450|11350|0|0|0|2022-10-01|2022-10-08|x|x|x|x|x|VGPXMZBAHZ6IEPI|x|HOMBRE|X|14800|X|X|X|X|X|X|X|X|CARDENAS|X|X|X|X|X</v>
      </c>
    </row>
    <row r="1391" spans="1:82" x14ac:dyDescent="0.25">
      <c r="A1391" t="s">
        <v>1525</v>
      </c>
      <c r="B1391" t="s">
        <v>2823</v>
      </c>
      <c r="C1391">
        <v>3</v>
      </c>
      <c r="D1391" t="s">
        <v>3183</v>
      </c>
      <c r="E1391" t="s">
        <v>3188</v>
      </c>
      <c r="F1391" t="s">
        <v>0</v>
      </c>
      <c r="G1391" t="s">
        <v>3592</v>
      </c>
      <c r="H1391" t="s">
        <v>3964</v>
      </c>
      <c r="I1391">
        <v>14800</v>
      </c>
      <c r="J1391">
        <v>0</v>
      </c>
      <c r="K1391">
        <v>100</v>
      </c>
      <c r="L1391">
        <v>50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 t="s">
        <v>4201</v>
      </c>
      <c r="AC1391" t="s">
        <v>4380</v>
      </c>
      <c r="AD1391" t="s">
        <v>4548</v>
      </c>
      <c r="AE1391" t="s">
        <v>4</v>
      </c>
      <c r="AF1391" t="s">
        <v>1</v>
      </c>
      <c r="AG1391" t="s">
        <v>1</v>
      </c>
      <c r="AH1391" t="s">
        <v>3592</v>
      </c>
      <c r="AI1391" t="s">
        <v>3592</v>
      </c>
      <c r="AJ1391" t="s">
        <v>1</v>
      </c>
      <c r="AK1391">
        <v>9372172302</v>
      </c>
      <c r="AL1391" t="s">
        <v>1</v>
      </c>
      <c r="AM1391" t="s">
        <v>1</v>
      </c>
      <c r="AN1391" t="s">
        <v>1</v>
      </c>
      <c r="AO1391" t="s">
        <v>3592</v>
      </c>
      <c r="AP1391" t="s">
        <v>1</v>
      </c>
      <c r="AQ1391" t="s">
        <v>2</v>
      </c>
      <c r="AR1391" t="s">
        <v>1</v>
      </c>
      <c r="AS1391" t="s">
        <v>1</v>
      </c>
      <c r="AT1391" t="s">
        <v>1</v>
      </c>
      <c r="AU1391" t="s">
        <v>1</v>
      </c>
      <c r="AV1391" t="s">
        <v>1</v>
      </c>
      <c r="AW1391" t="s">
        <v>11</v>
      </c>
      <c r="AX1391">
        <f>Tabla1[[#This Row],[precio del paquete]]-Tabla1[[#This Row],[Saldo_Deudor]]</f>
        <v>500</v>
      </c>
      <c r="AY1391">
        <v>14300</v>
      </c>
      <c r="AZ1391">
        <v>0</v>
      </c>
      <c r="BA1391">
        <v>0</v>
      </c>
      <c r="BB1391" s="20">
        <v>0</v>
      </c>
      <c r="BC1391" t="s">
        <v>3812</v>
      </c>
      <c r="BD1391" t="s">
        <v>6043</v>
      </c>
      <c r="BE1391" t="s">
        <v>3</v>
      </c>
      <c r="BF1391" t="s">
        <v>3</v>
      </c>
      <c r="BG1391" t="s">
        <v>3</v>
      </c>
      <c r="BH1391" t="s">
        <v>3</v>
      </c>
      <c r="BI1391" t="s">
        <v>3</v>
      </c>
      <c r="BJ1391" s="19" t="s">
        <v>6123</v>
      </c>
      <c r="BK1391" t="s">
        <v>3</v>
      </c>
      <c r="BL1391" t="s">
        <v>132</v>
      </c>
      <c r="BM1391" t="s">
        <v>1</v>
      </c>
      <c r="BN1391">
        <f>Tabla1[[#This Row],[precio del paquete]]</f>
        <v>14800</v>
      </c>
      <c r="BO1391" t="s">
        <v>1</v>
      </c>
      <c r="BP1391" t="s">
        <v>1</v>
      </c>
      <c r="BQ1391" t="s">
        <v>1</v>
      </c>
      <c r="BR1391" t="s">
        <v>1</v>
      </c>
      <c r="BS1391" t="s">
        <v>1</v>
      </c>
      <c r="BT1391" t="s">
        <v>1</v>
      </c>
      <c r="BU1391" t="s">
        <v>1</v>
      </c>
      <c r="BV1391" t="s">
        <v>1</v>
      </c>
      <c r="BW1391" t="s">
        <v>0</v>
      </c>
      <c r="BX1391" t="s">
        <v>1</v>
      </c>
      <c r="BY1391" t="s">
        <v>1</v>
      </c>
      <c r="BZ1391" t="s">
        <v>1</v>
      </c>
      <c r="CA1391" t="s">
        <v>1</v>
      </c>
      <c r="CB1391" t="s">
        <v>1</v>
      </c>
      <c r="CD1391" t="str" cm="1">
        <f t="array" aca="1" ref="CD1391" ca="1">eConcatenar(A1391:CB1391,"|")</f>
        <v>eOZT24ZCiENhWS9A|CAR2021-7425|3|MEMORIAL|TABASCO|CARDENAS|SANTANA 2DA SECCION A|2021-03-12|14800|0|100|50|0|0|0|0|0|0|0|0|0|0|0|0|0|0|0|HERNANDEZ|RAMOS|CANDELARIA|SOLTERO|X|X|SANTANA 2DA SECCION A|SANTANA 2DA SECCION A|X|9372172302|X|X|X|SANTANA 2DA SECCION A|X|LUNES|X|X|X|X|X|DOMICILIO |500|14300|0|0|0|2022-10-01|2022-10-08|x|x|x|x|x|VGPXMZBAHZ6IEPI|x|HOMBRE|X|14800|X|X|X|X|X|X|X|X|CARDENAS|X|X|X|X|X</v>
      </c>
    </row>
    <row r="1392" spans="1:82" x14ac:dyDescent="0.25">
      <c r="A1392" t="s">
        <v>1526</v>
      </c>
      <c r="B1392" t="s">
        <v>2824</v>
      </c>
      <c r="C1392">
        <v>3</v>
      </c>
      <c r="D1392" t="s">
        <v>3183</v>
      </c>
      <c r="E1392" t="s">
        <v>3188</v>
      </c>
      <c r="F1392" t="s">
        <v>0</v>
      </c>
      <c r="G1392" t="s">
        <v>3592</v>
      </c>
      <c r="H1392" t="s">
        <v>3857</v>
      </c>
      <c r="I1392">
        <v>14800</v>
      </c>
      <c r="J1392">
        <v>0</v>
      </c>
      <c r="K1392">
        <v>200</v>
      </c>
      <c r="L1392">
        <v>50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 t="s">
        <v>4224</v>
      </c>
      <c r="AC1392" t="s">
        <v>4226</v>
      </c>
      <c r="AD1392" t="s">
        <v>4928</v>
      </c>
      <c r="AE1392" t="s">
        <v>4</v>
      </c>
      <c r="AF1392" t="s">
        <v>1</v>
      </c>
      <c r="AG1392" t="s">
        <v>1</v>
      </c>
      <c r="AH1392" t="s">
        <v>3592</v>
      </c>
      <c r="AI1392" t="s">
        <v>3592</v>
      </c>
      <c r="AJ1392" t="s">
        <v>1</v>
      </c>
      <c r="AK1392">
        <v>998806807</v>
      </c>
      <c r="AL1392" t="s">
        <v>1</v>
      </c>
      <c r="AM1392" t="s">
        <v>1</v>
      </c>
      <c r="AN1392" t="s">
        <v>1</v>
      </c>
      <c r="AO1392" t="s">
        <v>3592</v>
      </c>
      <c r="AP1392" t="s">
        <v>1</v>
      </c>
      <c r="AQ1392" t="s">
        <v>2</v>
      </c>
      <c r="AR1392" t="s">
        <v>1</v>
      </c>
      <c r="AS1392" t="s">
        <v>1</v>
      </c>
      <c r="AT1392" t="s">
        <v>1</v>
      </c>
      <c r="AU1392" t="s">
        <v>1</v>
      </c>
      <c r="AV1392" t="s">
        <v>1</v>
      </c>
      <c r="AW1392" t="s">
        <v>11</v>
      </c>
      <c r="AX1392">
        <f>Tabla1[[#This Row],[precio del paquete]]-Tabla1[[#This Row],[Saldo_Deudor]]</f>
        <v>13400</v>
      </c>
      <c r="AY1392">
        <v>1400</v>
      </c>
      <c r="AZ1392">
        <v>0</v>
      </c>
      <c r="BA1392">
        <v>0</v>
      </c>
      <c r="BB1392" s="20">
        <v>0</v>
      </c>
      <c r="BC1392" t="s">
        <v>3812</v>
      </c>
      <c r="BD1392" t="s">
        <v>6043</v>
      </c>
      <c r="BE1392" t="s">
        <v>3</v>
      </c>
      <c r="BF1392" t="s">
        <v>3</v>
      </c>
      <c r="BG1392" t="s">
        <v>3</v>
      </c>
      <c r="BH1392" t="s">
        <v>3</v>
      </c>
      <c r="BI1392" t="s">
        <v>3</v>
      </c>
      <c r="BJ1392" s="18" t="s">
        <v>6123</v>
      </c>
      <c r="BK1392" t="s">
        <v>3</v>
      </c>
      <c r="BL1392" t="s">
        <v>132</v>
      </c>
      <c r="BM1392" t="s">
        <v>1</v>
      </c>
      <c r="BN1392">
        <f>Tabla1[[#This Row],[precio del paquete]]</f>
        <v>14800</v>
      </c>
      <c r="BO1392" t="s">
        <v>1</v>
      </c>
      <c r="BP1392" t="s">
        <v>1</v>
      </c>
      <c r="BQ1392" t="s">
        <v>1</v>
      </c>
      <c r="BR1392" t="s">
        <v>1</v>
      </c>
      <c r="BS1392" t="s">
        <v>1</v>
      </c>
      <c r="BT1392" t="s">
        <v>1</v>
      </c>
      <c r="BU1392" t="s">
        <v>1</v>
      </c>
      <c r="BV1392" t="s">
        <v>1</v>
      </c>
      <c r="BW1392" t="s">
        <v>0</v>
      </c>
      <c r="BX1392" t="s">
        <v>1</v>
      </c>
      <c r="BY1392" t="s">
        <v>1</v>
      </c>
      <c r="BZ1392" t="s">
        <v>1</v>
      </c>
      <c r="CA1392" t="s">
        <v>1</v>
      </c>
      <c r="CB1392" t="s">
        <v>1</v>
      </c>
      <c r="CD1392" t="str" cm="1">
        <f t="array" aca="1" ref="CD1392" ca="1">eConcatenar(A1392:CB1392,"|")</f>
        <v>oSPPksQRE4GMbbaF|CAR2021-5814|3|MEMORIAL|TABASCO|CARDENAS|SANTANA 2DA SECCION A|2021-02-10|14800|0|200|50|0|0|0|0|0|0|0|0|0|0|0|0|0|0|0|DOMINGUEZ|CRUZ|NEHEMI|SOLTERO|X|X|SANTANA 2DA SECCION A|SANTANA 2DA SECCION A|X|998806807|X|X|X|SANTANA 2DA SECCION A|X|LUNES|X|X|X|X|X|DOMICILIO |13400|1400|0|0|0|2022-10-01|2022-10-08|x|x|x|x|x|VGPXMZBAHZ6IEPI|x|HOMBRE|X|14800|X|X|X|X|X|X|X|X|CARDENAS|X|X|X|X|X</v>
      </c>
    </row>
    <row r="1393" spans="1:82" x14ac:dyDescent="0.25">
      <c r="A1393" t="s">
        <v>1527</v>
      </c>
      <c r="B1393" t="s">
        <v>2825</v>
      </c>
      <c r="C1393">
        <v>3</v>
      </c>
      <c r="D1393" t="s">
        <v>3183</v>
      </c>
      <c r="E1393" t="s">
        <v>3188</v>
      </c>
      <c r="F1393" t="s">
        <v>0</v>
      </c>
      <c r="G1393" t="s">
        <v>3592</v>
      </c>
      <c r="H1393" t="s">
        <v>3857</v>
      </c>
      <c r="I1393">
        <v>14800</v>
      </c>
      <c r="J1393">
        <v>0</v>
      </c>
      <c r="K1393">
        <v>500</v>
      </c>
      <c r="L1393">
        <v>50</v>
      </c>
      <c r="M1393">
        <v>2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 t="s">
        <v>7</v>
      </c>
      <c r="AC1393" t="s">
        <v>4226</v>
      </c>
      <c r="AD1393" t="s">
        <v>4530</v>
      </c>
      <c r="AE1393" t="s">
        <v>4</v>
      </c>
      <c r="AF1393" t="s">
        <v>1</v>
      </c>
      <c r="AG1393" t="s">
        <v>1</v>
      </c>
      <c r="AH1393" t="s">
        <v>3592</v>
      </c>
      <c r="AI1393" t="s">
        <v>3592</v>
      </c>
      <c r="AJ1393" t="s">
        <v>1</v>
      </c>
      <c r="AK1393">
        <v>9371255126</v>
      </c>
      <c r="AL1393" t="s">
        <v>1</v>
      </c>
      <c r="AM1393" t="s">
        <v>1</v>
      </c>
      <c r="AN1393" t="s">
        <v>1</v>
      </c>
      <c r="AO1393" t="s">
        <v>3592</v>
      </c>
      <c r="AP1393" t="s">
        <v>1</v>
      </c>
      <c r="AQ1393" t="s">
        <v>2</v>
      </c>
      <c r="AR1393" t="s">
        <v>1</v>
      </c>
      <c r="AS1393" t="s">
        <v>1</v>
      </c>
      <c r="AT1393" t="s">
        <v>1</v>
      </c>
      <c r="AU1393" t="s">
        <v>1</v>
      </c>
      <c r="AV1393" t="s">
        <v>1</v>
      </c>
      <c r="AW1393" t="s">
        <v>11</v>
      </c>
      <c r="AX1393">
        <f>Tabla1[[#This Row],[precio del paquete]]-Tabla1[[#This Row],[Saldo_Deudor]]</f>
        <v>950</v>
      </c>
      <c r="AY1393">
        <v>13850</v>
      </c>
      <c r="AZ1393">
        <v>0</v>
      </c>
      <c r="BA1393">
        <v>0</v>
      </c>
      <c r="BB1393" s="20">
        <v>0</v>
      </c>
      <c r="BC1393" t="s">
        <v>3812</v>
      </c>
      <c r="BD1393" t="s">
        <v>6043</v>
      </c>
      <c r="BE1393" t="s">
        <v>3</v>
      </c>
      <c r="BF1393" t="s">
        <v>3</v>
      </c>
      <c r="BG1393" t="s">
        <v>3</v>
      </c>
      <c r="BH1393" t="s">
        <v>3</v>
      </c>
      <c r="BI1393" t="s">
        <v>3</v>
      </c>
      <c r="BJ1393" s="19" t="s">
        <v>6123</v>
      </c>
      <c r="BK1393" t="s">
        <v>3</v>
      </c>
      <c r="BL1393" t="s">
        <v>132</v>
      </c>
      <c r="BM1393" t="s">
        <v>1</v>
      </c>
      <c r="BN1393">
        <f>Tabla1[[#This Row],[precio del paquete]]</f>
        <v>14800</v>
      </c>
      <c r="BO1393" t="s">
        <v>1</v>
      </c>
      <c r="BP1393" t="s">
        <v>1</v>
      </c>
      <c r="BQ1393" t="s">
        <v>1</v>
      </c>
      <c r="BR1393" t="s">
        <v>1</v>
      </c>
      <c r="BS1393" t="s">
        <v>1</v>
      </c>
      <c r="BT1393" t="s">
        <v>1</v>
      </c>
      <c r="BU1393" t="s">
        <v>1</v>
      </c>
      <c r="BV1393" t="s">
        <v>1</v>
      </c>
      <c r="BW1393" t="s">
        <v>0</v>
      </c>
      <c r="BX1393" t="s">
        <v>1</v>
      </c>
      <c r="BY1393" t="s">
        <v>1</v>
      </c>
      <c r="BZ1393" t="s">
        <v>1</v>
      </c>
      <c r="CA1393" t="s">
        <v>1</v>
      </c>
      <c r="CB1393" t="s">
        <v>1</v>
      </c>
      <c r="CD1393" t="str" cm="1">
        <f t="array" aca="1" ref="CD1393" ca="1">eConcatenar(A1393:CB1393,"|")</f>
        <v>Sa0r490dLh49hRBi|CAR2021-5816|3|MEMORIAL|TABASCO|CARDENAS|SANTANA 2DA SECCION A|2021-02-10|14800|0|500|50|2|0|0|0|0|0|0|0|0|0|0|0|0|0|0|LOPEZ|CRUZ|MARIA INES|SOLTERO|X|X|SANTANA 2DA SECCION A|SANTANA 2DA SECCION A|X|9371255126|X|X|X|SANTANA 2DA SECCION A|X|LUNES|X|X|X|X|X|DOMICILIO |950|13850|0|0|0|2022-10-01|2022-10-08|x|x|x|x|x|VGPXMZBAHZ6IEPI|x|HOMBRE|X|14800|X|X|X|X|X|X|X|X|CARDENAS|X|X|X|X|X</v>
      </c>
    </row>
    <row r="1394" spans="1:82" x14ac:dyDescent="0.25">
      <c r="A1394" t="s">
        <v>1528</v>
      </c>
      <c r="B1394" t="s">
        <v>2826</v>
      </c>
      <c r="C1394">
        <v>3</v>
      </c>
      <c r="D1394" t="s">
        <v>3183</v>
      </c>
      <c r="E1394" t="s">
        <v>3188</v>
      </c>
      <c r="F1394" t="s">
        <v>0</v>
      </c>
      <c r="G1394" t="s">
        <v>3592</v>
      </c>
      <c r="H1394" t="s">
        <v>3763</v>
      </c>
      <c r="I1394">
        <v>14800</v>
      </c>
      <c r="J1394">
        <v>0</v>
      </c>
      <c r="K1394">
        <v>100</v>
      </c>
      <c r="L1394">
        <v>50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 t="s">
        <v>4231</v>
      </c>
      <c r="AC1394" t="s">
        <v>4305</v>
      </c>
      <c r="AD1394" t="s">
        <v>4929</v>
      </c>
      <c r="AE1394" t="s">
        <v>4</v>
      </c>
      <c r="AF1394" t="s">
        <v>1</v>
      </c>
      <c r="AG1394" t="s">
        <v>1</v>
      </c>
      <c r="AH1394" t="s">
        <v>3591</v>
      </c>
      <c r="AI1394" t="s">
        <v>3592</v>
      </c>
      <c r="AJ1394" t="s">
        <v>1</v>
      </c>
      <c r="AK1394" t="s">
        <v>1</v>
      </c>
      <c r="AL1394" t="s">
        <v>1</v>
      </c>
      <c r="AM1394" t="s">
        <v>1</v>
      </c>
      <c r="AN1394" t="s">
        <v>1</v>
      </c>
      <c r="AO1394" t="s">
        <v>3591</v>
      </c>
      <c r="AP1394" t="s">
        <v>1</v>
      </c>
      <c r="AQ1394" t="s">
        <v>2</v>
      </c>
      <c r="AR1394" t="s">
        <v>1</v>
      </c>
      <c r="AS1394" t="s">
        <v>1</v>
      </c>
      <c r="AT1394" t="s">
        <v>1</v>
      </c>
      <c r="AU1394" t="s">
        <v>1</v>
      </c>
      <c r="AV1394" t="s">
        <v>1</v>
      </c>
      <c r="AW1394" t="s">
        <v>11</v>
      </c>
      <c r="AX1394">
        <f>Tabla1[[#This Row],[precio del paquete]]-Tabla1[[#This Row],[Saldo_Deudor]]</f>
        <v>100</v>
      </c>
      <c r="AY1394">
        <f>Tabla1[[#This Row],[precio del paquete]]-Tabla1[[#This Row],[pago_inicial]]</f>
        <v>14700</v>
      </c>
      <c r="AZ1394">
        <v>0</v>
      </c>
      <c r="BA1394">
        <v>0</v>
      </c>
      <c r="BB1394" s="20">
        <v>0</v>
      </c>
      <c r="BC1394" t="s">
        <v>3812</v>
      </c>
      <c r="BD1394" t="s">
        <v>6043</v>
      </c>
      <c r="BE1394" t="s">
        <v>3</v>
      </c>
      <c r="BF1394" t="s">
        <v>3</v>
      </c>
      <c r="BG1394" t="s">
        <v>3</v>
      </c>
      <c r="BH1394" t="s">
        <v>3</v>
      </c>
      <c r="BI1394" t="s">
        <v>3</v>
      </c>
      <c r="BJ1394" s="18" t="s">
        <v>6123</v>
      </c>
      <c r="BK1394" t="s">
        <v>3</v>
      </c>
      <c r="BL1394" t="s">
        <v>132</v>
      </c>
      <c r="BM1394" t="s">
        <v>1</v>
      </c>
      <c r="BN1394">
        <f>Tabla1[[#This Row],[precio del paquete]]</f>
        <v>14800</v>
      </c>
      <c r="BO1394" t="s">
        <v>1</v>
      </c>
      <c r="BP1394" t="s">
        <v>1</v>
      </c>
      <c r="BQ1394" t="s">
        <v>1</v>
      </c>
      <c r="BR1394" t="s">
        <v>1</v>
      </c>
      <c r="BS1394" t="s">
        <v>1</v>
      </c>
      <c r="BT1394" t="s">
        <v>1</v>
      </c>
      <c r="BU1394" t="s">
        <v>1</v>
      </c>
      <c r="BV1394" t="s">
        <v>1</v>
      </c>
      <c r="BW1394" t="s">
        <v>0</v>
      </c>
      <c r="BX1394" t="s">
        <v>1</v>
      </c>
      <c r="BY1394" t="s">
        <v>1</v>
      </c>
      <c r="BZ1394" t="s">
        <v>1</v>
      </c>
      <c r="CA1394" t="s">
        <v>1</v>
      </c>
      <c r="CB1394" t="s">
        <v>1</v>
      </c>
      <c r="CD1394" t="str" cm="1">
        <f t="array" aca="1" ref="CD1394" ca="1">eConcatenar(A1394:CB1394,"|")</f>
        <v>rQcLcdwoGm6iSBjB|CAR2019-0856|3|MEMORIAL|TABASCO|CARDENAS|SANTANA 2DA SECCION A|2022-02-01|14800|0|100|50|0|0|0|0|0|0|0|0|0|0|0|0|0|0|0|MORALES|SANCHEZ|UTIMINO|SOLTERO|X|X|SANTANA 2DA|SANTANA 2DA SECCION A|X|X|X|X|X|SANTANA 2DA|X|LUNES|X|X|X|X|X|DOMICILIO |100|14700|0|0|0|2022-10-01|2022-10-08|x|x|x|x|x|VGPXMZBAHZ6IEPI|x|HOMBRE|X|14800|X|X|X|X|X|X|X|X|CARDENAS|X|X|X|X|X</v>
      </c>
    </row>
    <row r="1395" spans="1:82" x14ac:dyDescent="0.25">
      <c r="A1395" t="s">
        <v>1529</v>
      </c>
      <c r="B1395" t="s">
        <v>2818</v>
      </c>
      <c r="C1395">
        <v>3</v>
      </c>
      <c r="D1395" t="s">
        <v>3183</v>
      </c>
      <c r="E1395" t="s">
        <v>3188</v>
      </c>
      <c r="F1395" t="s">
        <v>0</v>
      </c>
      <c r="G1395" t="s">
        <v>3589</v>
      </c>
      <c r="H1395" t="s">
        <v>3860</v>
      </c>
      <c r="I1395">
        <v>14800</v>
      </c>
      <c r="J1395">
        <v>0</v>
      </c>
      <c r="K1395">
        <v>100</v>
      </c>
      <c r="L1395">
        <v>50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 t="s">
        <v>4272</v>
      </c>
      <c r="AC1395" t="s">
        <v>4212</v>
      </c>
      <c r="AD1395" t="s">
        <v>4782</v>
      </c>
      <c r="AE1395" t="s">
        <v>4</v>
      </c>
      <c r="AF1395" t="s">
        <v>1</v>
      </c>
      <c r="AG1395" t="s">
        <v>1</v>
      </c>
      <c r="AH1395" t="s">
        <v>3589</v>
      </c>
      <c r="AI1395" t="s">
        <v>3589</v>
      </c>
      <c r="AJ1395" t="s">
        <v>1</v>
      </c>
      <c r="AK1395">
        <v>9371326056</v>
      </c>
      <c r="AL1395" t="s">
        <v>1</v>
      </c>
      <c r="AM1395" t="s">
        <v>1</v>
      </c>
      <c r="AN1395" t="s">
        <v>1</v>
      </c>
      <c r="AO1395" t="s">
        <v>3589</v>
      </c>
      <c r="AP1395" t="s">
        <v>1</v>
      </c>
      <c r="AQ1395" t="s">
        <v>2</v>
      </c>
      <c r="AR1395" t="s">
        <v>1</v>
      </c>
      <c r="AS1395" t="s">
        <v>1</v>
      </c>
      <c r="AT1395" t="s">
        <v>1</v>
      </c>
      <c r="AU1395" t="s">
        <v>1</v>
      </c>
      <c r="AV1395" t="s">
        <v>1</v>
      </c>
      <c r="AW1395" t="s">
        <v>11</v>
      </c>
      <c r="AX1395">
        <f>Tabla1[[#This Row],[precio del paquete]]-Tabla1[[#This Row],[Saldo_Deudor]]</f>
        <v>400</v>
      </c>
      <c r="AY1395">
        <v>14400</v>
      </c>
      <c r="AZ1395">
        <v>0</v>
      </c>
      <c r="BA1395">
        <v>0</v>
      </c>
      <c r="BB1395" s="20">
        <v>0</v>
      </c>
      <c r="BC1395" t="s">
        <v>3812</v>
      </c>
      <c r="BD1395" t="s">
        <v>6043</v>
      </c>
      <c r="BE1395" t="s">
        <v>3</v>
      </c>
      <c r="BF1395" t="s">
        <v>3</v>
      </c>
      <c r="BG1395" t="s">
        <v>3</v>
      </c>
      <c r="BH1395" t="s">
        <v>3</v>
      </c>
      <c r="BI1395" t="s">
        <v>3</v>
      </c>
      <c r="BJ1395" s="19" t="s">
        <v>6123</v>
      </c>
      <c r="BK1395" t="s">
        <v>3</v>
      </c>
      <c r="BL1395" t="s">
        <v>132</v>
      </c>
      <c r="BM1395" t="s">
        <v>1</v>
      </c>
      <c r="BN1395">
        <f>Tabla1[[#This Row],[precio del paquete]]</f>
        <v>14800</v>
      </c>
      <c r="BO1395" t="s">
        <v>1</v>
      </c>
      <c r="BP1395" t="s">
        <v>1</v>
      </c>
      <c r="BQ1395" t="s">
        <v>1</v>
      </c>
      <c r="BR1395" t="s">
        <v>1</v>
      </c>
      <c r="BS1395" t="s">
        <v>1</v>
      </c>
      <c r="BT1395" t="s">
        <v>1</v>
      </c>
      <c r="BU1395" t="s">
        <v>1</v>
      </c>
      <c r="BV1395" t="s">
        <v>1</v>
      </c>
      <c r="BW1395" t="s">
        <v>0</v>
      </c>
      <c r="BX1395" t="s">
        <v>1</v>
      </c>
      <c r="BY1395" t="s">
        <v>1</v>
      </c>
      <c r="BZ1395" t="s">
        <v>1</v>
      </c>
      <c r="CA1395" t="s">
        <v>1</v>
      </c>
      <c r="CB1395" t="s">
        <v>1</v>
      </c>
      <c r="CD1395" t="str" cm="1">
        <f t="array" aca="1" ref="CD1395" ca="1">eConcatenar(A1395:CB1395,"|")</f>
        <v>TV8TNiUFAMxc58gP|CAR2021-7446|3|MEMORIAL|TABASCO|CARDENAS|SANTANA 1RA SECCION|2021-07-12|14800|0|100|50|0|0|0|0|0|0|0|0|0|0|0|0|0|0|0|BOLAINA|RAMIREZ|ROSALINA|SOLTERO|X|X|SANTANA 1RA SECCION|SANTANA 1RA SECCION|X|9371326056|X|X|X|SANTANA 1RA SECCION|X|LUNES|X|X|X|X|X|DOMICILIO |400|14400|0|0|0|2022-10-01|2022-10-08|x|x|x|x|x|VGPXMZBAHZ6IEPI|x|HOMBRE|X|14800|X|X|X|X|X|X|X|X|CARDENAS|X|X|X|X|X</v>
      </c>
    </row>
    <row r="1396" spans="1:82" x14ac:dyDescent="0.25">
      <c r="A1396" t="s">
        <v>1530</v>
      </c>
      <c r="B1396" t="s">
        <v>2827</v>
      </c>
      <c r="C1396">
        <v>3</v>
      </c>
      <c r="D1396" t="s">
        <v>3183</v>
      </c>
      <c r="E1396" t="s">
        <v>3188</v>
      </c>
      <c r="F1396" t="s">
        <v>0</v>
      </c>
      <c r="G1396" t="s">
        <v>3592</v>
      </c>
      <c r="H1396" t="s">
        <v>4057</v>
      </c>
      <c r="I1396">
        <v>14800</v>
      </c>
      <c r="J1396">
        <v>0</v>
      </c>
      <c r="K1396">
        <v>100</v>
      </c>
      <c r="L1396">
        <v>50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 t="s">
        <v>4210</v>
      </c>
      <c r="AC1396" t="s">
        <v>4922</v>
      </c>
      <c r="AD1396" t="s">
        <v>4930</v>
      </c>
      <c r="AE1396" t="s">
        <v>4</v>
      </c>
      <c r="AF1396" t="s">
        <v>1</v>
      </c>
      <c r="AG1396" t="s">
        <v>1</v>
      </c>
      <c r="AH1396" t="s">
        <v>5686</v>
      </c>
      <c r="AI1396" t="s">
        <v>3592</v>
      </c>
      <c r="AJ1396" t="s">
        <v>1</v>
      </c>
      <c r="AK1396" t="s">
        <v>1</v>
      </c>
      <c r="AL1396" t="s">
        <v>1</v>
      </c>
      <c r="AM1396" t="s">
        <v>1</v>
      </c>
      <c r="AN1396" t="s">
        <v>1</v>
      </c>
      <c r="AO1396" t="s">
        <v>5686</v>
      </c>
      <c r="AP1396" t="s">
        <v>1</v>
      </c>
      <c r="AQ1396" t="s">
        <v>2</v>
      </c>
      <c r="AR1396" t="s">
        <v>1</v>
      </c>
      <c r="AS1396" t="s">
        <v>1</v>
      </c>
      <c r="AT1396" t="s">
        <v>1</v>
      </c>
      <c r="AU1396" t="s">
        <v>1</v>
      </c>
      <c r="AV1396" t="s">
        <v>1</v>
      </c>
      <c r="AW1396" t="s">
        <v>11</v>
      </c>
      <c r="AX1396">
        <f>Tabla1[[#This Row],[precio del paquete]]-Tabla1[[#This Row],[Saldo_Deudor]]</f>
        <v>6000</v>
      </c>
      <c r="AY1396">
        <v>8800</v>
      </c>
      <c r="AZ1396">
        <v>0</v>
      </c>
      <c r="BA1396">
        <v>0</v>
      </c>
      <c r="BB1396" s="20">
        <v>0</v>
      </c>
      <c r="BC1396" t="s">
        <v>3826</v>
      </c>
      <c r="BD1396" t="s">
        <v>4101</v>
      </c>
      <c r="BE1396" t="s">
        <v>3</v>
      </c>
      <c r="BF1396" t="s">
        <v>3</v>
      </c>
      <c r="BG1396" t="s">
        <v>3</v>
      </c>
      <c r="BH1396" t="s">
        <v>3</v>
      </c>
      <c r="BI1396" t="s">
        <v>3</v>
      </c>
      <c r="BJ1396" s="18" t="s">
        <v>6123</v>
      </c>
      <c r="BK1396" t="s">
        <v>3</v>
      </c>
      <c r="BL1396" t="s">
        <v>132</v>
      </c>
      <c r="BM1396" t="s">
        <v>1</v>
      </c>
      <c r="BN1396">
        <f>Tabla1[[#This Row],[precio del paquete]]</f>
        <v>14800</v>
      </c>
      <c r="BO1396" t="s">
        <v>1</v>
      </c>
      <c r="BP1396" t="s">
        <v>1</v>
      </c>
      <c r="BQ1396" t="s">
        <v>1</v>
      </c>
      <c r="BR1396" t="s">
        <v>1</v>
      </c>
      <c r="BS1396" t="s">
        <v>1</v>
      </c>
      <c r="BT1396" t="s">
        <v>1</v>
      </c>
      <c r="BU1396" t="s">
        <v>1</v>
      </c>
      <c r="BV1396" t="s">
        <v>1</v>
      </c>
      <c r="BW1396" t="s">
        <v>0</v>
      </c>
      <c r="BX1396" t="s">
        <v>1</v>
      </c>
      <c r="BY1396" t="s">
        <v>1</v>
      </c>
      <c r="BZ1396" t="s">
        <v>1</v>
      </c>
      <c r="CA1396" t="s">
        <v>1</v>
      </c>
      <c r="CB1396" t="s">
        <v>1</v>
      </c>
      <c r="CD1396" t="str" cm="1">
        <f t="array" aca="1" ref="CD1396" ca="1">eConcatenar(A1396:CB1396,"|")</f>
        <v>veiZCHbLSiDGiTRB|CAR2020-5085|3|MEMORIAL|TABASCO|CARDENAS|SANTANA 2DA SECCION A|2020-04-12|14800|0|100|50|0|0|0|0|0|0|0|0|0|0|0|0|0|0|0|MIRANDA|CALIX|SARA DEL CARMEN|SOLTERO|X|X|SARA DEL CARMEN MIRANDA CALIX|SANTANA 2DA SECCION A|X|X|X|X|X|SARA DEL CARMEN MIRANDA CALIX|X|LUNES|X|X|X|X|X|DOMICILIO |6000|8800|0|0|0|2021-11-29|2021-12-06|x|x|x|x|x|VGPXMZBAHZ6IEPI|x|HOMBRE|X|14800|X|X|X|X|X|X|X|X|CARDENAS|X|X|X|X|X</v>
      </c>
    </row>
    <row r="1397" spans="1:82" x14ac:dyDescent="0.25">
      <c r="A1397" t="s">
        <v>1531</v>
      </c>
      <c r="B1397" t="s">
        <v>2799</v>
      </c>
      <c r="C1397">
        <v>3</v>
      </c>
      <c r="D1397" t="s">
        <v>3183</v>
      </c>
      <c r="E1397" t="s">
        <v>3188</v>
      </c>
      <c r="F1397" t="s">
        <v>0</v>
      </c>
      <c r="G1397" t="s">
        <v>3575</v>
      </c>
      <c r="H1397" t="s">
        <v>4048</v>
      </c>
      <c r="I1397">
        <v>14800</v>
      </c>
      <c r="J1397">
        <v>0</v>
      </c>
      <c r="K1397">
        <v>100</v>
      </c>
      <c r="L1397">
        <v>50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 t="s">
        <v>4290</v>
      </c>
      <c r="AC1397" t="s">
        <v>4912</v>
      </c>
      <c r="AD1397" t="s">
        <v>4394</v>
      </c>
      <c r="AE1397" t="s">
        <v>4</v>
      </c>
      <c r="AF1397" t="s">
        <v>1</v>
      </c>
      <c r="AG1397" t="s">
        <v>1</v>
      </c>
      <c r="AH1397" t="s">
        <v>3575</v>
      </c>
      <c r="AI1397" t="s">
        <v>3575</v>
      </c>
      <c r="AJ1397" t="s">
        <v>1</v>
      </c>
      <c r="AK1397">
        <v>9935972933</v>
      </c>
      <c r="AL1397" t="s">
        <v>1</v>
      </c>
      <c r="AM1397" t="s">
        <v>1</v>
      </c>
      <c r="AN1397" t="s">
        <v>1</v>
      </c>
      <c r="AO1397" t="s">
        <v>3575</v>
      </c>
      <c r="AP1397" t="s">
        <v>1</v>
      </c>
      <c r="AQ1397" t="s">
        <v>2</v>
      </c>
      <c r="AR1397" t="s">
        <v>1</v>
      </c>
      <c r="AS1397" t="s">
        <v>1</v>
      </c>
      <c r="AT1397" t="s">
        <v>1</v>
      </c>
      <c r="AU1397" t="s">
        <v>1</v>
      </c>
      <c r="AV1397" t="s">
        <v>1</v>
      </c>
      <c r="AW1397" t="s">
        <v>11</v>
      </c>
      <c r="AX1397">
        <f>Tabla1[[#This Row],[precio del paquete]]-Tabla1[[#This Row],[Saldo_Deudor]]</f>
        <v>1115</v>
      </c>
      <c r="AY1397">
        <v>13685</v>
      </c>
      <c r="AZ1397">
        <v>0</v>
      </c>
      <c r="BA1397">
        <v>0</v>
      </c>
      <c r="BB1397" s="20">
        <v>0</v>
      </c>
      <c r="BC1397" t="s">
        <v>5960</v>
      </c>
      <c r="BD1397" t="s">
        <v>6033</v>
      </c>
      <c r="BE1397" t="s">
        <v>3</v>
      </c>
      <c r="BF1397" t="s">
        <v>3</v>
      </c>
      <c r="BG1397" t="s">
        <v>3</v>
      </c>
      <c r="BH1397" t="s">
        <v>3</v>
      </c>
      <c r="BI1397" t="s">
        <v>3</v>
      </c>
      <c r="BJ1397" s="19" t="s">
        <v>6123</v>
      </c>
      <c r="BK1397" t="s">
        <v>3</v>
      </c>
      <c r="BL1397" t="s">
        <v>132</v>
      </c>
      <c r="BM1397" t="s">
        <v>1</v>
      </c>
      <c r="BN1397">
        <f>Tabla1[[#This Row],[precio del paquete]]</f>
        <v>14800</v>
      </c>
      <c r="BO1397" t="s">
        <v>1</v>
      </c>
      <c r="BP1397" t="s">
        <v>1</v>
      </c>
      <c r="BQ1397" t="s">
        <v>1</v>
      </c>
      <c r="BR1397" t="s">
        <v>1</v>
      </c>
      <c r="BS1397" t="s">
        <v>1</v>
      </c>
      <c r="BT1397" t="s">
        <v>1</v>
      </c>
      <c r="BU1397" t="s">
        <v>1</v>
      </c>
      <c r="BV1397" t="s">
        <v>1</v>
      </c>
      <c r="BW1397" t="s">
        <v>0</v>
      </c>
      <c r="BX1397" t="s">
        <v>1</v>
      </c>
      <c r="BY1397" t="s">
        <v>1</v>
      </c>
      <c r="BZ1397" t="s">
        <v>1</v>
      </c>
      <c r="CA1397" t="s">
        <v>1</v>
      </c>
      <c r="CB1397" t="s">
        <v>1</v>
      </c>
      <c r="CD1397" t="str" cm="1">
        <f t="array" aca="1" ref="CD1397" ca="1">eConcatenar(A1397:CB1397,"|")</f>
        <v>0IXSZbTfRqRrYhrw|CAR2021-3470|3|MEMORIAL|TABASCO|CARDENAS|RIO SECO 2DA SECCION|2021-07-14|14800|0|100|50|0|0|0|0|0|0|0|0|0|0|0|0|0|0|0|BROCA|CABRALES|JUAN JOSE|SOLTERO|X|X|RIO SECO 2DA SECCION|RIO SECO 2DA SECCION|X|9935972933|X|X|X|RIO SECO 2DA SECCION|X|LUNES|X|X|X|X|X|DOMICILIO |1115|13685|0|0|0|2022-01-31|2022-02-07|x|x|x|x|x|VGPXMZBAHZ6IEPI|x|HOMBRE|X|14800|X|X|X|X|X|X|X|X|CARDENAS|X|X|X|X|X</v>
      </c>
    </row>
    <row r="1398" spans="1:82" x14ac:dyDescent="0.25">
      <c r="A1398" t="s">
        <v>1532</v>
      </c>
      <c r="B1398" t="s">
        <v>2135</v>
      </c>
      <c r="C1398">
        <v>3</v>
      </c>
      <c r="D1398" t="s">
        <v>3183</v>
      </c>
      <c r="E1398" t="s">
        <v>3188</v>
      </c>
      <c r="F1398" t="s">
        <v>0</v>
      </c>
      <c r="G1398" t="s">
        <v>3196</v>
      </c>
      <c r="H1398" t="s">
        <v>4048</v>
      </c>
      <c r="I1398">
        <v>14800</v>
      </c>
      <c r="J1398">
        <v>0</v>
      </c>
      <c r="K1398">
        <v>200</v>
      </c>
      <c r="L1398">
        <v>50</v>
      </c>
      <c r="M1398">
        <v>1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 t="s">
        <v>4183</v>
      </c>
      <c r="AC1398" t="s">
        <v>4184</v>
      </c>
      <c r="AD1398" t="s">
        <v>4185</v>
      </c>
      <c r="AE1398" t="s">
        <v>4</v>
      </c>
      <c r="AF1398" t="s">
        <v>1</v>
      </c>
      <c r="AG1398" t="s">
        <v>1</v>
      </c>
      <c r="AH1398" t="s">
        <v>3197</v>
      </c>
      <c r="AI1398" t="s">
        <v>3196</v>
      </c>
      <c r="AJ1398" t="s">
        <v>1</v>
      </c>
      <c r="AK1398">
        <v>9141249814</v>
      </c>
      <c r="AL1398" t="s">
        <v>1</v>
      </c>
      <c r="AM1398" t="s">
        <v>1</v>
      </c>
      <c r="AN1398" t="s">
        <v>1</v>
      </c>
      <c r="AO1398" t="s">
        <v>3197</v>
      </c>
      <c r="AP1398" t="s">
        <v>1</v>
      </c>
      <c r="AQ1398" t="s">
        <v>2</v>
      </c>
      <c r="AR1398" t="s">
        <v>1</v>
      </c>
      <c r="AS1398" t="s">
        <v>1</v>
      </c>
      <c r="AT1398" t="s">
        <v>1</v>
      </c>
      <c r="AU1398" t="s">
        <v>1</v>
      </c>
      <c r="AV1398" t="s">
        <v>1</v>
      </c>
      <c r="AW1398" t="s">
        <v>11</v>
      </c>
      <c r="AX1398">
        <f>Tabla1[[#This Row],[precio del paquete]]-Tabla1[[#This Row],[Saldo_Deudor]]</f>
        <v>9850</v>
      </c>
      <c r="AY1398">
        <v>4950</v>
      </c>
      <c r="AZ1398">
        <v>0</v>
      </c>
      <c r="BA1398">
        <v>0</v>
      </c>
      <c r="BB1398" s="20">
        <v>0</v>
      </c>
      <c r="BC1398" t="s">
        <v>5959</v>
      </c>
      <c r="BD1398" t="s">
        <v>3763</v>
      </c>
      <c r="BE1398" t="s">
        <v>3</v>
      </c>
      <c r="BF1398" t="s">
        <v>3</v>
      </c>
      <c r="BG1398" t="s">
        <v>3</v>
      </c>
      <c r="BH1398" t="s">
        <v>3</v>
      </c>
      <c r="BI1398" t="s">
        <v>3</v>
      </c>
      <c r="BJ1398" s="18" t="s">
        <v>6123</v>
      </c>
      <c r="BK1398" t="s">
        <v>3</v>
      </c>
      <c r="BL1398" t="s">
        <v>132</v>
      </c>
      <c r="BM1398" t="s">
        <v>1</v>
      </c>
      <c r="BN1398">
        <f>Tabla1[[#This Row],[precio del paquete]]</f>
        <v>14800</v>
      </c>
      <c r="BO1398" t="s">
        <v>1</v>
      </c>
      <c r="BP1398" t="s">
        <v>1</v>
      </c>
      <c r="BQ1398" t="s">
        <v>1</v>
      </c>
      <c r="BR1398" t="s">
        <v>1</v>
      </c>
      <c r="BS1398" t="s">
        <v>1</v>
      </c>
      <c r="BT1398" t="s">
        <v>1</v>
      </c>
      <c r="BU1398" t="s">
        <v>1</v>
      </c>
      <c r="BV1398" t="s">
        <v>1</v>
      </c>
      <c r="BW1398" t="s">
        <v>0</v>
      </c>
      <c r="BX1398" t="s">
        <v>1</v>
      </c>
      <c r="BY1398" t="s">
        <v>1</v>
      </c>
      <c r="BZ1398" t="s">
        <v>1</v>
      </c>
      <c r="CA1398" t="s">
        <v>1</v>
      </c>
      <c r="CB1398" t="s">
        <v>1</v>
      </c>
      <c r="CD1398" t="str" cm="1">
        <f t="array" aca="1" ref="CD1398" ca="1">eConcatenar(A1398:CB1398,"|")</f>
        <v>3IZgmCL7hU8TnnKR|CAR2019-0891|3|MEMORIAL|TABASCO|CARDENAS|11 DE FEBRERO|2021-07-14|14800|0|200|50|1|0|0|0|0|0|0|0|0|0|0|0|0|0|0|DE LA CRUZ|PEREZ|ANA MARIA|SOLTERO|X|X|11 DE FEBRERO |11 DE FEBRERO|X|9141249814|X|X|X|11 DE FEBRERO |X|LUNES|X|X|X|X|X|DOMICILIO |9850|4950|0|0|0|2022-01-25|2022-02-01|x|x|x|x|x|VGPXMZBAHZ6IEPI|x|HOMBRE|X|14800|X|X|X|X|X|X|X|X|CARDENAS|X|X|X|X|X</v>
      </c>
    </row>
    <row r="1399" spans="1:82" x14ac:dyDescent="0.25">
      <c r="A1399" t="s">
        <v>1533</v>
      </c>
      <c r="B1399" t="s">
        <v>2534</v>
      </c>
      <c r="C1399">
        <v>3</v>
      </c>
      <c r="D1399" t="s">
        <v>3183</v>
      </c>
      <c r="E1399" t="s">
        <v>3188</v>
      </c>
      <c r="F1399" t="s">
        <v>3192</v>
      </c>
      <c r="G1399" t="s">
        <v>3436</v>
      </c>
      <c r="H1399" t="s">
        <v>3853</v>
      </c>
      <c r="I1399">
        <v>14800</v>
      </c>
      <c r="J1399">
        <v>0</v>
      </c>
      <c r="K1399">
        <v>100</v>
      </c>
      <c r="L1399">
        <v>50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 t="s">
        <v>4271</v>
      </c>
      <c r="AC1399" t="s">
        <v>4704</v>
      </c>
      <c r="AD1399" t="s">
        <v>4638</v>
      </c>
      <c r="AE1399" t="s">
        <v>4</v>
      </c>
      <c r="AF1399" t="s">
        <v>1</v>
      </c>
      <c r="AG1399" t="s">
        <v>1</v>
      </c>
      <c r="AH1399" t="s">
        <v>3436</v>
      </c>
      <c r="AI1399" t="s">
        <v>3436</v>
      </c>
      <c r="AJ1399" t="s">
        <v>1</v>
      </c>
      <c r="AK1399">
        <v>9141317185</v>
      </c>
      <c r="AL1399" t="s">
        <v>1</v>
      </c>
      <c r="AM1399" t="s">
        <v>1</v>
      </c>
      <c r="AN1399" t="s">
        <v>1</v>
      </c>
      <c r="AO1399" t="s">
        <v>3436</v>
      </c>
      <c r="AP1399" t="s">
        <v>1</v>
      </c>
      <c r="AQ1399" t="s">
        <v>2</v>
      </c>
      <c r="AR1399" t="s">
        <v>1</v>
      </c>
      <c r="AS1399" t="s">
        <v>1</v>
      </c>
      <c r="AT1399" t="s">
        <v>1</v>
      </c>
      <c r="AU1399" t="s">
        <v>1</v>
      </c>
      <c r="AV1399" t="s">
        <v>1</v>
      </c>
      <c r="AW1399" t="s">
        <v>11</v>
      </c>
      <c r="AX1399">
        <f>Tabla1[[#This Row],[precio del paquete]]-Tabla1[[#This Row],[Saldo_Deudor]]</f>
        <v>100</v>
      </c>
      <c r="AY1399">
        <v>14700</v>
      </c>
      <c r="AZ1399">
        <v>0</v>
      </c>
      <c r="BA1399">
        <v>0</v>
      </c>
      <c r="BB1399" s="20">
        <v>0</v>
      </c>
      <c r="BC1399" t="s">
        <v>3853</v>
      </c>
      <c r="BD1399" t="s">
        <v>6079</v>
      </c>
      <c r="BE1399" t="s">
        <v>3</v>
      </c>
      <c r="BF1399" t="s">
        <v>3</v>
      </c>
      <c r="BG1399" t="s">
        <v>3</v>
      </c>
      <c r="BH1399" t="s">
        <v>3</v>
      </c>
      <c r="BI1399" t="s">
        <v>3</v>
      </c>
      <c r="BJ1399" s="19" t="s">
        <v>6123</v>
      </c>
      <c r="BK1399" t="s">
        <v>3</v>
      </c>
      <c r="BL1399" t="s">
        <v>132</v>
      </c>
      <c r="BM1399" t="s">
        <v>1</v>
      </c>
      <c r="BN1399">
        <f>Tabla1[[#This Row],[precio del paquete]]</f>
        <v>14800</v>
      </c>
      <c r="BO1399" t="s">
        <v>1</v>
      </c>
      <c r="BP1399" t="s">
        <v>1</v>
      </c>
      <c r="BQ1399" t="s">
        <v>1</v>
      </c>
      <c r="BR1399" t="s">
        <v>1</v>
      </c>
      <c r="BS1399" t="s">
        <v>1</v>
      </c>
      <c r="BT1399" t="s">
        <v>1</v>
      </c>
      <c r="BU1399" t="s">
        <v>1</v>
      </c>
      <c r="BV1399" t="s">
        <v>1</v>
      </c>
      <c r="BW1399" t="s">
        <v>0</v>
      </c>
      <c r="BX1399" t="s">
        <v>1</v>
      </c>
      <c r="BY1399" t="s">
        <v>1</v>
      </c>
      <c r="BZ1399" t="s">
        <v>1</v>
      </c>
      <c r="CA1399" t="s">
        <v>1</v>
      </c>
      <c r="CB1399" t="s">
        <v>1</v>
      </c>
      <c r="CD1399" t="str" cm="1">
        <f t="array" aca="1" ref="CD1399" ca="1">eConcatenar(A1399:CB1399,"|")</f>
        <v>f8wZn9X74CWpBUHY|PAR2021-7229|3|MEMORIAL|TABASCO|PARAISO|MIAHUATLAN SEGUNDA SECCION|2021-11-24|14800|0|100|50|0|0|0|0|0|0|0|0|0|0|0|0|0|0|0|MONTEJO|TRIANO|ROSA MARIA|SOLTERO|X|X|MIAHUATLAN SEGUNDA SECCION|MIAHUATLAN SEGUNDA SECCION|X|9141317185|X|X|X|MIAHUATLAN SEGUNDA SECCION|X|LUNES|X|X|X|X|X|DOMICILIO |100|14700|0|0|0|2021-11-24|2021-12-01|x|x|x|x|x|VGPXMZBAHZ6IEPI|x|HOMBRE|X|14800|X|X|X|X|X|X|X|X|CARDENAS|X|X|X|X|X</v>
      </c>
    </row>
    <row r="1400" spans="1:82" x14ac:dyDescent="0.25">
      <c r="A1400" t="s">
        <v>1534</v>
      </c>
      <c r="B1400" t="s">
        <v>2909</v>
      </c>
      <c r="C1400">
        <v>3</v>
      </c>
      <c r="D1400" t="s">
        <v>3183</v>
      </c>
      <c r="E1400" t="s">
        <v>3188</v>
      </c>
      <c r="F1400" t="s">
        <v>3192</v>
      </c>
      <c r="G1400" t="s">
        <v>3628</v>
      </c>
      <c r="H1400" t="s">
        <v>4080</v>
      </c>
      <c r="I1400">
        <v>14800</v>
      </c>
      <c r="J1400">
        <v>0</v>
      </c>
      <c r="K1400">
        <v>100</v>
      </c>
      <c r="L1400">
        <v>50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 t="s">
        <v>4201</v>
      </c>
      <c r="AC1400" t="s">
        <v>4704</v>
      </c>
      <c r="AD1400" t="s">
        <v>4554</v>
      </c>
      <c r="AE1400" t="s">
        <v>4</v>
      </c>
      <c r="AF1400" t="s">
        <v>1</v>
      </c>
      <c r="AG1400" t="s">
        <v>1</v>
      </c>
      <c r="AH1400" t="s">
        <v>3627</v>
      </c>
      <c r="AI1400" t="s">
        <v>3628</v>
      </c>
      <c r="AJ1400" t="s">
        <v>1</v>
      </c>
      <c r="AK1400">
        <v>9141066625</v>
      </c>
      <c r="AL1400" t="s">
        <v>1</v>
      </c>
      <c r="AM1400" t="s">
        <v>1</v>
      </c>
      <c r="AN1400" t="s">
        <v>1</v>
      </c>
      <c r="AO1400" t="s">
        <v>3627</v>
      </c>
      <c r="AP1400" t="s">
        <v>1</v>
      </c>
      <c r="AQ1400" t="s">
        <v>2</v>
      </c>
      <c r="AR1400" t="s">
        <v>1</v>
      </c>
      <c r="AS1400" t="s">
        <v>1</v>
      </c>
      <c r="AT1400" t="s">
        <v>1</v>
      </c>
      <c r="AU1400" t="s">
        <v>1</v>
      </c>
      <c r="AV1400" t="s">
        <v>1</v>
      </c>
      <c r="AW1400" t="s">
        <v>11</v>
      </c>
      <c r="AX1400">
        <f>Tabla1[[#This Row],[precio del paquete]]-Tabla1[[#This Row],[Saldo_Deudor]]</f>
        <v>1000</v>
      </c>
      <c r="AY1400">
        <v>13800</v>
      </c>
      <c r="AZ1400">
        <v>0</v>
      </c>
      <c r="BA1400">
        <v>0</v>
      </c>
      <c r="BB1400" s="20">
        <v>0</v>
      </c>
      <c r="BC1400" t="s">
        <v>3984</v>
      </c>
      <c r="BD1400" t="s">
        <v>6096</v>
      </c>
      <c r="BE1400" t="s">
        <v>3</v>
      </c>
      <c r="BF1400" t="s">
        <v>3</v>
      </c>
      <c r="BG1400" t="s">
        <v>3</v>
      </c>
      <c r="BH1400" t="s">
        <v>3</v>
      </c>
      <c r="BI1400" t="s">
        <v>3</v>
      </c>
      <c r="BJ1400" s="18" t="s">
        <v>6138</v>
      </c>
      <c r="BK1400" t="s">
        <v>3</v>
      </c>
      <c r="BL1400" t="s">
        <v>132</v>
      </c>
      <c r="BM1400" t="s">
        <v>1</v>
      </c>
      <c r="BN1400">
        <f>Tabla1[[#This Row],[precio del paquete]]</f>
        <v>14800</v>
      </c>
      <c r="BO1400" t="s">
        <v>1</v>
      </c>
      <c r="BP1400" t="s">
        <v>1</v>
      </c>
      <c r="BQ1400" t="s">
        <v>1</v>
      </c>
      <c r="BR1400" t="s">
        <v>1</v>
      </c>
      <c r="BS1400" t="s">
        <v>1</v>
      </c>
      <c r="BT1400" t="s">
        <v>1</v>
      </c>
      <c r="BU1400" t="s">
        <v>1</v>
      </c>
      <c r="BV1400" t="s">
        <v>1</v>
      </c>
      <c r="BW1400" t="s">
        <v>0</v>
      </c>
      <c r="BX1400" t="s">
        <v>1</v>
      </c>
      <c r="BY1400" t="s">
        <v>1</v>
      </c>
      <c r="BZ1400" t="s">
        <v>1</v>
      </c>
      <c r="CA1400" t="s">
        <v>1</v>
      </c>
      <c r="CB1400" t="s">
        <v>1</v>
      </c>
      <c r="CD1400" t="str" cm="1">
        <f t="array" aca="1" ref="CD1400" ca="1">eConcatenar(A1400:CB1400,"|")</f>
        <v>zcgRgRpkSCZIzxTY|PAR2021-5839|3|MEMORIAL|TABASCO|PARAISO|YOLOXOCHILT SEGUNDA |2021-10-04|14800|0|100|50|0|0|0|0|0|0|0|0|0|0|0|0|0|0|0|HERNANDEZ|TRIANO|MIGUEL|SOLTERO|X|X|YOLOXOCHILT 2DA SECCION|YOLOXOCHILT SEGUNDA |X|9141066625|X|X|X|YOLOXOCHILT 2DA SECCION|X|LUNES|X|X|X|X|X|DOMICILIO |1000|13800|0|0|0|2021-12-29|2022-01-05|x|x|x|x|x|W5OV8PESRAEJZYS|x|HOMBRE|X|14800|X|X|X|X|X|X|X|X|CARDENAS|X|X|X|X|X</v>
      </c>
    </row>
    <row r="1401" spans="1:82" x14ac:dyDescent="0.25">
      <c r="A1401" t="s">
        <v>1535</v>
      </c>
      <c r="B1401" t="s">
        <v>2907</v>
      </c>
      <c r="C1401">
        <v>3</v>
      </c>
      <c r="D1401" t="s">
        <v>3183</v>
      </c>
      <c r="E1401" t="s">
        <v>3188</v>
      </c>
      <c r="F1401" t="s">
        <v>3192</v>
      </c>
      <c r="G1401" t="s">
        <v>3626</v>
      </c>
      <c r="H1401" t="s">
        <v>3820</v>
      </c>
      <c r="I1401">
        <v>14800</v>
      </c>
      <c r="J1401">
        <v>0</v>
      </c>
      <c r="K1401">
        <v>100</v>
      </c>
      <c r="L1401">
        <v>50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0</v>
      </c>
      <c r="AB1401" t="s">
        <v>4201</v>
      </c>
      <c r="AC1401" t="s">
        <v>4704</v>
      </c>
      <c r="AD1401" t="s">
        <v>4992</v>
      </c>
      <c r="AE1401" t="s">
        <v>4</v>
      </c>
      <c r="AF1401" t="s">
        <v>1</v>
      </c>
      <c r="AG1401" t="s">
        <v>1</v>
      </c>
      <c r="AH1401" t="s">
        <v>5745</v>
      </c>
      <c r="AI1401" t="s">
        <v>3626</v>
      </c>
      <c r="AJ1401" t="s">
        <v>1</v>
      </c>
      <c r="AK1401">
        <v>9141230163</v>
      </c>
      <c r="AL1401" t="s">
        <v>1</v>
      </c>
      <c r="AM1401" t="s">
        <v>1</v>
      </c>
      <c r="AN1401" t="s">
        <v>1</v>
      </c>
      <c r="AO1401" t="s">
        <v>5745</v>
      </c>
      <c r="AP1401" t="s">
        <v>1</v>
      </c>
      <c r="AQ1401" t="s">
        <v>2</v>
      </c>
      <c r="AR1401" t="s">
        <v>1</v>
      </c>
      <c r="AS1401" t="s">
        <v>1</v>
      </c>
      <c r="AT1401" t="s">
        <v>1</v>
      </c>
      <c r="AU1401" t="s">
        <v>1</v>
      </c>
      <c r="AV1401" t="s">
        <v>1</v>
      </c>
      <c r="AW1401" t="s">
        <v>11</v>
      </c>
      <c r="AX1401">
        <f>Tabla1[[#This Row],[precio del paquete]]-Tabla1[[#This Row],[Saldo_Deudor]]</f>
        <v>1100</v>
      </c>
      <c r="AY1401">
        <v>13700</v>
      </c>
      <c r="AZ1401">
        <v>0</v>
      </c>
      <c r="BA1401">
        <v>0</v>
      </c>
      <c r="BB1401" s="20">
        <v>0</v>
      </c>
      <c r="BC1401" t="s">
        <v>6005</v>
      </c>
      <c r="BD1401" t="s">
        <v>6098</v>
      </c>
      <c r="BE1401" t="s">
        <v>3</v>
      </c>
      <c r="BF1401" t="s">
        <v>3</v>
      </c>
      <c r="BG1401" t="s">
        <v>3</v>
      </c>
      <c r="BH1401" t="s">
        <v>3</v>
      </c>
      <c r="BI1401" t="s">
        <v>3</v>
      </c>
      <c r="BJ1401" s="19" t="s">
        <v>6138</v>
      </c>
      <c r="BK1401" t="s">
        <v>3</v>
      </c>
      <c r="BL1401" t="s">
        <v>132</v>
      </c>
      <c r="BM1401" t="s">
        <v>1</v>
      </c>
      <c r="BN1401">
        <f>Tabla1[[#This Row],[precio del paquete]]</f>
        <v>14800</v>
      </c>
      <c r="BO1401" t="s">
        <v>1</v>
      </c>
      <c r="BP1401" t="s">
        <v>1</v>
      </c>
      <c r="BQ1401" t="s">
        <v>1</v>
      </c>
      <c r="BR1401" t="s">
        <v>1</v>
      </c>
      <c r="BS1401" t="s">
        <v>1</v>
      </c>
      <c r="BT1401" t="s">
        <v>1</v>
      </c>
      <c r="BU1401" t="s">
        <v>1</v>
      </c>
      <c r="BV1401" t="s">
        <v>1</v>
      </c>
      <c r="BW1401" t="s">
        <v>0</v>
      </c>
      <c r="BX1401" t="s">
        <v>1</v>
      </c>
      <c r="BY1401" t="s">
        <v>1</v>
      </c>
      <c r="BZ1401" t="s">
        <v>1</v>
      </c>
      <c r="CA1401" t="s">
        <v>1</v>
      </c>
      <c r="CB1401" t="s">
        <v>1</v>
      </c>
      <c r="CD1401" t="str" cm="1">
        <f t="array" aca="1" ref="CD1401" ca="1">eConcatenar(A1401:CB1401,"|")</f>
        <v>FLPTLXVHQMEdgl1Z|PAR2021-5821|3|MEMORIAL|TABASCO|PARAISO|YOLOXOCHILT |2021-10-02|14800|0|100|50|0|0|0|0|0|0|0|0|0|0|0|0|0|0|0|HERNANDEZ|TRIANO|LUCAS|SOLTERO|X|X|YOLOXOCOCHITL|YOLOXOCHILT |X|9141230163|X|X|X|YOLOXOCOCHITL|X|LUNES|X|X|X|X|X|DOMICILIO |1100|13700|0|0|0|2022-11-08|2022-11-15|x|x|x|x|x|W5OV8PESRAEJZYS|x|HOMBRE|X|14800|X|X|X|X|X|X|X|X|CARDENAS|X|X|X|X|X</v>
      </c>
    </row>
    <row r="1402" spans="1:82" x14ac:dyDescent="0.25">
      <c r="A1402" t="s">
        <v>1536</v>
      </c>
      <c r="B1402" t="s">
        <v>2497</v>
      </c>
      <c r="C1402">
        <v>3</v>
      </c>
      <c r="D1402" t="s">
        <v>3183</v>
      </c>
      <c r="E1402" t="s">
        <v>3188</v>
      </c>
      <c r="F1402" t="s">
        <v>3192</v>
      </c>
      <c r="G1402" t="s">
        <v>3408</v>
      </c>
      <c r="H1402" t="s">
        <v>3796</v>
      </c>
      <c r="I1402">
        <v>14800</v>
      </c>
      <c r="J1402">
        <v>0</v>
      </c>
      <c r="K1402">
        <v>100</v>
      </c>
      <c r="L1402">
        <v>50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 t="s">
        <v>4380</v>
      </c>
      <c r="AC1402" t="s">
        <v>4374</v>
      </c>
      <c r="AD1402" t="s">
        <v>4673</v>
      </c>
      <c r="AE1402" t="s">
        <v>4</v>
      </c>
      <c r="AF1402" t="s">
        <v>1</v>
      </c>
      <c r="AG1402" t="s">
        <v>1</v>
      </c>
      <c r="AH1402" t="s">
        <v>3408</v>
      </c>
      <c r="AI1402" t="s">
        <v>3408</v>
      </c>
      <c r="AJ1402" t="s">
        <v>1</v>
      </c>
      <c r="AK1402">
        <v>9141006872</v>
      </c>
      <c r="AL1402" t="s">
        <v>1</v>
      </c>
      <c r="AM1402" t="s">
        <v>1</v>
      </c>
      <c r="AN1402" t="s">
        <v>1</v>
      </c>
      <c r="AO1402" t="s">
        <v>3408</v>
      </c>
      <c r="AP1402" t="s">
        <v>1</v>
      </c>
      <c r="AQ1402" t="s">
        <v>2</v>
      </c>
      <c r="AR1402" t="s">
        <v>1</v>
      </c>
      <c r="AS1402" t="s">
        <v>1</v>
      </c>
      <c r="AT1402" t="s">
        <v>1</v>
      </c>
      <c r="AU1402" t="s">
        <v>1</v>
      </c>
      <c r="AV1402" t="s">
        <v>1</v>
      </c>
      <c r="AW1402" t="s">
        <v>11</v>
      </c>
      <c r="AX1402">
        <f>Tabla1[[#This Row],[precio del paquete]]-Tabla1[[#This Row],[Saldo_Deudor]]</f>
        <v>14500</v>
      </c>
      <c r="AY1402">
        <v>300</v>
      </c>
      <c r="AZ1402">
        <v>0</v>
      </c>
      <c r="BA1402">
        <v>0</v>
      </c>
      <c r="BB1402" s="20">
        <v>0</v>
      </c>
      <c r="BC1402" t="s">
        <v>5988</v>
      </c>
      <c r="BD1402" t="s">
        <v>3988</v>
      </c>
      <c r="BE1402" t="s">
        <v>3</v>
      </c>
      <c r="BF1402" t="s">
        <v>3</v>
      </c>
      <c r="BG1402" t="s">
        <v>3</v>
      </c>
      <c r="BH1402" t="s">
        <v>3</v>
      </c>
      <c r="BI1402" t="s">
        <v>3</v>
      </c>
      <c r="BJ1402" s="18" t="s">
        <v>6138</v>
      </c>
      <c r="BK1402" t="s">
        <v>3</v>
      </c>
      <c r="BL1402" t="s">
        <v>132</v>
      </c>
      <c r="BM1402" t="s">
        <v>1</v>
      </c>
      <c r="BN1402">
        <f>Tabla1[[#This Row],[precio del paquete]]</f>
        <v>14800</v>
      </c>
      <c r="BO1402" t="s">
        <v>1</v>
      </c>
      <c r="BP1402" t="s">
        <v>1</v>
      </c>
      <c r="BQ1402" t="s">
        <v>1</v>
      </c>
      <c r="BR1402" t="s">
        <v>1</v>
      </c>
      <c r="BS1402" t="s">
        <v>1</v>
      </c>
      <c r="BT1402" t="s">
        <v>1</v>
      </c>
      <c r="BU1402" t="s">
        <v>1</v>
      </c>
      <c r="BV1402" t="s">
        <v>1</v>
      </c>
      <c r="BW1402" t="s">
        <v>0</v>
      </c>
      <c r="BX1402" t="s">
        <v>1</v>
      </c>
      <c r="BY1402" t="s">
        <v>1</v>
      </c>
      <c r="BZ1402" t="s">
        <v>1</v>
      </c>
      <c r="CA1402" t="s">
        <v>1</v>
      </c>
      <c r="CB1402" t="s">
        <v>1</v>
      </c>
      <c r="CD1402" t="str" cm="1">
        <f t="array" aca="1" ref="CD1402" ca="1">eConcatenar(A1402:CB1402,"|")</f>
        <v>4cGD5yWSoySaVtE3|PAR2021-7548|3|MEMORIAL|TABASCO|PARAISO|LA PIEDRA 1RA SECCION|2021-12-13|14800|0|100|50|0|0|0|0|0|0|0|0|0|0|0|0|0|0|0|RAMOS|MAGAÃ‘A|NEMESIO|SOLTERO|X|X|LA PIEDRA 1RA SECCION|LA PIEDRA 1RA SECCION|X|9141006872|X|X|X|LA PIEDRA 1RA SECCION|X|LUNES|X|X|X|X|X|DOMICILIO |14500|300|0|0|0|2022-01-08|2022-01-15|x|x|x|x|x|W5OV8PESRAEJZYS|x|HOMBRE|X|14800|X|X|X|X|X|X|X|X|CARDENAS|X|X|X|X|X</v>
      </c>
    </row>
    <row r="1403" spans="1:82" x14ac:dyDescent="0.25">
      <c r="A1403" t="s">
        <v>1537</v>
      </c>
      <c r="B1403" t="s">
        <v>2163</v>
      </c>
      <c r="C1403">
        <v>3</v>
      </c>
      <c r="D1403" t="s">
        <v>3187</v>
      </c>
      <c r="E1403" t="s">
        <v>3188</v>
      </c>
      <c r="F1403" t="s">
        <v>3192</v>
      </c>
      <c r="G1403" t="s">
        <v>3218</v>
      </c>
      <c r="H1403" t="s">
        <v>3775</v>
      </c>
      <c r="I1403">
        <v>12900</v>
      </c>
      <c r="J1403">
        <v>0</v>
      </c>
      <c r="K1403">
        <v>100</v>
      </c>
      <c r="L1403">
        <v>50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 t="s">
        <v>4249</v>
      </c>
      <c r="AC1403" t="s">
        <v>4250</v>
      </c>
      <c r="AD1403" t="s">
        <v>4251</v>
      </c>
      <c r="AE1403" t="s">
        <v>4</v>
      </c>
      <c r="AF1403" t="s">
        <v>1</v>
      </c>
      <c r="AG1403" t="s">
        <v>1</v>
      </c>
      <c r="AH1403" t="s">
        <v>5207</v>
      </c>
      <c r="AI1403" t="s">
        <v>3218</v>
      </c>
      <c r="AJ1403" t="s">
        <v>1</v>
      </c>
      <c r="AK1403">
        <v>9141353720</v>
      </c>
      <c r="AL1403" t="s">
        <v>1</v>
      </c>
      <c r="AM1403" t="s">
        <v>1</v>
      </c>
      <c r="AN1403" t="s">
        <v>1</v>
      </c>
      <c r="AO1403" t="s">
        <v>5207</v>
      </c>
      <c r="AP1403" t="s">
        <v>1</v>
      </c>
      <c r="AQ1403" t="s">
        <v>2</v>
      </c>
      <c r="AR1403" t="s">
        <v>1</v>
      </c>
      <c r="AS1403" t="s">
        <v>1</v>
      </c>
      <c r="AT1403" t="s">
        <v>1</v>
      </c>
      <c r="AU1403" t="s">
        <v>1</v>
      </c>
      <c r="AV1403" t="s">
        <v>1</v>
      </c>
      <c r="AW1403" t="s">
        <v>11</v>
      </c>
      <c r="AX1403">
        <f>Tabla1[[#This Row],[precio del paquete]]-Tabla1[[#This Row],[Saldo_Deudor]]</f>
        <v>8000</v>
      </c>
      <c r="AY1403">
        <v>4900</v>
      </c>
      <c r="AZ1403">
        <v>0</v>
      </c>
      <c r="BA1403">
        <v>0</v>
      </c>
      <c r="BB1403" s="20">
        <v>0</v>
      </c>
      <c r="BC1403" t="s">
        <v>3988</v>
      </c>
      <c r="BD1403" t="s">
        <v>3768</v>
      </c>
      <c r="BE1403" t="s">
        <v>3</v>
      </c>
      <c r="BF1403" t="s">
        <v>3</v>
      </c>
      <c r="BG1403" t="s">
        <v>3</v>
      </c>
      <c r="BH1403" t="s">
        <v>3</v>
      </c>
      <c r="BI1403" t="s">
        <v>3</v>
      </c>
      <c r="BJ1403" s="19" t="s">
        <v>6138</v>
      </c>
      <c r="BK1403" t="s">
        <v>3</v>
      </c>
      <c r="BL1403" t="s">
        <v>132</v>
      </c>
      <c r="BM1403" t="s">
        <v>1</v>
      </c>
      <c r="BN1403">
        <f>Tabla1[[#This Row],[precio del paquete]]</f>
        <v>12900</v>
      </c>
      <c r="BO1403" t="s">
        <v>1</v>
      </c>
      <c r="BP1403" t="s">
        <v>1</v>
      </c>
      <c r="BQ1403" t="s">
        <v>1</v>
      </c>
      <c r="BR1403" t="s">
        <v>1</v>
      </c>
      <c r="BS1403" t="s">
        <v>1</v>
      </c>
      <c r="BT1403" t="s">
        <v>1</v>
      </c>
      <c r="BU1403" t="s">
        <v>1</v>
      </c>
      <c r="BV1403" t="s">
        <v>1</v>
      </c>
      <c r="BW1403" t="s">
        <v>0</v>
      </c>
      <c r="BX1403" t="s">
        <v>1</v>
      </c>
      <c r="BY1403" t="s">
        <v>1</v>
      </c>
      <c r="BZ1403" t="s">
        <v>1</v>
      </c>
      <c r="CA1403" t="s">
        <v>1</v>
      </c>
      <c r="CB1403" t="s">
        <v>1</v>
      </c>
      <c r="CD1403" t="str" cm="1">
        <f t="array" aca="1" ref="CD1403" ca="1">eConcatenar(A1403:CB1403,"|")</f>
        <v>O1YS2Gi47bv9dLwG|PAR2018-1817|3|ECONOLINE|TABASCO|PARAISO|BUANA AVENTURA|2018-09-14|12900|0|100|50|0|0|0|0|0|0|0|0|0|0|0|0|0|0|0|NARANJO|ALEJO|GERMAN|SOLTERO|X|X|BUENA AVENTURA|BUANA AVENTURA|X|9141353720|X|X|X|BUENA AVENTURA|X|LUNES|X|X|X|X|X|DOMICILIO |8000|4900|0|0|0|2022-01-15|2022-01-22|x|x|x|x|x|W5OV8PESRAEJZYS|x|HOMBRE|X|12900|X|X|X|X|X|X|X|X|CARDENAS|X|X|X|X|X</v>
      </c>
    </row>
    <row r="1404" spans="1:82" x14ac:dyDescent="0.25">
      <c r="A1404" t="s">
        <v>1538</v>
      </c>
      <c r="B1404" t="s">
        <v>2535</v>
      </c>
      <c r="C1404">
        <v>3</v>
      </c>
      <c r="D1404" t="s">
        <v>3183</v>
      </c>
      <c r="E1404" t="s">
        <v>3188</v>
      </c>
      <c r="F1404" t="s">
        <v>3192</v>
      </c>
      <c r="G1404" t="s">
        <v>3436</v>
      </c>
      <c r="H1404" t="s">
        <v>3888</v>
      </c>
      <c r="I1404">
        <v>14800</v>
      </c>
      <c r="J1404">
        <v>0</v>
      </c>
      <c r="K1404">
        <v>200</v>
      </c>
      <c r="L1404">
        <v>50</v>
      </c>
      <c r="M1404">
        <v>1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 t="s">
        <v>4705</v>
      </c>
      <c r="AC1404" t="s">
        <v>4309</v>
      </c>
      <c r="AD1404" t="s">
        <v>4306</v>
      </c>
      <c r="AE1404" t="s">
        <v>4</v>
      </c>
      <c r="AF1404" t="s">
        <v>1</v>
      </c>
      <c r="AG1404" t="s">
        <v>1</v>
      </c>
      <c r="AH1404" t="s">
        <v>3436</v>
      </c>
      <c r="AI1404" t="s">
        <v>3436</v>
      </c>
      <c r="AJ1404" t="s">
        <v>1</v>
      </c>
      <c r="AK1404">
        <v>9932228101</v>
      </c>
      <c r="AL1404" t="s">
        <v>1</v>
      </c>
      <c r="AM1404" t="s">
        <v>1</v>
      </c>
      <c r="AN1404" t="s">
        <v>1</v>
      </c>
      <c r="AO1404" t="s">
        <v>3436</v>
      </c>
      <c r="AP1404" t="s">
        <v>1</v>
      </c>
      <c r="AQ1404" t="s">
        <v>2</v>
      </c>
      <c r="AR1404" t="s">
        <v>1</v>
      </c>
      <c r="AS1404" t="s">
        <v>1</v>
      </c>
      <c r="AT1404" t="s">
        <v>1</v>
      </c>
      <c r="AU1404" t="s">
        <v>1</v>
      </c>
      <c r="AV1404" t="s">
        <v>1</v>
      </c>
      <c r="AW1404" t="s">
        <v>11</v>
      </c>
      <c r="AX1404">
        <f>Tabla1[[#This Row],[precio del paquete]]-Tabla1[[#This Row],[Saldo_Deudor]]</f>
        <v>200</v>
      </c>
      <c r="AY1404">
        <v>14600</v>
      </c>
      <c r="AZ1404">
        <v>0</v>
      </c>
      <c r="BA1404">
        <v>0</v>
      </c>
      <c r="BB1404" s="20">
        <v>0</v>
      </c>
      <c r="BC1404" t="s">
        <v>5991</v>
      </c>
      <c r="BD1404" t="s">
        <v>5968</v>
      </c>
      <c r="BE1404" t="s">
        <v>3</v>
      </c>
      <c r="BF1404" t="s">
        <v>3</v>
      </c>
      <c r="BG1404" t="s">
        <v>3</v>
      </c>
      <c r="BH1404" t="s">
        <v>3</v>
      </c>
      <c r="BI1404" t="s">
        <v>3</v>
      </c>
      <c r="BJ1404" s="18" t="s">
        <v>6138</v>
      </c>
      <c r="BK1404" t="s">
        <v>3</v>
      </c>
      <c r="BL1404" t="s">
        <v>132</v>
      </c>
      <c r="BM1404" t="s">
        <v>1</v>
      </c>
      <c r="BN1404">
        <f>Tabla1[[#This Row],[precio del paquete]]</f>
        <v>14800</v>
      </c>
      <c r="BO1404" t="s">
        <v>1</v>
      </c>
      <c r="BP1404" t="s">
        <v>1</v>
      </c>
      <c r="BQ1404" t="s">
        <v>1</v>
      </c>
      <c r="BR1404" t="s">
        <v>1</v>
      </c>
      <c r="BS1404" t="s">
        <v>1</v>
      </c>
      <c r="BT1404" t="s">
        <v>1</v>
      </c>
      <c r="BU1404" t="s">
        <v>1</v>
      </c>
      <c r="BV1404" t="s">
        <v>1</v>
      </c>
      <c r="BW1404" t="s">
        <v>0</v>
      </c>
      <c r="BX1404" t="s">
        <v>1</v>
      </c>
      <c r="BY1404" t="s">
        <v>1</v>
      </c>
      <c r="BZ1404" t="s">
        <v>1</v>
      </c>
      <c r="CA1404" t="s">
        <v>1</v>
      </c>
      <c r="CB1404" t="s">
        <v>1</v>
      </c>
      <c r="CD1404" t="str" cm="1">
        <f t="array" aca="1" ref="CD1404" ca="1">eConcatenar(A1404:CB1404,"|")</f>
        <v>r23z7uFbMOxpzUTm|CAR2021-7226|3|MEMORIAL|TABASCO|PARAISO|MIAHUATLAN SEGUNDA SECCION|2021-11-25|14800|0|200|50|1|0|0|0|0|0|0|0|0|0|0|0|0|0|0|POLOMERO|PEREGRINO|GUADALUPE|SOLTERO|X|X|MIAHUATLAN SEGUNDA SECCION|MIAHUATLAN SEGUNDA SECCION|X|9932228101|X|X|X|MIAHUATLAN SEGUNDA SECCION|X|LUNES|X|X|X|X|X|DOMICILIO |200|14600|0|0|0|2021-12-25|2022-01-01|x|x|x|x|x|W5OV8PESRAEJZYS|x|HOMBRE|X|14800|X|X|X|X|X|X|X|X|CARDENAS|X|X|X|X|X</v>
      </c>
    </row>
    <row r="1405" spans="1:82" x14ac:dyDescent="0.25">
      <c r="A1405" t="s">
        <v>1539</v>
      </c>
      <c r="B1405" t="s">
        <v>2536</v>
      </c>
      <c r="C1405">
        <v>3</v>
      </c>
      <c r="D1405" t="s">
        <v>4179</v>
      </c>
      <c r="E1405" t="s">
        <v>3188</v>
      </c>
      <c r="F1405" t="s">
        <v>3192</v>
      </c>
      <c r="G1405" t="s">
        <v>3436</v>
      </c>
      <c r="H1405" t="s">
        <v>3888</v>
      </c>
      <c r="I1405">
        <v>14800</v>
      </c>
      <c r="J1405">
        <v>0</v>
      </c>
      <c r="K1405">
        <v>100</v>
      </c>
      <c r="L1405">
        <v>50</v>
      </c>
      <c r="M1405">
        <v>1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 t="s">
        <v>4706</v>
      </c>
      <c r="AC1405" t="s">
        <v>4707</v>
      </c>
      <c r="AD1405" t="s">
        <v>4708</v>
      </c>
      <c r="AE1405" t="s">
        <v>4</v>
      </c>
      <c r="AF1405" t="s">
        <v>1</v>
      </c>
      <c r="AG1405" t="s">
        <v>1</v>
      </c>
      <c r="AH1405" t="s">
        <v>3436</v>
      </c>
      <c r="AI1405" t="s">
        <v>3436</v>
      </c>
      <c r="AJ1405" t="s">
        <v>1</v>
      </c>
      <c r="AK1405">
        <v>9371293391</v>
      </c>
      <c r="AL1405" t="s">
        <v>1</v>
      </c>
      <c r="AM1405" t="s">
        <v>1</v>
      </c>
      <c r="AN1405" t="s">
        <v>1</v>
      </c>
      <c r="AO1405" t="s">
        <v>3436</v>
      </c>
      <c r="AP1405" t="s">
        <v>1</v>
      </c>
      <c r="AQ1405" t="s">
        <v>2</v>
      </c>
      <c r="AR1405" t="s">
        <v>1</v>
      </c>
      <c r="AS1405" t="s">
        <v>1</v>
      </c>
      <c r="AT1405" t="s">
        <v>1</v>
      </c>
      <c r="AU1405" t="s">
        <v>1</v>
      </c>
      <c r="AV1405" t="s">
        <v>1</v>
      </c>
      <c r="AW1405" t="s">
        <v>11</v>
      </c>
      <c r="AX1405">
        <f>Tabla1[[#This Row],[precio del paquete]]-Tabla1[[#This Row],[Saldo_Deudor]]</f>
        <v>1100</v>
      </c>
      <c r="AY1405">
        <v>13700</v>
      </c>
      <c r="AZ1405">
        <v>0</v>
      </c>
      <c r="BA1405">
        <v>0</v>
      </c>
      <c r="BB1405" s="20">
        <v>0</v>
      </c>
      <c r="BC1405" t="s">
        <v>3853</v>
      </c>
      <c r="BD1405" t="s">
        <v>6079</v>
      </c>
      <c r="BE1405" t="s">
        <v>3</v>
      </c>
      <c r="BF1405" t="s">
        <v>3</v>
      </c>
      <c r="BG1405" t="s">
        <v>3</v>
      </c>
      <c r="BH1405" t="s">
        <v>3</v>
      </c>
      <c r="BI1405" t="s">
        <v>3</v>
      </c>
      <c r="BJ1405" s="19" t="s">
        <v>6138</v>
      </c>
      <c r="BK1405" t="s">
        <v>3</v>
      </c>
      <c r="BL1405" t="s">
        <v>132</v>
      </c>
      <c r="BM1405" t="s">
        <v>1</v>
      </c>
      <c r="BN1405">
        <f>Tabla1[[#This Row],[precio del paquete]]</f>
        <v>14800</v>
      </c>
      <c r="BO1405" t="s">
        <v>1</v>
      </c>
      <c r="BP1405" t="s">
        <v>1</v>
      </c>
      <c r="BQ1405" t="s">
        <v>1</v>
      </c>
      <c r="BR1405" t="s">
        <v>1</v>
      </c>
      <c r="BS1405" t="s">
        <v>1</v>
      </c>
      <c r="BT1405" t="s">
        <v>1</v>
      </c>
      <c r="BU1405" t="s">
        <v>1</v>
      </c>
      <c r="BV1405" t="s">
        <v>1</v>
      </c>
      <c r="BW1405" t="s">
        <v>0</v>
      </c>
      <c r="BX1405" t="s">
        <v>1</v>
      </c>
      <c r="BY1405" t="s">
        <v>1</v>
      </c>
      <c r="BZ1405" t="s">
        <v>1</v>
      </c>
      <c r="CA1405" t="s">
        <v>1</v>
      </c>
      <c r="CB1405" t="s">
        <v>1</v>
      </c>
      <c r="CD1405" t="str" cm="1">
        <f t="array" aca="1" ref="CD1405" ca="1">eConcatenar(A1405:CB1405,"|")</f>
        <v>0nuM4xlqPNrq4vKB|CAR2021-7227|3|QUINCENAL|TABASCO|PARAISO|MIAHUATLAN SEGUNDA SECCION|2021-11-25|14800|0|100|50|1|0|0|0|0|0|0|0|0|0|0|0|0|0|0|GERONIMO|MAYO|LOAMMI|SOLTERO|X|X|MIAHUATLAN SEGUNDA SECCION|MIAHUATLAN SEGUNDA SECCION|X|9371293391|X|X|X|MIAHUATLAN SEGUNDA SECCION|X|LUNES|X|X|X|X|X|DOMICILIO |1100|13700|0|0|0|2021-11-24|2021-12-01|x|x|x|x|x|W5OV8PESRAEJZYS|x|HOMBRE|X|14800|X|X|X|X|X|X|X|X|CARDENAS|X|X|X|X|X</v>
      </c>
    </row>
    <row r="1406" spans="1:82" x14ac:dyDescent="0.25">
      <c r="A1406" t="s">
        <v>1540</v>
      </c>
      <c r="B1406" t="s">
        <v>2498</v>
      </c>
      <c r="C1406">
        <v>3</v>
      </c>
      <c r="D1406" t="s">
        <v>4179</v>
      </c>
      <c r="E1406" t="s">
        <v>3188</v>
      </c>
      <c r="F1406" t="s">
        <v>3192</v>
      </c>
      <c r="G1406" t="s">
        <v>3409</v>
      </c>
      <c r="H1406" t="s">
        <v>3930</v>
      </c>
      <c r="I1406">
        <v>14800</v>
      </c>
      <c r="J1406">
        <v>0</v>
      </c>
      <c r="K1406">
        <v>200</v>
      </c>
      <c r="L1406">
        <v>50</v>
      </c>
      <c r="M1406">
        <v>1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 t="s">
        <v>4674</v>
      </c>
      <c r="AC1406" t="s">
        <v>4188</v>
      </c>
      <c r="AD1406" t="s">
        <v>4675</v>
      </c>
      <c r="AE1406" t="s">
        <v>4</v>
      </c>
      <c r="AF1406" t="s">
        <v>1</v>
      </c>
      <c r="AG1406" t="s">
        <v>1</v>
      </c>
      <c r="AH1406" t="s">
        <v>5465</v>
      </c>
      <c r="AI1406" t="s">
        <v>3409</v>
      </c>
      <c r="AJ1406" t="s">
        <v>1</v>
      </c>
      <c r="AK1406">
        <v>9141357233</v>
      </c>
      <c r="AL1406" t="s">
        <v>1</v>
      </c>
      <c r="AM1406" t="s">
        <v>1</v>
      </c>
      <c r="AN1406" t="s">
        <v>1</v>
      </c>
      <c r="AO1406" t="s">
        <v>5465</v>
      </c>
      <c r="AP1406" t="s">
        <v>1</v>
      </c>
      <c r="AQ1406" t="s">
        <v>2</v>
      </c>
      <c r="AR1406" t="s">
        <v>1</v>
      </c>
      <c r="AS1406" t="s">
        <v>1</v>
      </c>
      <c r="AT1406" t="s">
        <v>1</v>
      </c>
      <c r="AU1406" t="s">
        <v>1</v>
      </c>
      <c r="AV1406" t="s">
        <v>1</v>
      </c>
      <c r="AW1406" t="s">
        <v>11</v>
      </c>
      <c r="AX1406">
        <f>Tabla1[[#This Row],[precio del paquete]]-Tabla1[[#This Row],[Saldo_Deudor]]</f>
        <v>1200</v>
      </c>
      <c r="AY1406">
        <v>13600</v>
      </c>
      <c r="AZ1406">
        <v>0</v>
      </c>
      <c r="BA1406">
        <v>0</v>
      </c>
      <c r="BB1406" s="20">
        <v>0</v>
      </c>
      <c r="BC1406" t="s">
        <v>3907</v>
      </c>
      <c r="BD1406" t="s">
        <v>5982</v>
      </c>
      <c r="BE1406" t="s">
        <v>3</v>
      </c>
      <c r="BF1406" t="s">
        <v>3</v>
      </c>
      <c r="BG1406" t="s">
        <v>3</v>
      </c>
      <c r="BH1406" t="s">
        <v>3</v>
      </c>
      <c r="BI1406" t="s">
        <v>3</v>
      </c>
      <c r="BJ1406" s="18" t="s">
        <v>6138</v>
      </c>
      <c r="BK1406" t="s">
        <v>3</v>
      </c>
      <c r="BL1406" t="s">
        <v>132</v>
      </c>
      <c r="BM1406" t="s">
        <v>1</v>
      </c>
      <c r="BN1406">
        <f>Tabla1[[#This Row],[precio del paquete]]</f>
        <v>14800</v>
      </c>
      <c r="BO1406" t="s">
        <v>1</v>
      </c>
      <c r="BP1406" t="s">
        <v>1</v>
      </c>
      <c r="BQ1406" t="s">
        <v>1</v>
      </c>
      <c r="BR1406" t="s">
        <v>1</v>
      </c>
      <c r="BS1406" t="s">
        <v>1</v>
      </c>
      <c r="BT1406" t="s">
        <v>1</v>
      </c>
      <c r="BU1406" t="s">
        <v>1</v>
      </c>
      <c r="BV1406" t="s">
        <v>1</v>
      </c>
      <c r="BW1406" t="s">
        <v>0</v>
      </c>
      <c r="BX1406" t="s">
        <v>1</v>
      </c>
      <c r="BY1406" t="s">
        <v>1</v>
      </c>
      <c r="BZ1406" t="s">
        <v>1</v>
      </c>
      <c r="CA1406" t="s">
        <v>1</v>
      </c>
      <c r="CB1406" t="s">
        <v>1</v>
      </c>
      <c r="CD1406" t="str" cm="1">
        <f t="array" aca="1" ref="CD1406" ca="1">eConcatenar(A1406:CB1406,"|")</f>
        <v>svmBZBBfu8djWy0u|CAR2021-7673|3|QUINCENAL|TABASCO|PARAISO|LA PIEDRA 2DA SECCION|2021-12-28|14800|0|200|50|1|0|0|0|0|0|0|0|0|0|0|0|0|0|0|REYES|ARIAS|MARIO DEL CARMEN|SOLTERO|X|X|LA PIEDRA 2DA SECCION |LA PIEDRA 2DA SECCION|X|9141357233|X|X|X|LA PIEDRA 2DA SECCION |X|LUNES|X|X|X|X|X|DOMICILIO |1200|13600|0|0|0|2021-12-23|2021-12-30|x|x|x|x|x|W5OV8PESRAEJZYS|x|HOMBRE|X|14800|X|X|X|X|X|X|X|X|CARDENAS|X|X|X|X|X</v>
      </c>
    </row>
    <row r="1407" spans="1:82" x14ac:dyDescent="0.25">
      <c r="A1407" t="s">
        <v>1541</v>
      </c>
      <c r="B1407" t="s">
        <v>2537</v>
      </c>
      <c r="C1407">
        <v>3</v>
      </c>
      <c r="D1407" t="s">
        <v>4179</v>
      </c>
      <c r="E1407" t="s">
        <v>3188</v>
      </c>
      <c r="F1407" t="s">
        <v>3192</v>
      </c>
      <c r="G1407" t="s">
        <v>3436</v>
      </c>
      <c r="H1407" t="s">
        <v>3888</v>
      </c>
      <c r="I1407">
        <v>14800</v>
      </c>
      <c r="J1407">
        <v>0</v>
      </c>
      <c r="K1407">
        <v>50</v>
      </c>
      <c r="L1407">
        <v>50</v>
      </c>
      <c r="M1407">
        <v>1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 t="s">
        <v>4262</v>
      </c>
      <c r="AC1407" t="s">
        <v>4246</v>
      </c>
      <c r="AD1407" t="s">
        <v>4550</v>
      </c>
      <c r="AE1407" t="s">
        <v>4</v>
      </c>
      <c r="AF1407" t="s">
        <v>1</v>
      </c>
      <c r="AG1407" t="s">
        <v>1</v>
      </c>
      <c r="AH1407" t="s">
        <v>3436</v>
      </c>
      <c r="AI1407" t="s">
        <v>3436</v>
      </c>
      <c r="AJ1407" t="s">
        <v>1</v>
      </c>
      <c r="AK1407">
        <v>9371655669</v>
      </c>
      <c r="AL1407" t="s">
        <v>1</v>
      </c>
      <c r="AM1407" t="s">
        <v>1</v>
      </c>
      <c r="AN1407" t="s">
        <v>1</v>
      </c>
      <c r="AO1407" t="s">
        <v>3436</v>
      </c>
      <c r="AP1407" t="s">
        <v>1</v>
      </c>
      <c r="AQ1407" t="s">
        <v>2</v>
      </c>
      <c r="AR1407" t="s">
        <v>1</v>
      </c>
      <c r="AS1407" t="s">
        <v>1</v>
      </c>
      <c r="AT1407" t="s">
        <v>1</v>
      </c>
      <c r="AU1407" t="s">
        <v>1</v>
      </c>
      <c r="AV1407" t="s">
        <v>1</v>
      </c>
      <c r="AW1407" t="s">
        <v>11</v>
      </c>
      <c r="AX1407">
        <f>Tabla1[[#This Row],[precio del paquete]]-Tabla1[[#This Row],[Saldo_Deudor]]</f>
        <v>750</v>
      </c>
      <c r="AY1407">
        <v>14050</v>
      </c>
      <c r="AZ1407">
        <v>0</v>
      </c>
      <c r="BA1407">
        <v>0</v>
      </c>
      <c r="BB1407" s="20">
        <v>0</v>
      </c>
      <c r="BC1407" t="s">
        <v>5988</v>
      </c>
      <c r="BD1407" t="s">
        <v>3988</v>
      </c>
      <c r="BE1407" t="s">
        <v>3</v>
      </c>
      <c r="BF1407" t="s">
        <v>3</v>
      </c>
      <c r="BG1407" t="s">
        <v>3</v>
      </c>
      <c r="BH1407" t="s">
        <v>3</v>
      </c>
      <c r="BI1407" t="s">
        <v>3</v>
      </c>
      <c r="BJ1407" s="19" t="s">
        <v>6138</v>
      </c>
      <c r="BK1407" t="s">
        <v>3</v>
      </c>
      <c r="BL1407" t="s">
        <v>132</v>
      </c>
      <c r="BM1407" t="s">
        <v>1</v>
      </c>
      <c r="BN1407">
        <f>Tabla1[[#This Row],[precio del paquete]]</f>
        <v>14800</v>
      </c>
      <c r="BO1407" t="s">
        <v>1</v>
      </c>
      <c r="BP1407" t="s">
        <v>1</v>
      </c>
      <c r="BQ1407" t="s">
        <v>1</v>
      </c>
      <c r="BR1407" t="s">
        <v>1</v>
      </c>
      <c r="BS1407" t="s">
        <v>1</v>
      </c>
      <c r="BT1407" t="s">
        <v>1</v>
      </c>
      <c r="BU1407" t="s">
        <v>1</v>
      </c>
      <c r="BV1407" t="s">
        <v>1</v>
      </c>
      <c r="BW1407" t="s">
        <v>0</v>
      </c>
      <c r="BX1407" t="s">
        <v>1</v>
      </c>
      <c r="BY1407" t="s">
        <v>1</v>
      </c>
      <c r="BZ1407" t="s">
        <v>1</v>
      </c>
      <c r="CA1407" t="s">
        <v>1</v>
      </c>
      <c r="CB1407" t="s">
        <v>1</v>
      </c>
      <c r="CD1407" t="str" cm="1">
        <f t="array" aca="1" ref="CD1407" ca="1">eConcatenar(A1407:CB1407,"|")</f>
        <v>rxlTE8JFjaqhVkIY|PAR2021-7228|3|QUINCENAL|TABASCO|PARAISO|MIAHUATLAN SEGUNDA SECCION|2021-11-25|14800|0|50|50|1|0|0|0|0|0|0|0|0|0|0|0|0|0|0|OLAN|JIMENEZ|VICTOR|SOLTERO|X|X|MIAHUATLAN SEGUNDA SECCION|MIAHUATLAN SEGUNDA SECCION|X|9371655669|X|X|X|MIAHUATLAN SEGUNDA SECCION|X|LUNES|X|X|X|X|X|DOMICILIO |750|14050|0|0|0|2022-01-08|2022-01-15|x|x|x|x|x|W5OV8PESRAEJZYS|x|HOMBRE|X|14800|X|X|X|X|X|X|X|X|CARDENAS|X|X|X|X|X</v>
      </c>
    </row>
    <row r="1408" spans="1:82" x14ac:dyDescent="0.25">
      <c r="A1408" t="s">
        <v>1542</v>
      </c>
      <c r="B1408" t="s">
        <v>2175</v>
      </c>
      <c r="C1408">
        <v>3</v>
      </c>
      <c r="D1408" t="s">
        <v>4174</v>
      </c>
      <c r="E1408" t="s">
        <v>3188</v>
      </c>
      <c r="F1408" t="s">
        <v>3192</v>
      </c>
      <c r="G1408" t="s">
        <v>3229</v>
      </c>
      <c r="H1408" t="s">
        <v>3783</v>
      </c>
      <c r="I1408">
        <v>14800</v>
      </c>
      <c r="J1408">
        <v>0</v>
      </c>
      <c r="K1408">
        <v>50</v>
      </c>
      <c r="L1408">
        <v>50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 t="s">
        <v>4271</v>
      </c>
      <c r="AC1408" t="s">
        <v>4272</v>
      </c>
      <c r="AD1408" t="s">
        <v>4273</v>
      </c>
      <c r="AE1408" t="s">
        <v>4</v>
      </c>
      <c r="AF1408" t="s">
        <v>1</v>
      </c>
      <c r="AG1408" t="s">
        <v>1</v>
      </c>
      <c r="AH1408" t="s">
        <v>5218</v>
      </c>
      <c r="AI1408" t="s">
        <v>3229</v>
      </c>
      <c r="AJ1408" t="s">
        <v>1</v>
      </c>
      <c r="AK1408">
        <v>9371379454</v>
      </c>
      <c r="AL1408" t="s">
        <v>1</v>
      </c>
      <c r="AM1408" t="s">
        <v>1</v>
      </c>
      <c r="AN1408" t="s">
        <v>1</v>
      </c>
      <c r="AO1408" t="s">
        <v>5218</v>
      </c>
      <c r="AP1408" t="s">
        <v>1</v>
      </c>
      <c r="AQ1408" t="s">
        <v>2</v>
      </c>
      <c r="AR1408" t="s">
        <v>1</v>
      </c>
      <c r="AS1408" t="s">
        <v>1</v>
      </c>
      <c r="AT1408" t="s">
        <v>1</v>
      </c>
      <c r="AU1408" t="s">
        <v>1</v>
      </c>
      <c r="AV1408" t="s">
        <v>1</v>
      </c>
      <c r="AW1408" t="s">
        <v>11</v>
      </c>
      <c r="AX1408">
        <f>Tabla1[[#This Row],[precio del paquete]]-Tabla1[[#This Row],[Saldo_Deudor]]</f>
        <v>850</v>
      </c>
      <c r="AY1408">
        <v>13950</v>
      </c>
      <c r="AZ1408">
        <v>0</v>
      </c>
      <c r="BA1408">
        <v>0</v>
      </c>
      <c r="BB1408" s="20">
        <v>0</v>
      </c>
      <c r="BC1408" t="s">
        <v>3768</v>
      </c>
      <c r="BD1408" t="s">
        <v>3769</v>
      </c>
      <c r="BE1408" t="s">
        <v>3</v>
      </c>
      <c r="BF1408" t="s">
        <v>3</v>
      </c>
      <c r="BG1408" t="s">
        <v>3</v>
      </c>
      <c r="BH1408" t="s">
        <v>3</v>
      </c>
      <c r="BI1408" t="s">
        <v>3</v>
      </c>
      <c r="BJ1408" s="18" t="s">
        <v>6138</v>
      </c>
      <c r="BK1408" t="s">
        <v>3</v>
      </c>
      <c r="BL1408" t="s">
        <v>132</v>
      </c>
      <c r="BM1408" t="s">
        <v>1</v>
      </c>
      <c r="BN1408">
        <f>Tabla1[[#This Row],[precio del paquete]]</f>
        <v>14800</v>
      </c>
      <c r="BO1408" t="s">
        <v>1</v>
      </c>
      <c r="BP1408" t="s">
        <v>1</v>
      </c>
      <c r="BQ1408" t="s">
        <v>1</v>
      </c>
      <c r="BR1408" t="s">
        <v>1</v>
      </c>
      <c r="BS1408" t="s">
        <v>1</v>
      </c>
      <c r="BT1408" t="s">
        <v>1</v>
      </c>
      <c r="BU1408" t="s">
        <v>1</v>
      </c>
      <c r="BV1408" t="s">
        <v>1</v>
      </c>
      <c r="BW1408" t="s">
        <v>0</v>
      </c>
      <c r="BX1408" t="s">
        <v>1</v>
      </c>
      <c r="BY1408" t="s">
        <v>1</v>
      </c>
      <c r="BZ1408" t="s">
        <v>1</v>
      </c>
      <c r="CA1408" t="s">
        <v>1</v>
      </c>
      <c r="CB1408" t="s">
        <v>1</v>
      </c>
      <c r="CD1408" t="str" cm="1">
        <f t="array" aca="1" ref="CD1408" ca="1">eConcatenar(A1408:CB1408,"|")</f>
        <v>OtWQfSlubVD9LP5A|CAR2021-6418|3|SEMANAL|TABASCO|PARAISO|CALZADA 2DA SECCION|2021-10-23|14800|0|50|50|0|0|0|0|0|0|0|0|0|0|0|0|0|0|0|MONTEJO|BOLAINA|FLOR|SOLTERO|X|X|CALZADA 2DA SECCION |CALZADA 2DA SECCION|X|9371379454|X|X|X|CALZADA 2DA SECCION |X|LUNES|X|X|X|X|X|DOMICILIO |850|13950|0|0|0|2022-01-22|2022-01-29|x|x|x|x|x|W5OV8PESRAEJZYS|x|HOMBRE|X|14800|X|X|X|X|X|X|X|X|CARDENAS|X|X|X|X|X</v>
      </c>
    </row>
    <row r="1409" spans="1:82" x14ac:dyDescent="0.25">
      <c r="A1409" t="s">
        <v>1543</v>
      </c>
      <c r="B1409" t="s">
        <v>2908</v>
      </c>
      <c r="C1409">
        <v>3</v>
      </c>
      <c r="D1409" t="s">
        <v>4174</v>
      </c>
      <c r="E1409" t="s">
        <v>3188</v>
      </c>
      <c r="F1409" t="s">
        <v>3192</v>
      </c>
      <c r="G1409" t="s">
        <v>3627</v>
      </c>
      <c r="H1409" t="s">
        <v>3820</v>
      </c>
      <c r="I1409">
        <v>14800</v>
      </c>
      <c r="J1409">
        <v>0</v>
      </c>
      <c r="K1409">
        <v>100</v>
      </c>
      <c r="L1409">
        <v>50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0</v>
      </c>
      <c r="AB1409" t="s">
        <v>4201</v>
      </c>
      <c r="AC1409" t="s">
        <v>4993</v>
      </c>
      <c r="AD1409" t="s">
        <v>4994</v>
      </c>
      <c r="AE1409" t="s">
        <v>4</v>
      </c>
      <c r="AF1409" t="s">
        <v>1</v>
      </c>
      <c r="AG1409" t="s">
        <v>1</v>
      </c>
      <c r="AH1409" t="s">
        <v>3627</v>
      </c>
      <c r="AI1409" t="s">
        <v>3627</v>
      </c>
      <c r="AJ1409" t="s">
        <v>1</v>
      </c>
      <c r="AK1409">
        <v>99334551060</v>
      </c>
      <c r="AL1409" t="s">
        <v>1</v>
      </c>
      <c r="AM1409" t="s">
        <v>1</v>
      </c>
      <c r="AN1409" t="s">
        <v>1</v>
      </c>
      <c r="AO1409" t="s">
        <v>3627</v>
      </c>
      <c r="AP1409" t="s">
        <v>1</v>
      </c>
      <c r="AQ1409" t="s">
        <v>2</v>
      </c>
      <c r="AR1409" t="s">
        <v>1</v>
      </c>
      <c r="AS1409" t="s">
        <v>1</v>
      </c>
      <c r="AT1409" t="s">
        <v>1</v>
      </c>
      <c r="AU1409" t="s">
        <v>1</v>
      </c>
      <c r="AV1409" t="s">
        <v>1</v>
      </c>
      <c r="AW1409" t="s">
        <v>11</v>
      </c>
      <c r="AX1409">
        <f>Tabla1[[#This Row],[precio del paquete]]-Tabla1[[#This Row],[Saldo_Deudor]]</f>
        <v>1500</v>
      </c>
      <c r="AY1409">
        <v>13300</v>
      </c>
      <c r="AZ1409">
        <v>0</v>
      </c>
      <c r="BA1409">
        <v>0</v>
      </c>
      <c r="BB1409" s="20">
        <v>0</v>
      </c>
      <c r="BC1409" t="s">
        <v>3768</v>
      </c>
      <c r="BD1409" t="s">
        <v>3769</v>
      </c>
      <c r="BE1409" t="s">
        <v>3</v>
      </c>
      <c r="BF1409" t="s">
        <v>3</v>
      </c>
      <c r="BG1409" t="s">
        <v>3</v>
      </c>
      <c r="BH1409" t="s">
        <v>3</v>
      </c>
      <c r="BI1409" t="s">
        <v>3</v>
      </c>
      <c r="BJ1409" s="19" t="s">
        <v>6138</v>
      </c>
      <c r="BK1409" t="s">
        <v>3</v>
      </c>
      <c r="BL1409" t="s">
        <v>132</v>
      </c>
      <c r="BM1409" t="s">
        <v>1</v>
      </c>
      <c r="BN1409">
        <f>Tabla1[[#This Row],[precio del paquete]]</f>
        <v>14800</v>
      </c>
      <c r="BO1409" t="s">
        <v>1</v>
      </c>
      <c r="BP1409" t="s">
        <v>1</v>
      </c>
      <c r="BQ1409" t="s">
        <v>1</v>
      </c>
      <c r="BR1409" t="s">
        <v>1</v>
      </c>
      <c r="BS1409" t="s">
        <v>1</v>
      </c>
      <c r="BT1409" t="s">
        <v>1</v>
      </c>
      <c r="BU1409" t="s">
        <v>1</v>
      </c>
      <c r="BV1409" t="s">
        <v>1</v>
      </c>
      <c r="BW1409" t="s">
        <v>0</v>
      </c>
      <c r="BX1409" t="s">
        <v>1</v>
      </c>
      <c r="BY1409" t="s">
        <v>1</v>
      </c>
      <c r="BZ1409" t="s">
        <v>1</v>
      </c>
      <c r="CA1409" t="s">
        <v>1</v>
      </c>
      <c r="CB1409" t="s">
        <v>1</v>
      </c>
      <c r="CD1409" t="str" cm="1">
        <f t="array" aca="1" ref="CD1409" ca="1">eConcatenar(A1409:CB1409,"|")</f>
        <v>YhnpNdxYkeg3nmgd|CAR2021-5820|3|SEMANAL|TABASCO|PARAISO|YOLOXOCHILT 2DA SECCION|2021-10-02|14800|0|100|50|0|0|0|0|0|0|0|0|0|0|0|0|0|0|0|HERNANDEZ|OCAÃ‘A|SATURNINO|SOLTERO|X|X|YOLOXOCHILT 2DA SECCION|YOLOXOCHILT 2DA SECCION|X|99334551060|X|X|X|YOLOXOCHILT 2DA SECCION|X|LUNES|X|X|X|X|X|DOMICILIO |1500|13300|0|0|0|2022-01-22|2022-01-29|x|x|x|x|x|W5OV8PESRAEJZYS|x|HOMBRE|X|14800|X|X|X|X|X|X|X|X|CARDENAS|X|X|X|X|X</v>
      </c>
    </row>
    <row r="1410" spans="1:82" x14ac:dyDescent="0.25">
      <c r="A1410" t="s">
        <v>1544</v>
      </c>
      <c r="B1410" t="s">
        <v>2190</v>
      </c>
      <c r="C1410">
        <v>3</v>
      </c>
      <c r="D1410" t="s">
        <v>4176</v>
      </c>
      <c r="E1410" t="s">
        <v>3188</v>
      </c>
      <c r="F1410" t="s">
        <v>0</v>
      </c>
      <c r="G1410" t="s">
        <v>5</v>
      </c>
      <c r="H1410" t="s">
        <v>3794</v>
      </c>
      <c r="I1410">
        <v>35000</v>
      </c>
      <c r="J1410">
        <v>0</v>
      </c>
      <c r="K1410">
        <v>200</v>
      </c>
      <c r="L1410">
        <v>50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 t="s">
        <v>4296</v>
      </c>
      <c r="AC1410" t="s">
        <v>4297</v>
      </c>
      <c r="AD1410" t="s">
        <v>4298</v>
      </c>
      <c r="AE1410" t="s">
        <v>4</v>
      </c>
      <c r="AF1410" t="s">
        <v>1</v>
      </c>
      <c r="AG1410" t="s">
        <v>1</v>
      </c>
      <c r="AH1410" t="s">
        <v>3735</v>
      </c>
      <c r="AI1410" t="s">
        <v>5</v>
      </c>
      <c r="AJ1410" t="s">
        <v>1</v>
      </c>
      <c r="AK1410">
        <v>9333034223</v>
      </c>
      <c r="AL1410" t="s">
        <v>1</v>
      </c>
      <c r="AM1410" t="s">
        <v>1</v>
      </c>
      <c r="AN1410" t="s">
        <v>1</v>
      </c>
      <c r="AO1410" t="s">
        <v>3735</v>
      </c>
      <c r="AP1410" t="s">
        <v>1</v>
      </c>
      <c r="AQ1410" t="s">
        <v>2</v>
      </c>
      <c r="AR1410" t="s">
        <v>1</v>
      </c>
      <c r="AS1410" t="s">
        <v>1</v>
      </c>
      <c r="AT1410" t="s">
        <v>1</v>
      </c>
      <c r="AU1410" t="s">
        <v>1</v>
      </c>
      <c r="AV1410" t="s">
        <v>1</v>
      </c>
      <c r="AW1410" t="s">
        <v>11</v>
      </c>
      <c r="AX1410">
        <f>Tabla1[[#This Row],[precio del paquete]]-Tabla1[[#This Row],[Saldo_Deudor]]</f>
        <v>2400</v>
      </c>
      <c r="AY1410">
        <v>32600</v>
      </c>
      <c r="AZ1410">
        <v>0</v>
      </c>
      <c r="BA1410">
        <v>0</v>
      </c>
      <c r="BB1410" s="20">
        <v>0</v>
      </c>
      <c r="BC1410" t="s">
        <v>3988</v>
      </c>
      <c r="BD1410" t="s">
        <v>3768</v>
      </c>
      <c r="BE1410" t="s">
        <v>3</v>
      </c>
      <c r="BF1410" t="s">
        <v>3</v>
      </c>
      <c r="BG1410" t="s">
        <v>3</v>
      </c>
      <c r="BH1410" t="s">
        <v>3</v>
      </c>
      <c r="BI1410" t="s">
        <v>3</v>
      </c>
      <c r="BJ1410" s="18" t="s">
        <v>6138</v>
      </c>
      <c r="BK1410" t="s">
        <v>3</v>
      </c>
      <c r="BL1410" t="s">
        <v>132</v>
      </c>
      <c r="BM1410" t="s">
        <v>1</v>
      </c>
      <c r="BN1410">
        <f>Tabla1[[#This Row],[precio del paquete]]</f>
        <v>35000</v>
      </c>
      <c r="BO1410" t="s">
        <v>1</v>
      </c>
      <c r="BP1410" t="s">
        <v>1</v>
      </c>
      <c r="BQ1410" t="s">
        <v>1</v>
      </c>
      <c r="BR1410" t="s">
        <v>1</v>
      </c>
      <c r="BS1410" t="s">
        <v>1</v>
      </c>
      <c r="BT1410" t="s">
        <v>1</v>
      </c>
      <c r="BU1410" t="s">
        <v>1</v>
      </c>
      <c r="BV1410" t="s">
        <v>1</v>
      </c>
      <c r="BW1410" t="s">
        <v>0</v>
      </c>
      <c r="BX1410" t="s">
        <v>1</v>
      </c>
      <c r="BY1410" t="s">
        <v>1</v>
      </c>
      <c r="BZ1410" t="s">
        <v>1</v>
      </c>
      <c r="CA1410" t="s">
        <v>1</v>
      </c>
      <c r="CB1410" t="s">
        <v>1</v>
      </c>
      <c r="CD1410" t="str" cm="1">
        <f t="array" aca="1" ref="CD1410" ca="1">eConcatenar(A1410:CB1410,"|")</f>
        <v>phKNMjjhV1RMRA7V|PAR2021-3321|3|DELUX|TABASCO|CARDENAS|CENTRO|2021-10-19|35000|0|200|50|0|0|0|0|0|0|0|0|0|0|0|0|0|0|0|MENESES|DANTORI|TERECITA DE JESUS|SOLTERO|X|X|CENTRO |CENTRO|X|9333034223|X|X|X|CENTRO |X|LUNES|X|X|X|X|X|DOMICILIO |2400|32600|0|0|0|2022-01-15|2022-01-22|x|x|x|x|x|W5OV8PESRAEJZYS|x|HOMBRE|X|35000|X|X|X|X|X|X|X|X|CARDENAS|X|X|X|X|X</v>
      </c>
    </row>
    <row r="1411" spans="1:82" x14ac:dyDescent="0.25">
      <c r="A1411" t="s">
        <v>1545</v>
      </c>
      <c r="B1411" t="s">
        <v>2191</v>
      </c>
      <c r="C1411">
        <v>3</v>
      </c>
      <c r="D1411" t="s">
        <v>3183</v>
      </c>
      <c r="E1411" t="s">
        <v>3188</v>
      </c>
      <c r="F1411" t="s">
        <v>0</v>
      </c>
      <c r="G1411" t="s">
        <v>5</v>
      </c>
      <c r="H1411" t="s">
        <v>3795</v>
      </c>
      <c r="I1411">
        <v>14800</v>
      </c>
      <c r="J1411">
        <v>0</v>
      </c>
      <c r="K1411">
        <v>100</v>
      </c>
      <c r="L1411">
        <v>50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 t="s">
        <v>8</v>
      </c>
      <c r="AC1411" t="s">
        <v>4201</v>
      </c>
      <c r="AD1411" t="s">
        <v>4289</v>
      </c>
      <c r="AE1411" t="s">
        <v>4</v>
      </c>
      <c r="AF1411" t="s">
        <v>1</v>
      </c>
      <c r="AG1411" t="s">
        <v>1</v>
      </c>
      <c r="AH1411" t="s">
        <v>5230</v>
      </c>
      <c r="AI1411" t="s">
        <v>5</v>
      </c>
      <c r="AJ1411" t="s">
        <v>1</v>
      </c>
      <c r="AK1411">
        <v>9332079590</v>
      </c>
      <c r="AL1411" t="s">
        <v>1</v>
      </c>
      <c r="AM1411" t="s">
        <v>1</v>
      </c>
      <c r="AN1411" t="s">
        <v>1</v>
      </c>
      <c r="AO1411" t="s">
        <v>5230</v>
      </c>
      <c r="AP1411" t="s">
        <v>1</v>
      </c>
      <c r="AQ1411" t="s">
        <v>2</v>
      </c>
      <c r="AR1411" t="s">
        <v>1</v>
      </c>
      <c r="AS1411" t="s">
        <v>1</v>
      </c>
      <c r="AT1411" t="s">
        <v>1</v>
      </c>
      <c r="AU1411" t="s">
        <v>1</v>
      </c>
      <c r="AV1411" t="s">
        <v>1</v>
      </c>
      <c r="AW1411" t="s">
        <v>11</v>
      </c>
      <c r="AX1411">
        <f>Tabla1[[#This Row],[precio del paquete]]-Tabla1[[#This Row],[Saldo_Deudor]]</f>
        <v>600</v>
      </c>
      <c r="AY1411">
        <v>14200</v>
      </c>
      <c r="AZ1411">
        <v>0</v>
      </c>
      <c r="BA1411">
        <v>0</v>
      </c>
      <c r="BB1411" s="20">
        <v>0</v>
      </c>
      <c r="BC1411" t="s">
        <v>3924</v>
      </c>
      <c r="BD1411" t="s">
        <v>6041</v>
      </c>
      <c r="BE1411" t="s">
        <v>3</v>
      </c>
      <c r="BF1411" t="s">
        <v>3</v>
      </c>
      <c r="BG1411" t="s">
        <v>3</v>
      </c>
      <c r="BH1411" t="s">
        <v>3</v>
      </c>
      <c r="BI1411" t="s">
        <v>3</v>
      </c>
      <c r="BJ1411" s="19" t="s">
        <v>6142</v>
      </c>
      <c r="BK1411" t="s">
        <v>3</v>
      </c>
      <c r="BL1411" t="s">
        <v>132</v>
      </c>
      <c r="BM1411" t="s">
        <v>1</v>
      </c>
      <c r="BN1411">
        <f>Tabla1[[#This Row],[precio del paquete]]</f>
        <v>14800</v>
      </c>
      <c r="BO1411" t="s">
        <v>1</v>
      </c>
      <c r="BP1411" t="s">
        <v>1</v>
      </c>
      <c r="BQ1411" t="s">
        <v>1</v>
      </c>
      <c r="BR1411" t="s">
        <v>1</v>
      </c>
      <c r="BS1411" t="s">
        <v>1</v>
      </c>
      <c r="BT1411" t="s">
        <v>1</v>
      </c>
      <c r="BU1411" t="s">
        <v>1</v>
      </c>
      <c r="BV1411" t="s">
        <v>1</v>
      </c>
      <c r="BW1411" t="s">
        <v>0</v>
      </c>
      <c r="BX1411" t="s">
        <v>1</v>
      </c>
      <c r="BY1411" t="s">
        <v>1</v>
      </c>
      <c r="BZ1411" t="s">
        <v>1</v>
      </c>
      <c r="CA1411" t="s">
        <v>1</v>
      </c>
      <c r="CB1411" t="s">
        <v>1</v>
      </c>
      <c r="CD1411" t="str" cm="1">
        <f t="array" aca="1" ref="CD1411" ca="1">eConcatenar(A1411:CB1411,"|")</f>
        <v>ORS7UVG0gJsubqI8|PAR2021-3578|3|MEMORIAL|TABASCO|CARDENAS|CENTRO|2021-10-11|14800|0|100|50|0|0|0|0|0|0|0|0|0|0|0|0|0|0|0|GOMEZ|HERNANDEZ|PEDRO|SOLTERO|X|X|CALLE REFORMA NUMERO 508|CENTRO|X|9332079590|X|X|X|CALLE REFORMA NUMERO 508|X|LUNES|X|X|X|X|X|DOMICILIO |600|14200|0|0|0|2022-08-01|2022-08-08|x|x|x|x|x|UOV7KOSR3LUDMNX|x|HOMBRE|X|14800|X|X|X|X|X|X|X|X|CARDENAS|X|X|X|X|X</v>
      </c>
    </row>
    <row r="1412" spans="1:82" x14ac:dyDescent="0.25">
      <c r="A1412" t="s">
        <v>1546</v>
      </c>
      <c r="B1412" t="s">
        <v>2192</v>
      </c>
      <c r="C1412">
        <v>3</v>
      </c>
      <c r="D1412" t="s">
        <v>3183</v>
      </c>
      <c r="E1412" t="s">
        <v>3188</v>
      </c>
      <c r="F1412" t="s">
        <v>0</v>
      </c>
      <c r="G1412" t="s">
        <v>5</v>
      </c>
      <c r="H1412" t="s">
        <v>3784</v>
      </c>
      <c r="I1412">
        <v>14800</v>
      </c>
      <c r="J1412">
        <v>0</v>
      </c>
      <c r="K1412">
        <v>100</v>
      </c>
      <c r="L1412">
        <v>50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  <c r="AB1412" t="s">
        <v>4299</v>
      </c>
      <c r="AC1412" t="s">
        <v>4184</v>
      </c>
      <c r="AD1412" t="s">
        <v>4300</v>
      </c>
      <c r="AE1412" t="s">
        <v>4</v>
      </c>
      <c r="AF1412" t="s">
        <v>1</v>
      </c>
      <c r="AG1412" t="s">
        <v>1</v>
      </c>
      <c r="AH1412" t="s">
        <v>5231</v>
      </c>
      <c r="AI1412" t="s">
        <v>5</v>
      </c>
      <c r="AJ1412" t="s">
        <v>1</v>
      </c>
      <c r="AK1412">
        <v>9331349170</v>
      </c>
      <c r="AL1412" t="s">
        <v>1</v>
      </c>
      <c r="AM1412" t="s">
        <v>1</v>
      </c>
      <c r="AN1412" t="s">
        <v>1</v>
      </c>
      <c r="AO1412" t="s">
        <v>5231</v>
      </c>
      <c r="AP1412" t="s">
        <v>1</v>
      </c>
      <c r="AQ1412" t="s">
        <v>2</v>
      </c>
      <c r="AR1412" t="s">
        <v>1</v>
      </c>
      <c r="AS1412" t="s">
        <v>1</v>
      </c>
      <c r="AT1412" t="s">
        <v>1</v>
      </c>
      <c r="AU1412" t="s">
        <v>1</v>
      </c>
      <c r="AV1412" t="s">
        <v>1</v>
      </c>
      <c r="AW1412" t="s">
        <v>11</v>
      </c>
      <c r="AX1412">
        <f>Tabla1[[#This Row],[precio del paquete]]-Tabla1[[#This Row],[Saldo_Deudor]]</f>
        <v>600</v>
      </c>
      <c r="AY1412">
        <v>14200</v>
      </c>
      <c r="AZ1412">
        <v>0</v>
      </c>
      <c r="BA1412">
        <v>0</v>
      </c>
      <c r="BB1412" s="20">
        <v>0</v>
      </c>
      <c r="BC1412" t="s">
        <v>3827</v>
      </c>
      <c r="BD1412" t="s">
        <v>4124</v>
      </c>
      <c r="BE1412" t="s">
        <v>3</v>
      </c>
      <c r="BF1412" t="s">
        <v>3</v>
      </c>
      <c r="BG1412" t="s">
        <v>3</v>
      </c>
      <c r="BH1412" t="s">
        <v>3</v>
      </c>
      <c r="BI1412" t="s">
        <v>3</v>
      </c>
      <c r="BJ1412" s="18" t="s">
        <v>6142</v>
      </c>
      <c r="BK1412" t="s">
        <v>3</v>
      </c>
      <c r="BL1412" t="s">
        <v>132</v>
      </c>
      <c r="BM1412" t="s">
        <v>1</v>
      </c>
      <c r="BN1412">
        <f>Tabla1[[#This Row],[precio del paquete]]</f>
        <v>14800</v>
      </c>
      <c r="BO1412" t="s">
        <v>1</v>
      </c>
      <c r="BP1412" t="s">
        <v>1</v>
      </c>
      <c r="BQ1412" t="s">
        <v>1</v>
      </c>
      <c r="BR1412" t="s">
        <v>1</v>
      </c>
      <c r="BS1412" t="s">
        <v>1</v>
      </c>
      <c r="BT1412" t="s">
        <v>1</v>
      </c>
      <c r="BU1412" t="s">
        <v>1</v>
      </c>
      <c r="BV1412" t="s">
        <v>1</v>
      </c>
      <c r="BW1412" t="s">
        <v>0</v>
      </c>
      <c r="BX1412" t="s">
        <v>1</v>
      </c>
      <c r="BY1412" t="s">
        <v>1</v>
      </c>
      <c r="BZ1412" t="s">
        <v>1</v>
      </c>
      <c r="CA1412" t="s">
        <v>1</v>
      </c>
      <c r="CB1412" t="s">
        <v>1</v>
      </c>
      <c r="CD1412" t="str" cm="1">
        <f t="array" aca="1" ref="CD1412" ca="1">eConcatenar(A1412:CB1412,"|")</f>
        <v>U3GfPKiDxvsPsFhP|PAR2021-3547|3|MEMORIAL|TABASCO|CARDENAS|CENTRO|2021-05-11|14800|0|100|50|0|0|0|0|0|0|0|0|0|0|0|0|0|0|0|OYOSA|PEREZ|OSCAR|SOLTERO|X|X|CALLE BUENOS AIRES|CENTRO|X|9331349170|X|X|X|CALLE BUENOS AIRES|X|LUNES|X|X|X|X|X|DOMICILIO |600|14200|0|0|0|2022-01-14|2022-01-21|x|x|x|x|x|UOV7KOSR3LUDMNX|x|HOMBRE|X|14800|X|X|X|X|X|X|X|X|CARDENAS|X|X|X|X|X</v>
      </c>
    </row>
    <row r="1413" spans="1:82" x14ac:dyDescent="0.25">
      <c r="A1413" t="s">
        <v>1547</v>
      </c>
      <c r="B1413" t="s">
        <v>2200</v>
      </c>
      <c r="C1413">
        <v>3</v>
      </c>
      <c r="D1413" t="s">
        <v>3183</v>
      </c>
      <c r="E1413" t="s">
        <v>3188</v>
      </c>
      <c r="F1413" t="s">
        <v>0</v>
      </c>
      <c r="G1413" t="s">
        <v>3735</v>
      </c>
      <c r="H1413" t="s">
        <v>3767</v>
      </c>
      <c r="I1413">
        <v>14800</v>
      </c>
      <c r="J1413">
        <v>0</v>
      </c>
      <c r="K1413">
        <v>100</v>
      </c>
      <c r="L1413">
        <v>50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 t="s">
        <v>4217</v>
      </c>
      <c r="AC1413" t="s">
        <v>4217</v>
      </c>
      <c r="AD1413" t="s">
        <v>4266</v>
      </c>
      <c r="AE1413" t="s">
        <v>4</v>
      </c>
      <c r="AF1413" t="s">
        <v>1</v>
      </c>
      <c r="AG1413" t="s">
        <v>1</v>
      </c>
      <c r="AH1413" t="s">
        <v>5239</v>
      </c>
      <c r="AI1413" t="s">
        <v>3735</v>
      </c>
      <c r="AJ1413" t="s">
        <v>1</v>
      </c>
      <c r="AK1413">
        <v>9331131895</v>
      </c>
      <c r="AL1413" t="s">
        <v>1</v>
      </c>
      <c r="AM1413" t="s">
        <v>1</v>
      </c>
      <c r="AN1413" t="s">
        <v>1</v>
      </c>
      <c r="AO1413" t="s">
        <v>5239</v>
      </c>
      <c r="AP1413" t="s">
        <v>1</v>
      </c>
      <c r="AQ1413" t="s">
        <v>2</v>
      </c>
      <c r="AR1413" t="s">
        <v>1</v>
      </c>
      <c r="AS1413" t="s">
        <v>1</v>
      </c>
      <c r="AT1413" t="s">
        <v>1</v>
      </c>
      <c r="AU1413" t="s">
        <v>1</v>
      </c>
      <c r="AV1413" t="s">
        <v>1</v>
      </c>
      <c r="AW1413" t="s">
        <v>11</v>
      </c>
      <c r="AX1413">
        <f>Tabla1[[#This Row],[precio del paquete]]-Tabla1[[#This Row],[Saldo_Deudor]]</f>
        <v>1800</v>
      </c>
      <c r="AY1413">
        <v>13000</v>
      </c>
      <c r="AZ1413">
        <v>0</v>
      </c>
      <c r="BA1413">
        <v>0</v>
      </c>
      <c r="BB1413" s="20">
        <v>0</v>
      </c>
      <c r="BC1413" t="s">
        <v>3988</v>
      </c>
      <c r="BD1413" t="s">
        <v>3768</v>
      </c>
      <c r="BE1413" t="s">
        <v>3</v>
      </c>
      <c r="BF1413" t="s">
        <v>3</v>
      </c>
      <c r="BG1413" t="s">
        <v>3</v>
      </c>
      <c r="BH1413" t="s">
        <v>3</v>
      </c>
      <c r="BI1413" t="s">
        <v>3</v>
      </c>
      <c r="BJ1413" s="19" t="s">
        <v>6142</v>
      </c>
      <c r="BK1413" t="s">
        <v>3</v>
      </c>
      <c r="BL1413" t="s">
        <v>132</v>
      </c>
      <c r="BM1413" t="s">
        <v>1</v>
      </c>
      <c r="BN1413">
        <f>Tabla1[[#This Row],[precio del paquete]]</f>
        <v>14800</v>
      </c>
      <c r="BO1413" t="s">
        <v>1</v>
      </c>
      <c r="BP1413" t="s">
        <v>1</v>
      </c>
      <c r="BQ1413" t="s">
        <v>1</v>
      </c>
      <c r="BR1413" t="s">
        <v>1</v>
      </c>
      <c r="BS1413" t="s">
        <v>1</v>
      </c>
      <c r="BT1413" t="s">
        <v>1</v>
      </c>
      <c r="BU1413" t="s">
        <v>1</v>
      </c>
      <c r="BV1413" t="s">
        <v>1</v>
      </c>
      <c r="BW1413" t="s">
        <v>0</v>
      </c>
      <c r="BX1413" t="s">
        <v>1</v>
      </c>
      <c r="BY1413" t="s">
        <v>1</v>
      </c>
      <c r="BZ1413" t="s">
        <v>1</v>
      </c>
      <c r="CA1413" t="s">
        <v>1</v>
      </c>
      <c r="CB1413" t="s">
        <v>1</v>
      </c>
      <c r="CD1413" t="str" cm="1">
        <f t="array" aca="1" ref="CD1413" ca="1">eConcatenar(A1413:CB1413,"|")</f>
        <v>aOb85EX4tqMgR4rD|PAR2021-3334|3|MEMORIAL|TABASCO|CARDENAS|CENTRO |2021-10-20|14800|0|100|50|0|0|0|0|0|0|0|0|0|0|0|0|0|0|0|RODRIGUEZ|RODRIGUEZ|YOLANDA|SOLTERO|X|X|CALLE 18 DE MARZO |CENTRO |X|9331131895|X|X|X|CALLE 18 DE MARZO |X|LUNES|X|X|X|X|X|DOMICILIO |1800|13000|0|0|0|2022-01-15|2022-01-22|x|x|x|x|x|UOV7KOSR3LUDMNX|x|HOMBRE|X|14800|X|X|X|X|X|X|X|X|CARDENAS|X|X|X|X|X</v>
      </c>
    </row>
    <row r="1414" spans="1:82" x14ac:dyDescent="0.25">
      <c r="A1414" t="s">
        <v>1548</v>
      </c>
      <c r="B1414" t="s">
        <v>2201</v>
      </c>
      <c r="C1414">
        <v>3</v>
      </c>
      <c r="D1414" t="s">
        <v>3183</v>
      </c>
      <c r="E1414" t="s">
        <v>3188</v>
      </c>
      <c r="F1414" t="s">
        <v>0</v>
      </c>
      <c r="G1414" t="s">
        <v>3735</v>
      </c>
      <c r="H1414" t="s">
        <v>3801</v>
      </c>
      <c r="I1414">
        <v>14800</v>
      </c>
      <c r="J1414">
        <v>0</v>
      </c>
      <c r="K1414">
        <v>200</v>
      </c>
      <c r="L1414">
        <v>50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 t="s">
        <v>4184</v>
      </c>
      <c r="AC1414" t="s">
        <v>4201</v>
      </c>
      <c r="AD1414" t="s">
        <v>9</v>
      </c>
      <c r="AE1414" t="s">
        <v>4</v>
      </c>
      <c r="AF1414" t="s">
        <v>1</v>
      </c>
      <c r="AG1414" t="s">
        <v>1</v>
      </c>
      <c r="AH1414" t="s">
        <v>5240</v>
      </c>
      <c r="AI1414" t="s">
        <v>3735</v>
      </c>
      <c r="AJ1414" t="s">
        <v>1</v>
      </c>
      <c r="AK1414">
        <v>9331306487</v>
      </c>
      <c r="AL1414" t="s">
        <v>1</v>
      </c>
      <c r="AM1414" t="s">
        <v>1</v>
      </c>
      <c r="AN1414" t="s">
        <v>1</v>
      </c>
      <c r="AO1414" t="s">
        <v>5240</v>
      </c>
      <c r="AP1414" t="s">
        <v>1</v>
      </c>
      <c r="AQ1414" t="s">
        <v>2</v>
      </c>
      <c r="AR1414" t="s">
        <v>1</v>
      </c>
      <c r="AS1414" t="s">
        <v>1</v>
      </c>
      <c r="AT1414" t="s">
        <v>1</v>
      </c>
      <c r="AU1414" t="s">
        <v>1</v>
      </c>
      <c r="AV1414" t="s">
        <v>1</v>
      </c>
      <c r="AW1414" t="s">
        <v>11</v>
      </c>
      <c r="AX1414">
        <f>Tabla1[[#This Row],[precio del paquete]]-Tabla1[[#This Row],[Saldo_Deudor]]</f>
        <v>0</v>
      </c>
      <c r="AY1414">
        <v>14800</v>
      </c>
      <c r="AZ1414">
        <v>0</v>
      </c>
      <c r="BA1414">
        <v>0</v>
      </c>
      <c r="BB1414" s="20">
        <v>0</v>
      </c>
      <c r="BC1414" t="s">
        <v>3924</v>
      </c>
      <c r="BD1414" t="s">
        <v>6041</v>
      </c>
      <c r="BE1414" t="s">
        <v>3</v>
      </c>
      <c r="BF1414" t="s">
        <v>3</v>
      </c>
      <c r="BG1414" t="s">
        <v>3</v>
      </c>
      <c r="BH1414" t="s">
        <v>3</v>
      </c>
      <c r="BI1414" t="s">
        <v>3</v>
      </c>
      <c r="BJ1414" s="18" t="s">
        <v>6142</v>
      </c>
      <c r="BK1414" t="s">
        <v>3</v>
      </c>
      <c r="BL1414" t="s">
        <v>132</v>
      </c>
      <c r="BM1414" t="s">
        <v>1</v>
      </c>
      <c r="BN1414">
        <f>Tabla1[[#This Row],[precio del paquete]]</f>
        <v>14800</v>
      </c>
      <c r="BO1414" t="s">
        <v>1</v>
      </c>
      <c r="BP1414" t="s">
        <v>1</v>
      </c>
      <c r="BQ1414" t="s">
        <v>1</v>
      </c>
      <c r="BR1414" t="s">
        <v>1</v>
      </c>
      <c r="BS1414" t="s">
        <v>1</v>
      </c>
      <c r="BT1414" t="s">
        <v>1</v>
      </c>
      <c r="BU1414" t="s">
        <v>1</v>
      </c>
      <c r="BV1414" t="s">
        <v>1</v>
      </c>
      <c r="BW1414" t="s">
        <v>0</v>
      </c>
      <c r="BX1414" t="s">
        <v>1</v>
      </c>
      <c r="BY1414" t="s">
        <v>1</v>
      </c>
      <c r="BZ1414" t="s">
        <v>1</v>
      </c>
      <c r="CA1414" t="s">
        <v>1</v>
      </c>
      <c r="CB1414" t="s">
        <v>1</v>
      </c>
      <c r="CD1414" t="str" cm="1">
        <f t="array" aca="1" ref="CD1414" ca="1">eConcatenar(A1414:CB1414,"|")</f>
        <v>ZVVQBqZZE4oAzb2F|PAR2021-3142|3|MEMORIAL|TABASCO|CARDENAS|CENTRO |2021-08-10|14800|0|200|50|0|0|0|0|0|0|0|0|0|0|0|0|0|0|0|PEREZ|HERNANDEZ|ROBERTO|SOLTERO|X|X|GUTIERREZ ZAMORA|CENTRO |X|9331306487|X|X|X|GUTIERREZ ZAMORA|X|LUNES|X|X|X|X|X|DOMICILIO |0|14800|0|0|0|2022-08-01|2022-08-08|x|x|x|x|x|UOV7KOSR3LUDMNX|x|HOMBRE|X|14800|X|X|X|X|X|X|X|X|CARDENAS|X|X|X|X|X</v>
      </c>
    </row>
    <row r="1415" spans="1:82" x14ac:dyDescent="0.25">
      <c r="A1415" t="s">
        <v>1549</v>
      </c>
      <c r="B1415" t="s">
        <v>2544</v>
      </c>
      <c r="C1415">
        <v>3</v>
      </c>
      <c r="D1415" t="s">
        <v>3183</v>
      </c>
      <c r="E1415" t="s">
        <v>3188</v>
      </c>
      <c r="F1415" t="s">
        <v>0</v>
      </c>
      <c r="G1415" t="s">
        <v>3441</v>
      </c>
      <c r="H1415" t="s">
        <v>3801</v>
      </c>
      <c r="I1415">
        <v>14800</v>
      </c>
      <c r="J1415">
        <v>0</v>
      </c>
      <c r="K1415">
        <v>200</v>
      </c>
      <c r="L1415">
        <v>50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 t="s">
        <v>4711</v>
      </c>
      <c r="AC1415" t="s">
        <v>4217</v>
      </c>
      <c r="AD1415" t="s">
        <v>4712</v>
      </c>
      <c r="AE1415" t="s">
        <v>4</v>
      </c>
      <c r="AF1415" t="s">
        <v>1</v>
      </c>
      <c r="AG1415" t="s">
        <v>1</v>
      </c>
      <c r="AH1415" t="s">
        <v>5490</v>
      </c>
      <c r="AI1415" t="s">
        <v>3441</v>
      </c>
      <c r="AJ1415" t="s">
        <v>1</v>
      </c>
      <c r="AK1415">
        <v>9331198375</v>
      </c>
      <c r="AL1415" t="s">
        <v>1</v>
      </c>
      <c r="AM1415" t="s">
        <v>1</v>
      </c>
      <c r="AN1415" t="s">
        <v>1</v>
      </c>
      <c r="AO1415" t="s">
        <v>5490</v>
      </c>
      <c r="AP1415" t="s">
        <v>1</v>
      </c>
      <c r="AQ1415" t="s">
        <v>2</v>
      </c>
      <c r="AR1415" t="s">
        <v>1</v>
      </c>
      <c r="AS1415" t="s">
        <v>1</v>
      </c>
      <c r="AT1415" t="s">
        <v>1</v>
      </c>
      <c r="AU1415" t="s">
        <v>1</v>
      </c>
      <c r="AV1415" t="s">
        <v>1</v>
      </c>
      <c r="AW1415" t="s">
        <v>11</v>
      </c>
      <c r="AX1415">
        <f>Tabla1[[#This Row],[precio del paquete]]-Tabla1[[#This Row],[Saldo_Deudor]]</f>
        <v>3200</v>
      </c>
      <c r="AY1415">
        <v>11600</v>
      </c>
      <c r="AZ1415">
        <v>0</v>
      </c>
      <c r="BA1415">
        <v>0</v>
      </c>
      <c r="BB1415" s="20">
        <v>0</v>
      </c>
      <c r="BC1415" t="s">
        <v>3924</v>
      </c>
      <c r="BD1415" t="s">
        <v>6041</v>
      </c>
      <c r="BE1415" t="s">
        <v>3</v>
      </c>
      <c r="BF1415" t="s">
        <v>3</v>
      </c>
      <c r="BG1415" t="s">
        <v>3</v>
      </c>
      <c r="BH1415" t="s">
        <v>3</v>
      </c>
      <c r="BI1415" t="s">
        <v>3</v>
      </c>
      <c r="BJ1415" s="19" t="s">
        <v>6142</v>
      </c>
      <c r="BK1415" t="s">
        <v>3</v>
      </c>
      <c r="BL1415" t="s">
        <v>132</v>
      </c>
      <c r="BM1415" t="s">
        <v>1</v>
      </c>
      <c r="BN1415">
        <f>Tabla1[[#This Row],[precio del paquete]]</f>
        <v>14800</v>
      </c>
      <c r="BO1415" t="s">
        <v>1</v>
      </c>
      <c r="BP1415" t="s">
        <v>1</v>
      </c>
      <c r="BQ1415" t="s">
        <v>1</v>
      </c>
      <c r="BR1415" t="s">
        <v>1</v>
      </c>
      <c r="BS1415" t="s">
        <v>1</v>
      </c>
      <c r="BT1415" t="s">
        <v>1</v>
      </c>
      <c r="BU1415" t="s">
        <v>1</v>
      </c>
      <c r="BV1415" t="s">
        <v>1</v>
      </c>
      <c r="BW1415" t="s">
        <v>0</v>
      </c>
      <c r="BX1415" t="s">
        <v>1</v>
      </c>
      <c r="BY1415" t="s">
        <v>1</v>
      </c>
      <c r="BZ1415" t="s">
        <v>1</v>
      </c>
      <c r="CA1415" t="s">
        <v>1</v>
      </c>
      <c r="CB1415" t="s">
        <v>1</v>
      </c>
      <c r="CD1415" t="str" cm="1">
        <f t="array" aca="1" ref="CD1415" ca="1">eConcatenar(A1415:CB1415,"|")</f>
        <v>zzw8sY3flXCN7SZL|PAR2021-3145|3|MEMORIAL|TABASCO|CARDENAS|MOCTEZUMA 2DA |2021-08-10|14800|0|200|50|0|0|0|0|0|0|0|0|0|0|0|0|0|0|0|CHAN|RODRIGUEZ|LUIS MIGUEL|SOLTERO|X|X|CALLE LA VACA SIN NUMERO|MOCTEZUMA 2DA |X|9331198375|X|X|X|CALLE LA VACA SIN NUMERO|X|LUNES|X|X|X|X|X|DOMICILIO |3200|11600|0|0|0|2022-08-01|2022-08-08|x|x|x|x|x|UOV7KOSR3LUDMNX|x|HOMBRE|X|14800|X|X|X|X|X|X|X|X|CARDENAS|X|X|X|X|X</v>
      </c>
    </row>
    <row r="1416" spans="1:82" x14ac:dyDescent="0.25">
      <c r="A1416" t="s">
        <v>1550</v>
      </c>
      <c r="B1416" t="s">
        <v>2835</v>
      </c>
      <c r="C1416">
        <v>3</v>
      </c>
      <c r="D1416" t="s">
        <v>3183</v>
      </c>
      <c r="E1416" t="s">
        <v>3188</v>
      </c>
      <c r="F1416" t="s">
        <v>3192</v>
      </c>
      <c r="G1416" t="s">
        <v>3596</v>
      </c>
      <c r="H1416" t="s">
        <v>3817</v>
      </c>
      <c r="I1416">
        <v>14800</v>
      </c>
      <c r="J1416">
        <v>0</v>
      </c>
      <c r="K1416">
        <v>50</v>
      </c>
      <c r="L1416">
        <v>50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 t="s">
        <v>4936</v>
      </c>
      <c r="AC1416" t="s">
        <v>4406</v>
      </c>
      <c r="AD1416" t="s">
        <v>4407</v>
      </c>
      <c r="AE1416" t="s">
        <v>4</v>
      </c>
      <c r="AF1416" t="s">
        <v>1</v>
      </c>
      <c r="AG1416" t="s">
        <v>1</v>
      </c>
      <c r="AH1416" t="s">
        <v>5691</v>
      </c>
      <c r="AI1416" t="s">
        <v>3596</v>
      </c>
      <c r="AJ1416" t="s">
        <v>1</v>
      </c>
      <c r="AK1416">
        <v>9331478106</v>
      </c>
      <c r="AL1416" t="s">
        <v>1</v>
      </c>
      <c r="AM1416" t="s">
        <v>1</v>
      </c>
      <c r="AN1416" t="s">
        <v>1</v>
      </c>
      <c r="AO1416" t="s">
        <v>5691</v>
      </c>
      <c r="AP1416" t="s">
        <v>1</v>
      </c>
      <c r="AQ1416" t="s">
        <v>2</v>
      </c>
      <c r="AR1416" t="s">
        <v>1</v>
      </c>
      <c r="AS1416" t="s">
        <v>1</v>
      </c>
      <c r="AT1416" t="s">
        <v>1</v>
      </c>
      <c r="AU1416" t="s">
        <v>1</v>
      </c>
      <c r="AV1416" t="s">
        <v>1</v>
      </c>
      <c r="AW1416" t="s">
        <v>11</v>
      </c>
      <c r="AX1416">
        <f>Tabla1[[#This Row],[precio del paquete]]-Tabla1[[#This Row],[Saldo_Deudor]]</f>
        <v>1050</v>
      </c>
      <c r="AY1416">
        <v>13750</v>
      </c>
      <c r="AZ1416">
        <v>0</v>
      </c>
      <c r="BA1416">
        <v>0</v>
      </c>
      <c r="BB1416" s="20">
        <v>0</v>
      </c>
      <c r="BC1416" t="s">
        <v>4124</v>
      </c>
      <c r="BD1416" t="s">
        <v>4103</v>
      </c>
      <c r="BE1416" t="s">
        <v>3</v>
      </c>
      <c r="BF1416" t="s">
        <v>3</v>
      </c>
      <c r="BG1416" t="s">
        <v>3</v>
      </c>
      <c r="BH1416" t="s">
        <v>3</v>
      </c>
      <c r="BI1416" t="s">
        <v>3</v>
      </c>
      <c r="BJ1416" s="18" t="s">
        <v>6142</v>
      </c>
      <c r="BK1416" t="s">
        <v>3</v>
      </c>
      <c r="BL1416" t="s">
        <v>132</v>
      </c>
      <c r="BM1416" t="s">
        <v>1</v>
      </c>
      <c r="BN1416">
        <f>Tabla1[[#This Row],[precio del paquete]]</f>
        <v>14800</v>
      </c>
      <c r="BO1416" t="s">
        <v>1</v>
      </c>
      <c r="BP1416" t="s">
        <v>1</v>
      </c>
      <c r="BQ1416" t="s">
        <v>1</v>
      </c>
      <c r="BR1416" t="s">
        <v>1</v>
      </c>
      <c r="BS1416" t="s">
        <v>1</v>
      </c>
      <c r="BT1416" t="s">
        <v>1</v>
      </c>
      <c r="BU1416" t="s">
        <v>1</v>
      </c>
      <c r="BV1416" t="s">
        <v>1</v>
      </c>
      <c r="BW1416" t="s">
        <v>0</v>
      </c>
      <c r="BX1416" t="s">
        <v>1</v>
      </c>
      <c r="BY1416" t="s">
        <v>1</v>
      </c>
      <c r="BZ1416" t="s">
        <v>1</v>
      </c>
      <c r="CA1416" t="s">
        <v>1</v>
      </c>
      <c r="CB1416" t="s">
        <v>1</v>
      </c>
      <c r="CD1416" t="str" cm="1">
        <f t="array" aca="1" ref="CD1416" ca="1">eConcatenar(A1416:CB1416,"|")</f>
        <v>AMcELUUiQ4yXd72a|CAR2021-6080|3|MEMORIAL|TABASCO|PARAISO|SANTUARIO 1RA |2021-10-15|14800|0|50|50|0|0|0|0|0|0|0|0|0|0|0|0|0|0|0|ULLOA|BALCAZAR|ALFREDO|SOLTERO|X|X|SANTUARIO 1RA|SANTUARIO 1RA |X|9331478106|X|X|X|SANTUARIO 1RA|X|LUNES|X|X|X|X|X|DOMICILIO |1050|13750|0|0|0|2022-01-21|2022-01-28|x|x|x|x|x|UOV7KOSR3LUDMNX|x|HOMBRE|X|14800|X|X|X|X|X|X|X|X|CARDENAS|X|X|X|X|X</v>
      </c>
    </row>
    <row r="1417" spans="1:82" x14ac:dyDescent="0.25">
      <c r="A1417" t="s">
        <v>1551</v>
      </c>
      <c r="B1417" t="s">
        <v>2574</v>
      </c>
      <c r="C1417">
        <v>3</v>
      </c>
      <c r="D1417" t="s">
        <v>3183</v>
      </c>
      <c r="E1417" t="s">
        <v>3188</v>
      </c>
      <c r="F1417" t="s">
        <v>0</v>
      </c>
      <c r="G1417" t="s">
        <v>3458</v>
      </c>
      <c r="H1417" t="s">
        <v>3963</v>
      </c>
      <c r="I1417">
        <v>14800</v>
      </c>
      <c r="J1417">
        <v>0</v>
      </c>
      <c r="K1417">
        <v>100</v>
      </c>
      <c r="L1417">
        <v>50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 t="s">
        <v>4206</v>
      </c>
      <c r="AC1417" t="s">
        <v>4223</v>
      </c>
      <c r="AD1417" t="s">
        <v>4747</v>
      </c>
      <c r="AE1417" t="s">
        <v>4</v>
      </c>
      <c r="AF1417" t="s">
        <v>1</v>
      </c>
      <c r="AG1417" t="s">
        <v>1</v>
      </c>
      <c r="AH1417" t="s">
        <v>5514</v>
      </c>
      <c r="AI1417" t="s">
        <v>3458</v>
      </c>
      <c r="AJ1417" t="s">
        <v>1</v>
      </c>
      <c r="AK1417">
        <v>9371679287</v>
      </c>
      <c r="AL1417" t="s">
        <v>1</v>
      </c>
      <c r="AM1417" t="s">
        <v>1</v>
      </c>
      <c r="AN1417" t="s">
        <v>1</v>
      </c>
      <c r="AO1417" t="s">
        <v>5514</v>
      </c>
      <c r="AP1417" t="s">
        <v>1</v>
      </c>
      <c r="AQ1417" t="s">
        <v>2</v>
      </c>
      <c r="AR1417" t="s">
        <v>1</v>
      </c>
      <c r="AS1417" t="s">
        <v>1</v>
      </c>
      <c r="AT1417" t="s">
        <v>1</v>
      </c>
      <c r="AU1417" t="s">
        <v>1</v>
      </c>
      <c r="AV1417" t="s">
        <v>1</v>
      </c>
      <c r="AW1417" t="s">
        <v>11</v>
      </c>
      <c r="AX1417">
        <f>Tabla1[[#This Row],[precio del paquete]]-Tabla1[[#This Row],[Saldo_Deudor]]</f>
        <v>2700</v>
      </c>
      <c r="AY1417">
        <v>12100</v>
      </c>
      <c r="AZ1417">
        <v>0</v>
      </c>
      <c r="BA1417">
        <v>0</v>
      </c>
      <c r="BB1417" s="20">
        <v>0</v>
      </c>
      <c r="BC1417" t="s">
        <v>3827</v>
      </c>
      <c r="BD1417" t="s">
        <v>4124</v>
      </c>
      <c r="BE1417" t="s">
        <v>3</v>
      </c>
      <c r="BF1417" t="s">
        <v>3</v>
      </c>
      <c r="BG1417" t="s">
        <v>3</v>
      </c>
      <c r="BH1417" t="s">
        <v>3</v>
      </c>
      <c r="BI1417" t="s">
        <v>3</v>
      </c>
      <c r="BJ1417" s="19" t="s">
        <v>6128</v>
      </c>
      <c r="BK1417" t="s">
        <v>3</v>
      </c>
      <c r="BL1417" t="s">
        <v>132</v>
      </c>
      <c r="BM1417" t="s">
        <v>1</v>
      </c>
      <c r="BN1417">
        <f>Tabla1[[#This Row],[precio del paquete]]</f>
        <v>14800</v>
      </c>
      <c r="BO1417" t="s">
        <v>1</v>
      </c>
      <c r="BP1417" t="s">
        <v>1</v>
      </c>
      <c r="BQ1417" t="s">
        <v>1</v>
      </c>
      <c r="BR1417" t="s">
        <v>1</v>
      </c>
      <c r="BS1417" t="s">
        <v>1</v>
      </c>
      <c r="BT1417" t="s">
        <v>1</v>
      </c>
      <c r="BU1417" t="s">
        <v>1</v>
      </c>
      <c r="BV1417" t="s">
        <v>1</v>
      </c>
      <c r="BW1417" t="s">
        <v>0</v>
      </c>
      <c r="BX1417" t="s">
        <v>1</v>
      </c>
      <c r="BY1417" t="s">
        <v>1</v>
      </c>
      <c r="BZ1417" t="s">
        <v>1</v>
      </c>
      <c r="CA1417" t="s">
        <v>1</v>
      </c>
      <c r="CB1417" t="s">
        <v>1</v>
      </c>
      <c r="CD1417" t="str" cm="1">
        <f t="array" aca="1" ref="CD1417" ca="1">eConcatenar(A1417:CB1417,"|")</f>
        <v>Pqvl6F9yXfYM56Uk|CAR2021-5414|3|MEMORIAL|TABASCO|CARDENAS|OBLADO C-10|2021-09-15|14800|0|100|50|0|0|0|0|0|0|0|0|0|0|0|0|0|0|0|MARTINEZ|SERVIN|ELDA|SOLTERO|X|X|POBLADO C-10 CALLE 8|OBLADO C-10|X|9371679287|X|X|X|POBLADO C-10 CALLE 8|X|LUNES|X|X|X|X|X|DOMICILIO |2700|12100|0|0|0|2022-01-14|2022-01-21|x|x|x|x|x|EJCRE545VMMBBOQ|x|HOMBRE|X|14800|X|X|X|X|X|X|X|X|CARDENAS|X|X|X|X|X</v>
      </c>
    </row>
    <row r="1418" spans="1:82" x14ac:dyDescent="0.25">
      <c r="A1418" t="s">
        <v>1552</v>
      </c>
      <c r="B1418" t="s">
        <v>2604</v>
      </c>
      <c r="C1418">
        <v>3</v>
      </c>
      <c r="D1418" t="s">
        <v>3183</v>
      </c>
      <c r="E1418" t="s">
        <v>3188</v>
      </c>
      <c r="F1418" t="s">
        <v>0</v>
      </c>
      <c r="G1418" t="s">
        <v>3480</v>
      </c>
      <c r="H1418" t="s">
        <v>3854</v>
      </c>
      <c r="I1418">
        <v>14800</v>
      </c>
      <c r="J1418">
        <v>0</v>
      </c>
      <c r="K1418">
        <v>200</v>
      </c>
      <c r="L1418">
        <v>50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  <c r="AB1418" t="s">
        <v>4309</v>
      </c>
      <c r="AC1418" t="s">
        <v>8</v>
      </c>
      <c r="AD1418" t="s">
        <v>9</v>
      </c>
      <c r="AE1418" t="s">
        <v>4</v>
      </c>
      <c r="AF1418" t="s">
        <v>1</v>
      </c>
      <c r="AG1418" t="s">
        <v>1</v>
      </c>
      <c r="AH1418" t="s">
        <v>3480</v>
      </c>
      <c r="AI1418" t="s">
        <v>3480</v>
      </c>
      <c r="AJ1418" t="s">
        <v>1</v>
      </c>
      <c r="AK1418">
        <v>9984902223</v>
      </c>
      <c r="AL1418" t="s">
        <v>1</v>
      </c>
      <c r="AM1418" t="s">
        <v>1</v>
      </c>
      <c r="AN1418" t="s">
        <v>1</v>
      </c>
      <c r="AO1418" t="s">
        <v>3480</v>
      </c>
      <c r="AP1418" t="s">
        <v>1</v>
      </c>
      <c r="AQ1418" t="s">
        <v>2</v>
      </c>
      <c r="AR1418" t="s">
        <v>1</v>
      </c>
      <c r="AS1418" t="s">
        <v>1</v>
      </c>
      <c r="AT1418" t="s">
        <v>1</v>
      </c>
      <c r="AU1418" t="s">
        <v>1</v>
      </c>
      <c r="AV1418" t="s">
        <v>1</v>
      </c>
      <c r="AW1418" t="s">
        <v>11</v>
      </c>
      <c r="AX1418">
        <f>Tabla1[[#This Row],[precio del paquete]]-Tabla1[[#This Row],[Saldo_Deudor]]</f>
        <v>1600</v>
      </c>
      <c r="AY1418">
        <v>13200</v>
      </c>
      <c r="AZ1418">
        <v>0</v>
      </c>
      <c r="BA1418">
        <v>0</v>
      </c>
      <c r="BB1418" s="20">
        <v>0</v>
      </c>
      <c r="BC1418" t="s">
        <v>4124</v>
      </c>
      <c r="BD1418" t="s">
        <v>4103</v>
      </c>
      <c r="BE1418" t="s">
        <v>3</v>
      </c>
      <c r="BF1418" t="s">
        <v>3</v>
      </c>
      <c r="BG1418" t="s">
        <v>3</v>
      </c>
      <c r="BH1418" t="s">
        <v>3</v>
      </c>
      <c r="BI1418" t="s">
        <v>3</v>
      </c>
      <c r="BJ1418" s="18" t="s">
        <v>6128</v>
      </c>
      <c r="BK1418" t="s">
        <v>3</v>
      </c>
      <c r="BL1418" t="s">
        <v>132</v>
      </c>
      <c r="BM1418" t="s">
        <v>1</v>
      </c>
      <c r="BN1418">
        <f>Tabla1[[#This Row],[precio del paquete]]</f>
        <v>14800</v>
      </c>
      <c r="BO1418" t="s">
        <v>1</v>
      </c>
      <c r="BP1418" t="s">
        <v>1</v>
      </c>
      <c r="BQ1418" t="s">
        <v>1</v>
      </c>
      <c r="BR1418" t="s">
        <v>1</v>
      </c>
      <c r="BS1418" t="s">
        <v>1</v>
      </c>
      <c r="BT1418" t="s">
        <v>1</v>
      </c>
      <c r="BU1418" t="s">
        <v>1</v>
      </c>
      <c r="BV1418" t="s">
        <v>1</v>
      </c>
      <c r="BW1418" t="s">
        <v>0</v>
      </c>
      <c r="BX1418" t="s">
        <v>1</v>
      </c>
      <c r="BY1418" t="s">
        <v>1</v>
      </c>
      <c r="BZ1418" t="s">
        <v>1</v>
      </c>
      <c r="CA1418" t="s">
        <v>1</v>
      </c>
      <c r="CB1418" t="s">
        <v>1</v>
      </c>
      <c r="CD1418" t="str" cm="1">
        <f t="array" aca="1" ref="CD1418" ca="1">eConcatenar(A1418:CB1418,"|")</f>
        <v>651pm2TbQ4VeaoAe|CAR2021-5867|3|MEMORIAL|TABASCO|CARDENAS|POBLADO C-10 CALLE 1|2021-06-10|14800|0|200|50|0|0|0|0|0|0|0|0|0|0|0|0|0|0|0|PEREGRINO|GOMEZ|ROBERTO|SOLTERO|X|X|POBLADO C-10 CALLE 1|POBLADO C-10 CALLE 1|X|9984902223|X|X|X|POBLADO C-10 CALLE 1|X|LUNES|X|X|X|X|X|DOMICILIO |1600|13200|0|0|0|2022-01-21|2022-01-28|x|x|x|x|x|EJCRE545VMMBBOQ|x|HOMBRE|X|14800|X|X|X|X|X|X|X|X|CARDENAS|X|X|X|X|X</v>
      </c>
    </row>
    <row r="1419" spans="1:82" x14ac:dyDescent="0.25">
      <c r="A1419" t="s">
        <v>1553</v>
      </c>
      <c r="B1419" t="s">
        <v>2407</v>
      </c>
      <c r="C1419">
        <v>3</v>
      </c>
      <c r="D1419" t="s">
        <v>3183</v>
      </c>
      <c r="E1419" t="s">
        <v>3188</v>
      </c>
      <c r="F1419" t="s">
        <v>0</v>
      </c>
      <c r="G1419" t="s">
        <v>3358</v>
      </c>
      <c r="H1419" t="s">
        <v>3763</v>
      </c>
      <c r="I1419">
        <v>14800</v>
      </c>
      <c r="J1419">
        <v>0</v>
      </c>
      <c r="K1419">
        <v>100</v>
      </c>
      <c r="L1419">
        <v>50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 t="s">
        <v>4283</v>
      </c>
      <c r="AC1419" t="s">
        <v>4344</v>
      </c>
      <c r="AD1419" t="s">
        <v>4580</v>
      </c>
      <c r="AE1419" t="s">
        <v>4</v>
      </c>
      <c r="AF1419" t="s">
        <v>1</v>
      </c>
      <c r="AG1419" t="s">
        <v>1</v>
      </c>
      <c r="AH1419" t="s">
        <v>3358</v>
      </c>
      <c r="AI1419" t="s">
        <v>3358</v>
      </c>
      <c r="AJ1419" t="s">
        <v>1</v>
      </c>
      <c r="AK1419">
        <v>9371404244</v>
      </c>
      <c r="AL1419" t="s">
        <v>1</v>
      </c>
      <c r="AM1419" t="s">
        <v>1</v>
      </c>
      <c r="AN1419" t="s">
        <v>1</v>
      </c>
      <c r="AO1419" t="s">
        <v>3358</v>
      </c>
      <c r="AP1419" t="s">
        <v>1</v>
      </c>
      <c r="AQ1419" t="s">
        <v>2</v>
      </c>
      <c r="AR1419" t="s">
        <v>1</v>
      </c>
      <c r="AS1419" t="s">
        <v>1</v>
      </c>
      <c r="AT1419" t="s">
        <v>1</v>
      </c>
      <c r="AU1419" t="s">
        <v>1</v>
      </c>
      <c r="AV1419" t="s">
        <v>1</v>
      </c>
      <c r="AW1419" t="s">
        <v>11</v>
      </c>
      <c r="AX1419">
        <f>Tabla1[[#This Row],[precio del paquete]]-Tabla1[[#This Row],[Saldo_Deudor]]</f>
        <v>12300</v>
      </c>
      <c r="AY1419">
        <v>2500</v>
      </c>
      <c r="AZ1419">
        <v>0</v>
      </c>
      <c r="BA1419">
        <v>0</v>
      </c>
      <c r="BB1419" s="20">
        <v>0</v>
      </c>
      <c r="BC1419" t="s">
        <v>4124</v>
      </c>
      <c r="BD1419" t="s">
        <v>4103</v>
      </c>
      <c r="BE1419" t="s">
        <v>3</v>
      </c>
      <c r="BF1419" t="s">
        <v>3</v>
      </c>
      <c r="BG1419" t="s">
        <v>3</v>
      </c>
      <c r="BH1419" t="s">
        <v>3</v>
      </c>
      <c r="BI1419" t="s">
        <v>3</v>
      </c>
      <c r="BJ1419" s="19" t="s">
        <v>6128</v>
      </c>
      <c r="BK1419" t="s">
        <v>3</v>
      </c>
      <c r="BL1419" t="s">
        <v>132</v>
      </c>
      <c r="BM1419" t="s">
        <v>1</v>
      </c>
      <c r="BN1419">
        <f>Tabla1[[#This Row],[precio del paquete]]</f>
        <v>14800</v>
      </c>
      <c r="BO1419" t="s">
        <v>1</v>
      </c>
      <c r="BP1419" t="s">
        <v>1</v>
      </c>
      <c r="BQ1419" t="s">
        <v>1</v>
      </c>
      <c r="BR1419" t="s">
        <v>1</v>
      </c>
      <c r="BS1419" t="s">
        <v>1</v>
      </c>
      <c r="BT1419" t="s">
        <v>1</v>
      </c>
      <c r="BU1419" t="s">
        <v>1</v>
      </c>
      <c r="BV1419" t="s">
        <v>1</v>
      </c>
      <c r="BW1419" t="s">
        <v>0</v>
      </c>
      <c r="BX1419" t="s">
        <v>1</v>
      </c>
      <c r="BY1419" t="s">
        <v>1</v>
      </c>
      <c r="BZ1419" t="s">
        <v>1</v>
      </c>
      <c r="CA1419" t="s">
        <v>1</v>
      </c>
      <c r="CB1419" t="s">
        <v>1</v>
      </c>
      <c r="CD1419" t="str" cm="1">
        <f t="array" aca="1" ref="CD1419" ca="1">eConcatenar(A1419:CB1419,"|")</f>
        <v>JXA97yeg1okMjN31|CAR2019-1357|3|MEMORIAL|TABASCO|CARDENAS|ENCRUCIJADA 3RA |2022-02-01|14800|0|100|50|0|0|0|0|0|0|0|0|0|0|0|0|0|0|0|CORDOVA||MAGDALENO|SOLTERO|X|X|ENCRUCIJADA 3RA |ENCRUCIJADA 3RA |X|9371404244|X|X|X|ENCRUCIJADA 3RA |X|LUNES|X|X|X|X|X|DOMICILIO |12300|2500|0|0|0|2022-01-21|2022-01-28|x|x|x|x|x|EJCRE545VMMBBOQ|x|HOMBRE|X|14800|X|X|X|X|X|X|X|X|CARDENAS|X|X|X|X|X</v>
      </c>
    </row>
    <row r="1420" spans="1:82" x14ac:dyDescent="0.25">
      <c r="A1420" t="s">
        <v>1554</v>
      </c>
      <c r="B1420" t="s">
        <v>2408</v>
      </c>
      <c r="C1420">
        <v>3</v>
      </c>
      <c r="D1420" t="s">
        <v>3183</v>
      </c>
      <c r="E1420" t="s">
        <v>3188</v>
      </c>
      <c r="F1420" t="s">
        <v>0</v>
      </c>
      <c r="G1420" t="s">
        <v>3358</v>
      </c>
      <c r="H1420" t="s">
        <v>3763</v>
      </c>
      <c r="I1420">
        <v>14800</v>
      </c>
      <c r="J1420">
        <v>0</v>
      </c>
      <c r="K1420">
        <v>100</v>
      </c>
      <c r="L1420">
        <v>50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 t="s">
        <v>4184</v>
      </c>
      <c r="AC1420" t="s">
        <v>4581</v>
      </c>
      <c r="AD1420" t="s">
        <v>4582</v>
      </c>
      <c r="AE1420" t="s">
        <v>4</v>
      </c>
      <c r="AF1420" t="s">
        <v>1</v>
      </c>
      <c r="AG1420" t="s">
        <v>1</v>
      </c>
      <c r="AH1420" t="s">
        <v>3358</v>
      </c>
      <c r="AI1420" t="s">
        <v>3358</v>
      </c>
      <c r="AJ1420" t="s">
        <v>1</v>
      </c>
      <c r="AK1420" t="s">
        <v>1</v>
      </c>
      <c r="AL1420" t="s">
        <v>1</v>
      </c>
      <c r="AM1420" t="s">
        <v>1</v>
      </c>
      <c r="AN1420" t="s">
        <v>1</v>
      </c>
      <c r="AO1420" t="s">
        <v>3358</v>
      </c>
      <c r="AP1420" t="s">
        <v>1</v>
      </c>
      <c r="AQ1420" t="s">
        <v>2</v>
      </c>
      <c r="AR1420" t="s">
        <v>1</v>
      </c>
      <c r="AS1420" t="s">
        <v>1</v>
      </c>
      <c r="AT1420" t="s">
        <v>1</v>
      </c>
      <c r="AU1420" t="s">
        <v>1</v>
      </c>
      <c r="AV1420" t="s">
        <v>1</v>
      </c>
      <c r="AW1420" t="s">
        <v>11</v>
      </c>
      <c r="AX1420">
        <f>Tabla1[[#This Row],[precio del paquete]]-Tabla1[[#This Row],[Saldo_Deudor]]</f>
        <v>10400</v>
      </c>
      <c r="AY1420">
        <v>4400</v>
      </c>
      <c r="AZ1420">
        <v>0</v>
      </c>
      <c r="BA1420">
        <v>0</v>
      </c>
      <c r="BB1420" s="20">
        <v>0</v>
      </c>
      <c r="BC1420" t="s">
        <v>4124</v>
      </c>
      <c r="BD1420" t="s">
        <v>4103</v>
      </c>
      <c r="BE1420" t="s">
        <v>3</v>
      </c>
      <c r="BF1420" t="s">
        <v>3</v>
      </c>
      <c r="BG1420" t="s">
        <v>3</v>
      </c>
      <c r="BH1420" t="s">
        <v>3</v>
      </c>
      <c r="BI1420" t="s">
        <v>3</v>
      </c>
      <c r="BJ1420" s="18" t="s">
        <v>6128</v>
      </c>
      <c r="BK1420" t="s">
        <v>3</v>
      </c>
      <c r="BL1420" t="s">
        <v>132</v>
      </c>
      <c r="BM1420" t="s">
        <v>1</v>
      </c>
      <c r="BN1420">
        <f>Tabla1[[#This Row],[precio del paquete]]</f>
        <v>14800</v>
      </c>
      <c r="BO1420" t="s">
        <v>1</v>
      </c>
      <c r="BP1420" t="s">
        <v>1</v>
      </c>
      <c r="BQ1420" t="s">
        <v>1</v>
      </c>
      <c r="BR1420" t="s">
        <v>1</v>
      </c>
      <c r="BS1420" t="s">
        <v>1</v>
      </c>
      <c r="BT1420" t="s">
        <v>1</v>
      </c>
      <c r="BU1420" t="s">
        <v>1</v>
      </c>
      <c r="BV1420" t="s">
        <v>1</v>
      </c>
      <c r="BW1420" t="s">
        <v>0</v>
      </c>
      <c r="BX1420" t="s">
        <v>1</v>
      </c>
      <c r="BY1420" t="s">
        <v>1</v>
      </c>
      <c r="BZ1420" t="s">
        <v>1</v>
      </c>
      <c r="CA1420" t="s">
        <v>1</v>
      </c>
      <c r="CB1420" t="s">
        <v>1</v>
      </c>
      <c r="CD1420" t="str" cm="1">
        <f t="array" aca="1" ref="CD1420" ca="1">eConcatenar(A1420:CB1420,"|")</f>
        <v>4DWubXaCLTDozoEB|CAR2020-1400|3|MEMORIAL|TABASCO|CARDENAS|ENCRUCIJADA 3RA |2022-02-01|14800|0|100|50|0|0|0|0|0|0|0|0|0|0|0|0|0|0|0|PEREZ|CACHO|YANIRA|SOLTERO|X|X|ENCRUCIJADA 3RA |ENCRUCIJADA 3RA |X|X|X|X|X|ENCRUCIJADA 3RA |X|LUNES|X|X|X|X|X|DOMICILIO |10400|4400|0|0|0|2022-01-21|2022-01-28|x|x|x|x|x|EJCRE545VMMBBOQ|x|HOMBRE|X|14800|X|X|X|X|X|X|X|X|CARDENAS|X|X|X|X|X</v>
      </c>
    </row>
    <row r="1421" spans="1:82" x14ac:dyDescent="0.25">
      <c r="A1421" t="s">
        <v>1555</v>
      </c>
      <c r="B1421" t="s">
        <v>2836</v>
      </c>
      <c r="C1421">
        <v>3</v>
      </c>
      <c r="D1421" t="s">
        <v>3183</v>
      </c>
      <c r="E1421" t="s">
        <v>3188</v>
      </c>
      <c r="F1421" t="s">
        <v>10</v>
      </c>
      <c r="G1421" t="s">
        <v>3596</v>
      </c>
      <c r="H1421" t="s">
        <v>3942</v>
      </c>
      <c r="I1421">
        <v>14800</v>
      </c>
      <c r="J1421">
        <v>0</v>
      </c>
      <c r="K1421">
        <v>400</v>
      </c>
      <c r="L1421">
        <v>50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 t="s">
        <v>4224</v>
      </c>
      <c r="AC1421" t="s">
        <v>4186</v>
      </c>
      <c r="AD1421" t="s">
        <v>4429</v>
      </c>
      <c r="AE1421" t="s">
        <v>4</v>
      </c>
      <c r="AF1421" t="s">
        <v>1</v>
      </c>
      <c r="AG1421" t="s">
        <v>1</v>
      </c>
      <c r="AH1421" t="s">
        <v>5692</v>
      </c>
      <c r="AI1421" t="s">
        <v>3596</v>
      </c>
      <c r="AJ1421" t="s">
        <v>1</v>
      </c>
      <c r="AK1421">
        <v>8122131600</v>
      </c>
      <c r="AL1421" t="s">
        <v>1</v>
      </c>
      <c r="AM1421" t="s">
        <v>1</v>
      </c>
      <c r="AN1421" t="s">
        <v>1</v>
      </c>
      <c r="AO1421" t="s">
        <v>5692</v>
      </c>
      <c r="AP1421" t="s">
        <v>1</v>
      </c>
      <c r="AQ1421" t="s">
        <v>2</v>
      </c>
      <c r="AR1421" t="s">
        <v>1</v>
      </c>
      <c r="AS1421" t="s">
        <v>1</v>
      </c>
      <c r="AT1421" t="s">
        <v>1</v>
      </c>
      <c r="AU1421" t="s">
        <v>1</v>
      </c>
      <c r="AV1421" t="s">
        <v>1</v>
      </c>
      <c r="AW1421" t="s">
        <v>11</v>
      </c>
      <c r="AX1421">
        <f>Tabla1[[#This Row],[precio del paquete]]-Tabla1[[#This Row],[Saldo_Deudor]]</f>
        <v>800</v>
      </c>
      <c r="AY1421">
        <v>14000</v>
      </c>
      <c r="AZ1421">
        <v>0</v>
      </c>
      <c r="BA1421">
        <v>0</v>
      </c>
      <c r="BB1421" s="20">
        <v>0</v>
      </c>
      <c r="BC1421" t="s">
        <v>4124</v>
      </c>
      <c r="BD1421" t="s">
        <v>4103</v>
      </c>
      <c r="BE1421" t="s">
        <v>3</v>
      </c>
      <c r="BF1421" t="s">
        <v>3</v>
      </c>
      <c r="BG1421" t="s">
        <v>3</v>
      </c>
      <c r="BH1421" t="s">
        <v>3</v>
      </c>
      <c r="BI1421" t="s">
        <v>3</v>
      </c>
      <c r="BJ1421" s="19" t="s">
        <v>6128</v>
      </c>
      <c r="BK1421" t="s">
        <v>3</v>
      </c>
      <c r="BL1421" t="s">
        <v>132</v>
      </c>
      <c r="BM1421" t="s">
        <v>1</v>
      </c>
      <c r="BN1421">
        <f>Tabla1[[#This Row],[precio del paquete]]</f>
        <v>14800</v>
      </c>
      <c r="BO1421" t="s">
        <v>1</v>
      </c>
      <c r="BP1421" t="s">
        <v>1</v>
      </c>
      <c r="BQ1421" t="s">
        <v>1</v>
      </c>
      <c r="BR1421" t="s">
        <v>1</v>
      </c>
      <c r="BS1421" t="s">
        <v>1</v>
      </c>
      <c r="BT1421" t="s">
        <v>1</v>
      </c>
      <c r="BU1421" t="s">
        <v>1</v>
      </c>
      <c r="BV1421" t="s">
        <v>1</v>
      </c>
      <c r="BW1421" t="s">
        <v>0</v>
      </c>
      <c r="BX1421" t="s">
        <v>1</v>
      </c>
      <c r="BY1421" t="s">
        <v>1</v>
      </c>
      <c r="BZ1421" t="s">
        <v>1</v>
      </c>
      <c r="CA1421" t="s">
        <v>1</v>
      </c>
      <c r="CB1421" t="s">
        <v>1</v>
      </c>
      <c r="CD1421" t="str" cm="1">
        <f t="array" aca="1" ref="CD1421" ca="1">eConcatenar(A1421:CB1421,"|")</f>
        <v>HauFL4GaAozYxQKH|CAR2021-7630|3|MEMORIAL|TABASCO|CARDENAS |SANTUARIO 1RA |2021-12-18|14800|0|400|50|0|0|0|0|0|0|0|0|0|0|0|0|0|0|0|DOMINGUEZ|GARCIA|ELADIO|SOLTERO|X|X|SANTUARIO 1RA SECCION|SANTUARIO 1RA |X|8122131600|X|X|X|SANTUARIO 1RA SECCION|X|LUNES|X|X|X|X|X|DOMICILIO |800|14000|0|0|0|2022-01-21|2022-01-28|x|x|x|x|x|EJCRE545VMMBBOQ|x|HOMBRE|X|14800|X|X|X|X|X|X|X|X|CARDENAS|X|X|X|X|X</v>
      </c>
    </row>
    <row r="1422" spans="1:82" x14ac:dyDescent="0.25">
      <c r="A1422" t="s">
        <v>1556</v>
      </c>
      <c r="B1422" t="s">
        <v>2635</v>
      </c>
      <c r="C1422">
        <v>3</v>
      </c>
      <c r="D1422" t="s">
        <v>3183</v>
      </c>
      <c r="E1422" t="s">
        <v>3188</v>
      </c>
      <c r="F1422" t="s">
        <v>10</v>
      </c>
      <c r="G1422" t="s">
        <v>3493</v>
      </c>
      <c r="H1422" t="s">
        <v>3898</v>
      </c>
      <c r="I1422">
        <v>14800</v>
      </c>
      <c r="J1422">
        <v>0</v>
      </c>
      <c r="K1422">
        <v>100</v>
      </c>
      <c r="L1422">
        <v>50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 t="s">
        <v>4237</v>
      </c>
      <c r="AC1422" t="s">
        <v>4706</v>
      </c>
      <c r="AD1422" t="s">
        <v>4561</v>
      </c>
      <c r="AE1422" t="s">
        <v>4</v>
      </c>
      <c r="AF1422" t="s">
        <v>1</v>
      </c>
      <c r="AG1422" t="s">
        <v>1</v>
      </c>
      <c r="AH1422" t="s">
        <v>3493</v>
      </c>
      <c r="AI1422" t="s">
        <v>3493</v>
      </c>
      <c r="AJ1422" t="s">
        <v>1</v>
      </c>
      <c r="AK1422">
        <v>9371053634</v>
      </c>
      <c r="AL1422" t="s">
        <v>1</v>
      </c>
      <c r="AM1422" t="s">
        <v>1</v>
      </c>
      <c r="AN1422" t="s">
        <v>1</v>
      </c>
      <c r="AO1422" t="s">
        <v>3493</v>
      </c>
      <c r="AP1422" t="s">
        <v>1</v>
      </c>
      <c r="AQ1422" t="s">
        <v>2</v>
      </c>
      <c r="AR1422" t="s">
        <v>1</v>
      </c>
      <c r="AS1422" t="s">
        <v>1</v>
      </c>
      <c r="AT1422" t="s">
        <v>1</v>
      </c>
      <c r="AU1422" t="s">
        <v>1</v>
      </c>
      <c r="AV1422" t="s">
        <v>1</v>
      </c>
      <c r="AW1422" t="s">
        <v>11</v>
      </c>
      <c r="AX1422">
        <f>Tabla1[[#This Row],[precio del paquete]]-Tabla1[[#This Row],[Saldo_Deudor]]</f>
        <v>1950</v>
      </c>
      <c r="AY1422">
        <v>12850</v>
      </c>
      <c r="AZ1422">
        <v>0</v>
      </c>
      <c r="BA1422">
        <v>0</v>
      </c>
      <c r="BB1422" s="20">
        <v>0</v>
      </c>
      <c r="BC1422" t="s">
        <v>4124</v>
      </c>
      <c r="BD1422" t="s">
        <v>4103</v>
      </c>
      <c r="BE1422" t="s">
        <v>3</v>
      </c>
      <c r="BF1422" t="s">
        <v>3</v>
      </c>
      <c r="BG1422" t="s">
        <v>3</v>
      </c>
      <c r="BH1422" t="s">
        <v>3</v>
      </c>
      <c r="BI1422" t="s">
        <v>3</v>
      </c>
      <c r="BJ1422" s="18" t="s">
        <v>6128</v>
      </c>
      <c r="BK1422" t="s">
        <v>3</v>
      </c>
      <c r="BL1422" t="s">
        <v>132</v>
      </c>
      <c r="BM1422" t="s">
        <v>1</v>
      </c>
      <c r="BN1422">
        <f>Tabla1[[#This Row],[precio del paquete]]</f>
        <v>14800</v>
      </c>
      <c r="BO1422" t="s">
        <v>1</v>
      </c>
      <c r="BP1422" t="s">
        <v>1</v>
      </c>
      <c r="BQ1422" t="s">
        <v>1</v>
      </c>
      <c r="BR1422" t="s">
        <v>1</v>
      </c>
      <c r="BS1422" t="s">
        <v>1</v>
      </c>
      <c r="BT1422" t="s">
        <v>1</v>
      </c>
      <c r="BU1422" t="s">
        <v>1</v>
      </c>
      <c r="BV1422" t="s">
        <v>1</v>
      </c>
      <c r="BW1422" t="s">
        <v>0</v>
      </c>
      <c r="BX1422" t="s">
        <v>1</v>
      </c>
      <c r="BY1422" t="s">
        <v>1</v>
      </c>
      <c r="BZ1422" t="s">
        <v>1</v>
      </c>
      <c r="CA1422" t="s">
        <v>1</v>
      </c>
      <c r="CB1422" t="s">
        <v>1</v>
      </c>
      <c r="CD1422" t="str" cm="1">
        <f t="array" aca="1" ref="CD1422" ca="1">eConcatenar(A1422:CB1422,"|")</f>
        <v>4Sur2QPYnp915WFb|CAR2021-6273|3|MEMORIAL|TABASCO|CARDENAS |POZA REDONDA 3RA SECCION|2021-10-21|14800|0|100|50|0|0|0|0|0|0|0|0|0|0|0|0|0|0|0|ALEJANDRO|GERONIMO|MARTIN|SOLTERO|X|X|POZA REDONDA 3RA SECCION|POZA REDONDA 3RA SECCION|X|9371053634|X|X|X|POZA REDONDA 3RA SECCION|X|LUNES|X|X|X|X|X|DOMICILIO |1950|12850|0|0|0|2022-01-21|2022-01-28|x|x|x|x|x|EJCRE545VMMBBOQ|x|HOMBRE|X|14800|X|X|X|X|X|X|X|X|CARDENAS|X|X|X|X|X</v>
      </c>
    </row>
    <row r="1423" spans="1:82" x14ac:dyDescent="0.25">
      <c r="A1423" t="s">
        <v>1557</v>
      </c>
      <c r="B1423" t="s">
        <v>2636</v>
      </c>
      <c r="C1423">
        <v>3</v>
      </c>
      <c r="D1423" t="s">
        <v>3183</v>
      </c>
      <c r="E1423" t="s">
        <v>3188</v>
      </c>
      <c r="F1423" t="s">
        <v>10</v>
      </c>
      <c r="G1423" t="s">
        <v>3493</v>
      </c>
      <c r="H1423" t="s">
        <v>3759</v>
      </c>
      <c r="I1423">
        <v>14800</v>
      </c>
      <c r="J1423">
        <v>0</v>
      </c>
      <c r="K1423">
        <v>100</v>
      </c>
      <c r="L1423">
        <v>50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 t="s">
        <v>4247</v>
      </c>
      <c r="AC1423" t="s">
        <v>4283</v>
      </c>
      <c r="AD1423" t="s">
        <v>4791</v>
      </c>
      <c r="AE1423" t="s">
        <v>4</v>
      </c>
      <c r="AF1423" t="s">
        <v>1</v>
      </c>
      <c r="AG1423" t="s">
        <v>1</v>
      </c>
      <c r="AH1423" t="s">
        <v>3493</v>
      </c>
      <c r="AI1423" t="s">
        <v>3493</v>
      </c>
      <c r="AJ1423" t="s">
        <v>1</v>
      </c>
      <c r="AK1423">
        <v>9371267048</v>
      </c>
      <c r="AL1423" t="s">
        <v>1</v>
      </c>
      <c r="AM1423" t="s">
        <v>1</v>
      </c>
      <c r="AN1423" t="s">
        <v>1</v>
      </c>
      <c r="AO1423" t="s">
        <v>3493</v>
      </c>
      <c r="AP1423" t="s">
        <v>1</v>
      </c>
      <c r="AQ1423" t="s">
        <v>2</v>
      </c>
      <c r="AR1423" t="s">
        <v>1</v>
      </c>
      <c r="AS1423" t="s">
        <v>1</v>
      </c>
      <c r="AT1423" t="s">
        <v>1</v>
      </c>
      <c r="AU1423" t="s">
        <v>1</v>
      </c>
      <c r="AV1423" t="s">
        <v>1</v>
      </c>
      <c r="AW1423" t="s">
        <v>11</v>
      </c>
      <c r="AX1423">
        <f>Tabla1[[#This Row],[precio del paquete]]-Tabla1[[#This Row],[Saldo_Deudor]]</f>
        <v>2200</v>
      </c>
      <c r="AY1423">
        <v>12600</v>
      </c>
      <c r="AZ1423">
        <v>0</v>
      </c>
      <c r="BA1423">
        <v>0</v>
      </c>
      <c r="BB1423" s="20">
        <v>0</v>
      </c>
      <c r="BC1423" t="s">
        <v>4124</v>
      </c>
      <c r="BD1423" t="s">
        <v>4103</v>
      </c>
      <c r="BE1423" t="s">
        <v>3</v>
      </c>
      <c r="BF1423" t="s">
        <v>3</v>
      </c>
      <c r="BG1423" t="s">
        <v>3</v>
      </c>
      <c r="BH1423" t="s">
        <v>3</v>
      </c>
      <c r="BI1423" t="s">
        <v>3</v>
      </c>
      <c r="BJ1423" s="19" t="s">
        <v>6128</v>
      </c>
      <c r="BK1423" t="s">
        <v>3</v>
      </c>
      <c r="BL1423" t="s">
        <v>132</v>
      </c>
      <c r="BM1423" t="s">
        <v>1</v>
      </c>
      <c r="BN1423">
        <f>Tabla1[[#This Row],[precio del paquete]]</f>
        <v>14800</v>
      </c>
      <c r="BO1423" t="s">
        <v>1</v>
      </c>
      <c r="BP1423" t="s">
        <v>1</v>
      </c>
      <c r="BQ1423" t="s">
        <v>1</v>
      </c>
      <c r="BR1423" t="s">
        <v>1</v>
      </c>
      <c r="BS1423" t="s">
        <v>1</v>
      </c>
      <c r="BT1423" t="s">
        <v>1</v>
      </c>
      <c r="BU1423" t="s">
        <v>1</v>
      </c>
      <c r="BV1423" t="s">
        <v>1</v>
      </c>
      <c r="BW1423" t="s">
        <v>0</v>
      </c>
      <c r="BX1423" t="s">
        <v>1</v>
      </c>
      <c r="BY1423" t="s">
        <v>1</v>
      </c>
      <c r="BZ1423" t="s">
        <v>1</v>
      </c>
      <c r="CA1423" t="s">
        <v>1</v>
      </c>
      <c r="CB1423" t="s">
        <v>1</v>
      </c>
      <c r="CD1423" t="str" cm="1">
        <f t="array" aca="1" ref="CD1423" ca="1">eConcatenar(A1423:CB1423,"|")</f>
        <v>B26MNCAhoFv9alWb|CAR2021-6489|3|MEMORIAL|TABASCO|CARDENAS |POZA REDONDA 3RA SECCION|2021-10-29|14800|0|100|50|0|0|0|0|0|0|0|0|0|0|0|0|0|0|0|MENDEZ|CORDOVA|BARTOLA|SOLTERO|X|X|POZA REDONDA 3RA SECCION|POZA REDONDA 3RA SECCION|X|9371267048|X|X|X|POZA REDONDA 3RA SECCION|X|LUNES|X|X|X|X|X|DOMICILIO |2200|12600|0|0|0|2022-01-21|2022-01-28|x|x|x|x|x|EJCRE545VMMBBOQ|x|HOMBRE|X|14800|X|X|X|X|X|X|X|X|CARDENAS|X|X|X|X|X</v>
      </c>
    </row>
    <row r="1424" spans="1:82" x14ac:dyDescent="0.25">
      <c r="A1424" t="s">
        <v>1558</v>
      </c>
      <c r="B1424" t="s">
        <v>2355</v>
      </c>
      <c r="C1424">
        <v>3</v>
      </c>
      <c r="D1424" t="s">
        <v>3183</v>
      </c>
      <c r="E1424" t="s">
        <v>3188</v>
      </c>
      <c r="F1424" t="s">
        <v>0</v>
      </c>
      <c r="G1424" t="s">
        <v>3328</v>
      </c>
      <c r="H1424" t="s">
        <v>3892</v>
      </c>
      <c r="I1424">
        <v>14800</v>
      </c>
      <c r="J1424">
        <v>0</v>
      </c>
      <c r="K1424">
        <v>200</v>
      </c>
      <c r="L1424">
        <v>50</v>
      </c>
      <c r="M1424">
        <v>1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 t="s">
        <v>4186</v>
      </c>
      <c r="AC1424" t="s">
        <v>4532</v>
      </c>
      <c r="AD1424" t="s">
        <v>4185</v>
      </c>
      <c r="AE1424" t="s">
        <v>4</v>
      </c>
      <c r="AF1424" t="s">
        <v>1</v>
      </c>
      <c r="AG1424" t="s">
        <v>1</v>
      </c>
      <c r="AH1424" t="s">
        <v>5368</v>
      </c>
      <c r="AI1424" t="s">
        <v>3328</v>
      </c>
      <c r="AJ1424" t="s">
        <v>1</v>
      </c>
      <c r="AK1424" t="s">
        <v>1</v>
      </c>
      <c r="AL1424" t="s">
        <v>1</v>
      </c>
      <c r="AM1424" t="s">
        <v>1</v>
      </c>
      <c r="AN1424" t="s">
        <v>1</v>
      </c>
      <c r="AO1424" t="s">
        <v>5368</v>
      </c>
      <c r="AP1424" t="s">
        <v>1</v>
      </c>
      <c r="AQ1424" t="s">
        <v>2</v>
      </c>
      <c r="AR1424" t="s">
        <v>1</v>
      </c>
      <c r="AS1424" t="s">
        <v>1</v>
      </c>
      <c r="AT1424" t="s">
        <v>1</v>
      </c>
      <c r="AU1424" t="s">
        <v>1</v>
      </c>
      <c r="AV1424" t="s">
        <v>1</v>
      </c>
      <c r="AW1424" t="s">
        <v>11</v>
      </c>
      <c r="AX1424">
        <f>Tabla1[[#This Row],[precio del paquete]]-Tabla1[[#This Row],[Saldo_Deudor]]</f>
        <v>3600</v>
      </c>
      <c r="AY1424">
        <v>11200</v>
      </c>
      <c r="AZ1424">
        <v>0</v>
      </c>
      <c r="BA1424">
        <v>0</v>
      </c>
      <c r="BB1424" s="20">
        <v>0</v>
      </c>
      <c r="BC1424" t="s">
        <v>4124</v>
      </c>
      <c r="BD1424" t="s">
        <v>4103</v>
      </c>
      <c r="BE1424" t="s">
        <v>3</v>
      </c>
      <c r="BF1424" t="s">
        <v>3</v>
      </c>
      <c r="BG1424" t="s">
        <v>3</v>
      </c>
      <c r="BH1424" t="s">
        <v>3</v>
      </c>
      <c r="BI1424" t="s">
        <v>3</v>
      </c>
      <c r="BJ1424" s="18" t="s">
        <v>6128</v>
      </c>
      <c r="BK1424" t="s">
        <v>3</v>
      </c>
      <c r="BL1424" t="s">
        <v>132</v>
      </c>
      <c r="BM1424" t="s">
        <v>1</v>
      </c>
      <c r="BN1424">
        <f>Tabla1[[#This Row],[precio del paquete]]</f>
        <v>14800</v>
      </c>
      <c r="BO1424" t="s">
        <v>1</v>
      </c>
      <c r="BP1424" t="s">
        <v>1</v>
      </c>
      <c r="BQ1424" t="s">
        <v>1</v>
      </c>
      <c r="BR1424" t="s">
        <v>1</v>
      </c>
      <c r="BS1424" t="s">
        <v>1</v>
      </c>
      <c r="BT1424" t="s">
        <v>1</v>
      </c>
      <c r="BU1424" t="s">
        <v>1</v>
      </c>
      <c r="BV1424" t="s">
        <v>1</v>
      </c>
      <c r="BW1424" t="s">
        <v>0</v>
      </c>
      <c r="BX1424" t="s">
        <v>1</v>
      </c>
      <c r="BY1424" t="s">
        <v>1</v>
      </c>
      <c r="BZ1424" t="s">
        <v>1</v>
      </c>
      <c r="CA1424" t="s">
        <v>1</v>
      </c>
      <c r="CB1424" t="s">
        <v>1</v>
      </c>
      <c r="CD1424" t="str" cm="1">
        <f t="array" aca="1" ref="CD1424" ca="1">eConcatenar(A1424:CB1424,"|")</f>
        <v>lVur4eLnlqQ3FJBi|CAR2021-0891|3|MEMORIAL|TABASCO|CARDENAS|EJIDO MIGUEL HIDALGO|2021-03-13|14800|0|200|50|1|0|0|0|0|0|0|0|0|0|0|0|0|0|0|GARCIA|GARCIAR|ANA MARIA|SOLTERO|X|X|PASANDO EL TANQUE DE AGUA|EJIDO MIGUEL HIDALGO|X|X|X|X|X|PASANDO EL TANQUE DE AGUA|X|LUNES|X|X|X|X|X|DOMICILIO |3600|11200|0|0|0|2022-01-21|2022-01-28|x|x|x|x|x|EJCRE545VMMBBOQ|x|HOMBRE|X|14800|X|X|X|X|X|X|X|X|CARDENAS|X|X|X|X|X</v>
      </c>
    </row>
    <row r="1425" spans="1:82" x14ac:dyDescent="0.25">
      <c r="A1425" t="s">
        <v>1559</v>
      </c>
      <c r="B1425" t="s">
        <v>2261</v>
      </c>
      <c r="C1425">
        <v>3</v>
      </c>
      <c r="D1425" t="s">
        <v>3183</v>
      </c>
      <c r="E1425" t="s">
        <v>3188</v>
      </c>
      <c r="F1425" t="s">
        <v>0</v>
      </c>
      <c r="G1425" t="s">
        <v>3269</v>
      </c>
      <c r="H1425" t="s">
        <v>3755</v>
      </c>
      <c r="I1425">
        <v>14800</v>
      </c>
      <c r="J1425">
        <v>0</v>
      </c>
      <c r="K1425">
        <v>200</v>
      </c>
      <c r="L1425">
        <v>50</v>
      </c>
      <c r="M1425">
        <v>1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 t="s">
        <v>4408</v>
      </c>
      <c r="AC1425" t="s">
        <v>4184</v>
      </c>
      <c r="AD1425" t="s">
        <v>4414</v>
      </c>
      <c r="AE1425" t="s">
        <v>4</v>
      </c>
      <c r="AF1425" t="s">
        <v>1</v>
      </c>
      <c r="AG1425" t="s">
        <v>1</v>
      </c>
      <c r="AH1425" t="s">
        <v>5289</v>
      </c>
      <c r="AI1425" t="s">
        <v>3269</v>
      </c>
      <c r="AJ1425" t="s">
        <v>1</v>
      </c>
      <c r="AK1425" t="s">
        <v>1</v>
      </c>
      <c r="AL1425" t="s">
        <v>1</v>
      </c>
      <c r="AM1425" t="s">
        <v>1</v>
      </c>
      <c r="AN1425" t="s">
        <v>1</v>
      </c>
      <c r="AO1425" t="s">
        <v>5289</v>
      </c>
      <c r="AP1425" t="s">
        <v>1</v>
      </c>
      <c r="AQ1425" t="s">
        <v>2</v>
      </c>
      <c r="AR1425" t="s">
        <v>1</v>
      </c>
      <c r="AS1425" t="s">
        <v>1</v>
      </c>
      <c r="AT1425" t="s">
        <v>1</v>
      </c>
      <c r="AU1425" t="s">
        <v>1</v>
      </c>
      <c r="AV1425" t="s">
        <v>1</v>
      </c>
      <c r="AW1425" t="s">
        <v>11</v>
      </c>
      <c r="AX1425">
        <f>Tabla1[[#This Row],[precio del paquete]]-Tabla1[[#This Row],[Saldo_Deudor]]</f>
        <v>1900</v>
      </c>
      <c r="AY1425">
        <v>12900</v>
      </c>
      <c r="AZ1425">
        <v>0</v>
      </c>
      <c r="BA1425">
        <v>0</v>
      </c>
      <c r="BB1425" s="20">
        <v>0</v>
      </c>
      <c r="BC1425" t="s">
        <v>4124</v>
      </c>
      <c r="BD1425" t="s">
        <v>4103</v>
      </c>
      <c r="BE1425" t="s">
        <v>3</v>
      </c>
      <c r="BF1425" t="s">
        <v>3</v>
      </c>
      <c r="BG1425" t="s">
        <v>3</v>
      </c>
      <c r="BH1425" t="s">
        <v>3</v>
      </c>
      <c r="BI1425" t="s">
        <v>3</v>
      </c>
      <c r="BJ1425" s="19" t="s">
        <v>6136</v>
      </c>
      <c r="BK1425" t="s">
        <v>3</v>
      </c>
      <c r="BL1425" t="s">
        <v>132</v>
      </c>
      <c r="BM1425" t="s">
        <v>1</v>
      </c>
      <c r="BN1425">
        <f>Tabla1[[#This Row],[precio del paquete]]</f>
        <v>14800</v>
      </c>
      <c r="BO1425" t="s">
        <v>1</v>
      </c>
      <c r="BP1425" t="s">
        <v>1</v>
      </c>
      <c r="BQ1425" t="s">
        <v>1</v>
      </c>
      <c r="BR1425" t="s">
        <v>1</v>
      </c>
      <c r="BS1425" t="s">
        <v>1</v>
      </c>
      <c r="BT1425" t="s">
        <v>1</v>
      </c>
      <c r="BU1425" t="s">
        <v>1</v>
      </c>
      <c r="BV1425" t="s">
        <v>1</v>
      </c>
      <c r="BW1425" t="s">
        <v>0</v>
      </c>
      <c r="BX1425" t="s">
        <v>1</v>
      </c>
      <c r="BY1425" t="s">
        <v>1</v>
      </c>
      <c r="BZ1425" t="s">
        <v>1</v>
      </c>
      <c r="CA1425" t="s">
        <v>1</v>
      </c>
      <c r="CB1425" t="s">
        <v>1</v>
      </c>
      <c r="CD1425" t="str" cm="1">
        <f t="array" aca="1" ref="CD1425" ca="1">eConcatenar(A1425:CB1425,"|")</f>
        <v>rqJgzQlVKw73QXTa|CAR2021-5802|3|MEMORIAL|TABASCO|CARDENAS|COLONIA INVITAB|2021-01-10|14800|0|200|50|1|0|0|0|0|0|0|0|0|0|0|0|0|0|0|MAY|PEREZ|XOCHITL YERENA|SOLTERO|X|X|ANDADOR COCOA MANZANA 18 LOTE 13|COLONIA INVITAB|X|X|X|X|X|ANDADOR COCOA MANZANA 18 LOTE 13|X|LUNES|X|X|X|X|X|DOMICILIO |1900|12900|0|0|0|2022-01-21|2022-01-28|x|x|x|x|x|QWZBUES49KVTQO|x|HOMBRE|X|14800|X|X|X|X|X|X|X|X|CARDENAS|X|X|X|X|X</v>
      </c>
    </row>
    <row r="1426" spans="1:82" x14ac:dyDescent="0.25">
      <c r="A1426" t="s">
        <v>1560</v>
      </c>
      <c r="B1426" t="s">
        <v>2262</v>
      </c>
      <c r="C1426">
        <v>3</v>
      </c>
      <c r="D1426" t="s">
        <v>3183</v>
      </c>
      <c r="E1426" t="s">
        <v>3188</v>
      </c>
      <c r="F1426" t="s">
        <v>0</v>
      </c>
      <c r="G1426" t="s">
        <v>3269</v>
      </c>
      <c r="H1426" t="s">
        <v>3838</v>
      </c>
      <c r="I1426">
        <v>14800</v>
      </c>
      <c r="J1426">
        <v>0</v>
      </c>
      <c r="K1426">
        <v>200</v>
      </c>
      <c r="L1426">
        <v>50</v>
      </c>
      <c r="M1426">
        <v>1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 t="s">
        <v>4184</v>
      </c>
      <c r="AC1426" t="s">
        <v>0</v>
      </c>
      <c r="AD1426" t="s">
        <v>4415</v>
      </c>
      <c r="AE1426" t="s">
        <v>4</v>
      </c>
      <c r="AF1426" t="s">
        <v>1</v>
      </c>
      <c r="AG1426" t="s">
        <v>1</v>
      </c>
      <c r="AH1426" t="s">
        <v>5290</v>
      </c>
      <c r="AI1426" t="s">
        <v>3269</v>
      </c>
      <c r="AJ1426" t="s">
        <v>1</v>
      </c>
      <c r="AK1426" t="s">
        <v>1</v>
      </c>
      <c r="AL1426" t="s">
        <v>1</v>
      </c>
      <c r="AM1426" t="s">
        <v>1</v>
      </c>
      <c r="AN1426" t="s">
        <v>1</v>
      </c>
      <c r="AO1426" t="s">
        <v>5290</v>
      </c>
      <c r="AP1426" t="s">
        <v>1</v>
      </c>
      <c r="AQ1426" t="s">
        <v>2</v>
      </c>
      <c r="AR1426" t="s">
        <v>1</v>
      </c>
      <c r="AS1426" t="s">
        <v>1</v>
      </c>
      <c r="AT1426" t="s">
        <v>1</v>
      </c>
      <c r="AU1426" t="s">
        <v>1</v>
      </c>
      <c r="AV1426" t="s">
        <v>1</v>
      </c>
      <c r="AW1426" t="s">
        <v>11</v>
      </c>
      <c r="AX1426">
        <f>Tabla1[[#This Row],[precio del paquete]]-Tabla1[[#This Row],[Saldo_Deudor]]</f>
        <v>3800</v>
      </c>
      <c r="AY1426">
        <v>11000</v>
      </c>
      <c r="AZ1426">
        <v>0</v>
      </c>
      <c r="BA1426">
        <v>0</v>
      </c>
      <c r="BB1426" s="20">
        <v>0</v>
      </c>
      <c r="BC1426" t="s">
        <v>4124</v>
      </c>
      <c r="BD1426" t="s">
        <v>4103</v>
      </c>
      <c r="BE1426" t="s">
        <v>3</v>
      </c>
      <c r="BF1426" t="s">
        <v>3</v>
      </c>
      <c r="BG1426" t="s">
        <v>3</v>
      </c>
      <c r="BH1426" t="s">
        <v>3</v>
      </c>
      <c r="BI1426" t="s">
        <v>3</v>
      </c>
      <c r="BJ1426" s="18" t="s">
        <v>6136</v>
      </c>
      <c r="BK1426" t="s">
        <v>3</v>
      </c>
      <c r="BL1426" t="s">
        <v>132</v>
      </c>
      <c r="BM1426" t="s">
        <v>1</v>
      </c>
      <c r="BN1426">
        <f>Tabla1[[#This Row],[precio del paquete]]</f>
        <v>14800</v>
      </c>
      <c r="BO1426" t="s">
        <v>1</v>
      </c>
      <c r="BP1426" t="s">
        <v>1</v>
      </c>
      <c r="BQ1426" t="s">
        <v>1</v>
      </c>
      <c r="BR1426" t="s">
        <v>1</v>
      </c>
      <c r="BS1426" t="s">
        <v>1</v>
      </c>
      <c r="BT1426" t="s">
        <v>1</v>
      </c>
      <c r="BU1426" t="s">
        <v>1</v>
      </c>
      <c r="BV1426" t="s">
        <v>1</v>
      </c>
      <c r="BW1426" t="s">
        <v>0</v>
      </c>
      <c r="BX1426" t="s">
        <v>1</v>
      </c>
      <c r="BY1426" t="s">
        <v>1</v>
      </c>
      <c r="BZ1426" t="s">
        <v>1</v>
      </c>
      <c r="CA1426" t="s">
        <v>1</v>
      </c>
      <c r="CB1426" t="s">
        <v>1</v>
      </c>
      <c r="CD1426" t="str" cm="1">
        <f t="array" aca="1" ref="CD1426" ca="1">eConcatenar(A1426:CB1426,"|")</f>
        <v>hjnR5X8z4lDuGIub|CAR2021-1431|3|MEMORIAL|TABASCO|CARDENAS|COLONIA INVITAB|2021-04-19|14800|0|200|50|1|0|0|0|0|0|0|0|0|0|0|0|0|0|0|PEREZ|CARDENAS|JOSE ALFREDO|SOLTERO|X|X|CALLE CACAO ORIENTE MANZANA A LOTE 14|COLONIA INVITAB|X|X|X|X|X|CALLE CACAO ORIENTE MANZANA A LOTE 14|X|LUNES|X|X|X|X|X|DOMICILIO |3800|11000|0|0|0|2022-01-21|2022-01-28|x|x|x|x|x|QWZBUES49KVTQO|x|HOMBRE|X|14800|X|X|X|X|X|X|X|X|CARDENAS|X|X|X|X|X</v>
      </c>
    </row>
    <row r="1427" spans="1:82" x14ac:dyDescent="0.25">
      <c r="A1427" t="s">
        <v>1561</v>
      </c>
      <c r="B1427" t="s">
        <v>2770</v>
      </c>
      <c r="C1427">
        <v>3</v>
      </c>
      <c r="D1427" t="s">
        <v>3183</v>
      </c>
      <c r="E1427" t="s">
        <v>3188</v>
      </c>
      <c r="F1427" t="s">
        <v>0</v>
      </c>
      <c r="G1427" t="s">
        <v>3560</v>
      </c>
      <c r="H1427" t="s">
        <v>3857</v>
      </c>
      <c r="I1427">
        <v>14800</v>
      </c>
      <c r="J1427">
        <v>0</v>
      </c>
      <c r="K1427">
        <v>200</v>
      </c>
      <c r="L1427">
        <v>50</v>
      </c>
      <c r="M1427">
        <v>1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 t="s">
        <v>4255</v>
      </c>
      <c r="AC1427" t="s">
        <v>4246</v>
      </c>
      <c r="AD1427" t="s">
        <v>4363</v>
      </c>
      <c r="AE1427" t="s">
        <v>4</v>
      </c>
      <c r="AF1427" t="s">
        <v>1</v>
      </c>
      <c r="AG1427" t="s">
        <v>1</v>
      </c>
      <c r="AH1427" t="s">
        <v>5663</v>
      </c>
      <c r="AI1427" t="s">
        <v>3560</v>
      </c>
      <c r="AJ1427" t="s">
        <v>1</v>
      </c>
      <c r="AK1427" t="s">
        <v>1</v>
      </c>
      <c r="AL1427" t="s">
        <v>1</v>
      </c>
      <c r="AM1427" t="s">
        <v>1</v>
      </c>
      <c r="AN1427" t="s">
        <v>1</v>
      </c>
      <c r="AO1427" t="s">
        <v>5663</v>
      </c>
      <c r="AP1427" t="s">
        <v>1</v>
      </c>
      <c r="AQ1427" t="s">
        <v>2</v>
      </c>
      <c r="AR1427" t="s">
        <v>1</v>
      </c>
      <c r="AS1427" t="s">
        <v>1</v>
      </c>
      <c r="AT1427" t="s">
        <v>1</v>
      </c>
      <c r="AU1427" t="s">
        <v>1</v>
      </c>
      <c r="AV1427" t="s">
        <v>1</v>
      </c>
      <c r="AW1427" t="s">
        <v>11</v>
      </c>
      <c r="AX1427">
        <f>Tabla1[[#This Row],[precio del paquete]]-Tabla1[[#This Row],[Saldo_Deudor]]</f>
        <v>900</v>
      </c>
      <c r="AY1427">
        <v>13900</v>
      </c>
      <c r="AZ1427">
        <v>0</v>
      </c>
      <c r="BA1427">
        <v>0</v>
      </c>
      <c r="BB1427" s="20">
        <v>0</v>
      </c>
      <c r="BC1427" t="s">
        <v>4124</v>
      </c>
      <c r="BD1427" t="s">
        <v>4103</v>
      </c>
      <c r="BE1427" t="s">
        <v>3</v>
      </c>
      <c r="BF1427" t="s">
        <v>3</v>
      </c>
      <c r="BG1427" t="s">
        <v>3</v>
      </c>
      <c r="BH1427" t="s">
        <v>3</v>
      </c>
      <c r="BI1427" t="s">
        <v>3</v>
      </c>
      <c r="BJ1427" s="19" t="s">
        <v>6136</v>
      </c>
      <c r="BK1427" t="s">
        <v>3</v>
      </c>
      <c r="BL1427" t="s">
        <v>132</v>
      </c>
      <c r="BM1427" t="s">
        <v>1</v>
      </c>
      <c r="BN1427">
        <f>Tabla1[[#This Row],[precio del paquete]]</f>
        <v>14800</v>
      </c>
      <c r="BO1427" t="s">
        <v>1</v>
      </c>
      <c r="BP1427" t="s">
        <v>1</v>
      </c>
      <c r="BQ1427" t="s">
        <v>1</v>
      </c>
      <c r="BR1427" t="s">
        <v>1</v>
      </c>
      <c r="BS1427" t="s">
        <v>1</v>
      </c>
      <c r="BT1427" t="s">
        <v>1</v>
      </c>
      <c r="BU1427" t="s">
        <v>1</v>
      </c>
      <c r="BV1427" t="s">
        <v>1</v>
      </c>
      <c r="BW1427" t="s">
        <v>0</v>
      </c>
      <c r="BX1427" t="s">
        <v>1</v>
      </c>
      <c r="BY1427" t="s">
        <v>1</v>
      </c>
      <c r="BZ1427" t="s">
        <v>1</v>
      </c>
      <c r="CA1427" t="s">
        <v>1</v>
      </c>
      <c r="CB1427" t="s">
        <v>1</v>
      </c>
      <c r="CD1427" t="str" cm="1">
        <f t="array" aca="1" ref="CD1427" ca="1">eConcatenar(A1427:CB1427,"|")</f>
        <v>fqd7eqUI6QBotl9C|CAR2021-5812|3|MEMORIAL|TABASCO|CARDENAS|RANCHERIA SANTANA PRIMERA SECCION|2021-02-10|14800|0|200|50|1|0|0|0|0|0|0|0|0|0|0|0|0|0|0|ALVARADO|JIMENEZ|CARMITA|SOLTERO|X|X|CARRETERA A LA MINA SIN NUMERO|RANCHERIA SANTANA PRIMERA SECCION|X|X|X|X|X|CARRETERA A LA MINA SIN NUMERO|X|LUNES|X|X|X|X|X|DOMICILIO |900|13900|0|0|0|2022-01-21|2022-01-28|x|x|x|x|x|QWZBUES49KVTQO|x|HOMBRE|X|14800|X|X|X|X|X|X|X|X|CARDENAS|X|X|X|X|X</v>
      </c>
    </row>
    <row r="1428" spans="1:82" x14ac:dyDescent="0.25">
      <c r="A1428" t="s">
        <v>1562</v>
      </c>
      <c r="B1428" t="s">
        <v>2777</v>
      </c>
      <c r="C1428">
        <v>3</v>
      </c>
      <c r="D1428" t="s">
        <v>3183</v>
      </c>
      <c r="E1428" t="s">
        <v>3188</v>
      </c>
      <c r="F1428" t="s">
        <v>0</v>
      </c>
      <c r="G1428" t="s">
        <v>3561</v>
      </c>
      <c r="H1428" t="s">
        <v>3834</v>
      </c>
      <c r="I1428">
        <v>14800</v>
      </c>
      <c r="J1428">
        <v>0</v>
      </c>
      <c r="K1428">
        <v>200</v>
      </c>
      <c r="L1428">
        <v>50</v>
      </c>
      <c r="M1428">
        <v>1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 t="s">
        <v>4206</v>
      </c>
      <c r="AC1428" t="s">
        <v>4543</v>
      </c>
      <c r="AD1428" t="s">
        <v>4306</v>
      </c>
      <c r="AE1428" t="s">
        <v>4</v>
      </c>
      <c r="AF1428" t="s">
        <v>1</v>
      </c>
      <c r="AG1428" t="s">
        <v>1</v>
      </c>
      <c r="AH1428" t="s">
        <v>3237</v>
      </c>
      <c r="AI1428" t="s">
        <v>3561</v>
      </c>
      <c r="AJ1428" t="s">
        <v>1</v>
      </c>
      <c r="AK1428" t="s">
        <v>1</v>
      </c>
      <c r="AL1428" t="s">
        <v>1</v>
      </c>
      <c r="AM1428" t="s">
        <v>1</v>
      </c>
      <c r="AN1428" t="s">
        <v>1</v>
      </c>
      <c r="AO1428" t="s">
        <v>3237</v>
      </c>
      <c r="AP1428" t="s">
        <v>1</v>
      </c>
      <c r="AQ1428" t="s">
        <v>2</v>
      </c>
      <c r="AR1428" t="s">
        <v>1</v>
      </c>
      <c r="AS1428" t="s">
        <v>1</v>
      </c>
      <c r="AT1428" t="s">
        <v>1</v>
      </c>
      <c r="AU1428" t="s">
        <v>1</v>
      </c>
      <c r="AV1428" t="s">
        <v>1</v>
      </c>
      <c r="AW1428" t="s">
        <v>11</v>
      </c>
      <c r="AX1428">
        <f>Tabla1[[#This Row],[precio del paquete]]-Tabla1[[#This Row],[Saldo_Deudor]]</f>
        <v>1300</v>
      </c>
      <c r="AY1428">
        <v>13500</v>
      </c>
      <c r="AZ1428">
        <v>0</v>
      </c>
      <c r="BA1428">
        <v>0</v>
      </c>
      <c r="BB1428" s="20">
        <v>0</v>
      </c>
      <c r="BC1428" t="s">
        <v>4124</v>
      </c>
      <c r="BD1428" t="s">
        <v>4103</v>
      </c>
      <c r="BE1428" t="s">
        <v>3</v>
      </c>
      <c r="BF1428" t="s">
        <v>3</v>
      </c>
      <c r="BG1428" t="s">
        <v>3</v>
      </c>
      <c r="BH1428" t="s">
        <v>3</v>
      </c>
      <c r="BI1428" t="s">
        <v>3</v>
      </c>
      <c r="BJ1428" s="18" t="s">
        <v>6136</v>
      </c>
      <c r="BK1428" t="s">
        <v>3</v>
      </c>
      <c r="BL1428" t="s">
        <v>132</v>
      </c>
      <c r="BM1428" t="s">
        <v>1</v>
      </c>
      <c r="BN1428">
        <f>Tabla1[[#This Row],[precio del paquete]]</f>
        <v>14800</v>
      </c>
      <c r="BO1428" t="s">
        <v>1</v>
      </c>
      <c r="BP1428" t="s">
        <v>1</v>
      </c>
      <c r="BQ1428" t="s">
        <v>1</v>
      </c>
      <c r="BR1428" t="s">
        <v>1</v>
      </c>
      <c r="BS1428" t="s">
        <v>1</v>
      </c>
      <c r="BT1428" t="s">
        <v>1</v>
      </c>
      <c r="BU1428" t="s">
        <v>1</v>
      </c>
      <c r="BV1428" t="s">
        <v>1</v>
      </c>
      <c r="BW1428" t="s">
        <v>0</v>
      </c>
      <c r="BX1428" t="s">
        <v>1</v>
      </c>
      <c r="BY1428" t="s">
        <v>1</v>
      </c>
      <c r="BZ1428" t="s">
        <v>1</v>
      </c>
      <c r="CA1428" t="s">
        <v>1</v>
      </c>
      <c r="CB1428" t="s">
        <v>1</v>
      </c>
      <c r="CD1428" t="str" cm="1">
        <f t="array" aca="1" ref="CD1428" ca="1">eConcatenar(A1428:CB1428,"|")</f>
        <v>S2BLcwJG8NZTs9A6|CAR2021-5899|3|MEMORIAL|TABASCO|CARDENAS|RANCHERIA SANTANA SEGUNDA SECCION|2021-07-10|14800|0|200|50|1|0|0|0|0|0|0|0|0|0|0|0|0|0|0|MARTINEZ|DE LOS SANTOS|GUADALUPE|SOLTERO|X|X|CARRETERA PRINCIPAL SIN NUMERO|RANCHERIA SANTANA SEGUNDA SECCION|X|X|X|X|X|CARRETERA PRINCIPAL SIN NUMERO|X|LUNES|X|X|X|X|X|DOMICILIO |1300|13500|0|0|0|2022-01-21|2022-01-28|x|x|x|x|x|QWZBUES49KVTQO|x|HOMBRE|X|14800|X|X|X|X|X|X|X|X|CARDENAS|X|X|X|X|X</v>
      </c>
    </row>
    <row r="1429" spans="1:82" x14ac:dyDescent="0.25">
      <c r="A1429" t="s">
        <v>1563</v>
      </c>
      <c r="B1429" t="s">
        <v>2771</v>
      </c>
      <c r="C1429">
        <v>3</v>
      </c>
      <c r="D1429" t="s">
        <v>3183</v>
      </c>
      <c r="E1429" t="s">
        <v>3188</v>
      </c>
      <c r="F1429" t="s">
        <v>0</v>
      </c>
      <c r="G1429" t="s">
        <v>3560</v>
      </c>
      <c r="H1429" t="s">
        <v>4041</v>
      </c>
      <c r="I1429">
        <v>14800</v>
      </c>
      <c r="J1429">
        <v>0</v>
      </c>
      <c r="K1429">
        <v>200</v>
      </c>
      <c r="L1429">
        <v>50</v>
      </c>
      <c r="M1429">
        <v>1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 t="s">
        <v>4381</v>
      </c>
      <c r="AC1429" t="s">
        <v>4381</v>
      </c>
      <c r="AD1429" t="s">
        <v>4893</v>
      </c>
      <c r="AE1429" t="s">
        <v>4</v>
      </c>
      <c r="AF1429" t="s">
        <v>1</v>
      </c>
      <c r="AG1429" t="s">
        <v>1</v>
      </c>
      <c r="AH1429" t="s">
        <v>5664</v>
      </c>
      <c r="AI1429" t="s">
        <v>3560</v>
      </c>
      <c r="AJ1429" t="s">
        <v>1</v>
      </c>
      <c r="AK1429" t="s">
        <v>1</v>
      </c>
      <c r="AL1429" t="s">
        <v>1</v>
      </c>
      <c r="AM1429" t="s">
        <v>1</v>
      </c>
      <c r="AN1429" t="s">
        <v>1</v>
      </c>
      <c r="AO1429" t="s">
        <v>5664</v>
      </c>
      <c r="AP1429" t="s">
        <v>1</v>
      </c>
      <c r="AQ1429" t="s">
        <v>2</v>
      </c>
      <c r="AR1429" t="s">
        <v>1</v>
      </c>
      <c r="AS1429" t="s">
        <v>1</v>
      </c>
      <c r="AT1429" t="s">
        <v>1</v>
      </c>
      <c r="AU1429" t="s">
        <v>1</v>
      </c>
      <c r="AV1429" t="s">
        <v>1</v>
      </c>
      <c r="AW1429" t="s">
        <v>11</v>
      </c>
      <c r="AX1429">
        <f>Tabla1[[#This Row],[precio del paquete]]-Tabla1[[#This Row],[Saldo_Deudor]]</f>
        <v>6000</v>
      </c>
      <c r="AY1429">
        <v>8800</v>
      </c>
      <c r="AZ1429">
        <v>0</v>
      </c>
      <c r="BA1429">
        <v>0</v>
      </c>
      <c r="BB1429" s="20">
        <v>0</v>
      </c>
      <c r="BC1429" t="s">
        <v>4124</v>
      </c>
      <c r="BD1429" t="s">
        <v>4103</v>
      </c>
      <c r="BE1429" t="s">
        <v>3</v>
      </c>
      <c r="BF1429" t="s">
        <v>3</v>
      </c>
      <c r="BG1429" t="s">
        <v>3</v>
      </c>
      <c r="BH1429" t="s">
        <v>3</v>
      </c>
      <c r="BI1429" t="s">
        <v>3</v>
      </c>
      <c r="BJ1429" s="19" t="s">
        <v>6136</v>
      </c>
      <c r="BK1429" t="s">
        <v>3</v>
      </c>
      <c r="BL1429" t="s">
        <v>132</v>
      </c>
      <c r="BM1429" t="s">
        <v>1</v>
      </c>
      <c r="BN1429">
        <f>Tabla1[[#This Row],[precio del paquete]]</f>
        <v>14800</v>
      </c>
      <c r="BO1429" t="s">
        <v>1</v>
      </c>
      <c r="BP1429" t="s">
        <v>1</v>
      </c>
      <c r="BQ1429" t="s">
        <v>1</v>
      </c>
      <c r="BR1429" t="s">
        <v>1</v>
      </c>
      <c r="BS1429" t="s">
        <v>1</v>
      </c>
      <c r="BT1429" t="s">
        <v>1</v>
      </c>
      <c r="BU1429" t="s">
        <v>1</v>
      </c>
      <c r="BV1429" t="s">
        <v>1</v>
      </c>
      <c r="BW1429" t="s">
        <v>0</v>
      </c>
      <c r="BX1429" t="s">
        <v>1</v>
      </c>
      <c r="BY1429" t="s">
        <v>1</v>
      </c>
      <c r="BZ1429" t="s">
        <v>1</v>
      </c>
      <c r="CA1429" t="s">
        <v>1</v>
      </c>
      <c r="CB1429" t="s">
        <v>1</v>
      </c>
      <c r="CD1429" t="str" cm="1">
        <f t="array" aca="1" ref="CD1429" ca="1">eConcatenar(A1429:CB1429,"|")</f>
        <v>CFf7uVisfsIgLo0g|CAR2021-0270|3|MEMORIAL|TABASCO|CARDENAS|RANCHERIA SANTANA PRIMERA SECCION|2021-02-27|14800|0|200|50|1|0|0|0|0|0|0|0|0|0|0|0|0|0|0|DE DIOS|DE DIOS|JULIA|SOLTERO|X|X|CASA ROSA PASANDO EL KINDER JOSE MARIA PINO SUAREZ|RANCHERIA SANTANA PRIMERA SECCION|X|X|X|X|X|CASA ROSA PASANDO EL KINDER JOSE MARIA PINO SUAREZ|X|LUNES|X|X|X|X|X|DOMICILIO |6000|8800|0|0|0|2022-01-21|2022-01-28|x|x|x|x|x|QWZBUES49KVTQO|x|HOMBRE|X|14800|X|X|X|X|X|X|X|X|CARDENAS|X|X|X|X|X</v>
      </c>
    </row>
    <row r="1430" spans="1:82" x14ac:dyDescent="0.25">
      <c r="A1430" t="s">
        <v>1564</v>
      </c>
      <c r="B1430" t="s">
        <v>2772</v>
      </c>
      <c r="C1430">
        <v>3</v>
      </c>
      <c r="D1430" t="s">
        <v>3183</v>
      </c>
      <c r="E1430" t="s">
        <v>3188</v>
      </c>
      <c r="F1430" t="s">
        <v>0</v>
      </c>
      <c r="G1430" t="s">
        <v>3560</v>
      </c>
      <c r="H1430" t="s">
        <v>3834</v>
      </c>
      <c r="I1430">
        <v>14800</v>
      </c>
      <c r="J1430">
        <v>0</v>
      </c>
      <c r="K1430">
        <v>200</v>
      </c>
      <c r="L1430">
        <v>50</v>
      </c>
      <c r="M1430">
        <v>1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 t="s">
        <v>4184</v>
      </c>
      <c r="AC1430" t="s">
        <v>4381</v>
      </c>
      <c r="AD1430" t="s">
        <v>4894</v>
      </c>
      <c r="AE1430" t="s">
        <v>4</v>
      </c>
      <c r="AF1430" t="s">
        <v>1</v>
      </c>
      <c r="AG1430" t="s">
        <v>1</v>
      </c>
      <c r="AH1430" t="s">
        <v>3237</v>
      </c>
      <c r="AI1430" t="s">
        <v>3560</v>
      </c>
      <c r="AJ1430" t="s">
        <v>1</v>
      </c>
      <c r="AK1430" t="s">
        <v>1</v>
      </c>
      <c r="AL1430" t="s">
        <v>1</v>
      </c>
      <c r="AM1430" t="s">
        <v>1</v>
      </c>
      <c r="AN1430" t="s">
        <v>1</v>
      </c>
      <c r="AO1430" t="s">
        <v>3237</v>
      </c>
      <c r="AP1430" t="s">
        <v>1</v>
      </c>
      <c r="AQ1430" t="s">
        <v>2</v>
      </c>
      <c r="AR1430" t="s">
        <v>1</v>
      </c>
      <c r="AS1430" t="s">
        <v>1</v>
      </c>
      <c r="AT1430" t="s">
        <v>1</v>
      </c>
      <c r="AU1430" t="s">
        <v>1</v>
      </c>
      <c r="AV1430" t="s">
        <v>1</v>
      </c>
      <c r="AW1430" t="s">
        <v>11</v>
      </c>
      <c r="AX1430">
        <f>Tabla1[[#This Row],[precio del paquete]]-Tabla1[[#This Row],[Saldo_Deudor]]</f>
        <v>1600</v>
      </c>
      <c r="AY1430">
        <v>13200</v>
      </c>
      <c r="AZ1430">
        <v>0</v>
      </c>
      <c r="BA1430">
        <v>0</v>
      </c>
      <c r="BB1430" s="20">
        <v>0</v>
      </c>
      <c r="BC1430" t="s">
        <v>4124</v>
      </c>
      <c r="BD1430" t="s">
        <v>4103</v>
      </c>
      <c r="BE1430" t="s">
        <v>3</v>
      </c>
      <c r="BF1430" t="s">
        <v>3</v>
      </c>
      <c r="BG1430" t="s">
        <v>3</v>
      </c>
      <c r="BH1430" t="s">
        <v>3</v>
      </c>
      <c r="BI1430" t="s">
        <v>3</v>
      </c>
      <c r="BJ1430" s="18" t="s">
        <v>6136</v>
      </c>
      <c r="BK1430" t="s">
        <v>3</v>
      </c>
      <c r="BL1430" t="s">
        <v>132</v>
      </c>
      <c r="BM1430" t="s">
        <v>1</v>
      </c>
      <c r="BN1430">
        <f>Tabla1[[#This Row],[precio del paquete]]</f>
        <v>14800</v>
      </c>
      <c r="BO1430" t="s">
        <v>1</v>
      </c>
      <c r="BP1430" t="s">
        <v>1</v>
      </c>
      <c r="BQ1430" t="s">
        <v>1</v>
      </c>
      <c r="BR1430" t="s">
        <v>1</v>
      </c>
      <c r="BS1430" t="s">
        <v>1</v>
      </c>
      <c r="BT1430" t="s">
        <v>1</v>
      </c>
      <c r="BU1430" t="s">
        <v>1</v>
      </c>
      <c r="BV1430" t="s">
        <v>1</v>
      </c>
      <c r="BW1430" t="s">
        <v>0</v>
      </c>
      <c r="BX1430" t="s">
        <v>1</v>
      </c>
      <c r="BY1430" t="s">
        <v>1</v>
      </c>
      <c r="BZ1430" t="s">
        <v>1</v>
      </c>
      <c r="CA1430" t="s">
        <v>1</v>
      </c>
      <c r="CB1430" t="s">
        <v>1</v>
      </c>
      <c r="CD1430" t="str" cm="1">
        <f t="array" aca="1" ref="CD1430" ca="1">eConcatenar(A1430:CB1430,"|")</f>
        <v>OLz5dXO2hNI87vKi|CAR2021-5891|3|MEMORIAL|TABASCO|CARDENAS|RANCHERIA SANTANA PRIMERA SECCION|2021-07-10|14800|0|200|50|1|0|0|0|0|0|0|0|0|0|0|0|0|0|0|PEREZ|DE DIOS|GRICELIA|SOLTERO|X|X|CARRETERA PRINCIPAL SIN NUMERO|RANCHERIA SANTANA PRIMERA SECCION|X|X|X|X|X|CARRETERA PRINCIPAL SIN NUMERO|X|LUNES|X|X|X|X|X|DOMICILIO |1600|13200|0|0|0|2022-01-21|2022-01-28|x|x|x|x|x|QWZBUES49KVTQO|x|HOMBRE|X|14800|X|X|X|X|X|X|X|X|CARDENAS|X|X|X|X|X</v>
      </c>
    </row>
    <row r="1431" spans="1:82" x14ac:dyDescent="0.25">
      <c r="A1431" t="s">
        <v>1565</v>
      </c>
      <c r="B1431" t="s">
        <v>2773</v>
      </c>
      <c r="C1431">
        <v>3</v>
      </c>
      <c r="D1431" t="s">
        <v>3183</v>
      </c>
      <c r="E1431" t="s">
        <v>3188</v>
      </c>
      <c r="F1431" t="s">
        <v>0</v>
      </c>
      <c r="G1431" t="s">
        <v>3560</v>
      </c>
      <c r="H1431" t="s">
        <v>3964</v>
      </c>
      <c r="I1431">
        <v>14800</v>
      </c>
      <c r="J1431">
        <v>0</v>
      </c>
      <c r="K1431">
        <v>200</v>
      </c>
      <c r="L1431">
        <v>50</v>
      </c>
      <c r="M1431">
        <v>1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 t="s">
        <v>4305</v>
      </c>
      <c r="AC1431" t="s">
        <v>4895</v>
      </c>
      <c r="AD1431" t="s">
        <v>4795</v>
      </c>
      <c r="AE1431" t="s">
        <v>4</v>
      </c>
      <c r="AF1431" t="s">
        <v>1</v>
      </c>
      <c r="AG1431" t="s">
        <v>1</v>
      </c>
      <c r="AH1431" t="s">
        <v>3237</v>
      </c>
      <c r="AI1431" t="s">
        <v>3560</v>
      </c>
      <c r="AJ1431" t="s">
        <v>1</v>
      </c>
      <c r="AK1431" t="s">
        <v>1</v>
      </c>
      <c r="AL1431" t="s">
        <v>1</v>
      </c>
      <c r="AM1431" t="s">
        <v>1</v>
      </c>
      <c r="AN1431" t="s">
        <v>1</v>
      </c>
      <c r="AO1431" t="s">
        <v>3237</v>
      </c>
      <c r="AP1431" t="s">
        <v>1</v>
      </c>
      <c r="AQ1431" t="s">
        <v>2</v>
      </c>
      <c r="AR1431" t="s">
        <v>1</v>
      </c>
      <c r="AS1431" t="s">
        <v>1</v>
      </c>
      <c r="AT1431" t="s">
        <v>1</v>
      </c>
      <c r="AU1431" t="s">
        <v>1</v>
      </c>
      <c r="AV1431" t="s">
        <v>1</v>
      </c>
      <c r="AW1431" t="s">
        <v>11</v>
      </c>
      <c r="AX1431">
        <f>Tabla1[[#This Row],[precio del paquete]]-Tabla1[[#This Row],[Saldo_Deudor]]</f>
        <v>750</v>
      </c>
      <c r="AY1431">
        <v>14050</v>
      </c>
      <c r="AZ1431">
        <v>0</v>
      </c>
      <c r="BA1431">
        <v>0</v>
      </c>
      <c r="BB1431" s="20">
        <v>0</v>
      </c>
      <c r="BC1431" t="s">
        <v>4124</v>
      </c>
      <c r="BD1431" t="s">
        <v>4103</v>
      </c>
      <c r="BE1431" t="s">
        <v>3</v>
      </c>
      <c r="BF1431" t="s">
        <v>3</v>
      </c>
      <c r="BG1431" t="s">
        <v>3</v>
      </c>
      <c r="BH1431" t="s">
        <v>3</v>
      </c>
      <c r="BI1431" t="s">
        <v>3</v>
      </c>
      <c r="BJ1431" s="19" t="s">
        <v>6136</v>
      </c>
      <c r="BK1431" t="s">
        <v>3</v>
      </c>
      <c r="BL1431" t="s">
        <v>132</v>
      </c>
      <c r="BM1431" t="s">
        <v>1</v>
      </c>
      <c r="BN1431">
        <f>Tabla1[[#This Row],[precio del paquete]]</f>
        <v>14800</v>
      </c>
      <c r="BO1431" t="s">
        <v>1</v>
      </c>
      <c r="BP1431" t="s">
        <v>1</v>
      </c>
      <c r="BQ1431" t="s">
        <v>1</v>
      </c>
      <c r="BR1431" t="s">
        <v>1</v>
      </c>
      <c r="BS1431" t="s">
        <v>1</v>
      </c>
      <c r="BT1431" t="s">
        <v>1</v>
      </c>
      <c r="BU1431" t="s">
        <v>1</v>
      </c>
      <c r="BV1431" t="s">
        <v>1</v>
      </c>
      <c r="BW1431" t="s">
        <v>0</v>
      </c>
      <c r="BX1431" t="s">
        <v>1</v>
      </c>
      <c r="BY1431" t="s">
        <v>1</v>
      </c>
      <c r="BZ1431" t="s">
        <v>1</v>
      </c>
      <c r="CA1431" t="s">
        <v>1</v>
      </c>
      <c r="CB1431" t="s">
        <v>1</v>
      </c>
      <c r="CD1431" t="str" cm="1">
        <f t="array" aca="1" ref="CD1431" ca="1">eConcatenar(A1431:CB1431,"|")</f>
        <v>yn2ha8oZAGOTQy5k|CAR2021-7417|3|MEMORIAL|TABASCO|CARDENAS|RANCHERIA SANTANA PRIMERA SECCION|2021-03-12|14800|0|200|50|1|0|0|0|0|0|0|0|0|0|0|0|0|0|0|SANCHEZ|LUNA|MARBELLA|SOLTERO|X|X|CARRETERA PRINCIPAL SIN NUMERO|RANCHERIA SANTANA PRIMERA SECCION|X|X|X|X|X|CARRETERA PRINCIPAL SIN NUMERO|X|LUNES|X|X|X|X|X|DOMICILIO |750|14050|0|0|0|2022-01-21|2022-01-28|x|x|x|x|x|QWZBUES49KVTQO|x|HOMBRE|X|14800|X|X|X|X|X|X|X|X|CARDENAS|X|X|X|X|X</v>
      </c>
    </row>
    <row r="1432" spans="1:82" x14ac:dyDescent="0.25">
      <c r="A1432" t="s">
        <v>1566</v>
      </c>
      <c r="B1432" t="s">
        <v>2778</v>
      </c>
      <c r="C1432">
        <v>3</v>
      </c>
      <c r="D1432" t="s">
        <v>3184</v>
      </c>
      <c r="E1432" t="s">
        <v>3188</v>
      </c>
      <c r="F1432" t="s">
        <v>0</v>
      </c>
      <c r="G1432" t="s">
        <v>3561</v>
      </c>
      <c r="H1432" t="s">
        <v>3857</v>
      </c>
      <c r="I1432">
        <v>24500</v>
      </c>
      <c r="J1432">
        <v>0</v>
      </c>
      <c r="K1432">
        <v>200</v>
      </c>
      <c r="L1432">
        <v>50</v>
      </c>
      <c r="M1432">
        <v>1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 t="s">
        <v>4379</v>
      </c>
      <c r="AC1432" t="s">
        <v>4899</v>
      </c>
      <c r="AD1432" t="s">
        <v>4900</v>
      </c>
      <c r="AE1432" t="s">
        <v>4</v>
      </c>
      <c r="AF1432" t="s">
        <v>1</v>
      </c>
      <c r="AG1432" t="s">
        <v>1</v>
      </c>
      <c r="AH1432" t="s">
        <v>3237</v>
      </c>
      <c r="AI1432" t="s">
        <v>3561</v>
      </c>
      <c r="AJ1432" t="s">
        <v>1</v>
      </c>
      <c r="AK1432" t="s">
        <v>1</v>
      </c>
      <c r="AL1432" t="s">
        <v>1</v>
      </c>
      <c r="AM1432" t="s">
        <v>1</v>
      </c>
      <c r="AN1432" t="s">
        <v>1</v>
      </c>
      <c r="AO1432" t="s">
        <v>3237</v>
      </c>
      <c r="AP1432" t="s">
        <v>1</v>
      </c>
      <c r="AQ1432" t="s">
        <v>2</v>
      </c>
      <c r="AR1432" t="s">
        <v>1</v>
      </c>
      <c r="AS1432" t="s">
        <v>1</v>
      </c>
      <c r="AT1432" t="s">
        <v>1</v>
      </c>
      <c r="AU1432" t="s">
        <v>1</v>
      </c>
      <c r="AV1432" t="s">
        <v>1</v>
      </c>
      <c r="AW1432" t="s">
        <v>11</v>
      </c>
      <c r="AX1432">
        <f>Tabla1[[#This Row],[precio del paquete]]-Tabla1[[#This Row],[Saldo_Deudor]]</f>
        <v>1500</v>
      </c>
      <c r="AY1432">
        <v>23000</v>
      </c>
      <c r="AZ1432">
        <v>0</v>
      </c>
      <c r="BA1432">
        <v>0</v>
      </c>
      <c r="BB1432" s="20">
        <v>0</v>
      </c>
      <c r="BC1432" t="s">
        <v>4124</v>
      </c>
      <c r="BD1432" t="s">
        <v>4103</v>
      </c>
      <c r="BE1432" t="s">
        <v>3</v>
      </c>
      <c r="BF1432" t="s">
        <v>3</v>
      </c>
      <c r="BG1432" t="s">
        <v>3</v>
      </c>
      <c r="BH1432" t="s">
        <v>3</v>
      </c>
      <c r="BI1432" t="s">
        <v>3</v>
      </c>
      <c r="BJ1432" s="18" t="s">
        <v>6136</v>
      </c>
      <c r="BK1432" t="s">
        <v>3</v>
      </c>
      <c r="BL1432" t="s">
        <v>132</v>
      </c>
      <c r="BM1432" t="s">
        <v>1</v>
      </c>
      <c r="BN1432">
        <f>Tabla1[[#This Row],[precio del paquete]]</f>
        <v>24500</v>
      </c>
      <c r="BO1432" t="s">
        <v>1</v>
      </c>
      <c r="BP1432" t="s">
        <v>1</v>
      </c>
      <c r="BQ1432" t="s">
        <v>1</v>
      </c>
      <c r="BR1432" t="s">
        <v>1</v>
      </c>
      <c r="BS1432" t="s">
        <v>1</v>
      </c>
      <c r="BT1432" t="s">
        <v>1</v>
      </c>
      <c r="BU1432" t="s">
        <v>1</v>
      </c>
      <c r="BV1432" t="s">
        <v>1</v>
      </c>
      <c r="BW1432" t="s">
        <v>0</v>
      </c>
      <c r="BX1432" t="s">
        <v>1</v>
      </c>
      <c r="BY1432" t="s">
        <v>1</v>
      </c>
      <c r="BZ1432" t="s">
        <v>1</v>
      </c>
      <c r="CA1432" t="s">
        <v>1</v>
      </c>
      <c r="CB1432" t="s">
        <v>1</v>
      </c>
      <c r="CD1432" t="str" cm="1">
        <f t="array" aca="1" ref="CD1432" ca="1">eConcatenar(A1432:CB1432,"|")</f>
        <v>XmyGeR7JUJWvcpay|CAR2021-5815|3|DIGNITY|TABASCO|CARDENAS|RANCHERIA SANTANA SEGUNDA SECCION|2021-02-10|24500|0|200|50|1|0|0|0|0|0|0|0|0|0|0|0|0|0|0|ISIDRO|MORENO|DORA LUZ|SOLTERO|X|X|CARRETERA PRINCIPAL SIN NUMERO|RANCHERIA SANTANA SEGUNDA SECCION|X|X|X|X|X|CARRETERA PRINCIPAL SIN NUMERO|X|LUNES|X|X|X|X|X|DOMICILIO |1500|23000|0|0|0|2022-01-21|2022-01-28|x|x|x|x|x|QWZBUES49KVTQO|x|HOMBRE|X|24500|X|X|X|X|X|X|X|X|CARDENAS|X|X|X|X|X</v>
      </c>
    </row>
    <row r="1433" spans="1:82" x14ac:dyDescent="0.25">
      <c r="A1433" t="s">
        <v>1567</v>
      </c>
      <c r="B1433" t="s">
        <v>2779</v>
      </c>
      <c r="C1433">
        <v>3</v>
      </c>
      <c r="D1433" t="s">
        <v>3183</v>
      </c>
      <c r="E1433" t="s">
        <v>3188</v>
      </c>
      <c r="F1433" t="s">
        <v>0</v>
      </c>
      <c r="G1433" t="s">
        <v>3561</v>
      </c>
      <c r="H1433" t="s">
        <v>3786</v>
      </c>
      <c r="I1433">
        <v>14800</v>
      </c>
      <c r="J1433">
        <v>0</v>
      </c>
      <c r="K1433">
        <v>100</v>
      </c>
      <c r="L1433">
        <v>50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 t="s">
        <v>4206</v>
      </c>
      <c r="AC1433" t="s">
        <v>7</v>
      </c>
      <c r="AD1433" t="s">
        <v>4901</v>
      </c>
      <c r="AE1433" t="s">
        <v>4</v>
      </c>
      <c r="AF1433" t="s">
        <v>1</v>
      </c>
      <c r="AG1433" t="s">
        <v>1</v>
      </c>
      <c r="AH1433" t="s">
        <v>3237</v>
      </c>
      <c r="AI1433" t="s">
        <v>3561</v>
      </c>
      <c r="AJ1433" t="s">
        <v>1</v>
      </c>
      <c r="AK1433" t="s">
        <v>1</v>
      </c>
      <c r="AL1433" t="s">
        <v>1</v>
      </c>
      <c r="AM1433" t="s">
        <v>1</v>
      </c>
      <c r="AN1433" t="s">
        <v>1</v>
      </c>
      <c r="AO1433" t="s">
        <v>3237</v>
      </c>
      <c r="AP1433" t="s">
        <v>1</v>
      </c>
      <c r="AQ1433" t="s">
        <v>2</v>
      </c>
      <c r="AR1433" t="s">
        <v>1</v>
      </c>
      <c r="AS1433" t="s">
        <v>1</v>
      </c>
      <c r="AT1433" t="s">
        <v>1</v>
      </c>
      <c r="AU1433" t="s">
        <v>1</v>
      </c>
      <c r="AV1433" t="s">
        <v>1</v>
      </c>
      <c r="AW1433" t="s">
        <v>11</v>
      </c>
      <c r="AX1433">
        <f>Tabla1[[#This Row],[precio del paquete]]-Tabla1[[#This Row],[Saldo_Deudor]]</f>
        <v>600</v>
      </c>
      <c r="AY1433">
        <v>14200</v>
      </c>
      <c r="AZ1433">
        <v>0</v>
      </c>
      <c r="BA1433">
        <v>0</v>
      </c>
      <c r="BB1433" s="20">
        <v>0</v>
      </c>
      <c r="BC1433" t="s">
        <v>4124</v>
      </c>
      <c r="BD1433" t="s">
        <v>4103</v>
      </c>
      <c r="BE1433" t="s">
        <v>3</v>
      </c>
      <c r="BF1433" t="s">
        <v>3</v>
      </c>
      <c r="BG1433" t="s">
        <v>3</v>
      </c>
      <c r="BH1433" t="s">
        <v>3</v>
      </c>
      <c r="BI1433" t="s">
        <v>3</v>
      </c>
      <c r="BJ1433" s="19" t="s">
        <v>6136</v>
      </c>
      <c r="BK1433" t="s">
        <v>3</v>
      </c>
      <c r="BL1433" t="s">
        <v>132</v>
      </c>
      <c r="BM1433" t="s">
        <v>1</v>
      </c>
      <c r="BN1433">
        <f>Tabla1[[#This Row],[precio del paquete]]</f>
        <v>14800</v>
      </c>
      <c r="BO1433" t="s">
        <v>1</v>
      </c>
      <c r="BP1433" t="s">
        <v>1</v>
      </c>
      <c r="BQ1433" t="s">
        <v>1</v>
      </c>
      <c r="BR1433" t="s">
        <v>1</v>
      </c>
      <c r="BS1433" t="s">
        <v>1</v>
      </c>
      <c r="BT1433" t="s">
        <v>1</v>
      </c>
      <c r="BU1433" t="s">
        <v>1</v>
      </c>
      <c r="BV1433" t="s">
        <v>1</v>
      </c>
      <c r="BW1433" t="s">
        <v>0</v>
      </c>
      <c r="BX1433" t="s">
        <v>1</v>
      </c>
      <c r="BY1433" t="s">
        <v>1</v>
      </c>
      <c r="BZ1433" t="s">
        <v>1</v>
      </c>
      <c r="CA1433" t="s">
        <v>1</v>
      </c>
      <c r="CB1433" t="s">
        <v>1</v>
      </c>
      <c r="CD1433" t="str" cm="1">
        <f t="array" aca="1" ref="CD1433" ca="1">eConcatenar(A1433:CB1433,"|")</f>
        <v>9a50pn8ufcL02Sgw|CAR2021-7440|3|MEMORIAL|TABASCO|CARDENAS|RANCHERIA SANTANA SEGUNDA SECCION|2021-04-12|14800|0|100|50|0|0|0|0|0|0|0|0|0|0|0|0|0|0|0|MARTINEZ|LOPEZ|ISAMUEL|SOLTERO|X|X|CARRETERA PRINCIPAL SIN NUMERO|RANCHERIA SANTANA SEGUNDA SECCION|X|X|X|X|X|CARRETERA PRINCIPAL SIN NUMERO|X|LUNES|X|X|X|X|X|DOMICILIO |600|14200|0|0|0|2022-01-21|2022-01-28|x|x|x|x|x|QWZBUES49KVTQO|x|HOMBRE|X|14800|X|X|X|X|X|X|X|X|CARDENAS|X|X|X|X|X</v>
      </c>
    </row>
    <row r="1434" spans="1:82" x14ac:dyDescent="0.25">
      <c r="A1434" t="s">
        <v>1568</v>
      </c>
      <c r="B1434" t="s">
        <v>2266</v>
      </c>
      <c r="C1434">
        <v>3</v>
      </c>
      <c r="D1434" t="s">
        <v>3187</v>
      </c>
      <c r="E1434" t="s">
        <v>3188</v>
      </c>
      <c r="F1434" t="s">
        <v>0</v>
      </c>
      <c r="G1434" t="s">
        <v>3271</v>
      </c>
      <c r="H1434" t="s">
        <v>3840</v>
      </c>
      <c r="I1434">
        <v>12900</v>
      </c>
      <c r="J1434">
        <v>0</v>
      </c>
      <c r="K1434">
        <v>200</v>
      </c>
      <c r="L1434">
        <v>50</v>
      </c>
      <c r="M1434">
        <v>1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 t="s">
        <v>4420</v>
      </c>
      <c r="AC1434" t="s">
        <v>4417</v>
      </c>
      <c r="AD1434" t="s">
        <v>4421</v>
      </c>
      <c r="AE1434" t="s">
        <v>4</v>
      </c>
      <c r="AF1434" t="s">
        <v>1</v>
      </c>
      <c r="AG1434" t="s">
        <v>1</v>
      </c>
      <c r="AH1434" t="s">
        <v>5294</v>
      </c>
      <c r="AI1434" t="s">
        <v>3271</v>
      </c>
      <c r="AJ1434" t="s">
        <v>1</v>
      </c>
      <c r="AK1434" t="s">
        <v>1</v>
      </c>
      <c r="AL1434" t="s">
        <v>1</v>
      </c>
      <c r="AM1434" t="s">
        <v>1</v>
      </c>
      <c r="AN1434" t="s">
        <v>1</v>
      </c>
      <c r="AO1434" t="s">
        <v>5294</v>
      </c>
      <c r="AP1434" t="s">
        <v>1</v>
      </c>
      <c r="AQ1434" t="s">
        <v>2</v>
      </c>
      <c r="AR1434" t="s">
        <v>1</v>
      </c>
      <c r="AS1434" t="s">
        <v>1</v>
      </c>
      <c r="AT1434" t="s">
        <v>1</v>
      </c>
      <c r="AU1434" t="s">
        <v>1</v>
      </c>
      <c r="AV1434" t="s">
        <v>1</v>
      </c>
      <c r="AW1434" t="s">
        <v>11</v>
      </c>
      <c r="AX1434">
        <f>Tabla1[[#This Row],[precio del paquete]]-Tabla1[[#This Row],[Saldo_Deudor]]</f>
        <v>5200</v>
      </c>
      <c r="AY1434">
        <v>7700</v>
      </c>
      <c r="AZ1434">
        <v>0</v>
      </c>
      <c r="BA1434">
        <v>0</v>
      </c>
      <c r="BB1434" s="20">
        <v>0</v>
      </c>
      <c r="BC1434" t="s">
        <v>4042</v>
      </c>
      <c r="BD1434" t="s">
        <v>6005</v>
      </c>
      <c r="BE1434" t="s">
        <v>3</v>
      </c>
      <c r="BF1434" t="s">
        <v>3</v>
      </c>
      <c r="BG1434" t="s">
        <v>3</v>
      </c>
      <c r="BH1434" t="s">
        <v>3</v>
      </c>
      <c r="BI1434" t="s">
        <v>3</v>
      </c>
      <c r="BJ1434" s="18" t="s">
        <v>6136</v>
      </c>
      <c r="BK1434" t="s">
        <v>3</v>
      </c>
      <c r="BL1434" t="s">
        <v>132</v>
      </c>
      <c r="BM1434" t="s">
        <v>1</v>
      </c>
      <c r="BN1434">
        <f>Tabla1[[#This Row],[precio del paquete]]</f>
        <v>12900</v>
      </c>
      <c r="BO1434" t="s">
        <v>1</v>
      </c>
      <c r="BP1434" t="s">
        <v>1</v>
      </c>
      <c r="BQ1434" t="s">
        <v>1</v>
      </c>
      <c r="BR1434" t="s">
        <v>1</v>
      </c>
      <c r="BS1434" t="s">
        <v>1</v>
      </c>
      <c r="BT1434" t="s">
        <v>1</v>
      </c>
      <c r="BU1434" t="s">
        <v>1</v>
      </c>
      <c r="BV1434" t="s">
        <v>1</v>
      </c>
      <c r="BW1434" t="s">
        <v>0</v>
      </c>
      <c r="BX1434" t="s">
        <v>1</v>
      </c>
      <c r="BY1434" t="s">
        <v>1</v>
      </c>
      <c r="BZ1434" t="s">
        <v>1</v>
      </c>
      <c r="CA1434" t="s">
        <v>1</v>
      </c>
      <c r="CB1434" t="s">
        <v>1</v>
      </c>
      <c r="CD1434" t="str" cm="1">
        <f t="array" aca="1" ref="CD1434" ca="1">eConcatenar(A1434:CB1434,"|")</f>
        <v>xG3ymeQv4a28akcV|CAR2020-3226|3|ECONOLINE|TABASCO|CARDENAS|COLONIA JOSE EDUARDO DE CARDENAS|2020-09-16|12900|0|200|50|1|0|0|0|0|0|0|0|0|0|0|0|0|0|0|QUEVEDO|PARRA|JESUS DEL CARMEN|SOLTERO|X|X|CASA COLOR ROSA ALADO DEL CAMPO DE FUTBOOL|COLONIA JOSE EDUARDO DE CARDENAS|X|X|X|X|X|CASA COLOR ROSA ALADO DEL CAMPO DE FUTBOOL|X|LUNES|X|X|X|X|X|DOMICILIO |5200|7700|0|0|0|2022-11-01|2022-11-08|x|x|x|x|x|QWZBUES49KVTQO|x|HOMBRE|X|12900|X|X|X|X|X|X|X|X|CARDENAS|X|X|X|X|X</v>
      </c>
    </row>
    <row r="1435" spans="1:82" x14ac:dyDescent="0.25">
      <c r="A1435" t="s">
        <v>1569</v>
      </c>
      <c r="B1435" t="s">
        <v>2774</v>
      </c>
      <c r="C1435">
        <v>3</v>
      </c>
      <c r="D1435" t="s">
        <v>3183</v>
      </c>
      <c r="E1435" t="s">
        <v>3188</v>
      </c>
      <c r="F1435" t="s">
        <v>0</v>
      </c>
      <c r="G1435" t="s">
        <v>3560</v>
      </c>
      <c r="H1435" t="s">
        <v>3786</v>
      </c>
      <c r="I1435">
        <v>14800</v>
      </c>
      <c r="J1435">
        <v>0</v>
      </c>
      <c r="K1435">
        <v>200</v>
      </c>
      <c r="L1435">
        <v>50</v>
      </c>
      <c r="M1435">
        <v>1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 t="s">
        <v>4201</v>
      </c>
      <c r="AC1435" t="s">
        <v>4381</v>
      </c>
      <c r="AD1435" t="s">
        <v>4520</v>
      </c>
      <c r="AE1435" t="s">
        <v>4</v>
      </c>
      <c r="AF1435" t="s">
        <v>1</v>
      </c>
      <c r="AG1435" t="s">
        <v>1</v>
      </c>
      <c r="AH1435" t="s">
        <v>5606</v>
      </c>
      <c r="AI1435" t="s">
        <v>3560</v>
      </c>
      <c r="AJ1435" t="s">
        <v>1</v>
      </c>
      <c r="AK1435" t="s">
        <v>1</v>
      </c>
      <c r="AL1435" t="s">
        <v>1</v>
      </c>
      <c r="AM1435" t="s">
        <v>1</v>
      </c>
      <c r="AN1435" t="s">
        <v>1</v>
      </c>
      <c r="AO1435" t="s">
        <v>5606</v>
      </c>
      <c r="AP1435" t="s">
        <v>1</v>
      </c>
      <c r="AQ1435" t="s">
        <v>2</v>
      </c>
      <c r="AR1435" t="s">
        <v>1</v>
      </c>
      <c r="AS1435" t="s">
        <v>1</v>
      </c>
      <c r="AT1435" t="s">
        <v>1</v>
      </c>
      <c r="AU1435" t="s">
        <v>1</v>
      </c>
      <c r="AV1435" t="s">
        <v>1</v>
      </c>
      <c r="AW1435" t="s">
        <v>11</v>
      </c>
      <c r="AX1435">
        <f>Tabla1[[#This Row],[precio del paquete]]-Tabla1[[#This Row],[Saldo_Deudor]]</f>
        <v>450</v>
      </c>
      <c r="AY1435">
        <v>14350</v>
      </c>
      <c r="AZ1435">
        <v>0</v>
      </c>
      <c r="BA1435">
        <v>0</v>
      </c>
      <c r="BB1435" s="20">
        <v>0</v>
      </c>
      <c r="BC1435" t="s">
        <v>3983</v>
      </c>
      <c r="BD1435" t="s">
        <v>6048</v>
      </c>
      <c r="BE1435" t="s">
        <v>3</v>
      </c>
      <c r="BF1435" t="s">
        <v>3</v>
      </c>
      <c r="BG1435" t="s">
        <v>3</v>
      </c>
      <c r="BH1435" t="s">
        <v>3</v>
      </c>
      <c r="BI1435" t="s">
        <v>3</v>
      </c>
      <c r="BJ1435" s="19" t="s">
        <v>6136</v>
      </c>
      <c r="BK1435" t="s">
        <v>3</v>
      </c>
      <c r="BL1435" t="s">
        <v>132</v>
      </c>
      <c r="BM1435" t="s">
        <v>1</v>
      </c>
      <c r="BN1435">
        <f>Tabla1[[#This Row],[precio del paquete]]</f>
        <v>14800</v>
      </c>
      <c r="BO1435" t="s">
        <v>1</v>
      </c>
      <c r="BP1435" t="s">
        <v>1</v>
      </c>
      <c r="BQ1435" t="s">
        <v>1</v>
      </c>
      <c r="BR1435" t="s">
        <v>1</v>
      </c>
      <c r="BS1435" t="s">
        <v>1</v>
      </c>
      <c r="BT1435" t="s">
        <v>1</v>
      </c>
      <c r="BU1435" t="s">
        <v>1</v>
      </c>
      <c r="BV1435" t="s">
        <v>1</v>
      </c>
      <c r="BW1435" t="s">
        <v>0</v>
      </c>
      <c r="BX1435" t="s">
        <v>1</v>
      </c>
      <c r="BY1435" t="s">
        <v>1</v>
      </c>
      <c r="BZ1435" t="s">
        <v>1</v>
      </c>
      <c r="CA1435" t="s">
        <v>1</v>
      </c>
      <c r="CB1435" t="s">
        <v>1</v>
      </c>
      <c r="CD1435" t="str" cm="1">
        <f t="array" aca="1" ref="CD1435" ca="1">eConcatenar(A1435:CB1435,"|")</f>
        <v>byvlOIf7MgmSgmho|CAR2021-7428|3|MEMORIAL|TABASCO|CARDENAS|RANCHERIA SANTANA PRIMERA SECCION|2021-04-12|14800|0|200|50|1|0|0|0|0|0|0|0|0|0|0|0|0|0|0|HERNANDEZ|DE DIOS|LORENA|SOLTERO|X|X|CALLE PRINCIPAL SIN NUMERO|RANCHERIA SANTANA PRIMERA SECCION|X|X|X|X|X|CALLE PRINCIPAL SIN NUMERO|X|LUNES|X|X|X|X|X|DOMICILIO |450|14350|0|0|0|2022-07-01|2022-07-08|x|x|x|x|x|QWZBUES49KVTQO|x|HOMBRE|X|14800|X|X|X|X|X|X|X|X|CARDENAS|X|X|X|X|X</v>
      </c>
    </row>
    <row r="1436" spans="1:82" x14ac:dyDescent="0.25">
      <c r="A1436" t="s">
        <v>1570</v>
      </c>
      <c r="B1436" t="s">
        <v>2775</v>
      </c>
      <c r="C1436">
        <v>3</v>
      </c>
      <c r="D1436" t="s">
        <v>3183</v>
      </c>
      <c r="E1436" t="s">
        <v>3188</v>
      </c>
      <c r="F1436" t="s">
        <v>0</v>
      </c>
      <c r="G1436" t="s">
        <v>3560</v>
      </c>
      <c r="H1436" t="s">
        <v>3834</v>
      </c>
      <c r="I1436">
        <v>14800</v>
      </c>
      <c r="J1436">
        <v>0</v>
      </c>
      <c r="K1436">
        <v>200</v>
      </c>
      <c r="L1436">
        <v>50</v>
      </c>
      <c r="M1436">
        <v>1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 t="s">
        <v>4206</v>
      </c>
      <c r="AC1436" t="s">
        <v>4231</v>
      </c>
      <c r="AD1436" t="s">
        <v>4896</v>
      </c>
      <c r="AE1436" t="s">
        <v>4</v>
      </c>
      <c r="AF1436" t="s">
        <v>1</v>
      </c>
      <c r="AG1436" t="s">
        <v>1</v>
      </c>
      <c r="AH1436" t="s">
        <v>5665</v>
      </c>
      <c r="AI1436" t="s">
        <v>3560</v>
      </c>
      <c r="AJ1436" t="s">
        <v>1</v>
      </c>
      <c r="AK1436" t="s">
        <v>1</v>
      </c>
      <c r="AL1436" t="s">
        <v>1</v>
      </c>
      <c r="AM1436" t="s">
        <v>1</v>
      </c>
      <c r="AN1436" t="s">
        <v>1</v>
      </c>
      <c r="AO1436" t="s">
        <v>5665</v>
      </c>
      <c r="AP1436" t="s">
        <v>1</v>
      </c>
      <c r="AQ1436" t="s">
        <v>2</v>
      </c>
      <c r="AR1436" t="s">
        <v>1</v>
      </c>
      <c r="AS1436" t="s">
        <v>1</v>
      </c>
      <c r="AT1436" t="s">
        <v>1</v>
      </c>
      <c r="AU1436" t="s">
        <v>1</v>
      </c>
      <c r="AV1436" t="s">
        <v>1</v>
      </c>
      <c r="AW1436" t="s">
        <v>11</v>
      </c>
      <c r="AX1436">
        <f>Tabla1[[#This Row],[precio del paquete]]-Tabla1[[#This Row],[Saldo_Deudor]]</f>
        <v>1300</v>
      </c>
      <c r="AY1436">
        <v>13500</v>
      </c>
      <c r="AZ1436">
        <v>0</v>
      </c>
      <c r="BA1436">
        <v>0</v>
      </c>
      <c r="BB1436" s="20">
        <v>0</v>
      </c>
      <c r="BC1436" t="s">
        <v>3957</v>
      </c>
      <c r="BD1436" t="s">
        <v>4137</v>
      </c>
      <c r="BE1436" t="s">
        <v>3</v>
      </c>
      <c r="BF1436" t="s">
        <v>3</v>
      </c>
      <c r="BG1436" t="s">
        <v>3</v>
      </c>
      <c r="BH1436" t="s">
        <v>3</v>
      </c>
      <c r="BI1436" t="s">
        <v>3</v>
      </c>
      <c r="BJ1436" s="18" t="s">
        <v>6136</v>
      </c>
      <c r="BK1436" t="s">
        <v>3</v>
      </c>
      <c r="BL1436" t="s">
        <v>132</v>
      </c>
      <c r="BM1436" t="s">
        <v>1</v>
      </c>
      <c r="BN1436">
        <f>Tabla1[[#This Row],[precio del paquete]]</f>
        <v>14800</v>
      </c>
      <c r="BO1436" t="s">
        <v>1</v>
      </c>
      <c r="BP1436" t="s">
        <v>1</v>
      </c>
      <c r="BQ1436" t="s">
        <v>1</v>
      </c>
      <c r="BR1436" t="s">
        <v>1</v>
      </c>
      <c r="BS1436" t="s">
        <v>1</v>
      </c>
      <c r="BT1436" t="s">
        <v>1</v>
      </c>
      <c r="BU1436" t="s">
        <v>1</v>
      </c>
      <c r="BV1436" t="s">
        <v>1</v>
      </c>
      <c r="BW1436" t="s">
        <v>0</v>
      </c>
      <c r="BX1436" t="s">
        <v>1</v>
      </c>
      <c r="BY1436" t="s">
        <v>1</v>
      </c>
      <c r="BZ1436" t="s">
        <v>1</v>
      </c>
      <c r="CA1436" t="s">
        <v>1</v>
      </c>
      <c r="CB1436" t="s">
        <v>1</v>
      </c>
      <c r="CD1436" t="str" cm="1">
        <f t="array" aca="1" ref="CD1436" ca="1">eConcatenar(A1436:CB1436,"|")</f>
        <v>VWi8AXlX5ya2cNu4|CAR2021-6002|3|MEMORIAL|TABASCO|CARDENAS|RANCHERIA SANTANA PRIMERA SECCION|2021-07-10|14800|0|200|50|1|0|0|0|0|0|0|0|0|0|0|0|0|0|0|MARTINEZ|MORALES|SARA|SOLTERO|X|X|CAMINO VECINAL 25 METROS DEL TEMPLO ARBOL DE VIDA|RANCHERIA SANTANA PRIMERA SECCION|X|X|X|X|X|CAMINO VECINAL 25 METROS DEL TEMPLO ARBOL DE VIDA|X|LUNES|X|X|X|X|X|DOMICILIO |1300|13500|0|0|0|2021-07-01|2021-07-08|x|x|x|x|x|QWZBUES49KVTQO|x|HOMBRE|X|14800|X|X|X|X|X|X|X|X|CARDENAS|X|X|X|X|X</v>
      </c>
    </row>
    <row r="1437" spans="1:82" x14ac:dyDescent="0.25">
      <c r="A1437" t="s">
        <v>1571</v>
      </c>
      <c r="B1437" t="s">
        <v>2278</v>
      </c>
      <c r="C1437">
        <v>3</v>
      </c>
      <c r="D1437" t="s">
        <v>3187</v>
      </c>
      <c r="E1437" t="s">
        <v>3188</v>
      </c>
      <c r="F1437" t="s">
        <v>0</v>
      </c>
      <c r="G1437" t="s">
        <v>3279</v>
      </c>
      <c r="H1437" t="s">
        <v>3851</v>
      </c>
      <c r="I1437">
        <v>12900</v>
      </c>
      <c r="J1437">
        <v>0</v>
      </c>
      <c r="K1437">
        <v>100</v>
      </c>
      <c r="L1437">
        <v>50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 t="s">
        <v>4438</v>
      </c>
      <c r="AC1437" t="s">
        <v>4439</v>
      </c>
      <c r="AD1437" t="s">
        <v>4440</v>
      </c>
      <c r="AE1437" t="s">
        <v>4</v>
      </c>
      <c r="AF1437" t="s">
        <v>1</v>
      </c>
      <c r="AG1437" t="s">
        <v>1</v>
      </c>
      <c r="AH1437" t="s">
        <v>5305</v>
      </c>
      <c r="AI1437" t="s">
        <v>3279</v>
      </c>
      <c r="AJ1437" t="s">
        <v>1</v>
      </c>
      <c r="AK1437" t="s">
        <v>1</v>
      </c>
      <c r="AL1437" t="s">
        <v>1</v>
      </c>
      <c r="AM1437" t="s">
        <v>1</v>
      </c>
      <c r="AN1437" t="s">
        <v>1</v>
      </c>
      <c r="AO1437" t="s">
        <v>5305</v>
      </c>
      <c r="AP1437" t="s">
        <v>1</v>
      </c>
      <c r="AQ1437" t="s">
        <v>2</v>
      </c>
      <c r="AR1437" t="s">
        <v>1</v>
      </c>
      <c r="AS1437" t="s">
        <v>1</v>
      </c>
      <c r="AT1437" t="s">
        <v>1</v>
      </c>
      <c r="AU1437" t="s">
        <v>1</v>
      </c>
      <c r="AV1437" t="s">
        <v>1</v>
      </c>
      <c r="AW1437" t="s">
        <v>11</v>
      </c>
      <c r="AX1437">
        <f>Tabla1[[#This Row],[precio del paquete]]-Tabla1[[#This Row],[Saldo_Deudor]]</f>
        <v>8700</v>
      </c>
      <c r="AY1437">
        <v>4200</v>
      </c>
      <c r="AZ1437">
        <v>0</v>
      </c>
      <c r="BA1437">
        <v>0</v>
      </c>
      <c r="BB1437" s="20">
        <v>0</v>
      </c>
      <c r="BC1437" t="s">
        <v>3957</v>
      </c>
      <c r="BD1437" t="s">
        <v>4137</v>
      </c>
      <c r="BE1437" t="s">
        <v>3</v>
      </c>
      <c r="BF1437" t="s">
        <v>3</v>
      </c>
      <c r="BG1437" t="s">
        <v>3</v>
      </c>
      <c r="BH1437" t="s">
        <v>3</v>
      </c>
      <c r="BI1437" t="s">
        <v>3</v>
      </c>
      <c r="BJ1437" s="19" t="s">
        <v>6136</v>
      </c>
      <c r="BK1437" t="s">
        <v>3</v>
      </c>
      <c r="BL1437" t="s">
        <v>132</v>
      </c>
      <c r="BM1437" t="s">
        <v>1</v>
      </c>
      <c r="BN1437">
        <f>Tabla1[[#This Row],[precio del paquete]]</f>
        <v>12900</v>
      </c>
      <c r="BO1437" t="s">
        <v>1</v>
      </c>
      <c r="BP1437" t="s">
        <v>1</v>
      </c>
      <c r="BQ1437" t="s">
        <v>1</v>
      </c>
      <c r="BR1437" t="s">
        <v>1</v>
      </c>
      <c r="BS1437" t="s">
        <v>1</v>
      </c>
      <c r="BT1437" t="s">
        <v>1</v>
      </c>
      <c r="BU1437" t="s">
        <v>1</v>
      </c>
      <c r="BV1437" t="s">
        <v>1</v>
      </c>
      <c r="BW1437" t="s">
        <v>0</v>
      </c>
      <c r="BX1437" t="s">
        <v>1</v>
      </c>
      <c r="BY1437" t="s">
        <v>1</v>
      </c>
      <c r="BZ1437" t="s">
        <v>1</v>
      </c>
      <c r="CA1437" t="s">
        <v>1</v>
      </c>
      <c r="CB1437" t="s">
        <v>1</v>
      </c>
      <c r="CD1437" t="str" cm="1">
        <f t="array" aca="1" ref="CD1437" ca="1">eConcatenar(A1437:CB1437,"|")</f>
        <v>Lq0gH7bXlH62wrTa|CAR2020-0817|3|ECONOLINE|TABASCO|CARDENAS|COLONIA NUEVO PROGRESO|2020-03-13|12900|0|100|50|0|0|0|0|0|0|0|0|0|0|0|0|0|0|0|PALMA|CHAVEZ|YULMA|SOLTERO|X|X|CALLE EMILIANO ZAPATA NUMERO 542|COLONIA NUEVO PROGRESO|X|X|X|X|X|CALLE EMILIANO ZAPATA NUMERO 542|X|LUNES|X|X|X|X|X|DOMICILIO |8700|4200|0|0|0|2021-07-01|2021-07-08|x|x|x|x|x|QWZBUES49KVTQO|x|HOMBRE|X|12900|X|X|X|X|X|X|X|X|CARDENAS|X|X|X|X|X</v>
      </c>
    </row>
    <row r="1438" spans="1:82" x14ac:dyDescent="0.25">
      <c r="A1438" t="s">
        <v>1572</v>
      </c>
      <c r="B1438" t="s">
        <v>2414</v>
      </c>
      <c r="C1438">
        <v>3</v>
      </c>
      <c r="D1438" t="s">
        <v>3184</v>
      </c>
      <c r="E1438" t="s">
        <v>3188</v>
      </c>
      <c r="F1438" t="s">
        <v>0</v>
      </c>
      <c r="G1438" t="s">
        <v>3364</v>
      </c>
      <c r="H1438" t="s">
        <v>3832</v>
      </c>
      <c r="I1438">
        <v>24500</v>
      </c>
      <c r="J1438">
        <v>0</v>
      </c>
      <c r="K1438">
        <v>200</v>
      </c>
      <c r="L1438">
        <v>50</v>
      </c>
      <c r="M1438">
        <v>1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 t="s">
        <v>4589</v>
      </c>
      <c r="AC1438" t="s">
        <v>4237</v>
      </c>
      <c r="AD1438" t="s">
        <v>4590</v>
      </c>
      <c r="AE1438" t="s">
        <v>4</v>
      </c>
      <c r="AF1438" t="s">
        <v>1</v>
      </c>
      <c r="AG1438" t="s">
        <v>1</v>
      </c>
      <c r="AH1438" t="s">
        <v>5406</v>
      </c>
      <c r="AI1438" t="s">
        <v>3364</v>
      </c>
      <c r="AJ1438" t="s">
        <v>1</v>
      </c>
      <c r="AK1438" t="s">
        <v>1</v>
      </c>
      <c r="AL1438" t="s">
        <v>1</v>
      </c>
      <c r="AM1438" t="s">
        <v>1</v>
      </c>
      <c r="AN1438" t="s">
        <v>1</v>
      </c>
      <c r="AO1438" t="s">
        <v>5406</v>
      </c>
      <c r="AP1438" t="s">
        <v>1</v>
      </c>
      <c r="AQ1438" t="s">
        <v>2</v>
      </c>
      <c r="AR1438" t="s">
        <v>1</v>
      </c>
      <c r="AS1438" t="s">
        <v>1</v>
      </c>
      <c r="AT1438" t="s">
        <v>1</v>
      </c>
      <c r="AU1438" t="s">
        <v>1</v>
      </c>
      <c r="AV1438" t="s">
        <v>1</v>
      </c>
      <c r="AW1438" t="s">
        <v>11</v>
      </c>
      <c r="AX1438">
        <f>Tabla1[[#This Row],[precio del paquete]]-Tabla1[[#This Row],[Saldo_Deudor]]</f>
        <v>1500</v>
      </c>
      <c r="AY1438">
        <v>23000</v>
      </c>
      <c r="AZ1438">
        <v>0</v>
      </c>
      <c r="BA1438">
        <v>0</v>
      </c>
      <c r="BB1438" s="20">
        <v>0</v>
      </c>
      <c r="BC1438" t="s">
        <v>5980</v>
      </c>
      <c r="BD1438" t="s">
        <v>5959</v>
      </c>
      <c r="BE1438" t="s">
        <v>3</v>
      </c>
      <c r="BF1438" t="s">
        <v>3</v>
      </c>
      <c r="BG1438" t="s">
        <v>3</v>
      </c>
      <c r="BH1438" t="s">
        <v>3</v>
      </c>
      <c r="BI1438" t="s">
        <v>3</v>
      </c>
      <c r="BJ1438" s="18" t="s">
        <v>6136</v>
      </c>
      <c r="BK1438" t="s">
        <v>3</v>
      </c>
      <c r="BL1438" t="s">
        <v>132</v>
      </c>
      <c r="BM1438" t="s">
        <v>1</v>
      </c>
      <c r="BN1438">
        <f>Tabla1[[#This Row],[precio del paquete]]</f>
        <v>24500</v>
      </c>
      <c r="BO1438" t="s">
        <v>1</v>
      </c>
      <c r="BP1438" t="s">
        <v>1</v>
      </c>
      <c r="BQ1438" t="s">
        <v>1</v>
      </c>
      <c r="BR1438" t="s">
        <v>1</v>
      </c>
      <c r="BS1438" t="s">
        <v>1</v>
      </c>
      <c r="BT1438" t="s">
        <v>1</v>
      </c>
      <c r="BU1438" t="s">
        <v>1</v>
      </c>
      <c r="BV1438" t="s">
        <v>1</v>
      </c>
      <c r="BW1438" t="s">
        <v>0</v>
      </c>
      <c r="BX1438" t="s">
        <v>1</v>
      </c>
      <c r="BY1438" t="s">
        <v>1</v>
      </c>
      <c r="BZ1438" t="s">
        <v>1</v>
      </c>
      <c r="CA1438" t="s">
        <v>1</v>
      </c>
      <c r="CB1438" t="s">
        <v>1</v>
      </c>
      <c r="CD1438" t="str" cm="1">
        <f t="array" aca="1" ref="CD1438" ca="1">eConcatenar(A1438:CB1438,"|")</f>
        <v>3C7OlBhkHaTUTeb0|CAR2021-6824|3|DIGNITY|TABASCO|CARDENAS|FRACCIONAMIENTO HACIENDA SAN FRANCISCO|2021-09-11|24500|0|200|50|1|0|0|0|0|0|0|0|0|0|0|0|0|0|0|ZAMUDIO|ALEJANDRO|LILIANA AURORA|SOLTERO|X|X|CALLE FRAMBOYAN NUMERO 103|FRACCIONAMIENTO HACIENDA SAN FRANCISCO|X|X|X|X|X|CALLE FRAMBOYAN NUMERO 103|X|LUNES|X|X|X|X|X|DOMICILIO |1500|23000|0|0|0|2022-01-18|2022-01-25|x|x|x|x|x|QWZBUES49KVTQO|x|HOMBRE|X|24500|X|X|X|X|X|X|X|X|CARDENAS|X|X|X|X|X</v>
      </c>
    </row>
    <row r="1439" spans="1:82" x14ac:dyDescent="0.25">
      <c r="A1439" t="s">
        <v>1573</v>
      </c>
      <c r="B1439" t="s">
        <v>2415</v>
      </c>
      <c r="C1439">
        <v>3</v>
      </c>
      <c r="D1439" t="s">
        <v>3183</v>
      </c>
      <c r="E1439" t="s">
        <v>3188</v>
      </c>
      <c r="F1439" t="s">
        <v>0</v>
      </c>
      <c r="G1439" t="s">
        <v>3364</v>
      </c>
      <c r="H1439" t="s">
        <v>3832</v>
      </c>
      <c r="I1439">
        <v>14800</v>
      </c>
      <c r="J1439">
        <v>0</v>
      </c>
      <c r="K1439">
        <v>200</v>
      </c>
      <c r="L1439">
        <v>50</v>
      </c>
      <c r="M1439">
        <v>1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 t="s">
        <v>4301</v>
      </c>
      <c r="AC1439" t="s">
        <v>4591</v>
      </c>
      <c r="AD1439" t="s">
        <v>4462</v>
      </c>
      <c r="AE1439" t="s">
        <v>4</v>
      </c>
      <c r="AF1439" t="s">
        <v>1</v>
      </c>
      <c r="AG1439" t="s">
        <v>1</v>
      </c>
      <c r="AH1439" t="s">
        <v>5407</v>
      </c>
      <c r="AI1439" t="s">
        <v>3364</v>
      </c>
      <c r="AJ1439" t="s">
        <v>1</v>
      </c>
      <c r="AK1439" t="s">
        <v>1</v>
      </c>
      <c r="AL1439" t="s">
        <v>1</v>
      </c>
      <c r="AM1439" t="s">
        <v>1</v>
      </c>
      <c r="AN1439" t="s">
        <v>1</v>
      </c>
      <c r="AO1439" t="s">
        <v>5407</v>
      </c>
      <c r="AP1439" t="s">
        <v>1</v>
      </c>
      <c r="AQ1439" t="s">
        <v>2</v>
      </c>
      <c r="AR1439" t="s">
        <v>1</v>
      </c>
      <c r="AS1439" t="s">
        <v>1</v>
      </c>
      <c r="AT1439" t="s">
        <v>1</v>
      </c>
      <c r="AU1439" t="s">
        <v>1</v>
      </c>
      <c r="AV1439" t="s">
        <v>1</v>
      </c>
      <c r="AW1439" t="s">
        <v>11</v>
      </c>
      <c r="AX1439">
        <f>Tabla1[[#This Row],[precio del paquete]]-Tabla1[[#This Row],[Saldo_Deudor]]</f>
        <v>50</v>
      </c>
      <c r="AY1439">
        <v>14750</v>
      </c>
      <c r="AZ1439">
        <v>0</v>
      </c>
      <c r="BA1439">
        <v>0</v>
      </c>
      <c r="BB1439" s="20">
        <v>0</v>
      </c>
      <c r="BC1439" t="s">
        <v>3832</v>
      </c>
      <c r="BD1439" t="s">
        <v>3797</v>
      </c>
      <c r="BE1439" t="s">
        <v>3</v>
      </c>
      <c r="BF1439" t="s">
        <v>3</v>
      </c>
      <c r="BG1439" t="s">
        <v>3</v>
      </c>
      <c r="BH1439" t="s">
        <v>3</v>
      </c>
      <c r="BI1439" t="s">
        <v>3</v>
      </c>
      <c r="BJ1439" s="19" t="s">
        <v>6136</v>
      </c>
      <c r="BK1439" t="s">
        <v>3</v>
      </c>
      <c r="BL1439" t="s">
        <v>132</v>
      </c>
      <c r="BM1439" t="s">
        <v>1</v>
      </c>
      <c r="BN1439">
        <f>Tabla1[[#This Row],[precio del paquete]]</f>
        <v>14800</v>
      </c>
      <c r="BO1439" t="s">
        <v>1</v>
      </c>
      <c r="BP1439" t="s">
        <v>1</v>
      </c>
      <c r="BQ1439" t="s">
        <v>1</v>
      </c>
      <c r="BR1439" t="s">
        <v>1</v>
      </c>
      <c r="BS1439" t="s">
        <v>1</v>
      </c>
      <c r="BT1439" t="s">
        <v>1</v>
      </c>
      <c r="BU1439" t="s">
        <v>1</v>
      </c>
      <c r="BV1439" t="s">
        <v>1</v>
      </c>
      <c r="BW1439" t="s">
        <v>0</v>
      </c>
      <c r="BX1439" t="s">
        <v>1</v>
      </c>
      <c r="BY1439" t="s">
        <v>1</v>
      </c>
      <c r="BZ1439" t="s">
        <v>1</v>
      </c>
      <c r="CA1439" t="s">
        <v>1</v>
      </c>
      <c r="CB1439" t="s">
        <v>1</v>
      </c>
      <c r="CD1439" t="str" cm="1">
        <f t="array" aca="1" ref="CD1439" ca="1">eConcatenar(A1439:CB1439,"|")</f>
        <v>E0BunnokP6i8Z4zx|CAR2021-6919|3|MEMORIAL|TABASCO|CARDENAS|FRACCIONAMIENTO HACIENDA SAN FRANCISCO|2021-09-11|14800|0|200|50|1|0|0|0|0|0|0|0|0|0|0|0|0|0|0|ORTIZ|FERNANDEZ|BEATRIZ|SOLTERO|X|X|CALLE FRAMBOYAN NUMERO 109|FRACCIONAMIENTO HACIENDA SAN FRANCISCO|X|X|X|X|X|CALLE FRAMBOYAN NUMERO 109|X|LUNES|X|X|X|X|X|DOMICILIO |50|14750|0|0|0|2021-09-11|2021-09-18|x|x|x|x|x|QWZBUES49KVTQO|x|HOMBRE|X|14800|X|X|X|X|X|X|X|X|CARDENAS|X|X|X|X|X</v>
      </c>
    </row>
    <row r="1440" spans="1:82" x14ac:dyDescent="0.25">
      <c r="A1440" t="s">
        <v>1574</v>
      </c>
      <c r="B1440" t="s">
        <v>2552</v>
      </c>
      <c r="C1440">
        <v>3</v>
      </c>
      <c r="D1440" t="s">
        <v>3183</v>
      </c>
      <c r="E1440" t="s">
        <v>12</v>
      </c>
      <c r="F1440" t="s">
        <v>0</v>
      </c>
      <c r="G1440" t="s">
        <v>3448</v>
      </c>
      <c r="H1440" t="s">
        <v>3781</v>
      </c>
      <c r="I1440">
        <v>14800</v>
      </c>
      <c r="J1440">
        <v>0</v>
      </c>
      <c r="K1440">
        <v>100</v>
      </c>
      <c r="L1440">
        <v>50</v>
      </c>
      <c r="M1440">
        <v>2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 t="s">
        <v>4410</v>
      </c>
      <c r="AC1440" t="s">
        <v>4201</v>
      </c>
      <c r="AD1440" t="s">
        <v>4719</v>
      </c>
      <c r="AE1440" t="s">
        <v>4</v>
      </c>
      <c r="AF1440" t="s">
        <v>1</v>
      </c>
      <c r="AG1440" t="s">
        <v>1</v>
      </c>
      <c r="AH1440" t="s">
        <v>5498</v>
      </c>
      <c r="AI1440" t="s">
        <v>3448</v>
      </c>
      <c r="AJ1440" t="s">
        <v>1</v>
      </c>
      <c r="AK1440">
        <v>9333278563</v>
      </c>
      <c r="AL1440" t="s">
        <v>1</v>
      </c>
      <c r="AM1440" t="s">
        <v>1</v>
      </c>
      <c r="AN1440" t="s">
        <v>1</v>
      </c>
      <c r="AO1440" t="s">
        <v>5498</v>
      </c>
      <c r="AP1440" t="s">
        <v>1</v>
      </c>
      <c r="AQ1440" t="s">
        <v>2</v>
      </c>
      <c r="AR1440" t="s">
        <v>1</v>
      </c>
      <c r="AS1440" t="s">
        <v>1</v>
      </c>
      <c r="AT1440" t="s">
        <v>1</v>
      </c>
      <c r="AU1440" t="s">
        <v>1</v>
      </c>
      <c r="AV1440" t="s">
        <v>1</v>
      </c>
      <c r="AW1440" t="s">
        <v>11</v>
      </c>
      <c r="AX1440">
        <f>Tabla1[[#This Row],[precio del paquete]]-Tabla1[[#This Row],[Saldo_Deudor]]</f>
        <v>250</v>
      </c>
      <c r="AY1440">
        <v>14550</v>
      </c>
      <c r="AZ1440">
        <v>0</v>
      </c>
      <c r="BA1440">
        <v>0</v>
      </c>
      <c r="BB1440" s="20">
        <v>0</v>
      </c>
      <c r="BC1440" t="s">
        <v>3835</v>
      </c>
      <c r="BD1440" t="s">
        <v>3907</v>
      </c>
      <c r="BE1440" t="s">
        <v>3</v>
      </c>
      <c r="BF1440" t="s">
        <v>3</v>
      </c>
      <c r="BG1440" t="s">
        <v>3</v>
      </c>
      <c r="BH1440" t="s">
        <v>3</v>
      </c>
      <c r="BI1440" t="s">
        <v>3</v>
      </c>
      <c r="BJ1440" s="18" t="s">
        <v>6150</v>
      </c>
      <c r="BK1440" t="s">
        <v>3</v>
      </c>
      <c r="BL1440" t="s">
        <v>132</v>
      </c>
      <c r="BM1440" t="s">
        <v>1</v>
      </c>
      <c r="BN1440">
        <f>Tabla1[[#This Row],[precio del paquete]]</f>
        <v>14800</v>
      </c>
      <c r="BO1440" t="s">
        <v>1</v>
      </c>
      <c r="BP1440" t="s">
        <v>1</v>
      </c>
      <c r="BQ1440" t="s">
        <v>1</v>
      </c>
      <c r="BR1440" t="s">
        <v>1</v>
      </c>
      <c r="BS1440" t="s">
        <v>1</v>
      </c>
      <c r="BT1440" t="s">
        <v>1</v>
      </c>
      <c r="BU1440" t="s">
        <v>1</v>
      </c>
      <c r="BV1440" t="s">
        <v>1</v>
      </c>
      <c r="BW1440" t="s">
        <v>0</v>
      </c>
      <c r="BX1440" t="s">
        <v>1</v>
      </c>
      <c r="BY1440" t="s">
        <v>1</v>
      </c>
      <c r="BZ1440" t="s">
        <v>1</v>
      </c>
      <c r="CA1440" t="s">
        <v>1</v>
      </c>
      <c r="CB1440" t="s">
        <v>1</v>
      </c>
      <c r="CD1440" t="str" cm="1">
        <f t="array" aca="1" ref="CD1440" ca="1">eConcatenar(A1440:CB1440,"|")</f>
        <v>V4JJ3qXYwBp6RxpZ|COM2018-1499|3|MEMORIAL|TABASCO |CARDENAS|MONTERREY |2021-11-13|14800|0|100|50|2|0|0|0|0|0|0|0|0|0|0|0|0|0|0|DENIS|HERNANDEZ|GRACIELA|SOLTERO|X|X|CALLE DE LA CONASUPO SIN NUMERO |MONTERREY |X|9333278563|X|X|X|CALLE DE LA CONASUPO SIN NUMERO |X|LUNES|X|X|X|X|X|DOMICILIO |250|14550|0|0|0|2021-12-16|2021-12-23|x|x|x|x|x|AARMQKP7RFVCNAK|x|HOMBRE|X|14800|X|X|X|X|X|X|X|X|CARDENAS|X|X|X|X|X</v>
      </c>
    </row>
    <row r="1441" spans="1:82" x14ac:dyDescent="0.25">
      <c r="A1441" t="s">
        <v>1575</v>
      </c>
      <c r="B1441" t="s">
        <v>2155</v>
      </c>
      <c r="C1441">
        <v>3</v>
      </c>
      <c r="D1441" t="s">
        <v>3183</v>
      </c>
      <c r="E1441" t="s">
        <v>12</v>
      </c>
      <c r="F1441" t="s">
        <v>0</v>
      </c>
      <c r="G1441" t="s">
        <v>3212</v>
      </c>
      <c r="H1441" t="s">
        <v>3769</v>
      </c>
      <c r="I1441">
        <v>14800</v>
      </c>
      <c r="J1441">
        <v>0</v>
      </c>
      <c r="K1441">
        <v>50</v>
      </c>
      <c r="L1441">
        <v>50</v>
      </c>
      <c r="M1441">
        <v>1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 t="s">
        <v>4233</v>
      </c>
      <c r="AC1441" t="s">
        <v>4221</v>
      </c>
      <c r="AD1441" t="s">
        <v>4234</v>
      </c>
      <c r="AE1441" t="s">
        <v>4</v>
      </c>
      <c r="AF1441" t="s">
        <v>1</v>
      </c>
      <c r="AG1441" t="s">
        <v>1</v>
      </c>
      <c r="AH1441" t="s">
        <v>5200</v>
      </c>
      <c r="AI1441" t="s">
        <v>3212</v>
      </c>
      <c r="AJ1441" t="s">
        <v>1</v>
      </c>
      <c r="AK1441">
        <v>9371231944</v>
      </c>
      <c r="AL1441" t="s">
        <v>1</v>
      </c>
      <c r="AM1441" t="s">
        <v>1</v>
      </c>
      <c r="AN1441" t="s">
        <v>1</v>
      </c>
      <c r="AO1441" t="s">
        <v>5200</v>
      </c>
      <c r="AP1441" t="s">
        <v>1</v>
      </c>
      <c r="AQ1441" t="s">
        <v>2</v>
      </c>
      <c r="AR1441" t="s">
        <v>1</v>
      </c>
      <c r="AS1441" t="s">
        <v>1</v>
      </c>
      <c r="AT1441" t="s">
        <v>1</v>
      </c>
      <c r="AU1441" t="s">
        <v>1</v>
      </c>
      <c r="AV1441" t="s">
        <v>1</v>
      </c>
      <c r="AW1441" t="s">
        <v>11</v>
      </c>
      <c r="AX1441">
        <f>Tabla1[[#This Row],[precio del paquete]]-Tabla1[[#This Row],[Saldo_Deudor]]</f>
        <v>50</v>
      </c>
      <c r="AY1441">
        <v>14750</v>
      </c>
      <c r="AZ1441">
        <v>0</v>
      </c>
      <c r="BA1441">
        <v>0</v>
      </c>
      <c r="BB1441" s="20">
        <v>0</v>
      </c>
      <c r="BC1441" t="s">
        <v>3769</v>
      </c>
      <c r="BD1441" t="s">
        <v>6039</v>
      </c>
      <c r="BE1441" t="s">
        <v>3</v>
      </c>
      <c r="BF1441" t="s">
        <v>3</v>
      </c>
      <c r="BG1441" t="s">
        <v>3</v>
      </c>
      <c r="BH1441" t="s">
        <v>3</v>
      </c>
      <c r="BI1441" t="s">
        <v>3</v>
      </c>
      <c r="BJ1441" s="19" t="s">
        <v>6133</v>
      </c>
      <c r="BK1441" t="s">
        <v>3</v>
      </c>
      <c r="BL1441" t="s">
        <v>132</v>
      </c>
      <c r="BM1441" t="s">
        <v>1</v>
      </c>
      <c r="BN1441">
        <f>Tabla1[[#This Row],[precio del paquete]]</f>
        <v>14800</v>
      </c>
      <c r="BO1441" t="s">
        <v>1</v>
      </c>
      <c r="BP1441" t="s">
        <v>1</v>
      </c>
      <c r="BQ1441" t="s">
        <v>1</v>
      </c>
      <c r="BR1441" t="s">
        <v>1</v>
      </c>
      <c r="BS1441" t="s">
        <v>1</v>
      </c>
      <c r="BT1441" t="s">
        <v>1</v>
      </c>
      <c r="BU1441" t="s">
        <v>1</v>
      </c>
      <c r="BV1441" t="s">
        <v>1</v>
      </c>
      <c r="BW1441" t="s">
        <v>0</v>
      </c>
      <c r="BX1441" t="s">
        <v>1</v>
      </c>
      <c r="BY1441" t="s">
        <v>1</v>
      </c>
      <c r="BZ1441" t="s">
        <v>1</v>
      </c>
      <c r="CA1441" t="s">
        <v>1</v>
      </c>
      <c r="CB1441" t="s">
        <v>1</v>
      </c>
      <c r="CD1441" t="str" cm="1">
        <f t="array" aca="1" ref="CD1441" ca="1">eConcatenar(A1441:CB1441,"|")</f>
        <v>nNyYDQNholzYBlXO|CAR2022-0490|3|MEMORIAL|TABASCO |CARDENAS|BAJIO |2022-01-29|14800|0|50|50|1|0|0|0|0|0|0|0|0|0|0|0|0|0|0|MARCHENA|GONZALEZ|GLADYS|SOLTERO|X|X|CALLE LA MEXICANA |BAJIO |X|9371231944|X|X|X|CALLE LA MEXICANA |X|LUNES|X|X|X|X|X|DOMICILIO |50|14750|0|0|0|2022-01-29|2022-02-05|x|x|x|x|x|YCRYFAU92K60AMA|x|HOMBRE|X|14800|X|X|X|X|X|X|X|X|CARDENAS|X|X|X|X|X</v>
      </c>
    </row>
    <row r="1442" spans="1:82" x14ac:dyDescent="0.25">
      <c r="A1442" t="s">
        <v>1576</v>
      </c>
      <c r="B1442" t="s">
        <v>2632</v>
      </c>
      <c r="C1442">
        <v>3</v>
      </c>
      <c r="D1442" t="s">
        <v>3183</v>
      </c>
      <c r="E1442" t="s">
        <v>12</v>
      </c>
      <c r="F1442" t="s">
        <v>0</v>
      </c>
      <c r="G1442" t="s">
        <v>3491</v>
      </c>
      <c r="H1442" t="s">
        <v>3987</v>
      </c>
      <c r="I1442">
        <v>14800</v>
      </c>
      <c r="J1442">
        <v>0</v>
      </c>
      <c r="K1442">
        <v>100</v>
      </c>
      <c r="L1442">
        <v>50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  <c r="AB1442" t="s">
        <v>4246</v>
      </c>
      <c r="AC1442" t="s">
        <v>4380</v>
      </c>
      <c r="AD1442" t="s">
        <v>4267</v>
      </c>
      <c r="AE1442" t="s">
        <v>4</v>
      </c>
      <c r="AF1442" t="s">
        <v>1</v>
      </c>
      <c r="AG1442" t="s">
        <v>1</v>
      </c>
      <c r="AH1442" t="s">
        <v>5557</v>
      </c>
      <c r="AI1442" t="s">
        <v>3491</v>
      </c>
      <c r="AJ1442" t="s">
        <v>1</v>
      </c>
      <c r="AK1442">
        <v>9371371021</v>
      </c>
      <c r="AL1442" t="s">
        <v>1</v>
      </c>
      <c r="AM1442" t="s">
        <v>1</v>
      </c>
      <c r="AN1442" t="s">
        <v>1</v>
      </c>
      <c r="AO1442" t="s">
        <v>5557</v>
      </c>
      <c r="AP1442" t="s">
        <v>1</v>
      </c>
      <c r="AQ1442" t="s">
        <v>2</v>
      </c>
      <c r="AR1442" t="s">
        <v>1</v>
      </c>
      <c r="AS1442" t="s">
        <v>1</v>
      </c>
      <c r="AT1442" t="s">
        <v>1</v>
      </c>
      <c r="AU1442" t="s">
        <v>1</v>
      </c>
      <c r="AV1442" t="s">
        <v>1</v>
      </c>
      <c r="AW1442" t="s">
        <v>11</v>
      </c>
      <c r="AX1442">
        <f>Tabla1[[#This Row],[precio del paquete]]-Tabla1[[#This Row],[Saldo_Deudor]]</f>
        <v>100</v>
      </c>
      <c r="AY1442">
        <v>14700</v>
      </c>
      <c r="AZ1442">
        <v>0</v>
      </c>
      <c r="BA1442">
        <v>0</v>
      </c>
      <c r="BB1442" s="20">
        <v>0</v>
      </c>
      <c r="BC1442" t="s">
        <v>3987</v>
      </c>
      <c r="BD1442" t="s">
        <v>3956</v>
      </c>
      <c r="BE1442" t="s">
        <v>3</v>
      </c>
      <c r="BF1442" t="s">
        <v>3</v>
      </c>
      <c r="BG1442" t="s">
        <v>3</v>
      </c>
      <c r="BH1442" t="s">
        <v>3</v>
      </c>
      <c r="BI1442" t="s">
        <v>3</v>
      </c>
      <c r="BJ1442" s="18" t="s">
        <v>6126</v>
      </c>
      <c r="BK1442" t="s">
        <v>3</v>
      </c>
      <c r="BL1442" t="s">
        <v>132</v>
      </c>
      <c r="BM1442" t="s">
        <v>1</v>
      </c>
      <c r="BN1442">
        <f>Tabla1[[#This Row],[precio del paquete]]</f>
        <v>14800</v>
      </c>
      <c r="BO1442" t="s">
        <v>1</v>
      </c>
      <c r="BP1442" t="s">
        <v>1</v>
      </c>
      <c r="BQ1442" t="s">
        <v>1</v>
      </c>
      <c r="BR1442" t="s">
        <v>1</v>
      </c>
      <c r="BS1442" t="s">
        <v>1</v>
      </c>
      <c r="BT1442" t="s">
        <v>1</v>
      </c>
      <c r="BU1442" t="s">
        <v>1</v>
      </c>
      <c r="BV1442" t="s">
        <v>1</v>
      </c>
      <c r="BW1442" t="s">
        <v>0</v>
      </c>
      <c r="BX1442" t="s">
        <v>1</v>
      </c>
      <c r="BY1442" t="s">
        <v>1</v>
      </c>
      <c r="BZ1442" t="s">
        <v>1</v>
      </c>
      <c r="CA1442" t="s">
        <v>1</v>
      </c>
      <c r="CB1442" t="s">
        <v>1</v>
      </c>
      <c r="CD1442" t="str" cm="1">
        <f t="array" aca="1" ref="CD1442" ca="1">eConcatenar(A1442:CB1442,"|")</f>
        <v>ByG1J09RAcuwJgY0|CAR2021-7239|3|MEMORIAL|TABASCO |CARDENAS|POMOCA |2021-11-26|14800|0|100|50|0|0|0|0|0|0|0|0|0|0|0|0|0|0|0|JIMENEZ|RAMOS|ENRIQUE|SOLTERO|X|X|CALLE 14 EDIFICIO MANZANA-24 DEPARTAMENTO 3-4|POMOCA |X|9371371021|X|X|X|CALLE 14 EDIFICIO MANZANA-24 DEPARTAMENTO 3-4|X|LUNES|X|X|X|X|X|DOMICILIO |100|14700|0|0|0|2021-11-26|2021-12-03|x|x|x|x|x|QWZBUBTG9KVTQO|x|HOMBRE|X|14800|X|X|X|X|X|X|X|X|CARDENAS|X|X|X|X|X</v>
      </c>
    </row>
    <row r="1443" spans="1:82" x14ac:dyDescent="0.25">
      <c r="A1443" t="s">
        <v>1577</v>
      </c>
      <c r="B1443" t="s">
        <v>2388</v>
      </c>
      <c r="C1443">
        <v>3</v>
      </c>
      <c r="D1443" t="s">
        <v>3183</v>
      </c>
      <c r="E1443" t="s">
        <v>12</v>
      </c>
      <c r="F1443" t="s">
        <v>0</v>
      </c>
      <c r="G1443" t="s">
        <v>3347</v>
      </c>
      <c r="H1443" t="s">
        <v>3911</v>
      </c>
      <c r="I1443">
        <v>14800</v>
      </c>
      <c r="J1443">
        <v>0</v>
      </c>
      <c r="K1443">
        <v>100</v>
      </c>
      <c r="L1443">
        <v>50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 t="s">
        <v>4201</v>
      </c>
      <c r="AC1443" t="s">
        <v>4206</v>
      </c>
      <c r="AD1443" t="s">
        <v>4320</v>
      </c>
      <c r="AE1443" t="s">
        <v>4</v>
      </c>
      <c r="AF1443" t="s">
        <v>1</v>
      </c>
      <c r="AG1443" t="s">
        <v>1</v>
      </c>
      <c r="AH1443" t="s">
        <v>5385</v>
      </c>
      <c r="AI1443" t="s">
        <v>3347</v>
      </c>
      <c r="AJ1443" t="s">
        <v>1</v>
      </c>
      <c r="AK1443">
        <v>9371710778</v>
      </c>
      <c r="AL1443" t="s">
        <v>1</v>
      </c>
      <c r="AM1443" t="s">
        <v>1</v>
      </c>
      <c r="AN1443" t="s">
        <v>1</v>
      </c>
      <c r="AO1443" t="s">
        <v>5385</v>
      </c>
      <c r="AP1443" t="s">
        <v>1</v>
      </c>
      <c r="AQ1443" t="s">
        <v>2</v>
      </c>
      <c r="AR1443" t="s">
        <v>1</v>
      </c>
      <c r="AS1443" t="s">
        <v>1</v>
      </c>
      <c r="AT1443" t="s">
        <v>1</v>
      </c>
      <c r="AU1443" t="s">
        <v>1</v>
      </c>
      <c r="AV1443" t="s">
        <v>1</v>
      </c>
      <c r="AW1443" t="s">
        <v>11</v>
      </c>
      <c r="AX1443">
        <f>Tabla1[[#This Row],[precio del paquete]]-Tabla1[[#This Row],[Saldo_Deudor]]</f>
        <v>620</v>
      </c>
      <c r="AY1443">
        <v>14180</v>
      </c>
      <c r="AZ1443">
        <v>0</v>
      </c>
      <c r="BA1443">
        <v>0</v>
      </c>
      <c r="BB1443" s="20">
        <v>0</v>
      </c>
      <c r="BC1443" t="s">
        <v>3948</v>
      </c>
      <c r="BD1443" t="s">
        <v>6068</v>
      </c>
      <c r="BE1443" t="s">
        <v>3</v>
      </c>
      <c r="BF1443" t="s">
        <v>3</v>
      </c>
      <c r="BG1443" t="s">
        <v>3</v>
      </c>
      <c r="BH1443" t="s">
        <v>3</v>
      </c>
      <c r="BI1443" t="s">
        <v>3</v>
      </c>
      <c r="BJ1443" s="19" t="s">
        <v>6126</v>
      </c>
      <c r="BK1443" t="s">
        <v>3</v>
      </c>
      <c r="BL1443" t="s">
        <v>132</v>
      </c>
      <c r="BM1443" t="s">
        <v>1</v>
      </c>
      <c r="BN1443">
        <f>Tabla1[[#This Row],[precio del paquete]]</f>
        <v>14800</v>
      </c>
      <c r="BO1443" t="s">
        <v>1</v>
      </c>
      <c r="BP1443" t="s">
        <v>1</v>
      </c>
      <c r="BQ1443" t="s">
        <v>1</v>
      </c>
      <c r="BR1443" t="s">
        <v>1</v>
      </c>
      <c r="BS1443" t="s">
        <v>1</v>
      </c>
      <c r="BT1443" t="s">
        <v>1</v>
      </c>
      <c r="BU1443" t="s">
        <v>1</v>
      </c>
      <c r="BV1443" t="s">
        <v>1</v>
      </c>
      <c r="BW1443" t="s">
        <v>0</v>
      </c>
      <c r="BX1443" t="s">
        <v>1</v>
      </c>
      <c r="BY1443" t="s">
        <v>1</v>
      </c>
      <c r="BZ1443" t="s">
        <v>1</v>
      </c>
      <c r="CA1443" t="s">
        <v>1</v>
      </c>
      <c r="CB1443" t="s">
        <v>1</v>
      </c>
      <c r="CD1443" t="str" cm="1">
        <f t="array" aca="1" ref="CD1443" ca="1">eConcatenar(A1443:CB1443,"|")</f>
        <v>RWOGMesKJQzvZo3b|CAR2021-4086|3|MEMORIAL|TABASCO |CARDENAS|EL CHARCO|2021-07-30|14800|0|100|50|0|0|0|0|0|0|0|0|0|0|0|0|0|0|0|HERNANDEZ|MARTINEZ|CARLOS|SOLTERO|X|X|LOS NARANJO 2 SECCION |EL CHARCO|X|9371710778|X|X|X|LOS NARANJO 2 SECCION |X|LUNES|X|X|X|X|X|DOMICILIO |620|14180|0|0|0|2021-02-11|2021-02-18|x|x|x|x|x|QWZBUBTG9KVTQO|x|HOMBRE|X|14800|X|X|X|X|X|X|X|X|CARDENAS|X|X|X|X|X</v>
      </c>
    </row>
    <row r="1444" spans="1:82" x14ac:dyDescent="0.25">
      <c r="A1444" t="s">
        <v>1578</v>
      </c>
      <c r="B1444" t="s">
        <v>2156</v>
      </c>
      <c r="C1444">
        <v>3</v>
      </c>
      <c r="D1444" t="s">
        <v>3186</v>
      </c>
      <c r="E1444" t="s">
        <v>12</v>
      </c>
      <c r="F1444" t="s">
        <v>0</v>
      </c>
      <c r="G1444" t="s">
        <v>3212</v>
      </c>
      <c r="H1444" t="s">
        <v>3770</v>
      </c>
      <c r="I1444">
        <v>19800</v>
      </c>
      <c r="J1444">
        <v>0</v>
      </c>
      <c r="K1444">
        <v>100</v>
      </c>
      <c r="L1444">
        <v>50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 t="s">
        <v>8</v>
      </c>
      <c r="AC1444" t="s">
        <v>4184</v>
      </c>
      <c r="AD1444" t="s">
        <v>4235</v>
      </c>
      <c r="AE1444" t="s">
        <v>4</v>
      </c>
      <c r="AF1444" t="s">
        <v>1</v>
      </c>
      <c r="AG1444" t="s">
        <v>1</v>
      </c>
      <c r="AH1444" t="s">
        <v>5201</v>
      </c>
      <c r="AI1444" t="s">
        <v>3212</v>
      </c>
      <c r="AJ1444" t="s">
        <v>1</v>
      </c>
      <c r="AK1444">
        <v>9372711134</v>
      </c>
      <c r="AL1444" t="s">
        <v>1</v>
      </c>
      <c r="AM1444" t="s">
        <v>1</v>
      </c>
      <c r="AN1444" t="s">
        <v>1</v>
      </c>
      <c r="AO1444" t="s">
        <v>5201</v>
      </c>
      <c r="AP1444" t="s">
        <v>1</v>
      </c>
      <c r="AQ1444" t="s">
        <v>2</v>
      </c>
      <c r="AR1444" t="s">
        <v>1</v>
      </c>
      <c r="AS1444" t="s">
        <v>1</v>
      </c>
      <c r="AT1444" t="s">
        <v>1</v>
      </c>
      <c r="AU1444" t="s">
        <v>1</v>
      </c>
      <c r="AV1444" t="s">
        <v>1</v>
      </c>
      <c r="AW1444" t="s">
        <v>11</v>
      </c>
      <c r="AX1444">
        <f>Tabla1[[#This Row],[precio del paquete]]-Tabla1[[#This Row],[Saldo_Deudor]]</f>
        <v>2000</v>
      </c>
      <c r="AY1444">
        <v>17800</v>
      </c>
      <c r="AZ1444">
        <v>0</v>
      </c>
      <c r="BA1444">
        <v>0</v>
      </c>
      <c r="BB1444" s="20">
        <v>0</v>
      </c>
      <c r="BC1444" t="s">
        <v>3814</v>
      </c>
      <c r="BD1444" t="s">
        <v>4059</v>
      </c>
      <c r="BE1444" t="s">
        <v>3</v>
      </c>
      <c r="BF1444" t="s">
        <v>3</v>
      </c>
      <c r="BG1444" t="s">
        <v>3</v>
      </c>
      <c r="BH1444" t="s">
        <v>3</v>
      </c>
      <c r="BI1444" t="s">
        <v>3</v>
      </c>
      <c r="BJ1444" s="18" t="s">
        <v>6126</v>
      </c>
      <c r="BK1444" t="s">
        <v>3</v>
      </c>
      <c r="BL1444" t="s">
        <v>132</v>
      </c>
      <c r="BM1444" t="s">
        <v>1</v>
      </c>
      <c r="BN1444">
        <f>Tabla1[[#This Row],[precio del paquete]]</f>
        <v>19800</v>
      </c>
      <c r="BO1444" t="s">
        <v>1</v>
      </c>
      <c r="BP1444" t="s">
        <v>1</v>
      </c>
      <c r="BQ1444" t="s">
        <v>1</v>
      </c>
      <c r="BR1444" t="s">
        <v>1</v>
      </c>
      <c r="BS1444" t="s">
        <v>1</v>
      </c>
      <c r="BT1444" t="s">
        <v>1</v>
      </c>
      <c r="BU1444" t="s">
        <v>1</v>
      </c>
      <c r="BV1444" t="s">
        <v>1</v>
      </c>
      <c r="BW1444" t="s">
        <v>0</v>
      </c>
      <c r="BX1444" t="s">
        <v>1</v>
      </c>
      <c r="BY1444" t="s">
        <v>1</v>
      </c>
      <c r="BZ1444" t="s">
        <v>1</v>
      </c>
      <c r="CA1444" t="s">
        <v>1</v>
      </c>
      <c r="CB1444" t="s">
        <v>1</v>
      </c>
      <c r="CD1444" t="str" cm="1">
        <f t="array" aca="1" ref="CD1444" ca="1">eConcatenar(A1444:CB1444,"|")</f>
        <v>3SMex9HSigiPL8B5|CAR2021-0274|3|ZAFIRO|TABASCO |CARDENAS|BAJIO |2021-01-28|19800|0|100|50|0|0|0|0|0|0|0|0|0|0|0|0|0|0|0|GOMEZ|PEREZ|MARIA DALILA|SOLTERO|X|X|AVENIDA LAS FLORES |BAJIO |X|9372711134|X|X|X|AVENIDA LAS FLORES |X|LUNES|X|X|X|X|X|DOMICILIO |2000|17800|0|0|0|2021-01-11|2021-01-18|x|x|x|x|x|QWZBUBTG9KVTQO|x|HOMBRE|X|19800|X|X|X|X|X|X|X|X|CARDENAS|X|X|X|X|X</v>
      </c>
    </row>
    <row r="1445" spans="1:82" x14ac:dyDescent="0.25">
      <c r="A1445" t="s">
        <v>1579</v>
      </c>
      <c r="B1445" t="s">
        <v>2560</v>
      </c>
      <c r="C1445">
        <v>3</v>
      </c>
      <c r="D1445" t="s">
        <v>14</v>
      </c>
      <c r="E1445" t="s">
        <v>12</v>
      </c>
      <c r="F1445" t="s">
        <v>0</v>
      </c>
      <c r="G1445" t="s">
        <v>3455</v>
      </c>
      <c r="H1445" t="s">
        <v>3959</v>
      </c>
      <c r="I1445">
        <v>12900</v>
      </c>
      <c r="J1445">
        <v>0</v>
      </c>
      <c r="K1445">
        <v>200</v>
      </c>
      <c r="L1445">
        <v>50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 t="s">
        <v>4730</v>
      </c>
      <c r="AC1445" t="s">
        <v>4186</v>
      </c>
      <c r="AD1445" t="s">
        <v>4731</v>
      </c>
      <c r="AE1445" t="s">
        <v>4</v>
      </c>
      <c r="AF1445" t="s">
        <v>1</v>
      </c>
      <c r="AG1445" t="s">
        <v>1</v>
      </c>
      <c r="AH1445" t="s">
        <v>5504</v>
      </c>
      <c r="AI1445" t="s">
        <v>3455</v>
      </c>
      <c r="AJ1445" t="s">
        <v>1</v>
      </c>
      <c r="AK1445">
        <v>9371185082</v>
      </c>
      <c r="AL1445" t="s">
        <v>1</v>
      </c>
      <c r="AM1445" t="s">
        <v>1</v>
      </c>
      <c r="AN1445" t="s">
        <v>1</v>
      </c>
      <c r="AO1445" t="s">
        <v>5504</v>
      </c>
      <c r="AP1445" t="s">
        <v>1</v>
      </c>
      <c r="AQ1445" t="s">
        <v>2</v>
      </c>
      <c r="AR1445" t="s">
        <v>1</v>
      </c>
      <c r="AS1445" t="s">
        <v>1</v>
      </c>
      <c r="AT1445" t="s">
        <v>1</v>
      </c>
      <c r="AU1445" t="s">
        <v>1</v>
      </c>
      <c r="AV1445" t="s">
        <v>1</v>
      </c>
      <c r="AW1445" t="s">
        <v>11</v>
      </c>
      <c r="AX1445">
        <f>Tabla1[[#This Row],[precio del paquete]]-Tabla1[[#This Row],[Saldo_Deudor]]</f>
        <v>2200</v>
      </c>
      <c r="AY1445">
        <v>10700</v>
      </c>
      <c r="AZ1445">
        <v>0</v>
      </c>
      <c r="BA1445">
        <v>0</v>
      </c>
      <c r="BB1445" s="20">
        <v>0</v>
      </c>
      <c r="BC1445" t="s">
        <v>3873</v>
      </c>
      <c r="BD1445" t="s">
        <v>4154</v>
      </c>
      <c r="BE1445" t="s">
        <v>3</v>
      </c>
      <c r="BF1445" t="s">
        <v>3</v>
      </c>
      <c r="BG1445" t="s">
        <v>3</v>
      </c>
      <c r="BH1445" t="s">
        <v>3</v>
      </c>
      <c r="BI1445" t="s">
        <v>3</v>
      </c>
      <c r="BJ1445" s="19" t="s">
        <v>6126</v>
      </c>
      <c r="BK1445" t="s">
        <v>3</v>
      </c>
      <c r="BL1445" t="s">
        <v>132</v>
      </c>
      <c r="BM1445" t="s">
        <v>1</v>
      </c>
      <c r="BN1445">
        <f>Tabla1[[#This Row],[precio del paquete]]</f>
        <v>12900</v>
      </c>
      <c r="BO1445" t="s">
        <v>1</v>
      </c>
      <c r="BP1445" t="s">
        <v>1</v>
      </c>
      <c r="BQ1445" t="s">
        <v>1</v>
      </c>
      <c r="BR1445" t="s">
        <v>1</v>
      </c>
      <c r="BS1445" t="s">
        <v>1</v>
      </c>
      <c r="BT1445" t="s">
        <v>1</v>
      </c>
      <c r="BU1445" t="s">
        <v>1</v>
      </c>
      <c r="BV1445" t="s">
        <v>1</v>
      </c>
      <c r="BW1445" t="s">
        <v>0</v>
      </c>
      <c r="BX1445" t="s">
        <v>1</v>
      </c>
      <c r="BY1445" t="s">
        <v>1</v>
      </c>
      <c r="BZ1445" t="s">
        <v>1</v>
      </c>
      <c r="CA1445" t="s">
        <v>1</v>
      </c>
      <c r="CB1445" t="s">
        <v>1</v>
      </c>
      <c r="CD1445" t="str" cm="1">
        <f t="array" aca="1" ref="CD1445" ca="1">eConcatenar(A1445:CB1445,"|")</f>
        <v>EM9Oo6iqooy1EUic|CAR2020-3405|3|ECONOLINE |TABASCO |CARDENAS|NUEVA ZELANDIA |2020-09-23|12900|0|200|50|0|0|0|0|0|0|0|0|0|0|0|0|0|0|0|OSORIO|GARCIA|MATEO|SOLTERO|X|X|ENTRADA A NUEVA ZELANCIA |NUEVA ZELANDIA |X|9371185082|X|X|X|ENTRADA A NUEVA ZELANCIA |X|LUNES|X|X|X|X|X|DOMICILIO |2200|10700|0|0|0|2021-06-01|2021-06-08|x|x|x|x|x|QWZBUBTG9KVTQO|x|HOMBRE|X|12900|X|X|X|X|X|X|X|X|CARDENAS|X|X|X|X|X</v>
      </c>
    </row>
    <row r="1446" spans="1:82" x14ac:dyDescent="0.25">
      <c r="A1446" t="s">
        <v>1580</v>
      </c>
      <c r="B1446" t="s">
        <v>2324</v>
      </c>
      <c r="C1446">
        <v>3</v>
      </c>
      <c r="D1446" t="s">
        <v>3185</v>
      </c>
      <c r="E1446" t="s">
        <v>12</v>
      </c>
      <c r="F1446" t="s">
        <v>0</v>
      </c>
      <c r="G1446" t="s">
        <v>3309</v>
      </c>
      <c r="H1446" t="s">
        <v>3878</v>
      </c>
      <c r="I1446">
        <v>12900</v>
      </c>
      <c r="J1446">
        <v>0</v>
      </c>
      <c r="K1446">
        <v>200</v>
      </c>
      <c r="L1446">
        <v>50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 t="s">
        <v>4230</v>
      </c>
      <c r="AC1446" t="s">
        <v>4190</v>
      </c>
      <c r="AD1446" t="s">
        <v>4371</v>
      </c>
      <c r="AE1446" t="s">
        <v>4</v>
      </c>
      <c r="AF1446" t="s">
        <v>1</v>
      </c>
      <c r="AG1446" t="s">
        <v>1</v>
      </c>
      <c r="AH1446" t="s">
        <v>5343</v>
      </c>
      <c r="AI1446" t="s">
        <v>3309</v>
      </c>
      <c r="AJ1446" t="s">
        <v>1</v>
      </c>
      <c r="AK1446">
        <v>9372706413</v>
      </c>
      <c r="AL1446" t="s">
        <v>1</v>
      </c>
      <c r="AM1446" t="s">
        <v>1</v>
      </c>
      <c r="AN1446" t="s">
        <v>1</v>
      </c>
      <c r="AO1446" t="s">
        <v>5343</v>
      </c>
      <c r="AP1446" t="s">
        <v>1</v>
      </c>
      <c r="AQ1446" t="s">
        <v>2</v>
      </c>
      <c r="AR1446" t="s">
        <v>1</v>
      </c>
      <c r="AS1446" t="s">
        <v>1</v>
      </c>
      <c r="AT1446" t="s">
        <v>1</v>
      </c>
      <c r="AU1446" t="s">
        <v>1</v>
      </c>
      <c r="AV1446" t="s">
        <v>1</v>
      </c>
      <c r="AW1446" t="s">
        <v>11</v>
      </c>
      <c r="AX1446">
        <f>Tabla1[[#This Row],[precio del paquete]]-Tabla1[[#This Row],[Saldo_Deudor]]</f>
        <v>600</v>
      </c>
      <c r="AY1446">
        <v>12300</v>
      </c>
      <c r="AZ1446">
        <v>0</v>
      </c>
      <c r="BA1446">
        <v>0</v>
      </c>
      <c r="BB1446" s="20">
        <v>0</v>
      </c>
      <c r="BC1446" t="s">
        <v>5973</v>
      </c>
      <c r="BD1446" t="s">
        <v>6063</v>
      </c>
      <c r="BE1446" t="s">
        <v>3</v>
      </c>
      <c r="BF1446" t="s">
        <v>3</v>
      </c>
      <c r="BG1446" t="s">
        <v>3</v>
      </c>
      <c r="BH1446" t="s">
        <v>3</v>
      </c>
      <c r="BI1446" t="s">
        <v>3</v>
      </c>
      <c r="BJ1446" s="18" t="s">
        <v>6126</v>
      </c>
      <c r="BK1446" t="s">
        <v>3</v>
      </c>
      <c r="BL1446" t="s">
        <v>132</v>
      </c>
      <c r="BM1446" t="s">
        <v>1</v>
      </c>
      <c r="BN1446">
        <f>Tabla1[[#This Row],[precio del paquete]]</f>
        <v>12900</v>
      </c>
      <c r="BO1446" t="s">
        <v>1</v>
      </c>
      <c r="BP1446" t="s">
        <v>1</v>
      </c>
      <c r="BQ1446" t="s">
        <v>1</v>
      </c>
      <c r="BR1446" t="s">
        <v>1</v>
      </c>
      <c r="BS1446" t="s">
        <v>1</v>
      </c>
      <c r="BT1446" t="s">
        <v>1</v>
      </c>
      <c r="BU1446" t="s">
        <v>1</v>
      </c>
      <c r="BV1446" t="s">
        <v>1</v>
      </c>
      <c r="BW1446" t="s">
        <v>0</v>
      </c>
      <c r="BX1446" t="s">
        <v>1</v>
      </c>
      <c r="BY1446" t="s">
        <v>1</v>
      </c>
      <c r="BZ1446" t="s">
        <v>1</v>
      </c>
      <c r="CA1446" t="s">
        <v>1</v>
      </c>
      <c r="CB1446" t="s">
        <v>1</v>
      </c>
      <c r="CD1446" t="str" cm="1">
        <f t="array" aca="1" ref="CD1446" ca="1">eConcatenar(A1446:CB1446,"|")</f>
        <v>wF3aLal2bvM4Bbo4|CAR2021-0680|3|IMPERIAL DE LUJO|TABASCO |CARDENAS|EJIDO BAJIO 2 SECCION |2021-03-03|12900|0|200|50|0|0|0|0|0|0|0|0|0|0|0|0|0|0|0|VELAZQUEZ|OLIVA|RICARDO|SOLTERO|X|X|CALLE SIN NOMBRE|EJIDO BAJIO 2 SECCION |X|9372706413|X|X|X|CALLE SIN NOMBRE|X|LUNES|X|X|X|X|X|DOMICILIO |600|12300|0|0|0|2021-04-17|2021-04-24|x|x|x|x|x|QWZBUBTG9KVTQO|x|HOMBRE|X|12900|X|X|X|X|X|X|X|X|CARDENAS|X|X|X|X|X</v>
      </c>
    </row>
    <row r="1447" spans="1:82" x14ac:dyDescent="0.25">
      <c r="A1447" t="s">
        <v>1581</v>
      </c>
      <c r="B1447" t="s">
        <v>2161</v>
      </c>
      <c r="C1447">
        <v>3</v>
      </c>
      <c r="D1447" t="s">
        <v>3183</v>
      </c>
      <c r="E1447" t="s">
        <v>12</v>
      </c>
      <c r="F1447" t="s">
        <v>0</v>
      </c>
      <c r="G1447" t="s">
        <v>3216</v>
      </c>
      <c r="H1447" t="s">
        <v>3754</v>
      </c>
      <c r="I1447">
        <v>14800</v>
      </c>
      <c r="J1447">
        <v>0</v>
      </c>
      <c r="K1447">
        <v>50</v>
      </c>
      <c r="L1447">
        <v>50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 t="s">
        <v>4237</v>
      </c>
      <c r="AC1447" t="s">
        <v>4246</v>
      </c>
      <c r="AD1447" t="s">
        <v>4239</v>
      </c>
      <c r="AE1447" t="s">
        <v>4</v>
      </c>
      <c r="AF1447" t="s">
        <v>1</v>
      </c>
      <c r="AG1447" t="s">
        <v>1</v>
      </c>
      <c r="AH1447" t="s">
        <v>5205</v>
      </c>
      <c r="AI1447" t="s">
        <v>3216</v>
      </c>
      <c r="AJ1447" t="s">
        <v>1</v>
      </c>
      <c r="AK1447">
        <v>9371677012</v>
      </c>
      <c r="AL1447" t="s">
        <v>1</v>
      </c>
      <c r="AM1447" t="s">
        <v>1</v>
      </c>
      <c r="AN1447" t="s">
        <v>1</v>
      </c>
      <c r="AO1447" t="s">
        <v>5205</v>
      </c>
      <c r="AP1447" t="s">
        <v>1</v>
      </c>
      <c r="AQ1447" t="s">
        <v>2</v>
      </c>
      <c r="AR1447" t="s">
        <v>1</v>
      </c>
      <c r="AS1447" t="s">
        <v>1</v>
      </c>
      <c r="AT1447" t="s">
        <v>1</v>
      </c>
      <c r="AU1447" t="s">
        <v>1</v>
      </c>
      <c r="AV1447" t="s">
        <v>1</v>
      </c>
      <c r="AW1447" t="s">
        <v>11</v>
      </c>
      <c r="AX1447">
        <f>Tabla1[[#This Row],[precio del paquete]]-Tabla1[[#This Row],[Saldo_Deudor]]</f>
        <v>1250</v>
      </c>
      <c r="AY1447">
        <v>13550</v>
      </c>
      <c r="AZ1447">
        <v>0</v>
      </c>
      <c r="BA1447">
        <v>0</v>
      </c>
      <c r="BB1447" s="20">
        <v>0</v>
      </c>
      <c r="BC1447" t="s">
        <v>3888</v>
      </c>
      <c r="BD1447" t="s">
        <v>3831</v>
      </c>
      <c r="BE1447" t="s">
        <v>3</v>
      </c>
      <c r="BF1447" t="s">
        <v>3</v>
      </c>
      <c r="BG1447" t="s">
        <v>3</v>
      </c>
      <c r="BH1447" t="s">
        <v>3</v>
      </c>
      <c r="BI1447" t="s">
        <v>3</v>
      </c>
      <c r="BJ1447" s="19" t="s">
        <v>6126</v>
      </c>
      <c r="BK1447" t="s">
        <v>3</v>
      </c>
      <c r="BL1447" t="s">
        <v>132</v>
      </c>
      <c r="BM1447" t="s">
        <v>1</v>
      </c>
      <c r="BN1447">
        <f>Tabla1[[#This Row],[precio del paquete]]</f>
        <v>14800</v>
      </c>
      <c r="BO1447" t="s">
        <v>1</v>
      </c>
      <c r="BP1447" t="s">
        <v>1</v>
      </c>
      <c r="BQ1447" t="s">
        <v>1</v>
      </c>
      <c r="BR1447" t="s">
        <v>1</v>
      </c>
      <c r="BS1447" t="s">
        <v>1</v>
      </c>
      <c r="BT1447" t="s">
        <v>1</v>
      </c>
      <c r="BU1447" t="s">
        <v>1</v>
      </c>
      <c r="BV1447" t="s">
        <v>1</v>
      </c>
      <c r="BW1447" t="s">
        <v>0</v>
      </c>
      <c r="BX1447" t="s">
        <v>1</v>
      </c>
      <c r="BY1447" t="s">
        <v>1</v>
      </c>
      <c r="BZ1447" t="s">
        <v>1</v>
      </c>
      <c r="CA1447" t="s">
        <v>1</v>
      </c>
      <c r="CB1447" t="s">
        <v>1</v>
      </c>
      <c r="CD1447" t="str" cm="1">
        <f t="array" aca="1" ref="CD1447" ca="1">eConcatenar(A1447:CB1447,"|")</f>
        <v>UIwGki6BeXj8CvLB|CAR2021-6210|3|MEMORIAL|TABASCO |CARDENAS|BENITO JUAREZ |2021-10-16|14800|0|50|50|0|0|0|0|0|0|0|0|0|0|0|0|0|0|0|ALEJANDRO|JIMENEZ|ROCIO|SOLTERO|X|X|EMILIANO ZAPATA |BENITO JUAREZ |X|9371677012|X|X|X|EMILIANO ZAPATA |X|LUNES|X|X|X|X|X|DOMICILIO |1250|13550|0|0|0|2021-11-25|2021-12-02|x|x|x|x|x|QWZBUBTG9KVTQO|x|HOMBRE|X|14800|X|X|X|X|X|X|X|X|CARDENAS|X|X|X|X|X</v>
      </c>
    </row>
    <row r="1448" spans="1:82" x14ac:dyDescent="0.25">
      <c r="A1448" t="s">
        <v>1582</v>
      </c>
      <c r="B1448" t="s">
        <v>2633</v>
      </c>
      <c r="C1448">
        <v>3</v>
      </c>
      <c r="D1448" t="s">
        <v>3184</v>
      </c>
      <c r="E1448" t="s">
        <v>12</v>
      </c>
      <c r="F1448" t="s">
        <v>0</v>
      </c>
      <c r="G1448" t="s">
        <v>3491</v>
      </c>
      <c r="H1448" t="s">
        <v>3988</v>
      </c>
      <c r="I1448">
        <v>24500</v>
      </c>
      <c r="J1448">
        <v>0</v>
      </c>
      <c r="K1448">
        <v>200</v>
      </c>
      <c r="L1448">
        <v>50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 t="s">
        <v>4217</v>
      </c>
      <c r="AC1448" t="s">
        <v>4186</v>
      </c>
      <c r="AD1448" t="s">
        <v>4790</v>
      </c>
      <c r="AE1448" t="s">
        <v>4</v>
      </c>
      <c r="AF1448" t="s">
        <v>1</v>
      </c>
      <c r="AG1448" t="s">
        <v>1</v>
      </c>
      <c r="AH1448" t="s">
        <v>5558</v>
      </c>
      <c r="AI1448" t="s">
        <v>3491</v>
      </c>
      <c r="AJ1448" t="s">
        <v>1</v>
      </c>
      <c r="AK1448">
        <v>9371035586</v>
      </c>
      <c r="AL1448" t="s">
        <v>1</v>
      </c>
      <c r="AM1448" t="s">
        <v>1</v>
      </c>
      <c r="AN1448" t="s">
        <v>1</v>
      </c>
      <c r="AO1448" t="s">
        <v>5558</v>
      </c>
      <c r="AP1448" t="s">
        <v>1</v>
      </c>
      <c r="AQ1448" t="s">
        <v>2</v>
      </c>
      <c r="AR1448" t="s">
        <v>1</v>
      </c>
      <c r="AS1448" t="s">
        <v>1</v>
      </c>
      <c r="AT1448" t="s">
        <v>1</v>
      </c>
      <c r="AU1448" t="s">
        <v>1</v>
      </c>
      <c r="AV1448" t="s">
        <v>1</v>
      </c>
      <c r="AW1448" t="s">
        <v>11</v>
      </c>
      <c r="AX1448">
        <f>Tabla1[[#This Row],[precio del paquete]]-Tabla1[[#This Row],[Saldo_Deudor]]</f>
        <v>200</v>
      </c>
      <c r="AY1448">
        <v>24300</v>
      </c>
      <c r="AZ1448">
        <v>0</v>
      </c>
      <c r="BA1448">
        <v>0</v>
      </c>
      <c r="BB1448" s="20">
        <v>0</v>
      </c>
      <c r="BC1448" t="s">
        <v>3988</v>
      </c>
      <c r="BD1448" t="s">
        <v>3768</v>
      </c>
      <c r="BE1448" t="s">
        <v>3</v>
      </c>
      <c r="BF1448" t="s">
        <v>3</v>
      </c>
      <c r="BG1448" t="s">
        <v>3</v>
      </c>
      <c r="BH1448" t="s">
        <v>3</v>
      </c>
      <c r="BI1448" t="s">
        <v>3</v>
      </c>
      <c r="BJ1448" s="18" t="s">
        <v>6126</v>
      </c>
      <c r="BK1448" t="s">
        <v>3</v>
      </c>
      <c r="BL1448" t="s">
        <v>132</v>
      </c>
      <c r="BM1448" t="s">
        <v>1</v>
      </c>
      <c r="BN1448">
        <f>Tabla1[[#This Row],[precio del paquete]]</f>
        <v>24500</v>
      </c>
      <c r="BO1448" t="s">
        <v>1</v>
      </c>
      <c r="BP1448" t="s">
        <v>1</v>
      </c>
      <c r="BQ1448" t="s">
        <v>1</v>
      </c>
      <c r="BR1448" t="s">
        <v>1</v>
      </c>
      <c r="BS1448" t="s">
        <v>1</v>
      </c>
      <c r="BT1448" t="s">
        <v>1</v>
      </c>
      <c r="BU1448" t="s">
        <v>1</v>
      </c>
      <c r="BV1448" t="s">
        <v>1</v>
      </c>
      <c r="BW1448" t="s">
        <v>0</v>
      </c>
      <c r="BX1448" t="s">
        <v>1</v>
      </c>
      <c r="BY1448" t="s">
        <v>1</v>
      </c>
      <c r="BZ1448" t="s">
        <v>1</v>
      </c>
      <c r="CA1448" t="s">
        <v>1</v>
      </c>
      <c r="CB1448" t="s">
        <v>1</v>
      </c>
      <c r="CD1448" t="str" cm="1">
        <f t="array" aca="1" ref="CD1448" ca="1">eConcatenar(A1448:CB1448,"|")</f>
        <v>UZvSMYCVabOoDAsP|CAR2021-7260|3|DIGNITY|TABASCO |CARDENAS|POMOCA |2022-01-15|24500|0|200|50|0|0|0|0|0|0|0|0|0|0|0|0|0|0|0|RODRIGUEZ|GARCIA|BELEN|SOLTERO|X|X|CALLE 18 MANZANA 32  MODULO 2 |POMOCA |X|9371035586|X|X|X|CALLE 18 MANZANA 32  MODULO 2 |X|LUNES|X|X|X|X|X|DOMICILIO |200|24300|0|0|0|2022-01-15|2022-01-22|x|x|x|x|x|QWZBUBTG9KVTQO|x|HOMBRE|X|24500|X|X|X|X|X|X|X|X|CARDENAS|X|X|X|X|X</v>
      </c>
    </row>
    <row r="1449" spans="1:82" x14ac:dyDescent="0.25">
      <c r="A1449" t="s">
        <v>1583</v>
      </c>
      <c r="B1449" t="s">
        <v>2590</v>
      </c>
      <c r="C1449">
        <v>3</v>
      </c>
      <c r="D1449" t="s">
        <v>3184</v>
      </c>
      <c r="E1449" t="s">
        <v>12</v>
      </c>
      <c r="F1449" t="s">
        <v>0</v>
      </c>
      <c r="G1449" t="s">
        <v>3470</v>
      </c>
      <c r="H1449" t="s">
        <v>3888</v>
      </c>
      <c r="I1449">
        <v>24500</v>
      </c>
      <c r="J1449">
        <v>0</v>
      </c>
      <c r="K1449">
        <v>100</v>
      </c>
      <c r="L1449">
        <v>50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 t="s">
        <v>4262</v>
      </c>
      <c r="AC1449" t="s">
        <v>4201</v>
      </c>
      <c r="AD1449" t="s">
        <v>4762</v>
      </c>
      <c r="AE1449" t="s">
        <v>4</v>
      </c>
      <c r="AF1449" t="s">
        <v>1</v>
      </c>
      <c r="AG1449" t="s">
        <v>1</v>
      </c>
      <c r="AH1449" t="s">
        <v>5524</v>
      </c>
      <c r="AI1449" t="s">
        <v>3470</v>
      </c>
      <c r="AJ1449" t="s">
        <v>1</v>
      </c>
      <c r="AK1449">
        <v>9371689057</v>
      </c>
      <c r="AL1449" t="s">
        <v>1</v>
      </c>
      <c r="AM1449" t="s">
        <v>1</v>
      </c>
      <c r="AN1449" t="s">
        <v>1</v>
      </c>
      <c r="AO1449" t="s">
        <v>5524</v>
      </c>
      <c r="AP1449" t="s">
        <v>1</v>
      </c>
      <c r="AQ1449" t="s">
        <v>2</v>
      </c>
      <c r="AR1449" t="s">
        <v>1</v>
      </c>
      <c r="AS1449" t="s">
        <v>1</v>
      </c>
      <c r="AT1449" t="s">
        <v>1</v>
      </c>
      <c r="AU1449" t="s">
        <v>1</v>
      </c>
      <c r="AV1449" t="s">
        <v>1</v>
      </c>
      <c r="AW1449" t="s">
        <v>11</v>
      </c>
      <c r="AX1449">
        <f>Tabla1[[#This Row],[precio del paquete]]-Tabla1[[#This Row],[Saldo_Deudor]]</f>
        <v>8000</v>
      </c>
      <c r="AY1449">
        <v>16500</v>
      </c>
      <c r="AZ1449">
        <v>0</v>
      </c>
      <c r="BA1449">
        <v>0</v>
      </c>
      <c r="BB1449" s="20">
        <v>0</v>
      </c>
      <c r="BC1449" t="s">
        <v>3789</v>
      </c>
      <c r="BD1449" t="s">
        <v>6042</v>
      </c>
      <c r="BE1449" t="s">
        <v>3</v>
      </c>
      <c r="BF1449" t="s">
        <v>3</v>
      </c>
      <c r="BG1449" t="s">
        <v>3</v>
      </c>
      <c r="BH1449" t="s">
        <v>3</v>
      </c>
      <c r="BI1449" t="s">
        <v>3</v>
      </c>
      <c r="BJ1449" s="19" t="s">
        <v>6126</v>
      </c>
      <c r="BK1449" t="s">
        <v>3</v>
      </c>
      <c r="BL1449" t="s">
        <v>132</v>
      </c>
      <c r="BM1449" t="s">
        <v>1</v>
      </c>
      <c r="BN1449">
        <f>Tabla1[[#This Row],[precio del paquete]]</f>
        <v>24500</v>
      </c>
      <c r="BO1449" t="s">
        <v>1</v>
      </c>
      <c r="BP1449" t="s">
        <v>1</v>
      </c>
      <c r="BQ1449" t="s">
        <v>1</v>
      </c>
      <c r="BR1449" t="s">
        <v>1</v>
      </c>
      <c r="BS1449" t="s">
        <v>1</v>
      </c>
      <c r="BT1449" t="s">
        <v>1</v>
      </c>
      <c r="BU1449" t="s">
        <v>1</v>
      </c>
      <c r="BV1449" t="s">
        <v>1</v>
      </c>
      <c r="BW1449" t="s">
        <v>0</v>
      </c>
      <c r="BX1449" t="s">
        <v>1</v>
      </c>
      <c r="BY1449" t="s">
        <v>1</v>
      </c>
      <c r="BZ1449" t="s">
        <v>1</v>
      </c>
      <c r="CA1449" t="s">
        <v>1</v>
      </c>
      <c r="CB1449" t="s">
        <v>1</v>
      </c>
      <c r="CD1449" t="str" cm="1">
        <f t="array" aca="1" ref="CD1449" ca="1">eConcatenar(A1449:CB1449,"|")</f>
        <v>owav4QWkIqMl9dO3|CAR2021-7219|3|DIGNITY|TABASCO |CARDENAS|PASO Y PLAYA |2021-11-25|24500|0|100|50|0|0|0|0|0|0|0|0|0|0|0|0|0|0|0|OLAN|HERNANDEZ|GLORIA|SOLTERO|X|X|ENFRENEDE LA OBRERA  CSRRETERS CARDENAS A HUIMANGUILLO |PASO Y PLAYA |X|9371689057|X|X|X|ENFRENEDE LA OBRERA  CSRRETERS CARDENAS A HUIMANGUILLO |X|LUNES|X|X|X|X|X|DOMICILIO |8000|16500|0|0|0|2022-03-01|2022-03-08|x|x|x|x|x|QWZBUBTG9KVTQO|x|HOMBRE|X|24500|X|X|X|X|X|X|X|X|CARDENAS|X|X|X|X|X</v>
      </c>
    </row>
    <row r="1450" spans="1:82" x14ac:dyDescent="0.25">
      <c r="A1450" t="s">
        <v>1584</v>
      </c>
      <c r="B1450" t="s">
        <v>2157</v>
      </c>
      <c r="C1450">
        <v>3</v>
      </c>
      <c r="D1450" t="s">
        <v>3183</v>
      </c>
      <c r="E1450" t="s">
        <v>12</v>
      </c>
      <c r="F1450" t="s">
        <v>0</v>
      </c>
      <c r="G1450" t="s">
        <v>3212</v>
      </c>
      <c r="H1450" t="s">
        <v>3771</v>
      </c>
      <c r="I1450">
        <v>14800</v>
      </c>
      <c r="J1450">
        <v>0</v>
      </c>
      <c r="K1450">
        <v>100</v>
      </c>
      <c r="L1450">
        <v>50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 t="s">
        <v>4236</v>
      </c>
      <c r="AC1450" t="s">
        <v>4237</v>
      </c>
      <c r="AD1450" t="s">
        <v>4238</v>
      </c>
      <c r="AE1450" t="s">
        <v>4</v>
      </c>
      <c r="AF1450" t="s">
        <v>1</v>
      </c>
      <c r="AG1450" t="s">
        <v>1</v>
      </c>
      <c r="AH1450" t="s">
        <v>5202</v>
      </c>
      <c r="AI1450" t="s">
        <v>3212</v>
      </c>
      <c r="AJ1450" t="s">
        <v>1</v>
      </c>
      <c r="AK1450">
        <v>9371663752</v>
      </c>
      <c r="AL1450" t="s">
        <v>1</v>
      </c>
      <c r="AM1450" t="s">
        <v>1</v>
      </c>
      <c r="AN1450" t="s">
        <v>1</v>
      </c>
      <c r="AO1450" t="s">
        <v>5202</v>
      </c>
      <c r="AP1450" t="s">
        <v>1</v>
      </c>
      <c r="AQ1450" t="s">
        <v>2</v>
      </c>
      <c r="AR1450" t="s">
        <v>1</v>
      </c>
      <c r="AS1450" t="s">
        <v>1</v>
      </c>
      <c r="AT1450" t="s">
        <v>1</v>
      </c>
      <c r="AU1450" t="s">
        <v>1</v>
      </c>
      <c r="AV1450" t="s">
        <v>1</v>
      </c>
      <c r="AW1450" t="s">
        <v>11</v>
      </c>
      <c r="AX1450">
        <f>Tabla1[[#This Row],[precio del paquete]]-Tabla1[[#This Row],[Saldo_Deudor]]</f>
        <v>100</v>
      </c>
      <c r="AY1450">
        <v>14700</v>
      </c>
      <c r="AZ1450">
        <v>0</v>
      </c>
      <c r="BA1450">
        <v>0</v>
      </c>
      <c r="BB1450" s="20">
        <v>0</v>
      </c>
      <c r="BC1450" t="s">
        <v>3771</v>
      </c>
      <c r="BD1450" t="s">
        <v>4018</v>
      </c>
      <c r="BE1450" t="s">
        <v>3</v>
      </c>
      <c r="BF1450" t="s">
        <v>3</v>
      </c>
      <c r="BG1450" t="s">
        <v>3</v>
      </c>
      <c r="BH1450" t="s">
        <v>3</v>
      </c>
      <c r="BI1450" t="s">
        <v>3</v>
      </c>
      <c r="BJ1450" s="18" t="s">
        <v>6126</v>
      </c>
      <c r="BK1450" t="s">
        <v>3</v>
      </c>
      <c r="BL1450" t="s">
        <v>132</v>
      </c>
      <c r="BM1450" t="s">
        <v>1</v>
      </c>
      <c r="BN1450">
        <f>Tabla1[[#This Row],[precio del paquete]]</f>
        <v>14800</v>
      </c>
      <c r="BO1450" t="s">
        <v>1</v>
      </c>
      <c r="BP1450" t="s">
        <v>1</v>
      </c>
      <c r="BQ1450" t="s">
        <v>1</v>
      </c>
      <c r="BR1450" t="s">
        <v>1</v>
      </c>
      <c r="BS1450" t="s">
        <v>1</v>
      </c>
      <c r="BT1450" t="s">
        <v>1</v>
      </c>
      <c r="BU1450" t="s">
        <v>1</v>
      </c>
      <c r="BV1450" t="s">
        <v>1</v>
      </c>
      <c r="BW1450" t="s">
        <v>0</v>
      </c>
      <c r="BX1450" t="s">
        <v>1</v>
      </c>
      <c r="BY1450" t="s">
        <v>1</v>
      </c>
      <c r="BZ1450" t="s">
        <v>1</v>
      </c>
      <c r="CA1450" t="s">
        <v>1</v>
      </c>
      <c r="CB1450" t="s">
        <v>1</v>
      </c>
      <c r="CD1450" t="str" cm="1">
        <f t="array" aca="1" ref="CD1450" ca="1">eConcatenar(A1450:CB1450,"|")</f>
        <v>ljDSdz67ZoKtjdXG|CAR2021-7452|3|MEMORIAL|TABASCO |CARDENAS|BAJIO |2021-06-12|14800|0|100|50|0|0|0|0|0|0|0|0|0|0|0|0|0|0|0|PINEDA|ALEJANDRO|AGUSTIN CEVERO|SOLTERO|X|X|CALLEJON LOS CAROLINA |BAJIO |X|9371663752|X|X|X|CALLEJON LOS CAROLINA |X|LUNES|X|X|X|X|X|DOMICILIO |100|14700|0|0|0|2021-06-12|2021-06-19|x|x|x|x|x|QWZBUBTG9KVTQO|x|HOMBRE|X|14800|X|X|X|X|X|X|X|X|CARDENAS|X|X|X|X|X</v>
      </c>
    </row>
    <row r="1451" spans="1:82" x14ac:dyDescent="0.25">
      <c r="A1451" t="s">
        <v>1585</v>
      </c>
      <c r="B1451" t="s">
        <v>2152</v>
      </c>
      <c r="C1451">
        <v>3</v>
      </c>
      <c r="D1451" t="s">
        <v>3183</v>
      </c>
      <c r="E1451" t="s">
        <v>12</v>
      </c>
      <c r="F1451" t="s">
        <v>3189</v>
      </c>
      <c r="G1451" t="s">
        <v>3209</v>
      </c>
      <c r="H1451" t="s">
        <v>3767</v>
      </c>
      <c r="I1451">
        <v>14800</v>
      </c>
      <c r="J1451">
        <v>0</v>
      </c>
      <c r="K1451">
        <v>400</v>
      </c>
      <c r="L1451">
        <v>50</v>
      </c>
      <c r="M1451">
        <v>2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 t="s">
        <v>4183</v>
      </c>
      <c r="AC1451" t="s">
        <v>4226</v>
      </c>
      <c r="AD1451" t="s">
        <v>4227</v>
      </c>
      <c r="AE1451" t="s">
        <v>4</v>
      </c>
      <c r="AF1451" t="s">
        <v>1</v>
      </c>
      <c r="AG1451" t="s">
        <v>1</v>
      </c>
      <c r="AH1451" t="s">
        <v>5198</v>
      </c>
      <c r="AI1451" t="s">
        <v>3209</v>
      </c>
      <c r="AJ1451" t="s">
        <v>1</v>
      </c>
      <c r="AK1451">
        <v>9331572621</v>
      </c>
      <c r="AL1451" t="s">
        <v>1</v>
      </c>
      <c r="AM1451" t="s">
        <v>1</v>
      </c>
      <c r="AN1451" t="s">
        <v>1</v>
      </c>
      <c r="AO1451" t="s">
        <v>5198</v>
      </c>
      <c r="AP1451" t="s">
        <v>1</v>
      </c>
      <c r="AQ1451" t="s">
        <v>2</v>
      </c>
      <c r="AR1451" t="s">
        <v>1</v>
      </c>
      <c r="AS1451" t="s">
        <v>1</v>
      </c>
      <c r="AT1451" t="s">
        <v>1</v>
      </c>
      <c r="AU1451" t="s">
        <v>1</v>
      </c>
      <c r="AV1451" t="s">
        <v>1</v>
      </c>
      <c r="AW1451" t="s">
        <v>11</v>
      </c>
      <c r="AX1451">
        <f>Tabla1[[#This Row],[precio del paquete]]-Tabla1[[#This Row],[Saldo_Deudor]]</f>
        <v>1100</v>
      </c>
      <c r="AY1451">
        <v>13700</v>
      </c>
      <c r="AZ1451">
        <v>0</v>
      </c>
      <c r="BA1451">
        <v>0</v>
      </c>
      <c r="BB1451" s="20">
        <v>0</v>
      </c>
      <c r="BC1451" t="s">
        <v>5961</v>
      </c>
      <c r="BD1451" t="s">
        <v>4162</v>
      </c>
      <c r="BE1451" t="s">
        <v>3</v>
      </c>
      <c r="BF1451" t="s">
        <v>3</v>
      </c>
      <c r="BG1451" t="s">
        <v>3</v>
      </c>
      <c r="BH1451" t="s">
        <v>3</v>
      </c>
      <c r="BI1451" t="s">
        <v>3</v>
      </c>
      <c r="BJ1451" s="19" t="s">
        <v>6126</v>
      </c>
      <c r="BK1451" t="s">
        <v>3</v>
      </c>
      <c r="BL1451" t="s">
        <v>132</v>
      </c>
      <c r="BM1451" t="s">
        <v>1</v>
      </c>
      <c r="BN1451">
        <f>Tabla1[[#This Row],[precio del paquete]]</f>
        <v>14800</v>
      </c>
      <c r="BO1451" t="s">
        <v>1</v>
      </c>
      <c r="BP1451" t="s">
        <v>1</v>
      </c>
      <c r="BQ1451" t="s">
        <v>1</v>
      </c>
      <c r="BR1451" t="s">
        <v>1</v>
      </c>
      <c r="BS1451" t="s">
        <v>1</v>
      </c>
      <c r="BT1451" t="s">
        <v>1</v>
      </c>
      <c r="BU1451" t="s">
        <v>1</v>
      </c>
      <c r="BV1451" t="s">
        <v>1</v>
      </c>
      <c r="BW1451" t="s">
        <v>0</v>
      </c>
      <c r="BX1451" t="s">
        <v>1</v>
      </c>
      <c r="BY1451" t="s">
        <v>1</v>
      </c>
      <c r="BZ1451" t="s">
        <v>1</v>
      </c>
      <c r="CA1451" t="s">
        <v>1</v>
      </c>
      <c r="CB1451" t="s">
        <v>1</v>
      </c>
      <c r="CD1451" t="str" cm="1">
        <f t="array" aca="1" ref="CD1451" ca="1">eConcatenar(A1451:CB1451,"|")</f>
        <v>iRRIAzItAT2SDm61|COM2021-3327|3|MEMORIAL|TABASCO |COMALCALCO|ARROLLO HONDA 2 |2021-10-20|14800|0|400|50|2|0|0|0|0|0|0|0|0|0|0|0|0|0|0|DE LA CRUZ|CRUZ|CANUTO|SOLTERO|X|X|CARRETERA PRINCIPAL |ARROLLO HONDA 2 |X|9331572621|X|X|X|CARRETERA PRINCIPAL |X|LUNES|X|X|X|X|X|DOMICILIO |1100|13700|0|0|0|2022-01-13|2022-01-20|x|x|x|x|x|QWZBUBTG9KVTQO|x|HOMBRE|X|14800|X|X|X|X|X|X|X|X|CARDENAS|X|X|X|X|X</v>
      </c>
    </row>
    <row r="1452" spans="1:82" x14ac:dyDescent="0.25">
      <c r="A1452" t="s">
        <v>1586</v>
      </c>
      <c r="B1452" t="s">
        <v>2680</v>
      </c>
      <c r="C1452">
        <v>3</v>
      </c>
      <c r="D1452" t="s">
        <v>3183</v>
      </c>
      <c r="E1452" t="s">
        <v>12</v>
      </c>
      <c r="F1452" t="s">
        <v>3189</v>
      </c>
      <c r="G1452" t="s">
        <v>3510</v>
      </c>
      <c r="H1452" t="s">
        <v>4008</v>
      </c>
      <c r="I1452">
        <v>14800</v>
      </c>
      <c r="J1452">
        <v>0</v>
      </c>
      <c r="K1452">
        <v>200</v>
      </c>
      <c r="L1452">
        <v>50</v>
      </c>
      <c r="M1452">
        <v>2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  <c r="AA1452">
        <v>0</v>
      </c>
      <c r="AB1452" t="s">
        <v>4819</v>
      </c>
      <c r="AC1452" t="s">
        <v>4264</v>
      </c>
      <c r="AD1452" t="s">
        <v>4326</v>
      </c>
      <c r="AE1452" t="s">
        <v>4</v>
      </c>
      <c r="AF1452" t="s">
        <v>1</v>
      </c>
      <c r="AG1452" t="s">
        <v>1</v>
      </c>
      <c r="AH1452" t="s">
        <v>5594</v>
      </c>
      <c r="AI1452" t="s">
        <v>3510</v>
      </c>
      <c r="AJ1452" t="s">
        <v>1</v>
      </c>
      <c r="AK1452">
        <v>9331013209</v>
      </c>
      <c r="AL1452" t="s">
        <v>1</v>
      </c>
      <c r="AM1452" t="s">
        <v>1</v>
      </c>
      <c r="AN1452" t="s">
        <v>1</v>
      </c>
      <c r="AO1452" t="s">
        <v>5594</v>
      </c>
      <c r="AP1452" t="s">
        <v>1</v>
      </c>
      <c r="AQ1452" t="s">
        <v>2</v>
      </c>
      <c r="AR1452" t="s">
        <v>1</v>
      </c>
      <c r="AS1452" t="s">
        <v>1</v>
      </c>
      <c r="AT1452" t="s">
        <v>1</v>
      </c>
      <c r="AU1452" t="s">
        <v>1</v>
      </c>
      <c r="AV1452" t="s">
        <v>1</v>
      </c>
      <c r="AW1452" t="s">
        <v>11</v>
      </c>
      <c r="AX1452">
        <f>Tabla1[[#This Row],[precio del paquete]]-Tabla1[[#This Row],[Saldo_Deudor]]</f>
        <v>12400</v>
      </c>
      <c r="AY1452">
        <v>2400</v>
      </c>
      <c r="AZ1452">
        <v>0</v>
      </c>
      <c r="BA1452">
        <v>0</v>
      </c>
      <c r="BB1452" s="20">
        <v>0</v>
      </c>
      <c r="BC1452" t="s">
        <v>5961</v>
      </c>
      <c r="BD1452" t="s">
        <v>4162</v>
      </c>
      <c r="BE1452" t="s">
        <v>3</v>
      </c>
      <c r="BF1452" t="s">
        <v>3</v>
      </c>
      <c r="BG1452" t="s">
        <v>3</v>
      </c>
      <c r="BH1452" t="s">
        <v>3</v>
      </c>
      <c r="BI1452" t="s">
        <v>3</v>
      </c>
      <c r="BJ1452" s="18" t="s">
        <v>6134</v>
      </c>
      <c r="BK1452" t="s">
        <v>3</v>
      </c>
      <c r="BL1452" t="s">
        <v>132</v>
      </c>
      <c r="BM1452" t="s">
        <v>1</v>
      </c>
      <c r="BN1452">
        <f>Tabla1[[#This Row],[precio del paquete]]</f>
        <v>14800</v>
      </c>
      <c r="BO1452" t="s">
        <v>1</v>
      </c>
      <c r="BP1452" t="s">
        <v>1</v>
      </c>
      <c r="BQ1452" t="s">
        <v>1</v>
      </c>
      <c r="BR1452" t="s">
        <v>1</v>
      </c>
      <c r="BS1452" t="s">
        <v>1</v>
      </c>
      <c r="BT1452" t="s">
        <v>1</v>
      </c>
      <c r="BU1452" t="s">
        <v>1</v>
      </c>
      <c r="BV1452" t="s">
        <v>1</v>
      </c>
      <c r="BW1452" t="s">
        <v>0</v>
      </c>
      <c r="BX1452" t="s">
        <v>1</v>
      </c>
      <c r="BY1452" t="s">
        <v>1</v>
      </c>
      <c r="BZ1452" t="s">
        <v>1</v>
      </c>
      <c r="CA1452" t="s">
        <v>1</v>
      </c>
      <c r="CB1452" t="s">
        <v>1</v>
      </c>
      <c r="CD1452" t="str" cm="1">
        <f t="array" aca="1" ref="CD1452" ca="1">eConcatenar(A1452:CB1452,"|")</f>
        <v>Fpv7ZXGbNDyc1u4V|COM2021-3315|3|MEMORIAL|TABASCO |COMALCALCO|RANCHERIA GUAYO TERCERA|2021-10-18|14800|0|200|50|2|0|0|0|0|0|0|0|0|0|0|0|0|0|0|LEIVA|AREVALO|ANTONIO|SOLTERO|X|X|CARRETERA LAZARO CARDENAS SEGUNDA |RANCHERIA GUAYO TERCERA|X|9331013209|X|X|X|CARRETERA LAZARO CARDENAS SEGUNDA |X|LUNES|X|X|X|X|X|DOMICILIO |12400|2400|0|0|0|2022-01-13|2022-01-20|x|x|x|x|x|QWZGYSX69KVTQO|x|HOMBRE|X|14800|X|X|X|X|X|X|X|X|CARDENAS|X|X|X|X|X</v>
      </c>
    </row>
    <row r="1453" spans="1:82" x14ac:dyDescent="0.25">
      <c r="A1453" t="s">
        <v>1587</v>
      </c>
      <c r="B1453" t="s">
        <v>2672</v>
      </c>
      <c r="C1453">
        <v>3</v>
      </c>
      <c r="D1453" t="s">
        <v>3183</v>
      </c>
      <c r="E1453" t="s">
        <v>12</v>
      </c>
      <c r="F1453" t="s">
        <v>3189</v>
      </c>
      <c r="G1453" t="s">
        <v>3503</v>
      </c>
      <c r="H1453" t="s">
        <v>3925</v>
      </c>
      <c r="I1453">
        <v>14800</v>
      </c>
      <c r="J1453">
        <v>0</v>
      </c>
      <c r="K1453">
        <v>200</v>
      </c>
      <c r="L1453">
        <v>50</v>
      </c>
      <c r="M1453">
        <v>2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 t="s">
        <v>4262</v>
      </c>
      <c r="AC1453" t="s">
        <v>4283</v>
      </c>
      <c r="AD1453" t="s">
        <v>4740</v>
      </c>
      <c r="AE1453" t="s">
        <v>4</v>
      </c>
      <c r="AF1453" t="s">
        <v>1</v>
      </c>
      <c r="AG1453" t="s">
        <v>1</v>
      </c>
      <c r="AH1453" t="s">
        <v>5586</v>
      </c>
      <c r="AI1453" t="s">
        <v>3503</v>
      </c>
      <c r="AJ1453" t="s">
        <v>1</v>
      </c>
      <c r="AK1453">
        <v>9331681189</v>
      </c>
      <c r="AL1453" t="s">
        <v>1</v>
      </c>
      <c r="AM1453" t="s">
        <v>1</v>
      </c>
      <c r="AN1453" t="s">
        <v>1</v>
      </c>
      <c r="AO1453" t="s">
        <v>5586</v>
      </c>
      <c r="AP1453" t="s">
        <v>1</v>
      </c>
      <c r="AQ1453" t="s">
        <v>2</v>
      </c>
      <c r="AR1453" t="s">
        <v>1</v>
      </c>
      <c r="AS1453" t="s">
        <v>1</v>
      </c>
      <c r="AT1453" t="s">
        <v>1</v>
      </c>
      <c r="AU1453" t="s">
        <v>1</v>
      </c>
      <c r="AV1453" t="s">
        <v>1</v>
      </c>
      <c r="AW1453" t="s">
        <v>11</v>
      </c>
      <c r="AX1453">
        <f>Tabla1[[#This Row],[precio del paquete]]-Tabla1[[#This Row],[Saldo_Deudor]]</f>
        <v>3200</v>
      </c>
      <c r="AY1453">
        <v>11600</v>
      </c>
      <c r="AZ1453">
        <v>0</v>
      </c>
      <c r="BA1453">
        <v>0</v>
      </c>
      <c r="BB1453" s="20">
        <v>0</v>
      </c>
      <c r="BC1453" t="s">
        <v>5961</v>
      </c>
      <c r="BD1453" t="s">
        <v>4162</v>
      </c>
      <c r="BE1453" t="s">
        <v>3</v>
      </c>
      <c r="BF1453" t="s">
        <v>3</v>
      </c>
      <c r="BG1453" t="s">
        <v>3</v>
      </c>
      <c r="BH1453" t="s">
        <v>3</v>
      </c>
      <c r="BI1453" t="s">
        <v>3</v>
      </c>
      <c r="BJ1453" s="19" t="s">
        <v>6134</v>
      </c>
      <c r="BK1453" t="s">
        <v>3</v>
      </c>
      <c r="BL1453" t="s">
        <v>132</v>
      </c>
      <c r="BM1453" t="s">
        <v>1</v>
      </c>
      <c r="BN1453">
        <f>Tabla1[[#This Row],[precio del paquete]]</f>
        <v>14800</v>
      </c>
      <c r="BO1453" t="s">
        <v>1</v>
      </c>
      <c r="BP1453" t="s">
        <v>1</v>
      </c>
      <c r="BQ1453" t="s">
        <v>1</v>
      </c>
      <c r="BR1453" t="s">
        <v>1</v>
      </c>
      <c r="BS1453" t="s">
        <v>1</v>
      </c>
      <c r="BT1453" t="s">
        <v>1</v>
      </c>
      <c r="BU1453" t="s">
        <v>1</v>
      </c>
      <c r="BV1453" t="s">
        <v>1</v>
      </c>
      <c r="BW1453" t="s">
        <v>0</v>
      </c>
      <c r="BX1453" t="s">
        <v>1</v>
      </c>
      <c r="BY1453" t="s">
        <v>1</v>
      </c>
      <c r="BZ1453" t="s">
        <v>1</v>
      </c>
      <c r="CA1453" t="s">
        <v>1</v>
      </c>
      <c r="CB1453" t="s">
        <v>1</v>
      </c>
      <c r="CD1453" t="str" cm="1">
        <f t="array" aca="1" ref="CD1453" ca="1">eConcatenar(A1453:CB1453,"|")</f>
        <v>hG7gx0xx7cTeiuFU|COM2021-2994|3|MEMORIAL|TABASCO |COMALCALCO|RANCHERIA ARROLLO HONDO 4|2021-09-28|14800|0|200|50|2|0|0|0|0|0|0|0|0|0|0|0|0|0|0|OLAN|CORDOVA|CECILIA|SOLTERO|X|X|CARRETERA A CARLOS GREEN SIN NUMERO |RANCHERIA ARROLLO HONDO 4|X|9331681189|X|X|X|CARRETERA A CARLOS GREEN SIN NUMERO |X|LUNES|X|X|X|X|X|DOMICILIO |3200|11600|0|0|0|2022-01-13|2022-01-20|x|x|x|x|x|QWZGYSX69KVTQO|x|HOMBRE|X|14800|X|X|X|X|X|X|X|X|CARDENAS|X|X|X|X|X</v>
      </c>
    </row>
    <row r="1454" spans="1:82" x14ac:dyDescent="0.25">
      <c r="A1454" t="s">
        <v>1588</v>
      </c>
      <c r="B1454" t="s">
        <v>2705</v>
      </c>
      <c r="C1454">
        <v>3</v>
      </c>
      <c r="D1454" t="s">
        <v>3185</v>
      </c>
      <c r="E1454" t="s">
        <v>12</v>
      </c>
      <c r="F1454" t="s">
        <v>3189</v>
      </c>
      <c r="G1454" t="s">
        <v>3527</v>
      </c>
      <c r="H1454" t="s">
        <v>3861</v>
      </c>
      <c r="I1454">
        <v>12900</v>
      </c>
      <c r="J1454">
        <v>0</v>
      </c>
      <c r="K1454">
        <v>300</v>
      </c>
      <c r="L1454">
        <v>50</v>
      </c>
      <c r="M1454">
        <v>2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 t="s">
        <v>4730</v>
      </c>
      <c r="AC1454" t="s">
        <v>4626</v>
      </c>
      <c r="AD1454" t="s">
        <v>4839</v>
      </c>
      <c r="AE1454" t="s">
        <v>4</v>
      </c>
      <c r="AF1454" t="s">
        <v>1</v>
      </c>
      <c r="AG1454" t="s">
        <v>1</v>
      </c>
      <c r="AH1454" t="s">
        <v>5614</v>
      </c>
      <c r="AI1454" t="s">
        <v>3527</v>
      </c>
      <c r="AJ1454" t="s">
        <v>1</v>
      </c>
      <c r="AK1454">
        <v>9331689000</v>
      </c>
      <c r="AL1454" t="s">
        <v>1</v>
      </c>
      <c r="AM1454" t="s">
        <v>1</v>
      </c>
      <c r="AN1454" t="s">
        <v>1</v>
      </c>
      <c r="AO1454" t="s">
        <v>5614</v>
      </c>
      <c r="AP1454" t="s">
        <v>1</v>
      </c>
      <c r="AQ1454" t="s">
        <v>2</v>
      </c>
      <c r="AR1454" t="s">
        <v>1</v>
      </c>
      <c r="AS1454" t="s">
        <v>1</v>
      </c>
      <c r="AT1454" t="s">
        <v>1</v>
      </c>
      <c r="AU1454" t="s">
        <v>1</v>
      </c>
      <c r="AV1454" t="s">
        <v>1</v>
      </c>
      <c r="AW1454" t="s">
        <v>11</v>
      </c>
      <c r="AX1454">
        <f>Tabla1[[#This Row],[precio del paquete]]-Tabla1[[#This Row],[Saldo_Deudor]]</f>
        <v>800</v>
      </c>
      <c r="AY1454">
        <v>12100</v>
      </c>
      <c r="AZ1454">
        <v>0</v>
      </c>
      <c r="BA1454">
        <v>0</v>
      </c>
      <c r="BB1454" s="20">
        <v>0</v>
      </c>
      <c r="BC1454" t="s">
        <v>5961</v>
      </c>
      <c r="BD1454" t="s">
        <v>4162</v>
      </c>
      <c r="BE1454" t="s">
        <v>3</v>
      </c>
      <c r="BF1454" t="s">
        <v>3</v>
      </c>
      <c r="BG1454" t="s">
        <v>3</v>
      </c>
      <c r="BH1454" t="s">
        <v>3</v>
      </c>
      <c r="BI1454" t="s">
        <v>3</v>
      </c>
      <c r="BJ1454" s="18" t="s">
        <v>6134</v>
      </c>
      <c r="BK1454" t="s">
        <v>3</v>
      </c>
      <c r="BL1454" t="s">
        <v>132</v>
      </c>
      <c r="BM1454" t="s">
        <v>1</v>
      </c>
      <c r="BN1454">
        <f>Tabla1[[#This Row],[precio del paquete]]</f>
        <v>12900</v>
      </c>
      <c r="BO1454" t="s">
        <v>1</v>
      </c>
      <c r="BP1454" t="s">
        <v>1</v>
      </c>
      <c r="BQ1454" t="s">
        <v>1</v>
      </c>
      <c r="BR1454" t="s">
        <v>1</v>
      </c>
      <c r="BS1454" t="s">
        <v>1</v>
      </c>
      <c r="BT1454" t="s">
        <v>1</v>
      </c>
      <c r="BU1454" t="s">
        <v>1</v>
      </c>
      <c r="BV1454" t="s">
        <v>1</v>
      </c>
      <c r="BW1454" t="s">
        <v>0</v>
      </c>
      <c r="BX1454" t="s">
        <v>1</v>
      </c>
      <c r="BY1454" t="s">
        <v>1</v>
      </c>
      <c r="BZ1454" t="s">
        <v>1</v>
      </c>
      <c r="CA1454" t="s">
        <v>1</v>
      </c>
      <c r="CB1454" t="s">
        <v>1</v>
      </c>
      <c r="CD1454" t="str" cm="1">
        <f t="array" aca="1" ref="CD1454" ca="1">eConcatenar(A1454:CB1454,"|")</f>
        <v>mWhqLz0ezbR386yH|COM2021-7299|3|IMPERIAL DE LUJO|TABASCO |COMALCALCO|RANCHERIA LAZARO CARDENAS 1|2021-02-12|12900|0|300|50|2|0|0|0|0|0|0|0|0|0|0|0|0|0|0|OSORIO|MONTIEL|BRAULIO|SOLTERO|X|X|CARRETERA A LA BARRA |RANCHERIA LAZARO CARDENAS 1|X|9331689000|X|X|X|CARRETERA A LA BARRA |X|LUNES|X|X|X|X|X|DOMICILIO |800|12100|0|0|0|2022-01-13|2022-01-20|x|x|x|x|x|QWZGYSX69KVTQO|x|HOMBRE|X|12900|X|X|X|X|X|X|X|X|CARDENAS|X|X|X|X|X</v>
      </c>
    </row>
    <row r="1455" spans="1:82" x14ac:dyDescent="0.25">
      <c r="A1455" t="s">
        <v>1589</v>
      </c>
      <c r="B1455" t="s">
        <v>2679</v>
      </c>
      <c r="C1455">
        <v>3</v>
      </c>
      <c r="D1455" t="s">
        <v>3183</v>
      </c>
      <c r="E1455" t="s">
        <v>12</v>
      </c>
      <c r="F1455" t="s">
        <v>3189</v>
      </c>
      <c r="G1455" t="s">
        <v>3509</v>
      </c>
      <c r="H1455" t="s">
        <v>3755</v>
      </c>
      <c r="I1455">
        <v>14800</v>
      </c>
      <c r="J1455">
        <v>0</v>
      </c>
      <c r="K1455">
        <v>100</v>
      </c>
      <c r="L1455">
        <v>50</v>
      </c>
      <c r="M1455">
        <v>2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 t="s">
        <v>4264</v>
      </c>
      <c r="AC1455" t="s">
        <v>4283</v>
      </c>
      <c r="AD1455" t="s">
        <v>4818</v>
      </c>
      <c r="AE1455" t="s">
        <v>4</v>
      </c>
      <c r="AF1455" t="s">
        <v>1</v>
      </c>
      <c r="AG1455" t="s">
        <v>1</v>
      </c>
      <c r="AH1455" t="s">
        <v>5593</v>
      </c>
      <c r="AI1455" t="s">
        <v>3509</v>
      </c>
      <c r="AJ1455" t="s">
        <v>1</v>
      </c>
      <c r="AK1455">
        <v>9331224657</v>
      </c>
      <c r="AL1455" t="s">
        <v>1</v>
      </c>
      <c r="AM1455" t="s">
        <v>1</v>
      </c>
      <c r="AN1455" t="s">
        <v>1</v>
      </c>
      <c r="AO1455" t="s">
        <v>5593</v>
      </c>
      <c r="AP1455" t="s">
        <v>1</v>
      </c>
      <c r="AQ1455" t="s">
        <v>2</v>
      </c>
      <c r="AR1455" t="s">
        <v>1</v>
      </c>
      <c r="AS1455" t="s">
        <v>1</v>
      </c>
      <c r="AT1455" t="s">
        <v>1</v>
      </c>
      <c r="AU1455" t="s">
        <v>1</v>
      </c>
      <c r="AV1455" t="s">
        <v>1</v>
      </c>
      <c r="AW1455" t="s">
        <v>11</v>
      </c>
      <c r="AX1455">
        <f>Tabla1[[#This Row],[precio del paquete]]-Tabla1[[#This Row],[Saldo_Deudor]]</f>
        <v>1600</v>
      </c>
      <c r="AY1455">
        <v>13200</v>
      </c>
      <c r="AZ1455">
        <v>0</v>
      </c>
      <c r="BA1455">
        <v>0</v>
      </c>
      <c r="BB1455" s="20">
        <v>0</v>
      </c>
      <c r="BC1455" t="s">
        <v>4005</v>
      </c>
      <c r="BD1455" t="s">
        <v>6056</v>
      </c>
      <c r="BE1455" t="s">
        <v>3</v>
      </c>
      <c r="BF1455" t="s">
        <v>3</v>
      </c>
      <c r="BG1455" t="s">
        <v>3</v>
      </c>
      <c r="BH1455" t="s">
        <v>3</v>
      </c>
      <c r="BI1455" t="s">
        <v>3</v>
      </c>
      <c r="BJ1455" s="19" t="s">
        <v>6134</v>
      </c>
      <c r="BK1455" t="s">
        <v>3</v>
      </c>
      <c r="BL1455" t="s">
        <v>132</v>
      </c>
      <c r="BM1455" t="s">
        <v>1</v>
      </c>
      <c r="BN1455">
        <f>Tabla1[[#This Row],[precio del paquete]]</f>
        <v>14800</v>
      </c>
      <c r="BO1455" t="s">
        <v>1</v>
      </c>
      <c r="BP1455" t="s">
        <v>1</v>
      </c>
      <c r="BQ1455" t="s">
        <v>1</v>
      </c>
      <c r="BR1455" t="s">
        <v>1</v>
      </c>
      <c r="BS1455" t="s">
        <v>1</v>
      </c>
      <c r="BT1455" t="s">
        <v>1</v>
      </c>
      <c r="BU1455" t="s">
        <v>1</v>
      </c>
      <c r="BV1455" t="s">
        <v>1</v>
      </c>
      <c r="BW1455" t="s">
        <v>0</v>
      </c>
      <c r="BX1455" t="s">
        <v>1</v>
      </c>
      <c r="BY1455" t="s">
        <v>1</v>
      </c>
      <c r="BZ1455" t="s">
        <v>1</v>
      </c>
      <c r="CA1455" t="s">
        <v>1</v>
      </c>
      <c r="CB1455" t="s">
        <v>1</v>
      </c>
      <c r="CD1455" t="str" cm="1">
        <f t="array" aca="1" ref="CD1455" ca="1">eConcatenar(A1455:CB1455,"|")</f>
        <v>ukKYyr8mCVKYGA1y|COM2021-3107|3|MEMORIAL|TABASCO |COMALCALCO|RANCHERIA FRANCISCO Y MADERO|2021-01-10|14800|0|100|50|2|0|0|0|0|0|0|0|0|0|0|0|0|0|0|AREVALO|CORDOVA|ANAMIN|SOLTERO|X|X|CARRETERA AL ESTADIO |RANCHERIA FRANCISCO Y MADERO|X|9331224657|X|X|X|CARRETERA AL ESTADIO |X|LUNES|X|X|X|X|X|DOMICILIO |1600|13200|0|0|0|2022-12-01|2022-12-08|x|x|x|x|x|QWZGYSX69KVTQO|x|HOMBRE|X|14800|X|X|X|X|X|X|X|X|CARDENAS|X|X|X|X|X</v>
      </c>
    </row>
    <row r="1456" spans="1:82" x14ac:dyDescent="0.25">
      <c r="A1456" t="s">
        <v>1590</v>
      </c>
      <c r="B1456" t="s">
        <v>2882</v>
      </c>
      <c r="C1456">
        <v>3</v>
      </c>
      <c r="D1456" t="s">
        <v>3184</v>
      </c>
      <c r="E1456" t="s">
        <v>12</v>
      </c>
      <c r="F1456" t="s">
        <v>3189</v>
      </c>
      <c r="G1456" t="s">
        <v>3619</v>
      </c>
      <c r="H1456" t="s">
        <v>3987</v>
      </c>
      <c r="I1456">
        <v>24500</v>
      </c>
      <c r="J1456">
        <v>0</v>
      </c>
      <c r="K1456">
        <v>500</v>
      </c>
      <c r="L1456">
        <v>50</v>
      </c>
      <c r="M1456">
        <v>2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0</v>
      </c>
      <c r="AB1456" t="s">
        <v>4247</v>
      </c>
      <c r="AC1456" t="s">
        <v>4296</v>
      </c>
      <c r="AD1456" t="s">
        <v>4967</v>
      </c>
      <c r="AE1456" t="s">
        <v>4</v>
      </c>
      <c r="AF1456" t="s">
        <v>1</v>
      </c>
      <c r="AG1456" t="s">
        <v>1</v>
      </c>
      <c r="AH1456" t="s">
        <v>5725</v>
      </c>
      <c r="AI1456" t="s">
        <v>3619</v>
      </c>
      <c r="AJ1456" t="s">
        <v>1</v>
      </c>
      <c r="AK1456">
        <v>9331251833</v>
      </c>
      <c r="AL1456" t="s">
        <v>1</v>
      </c>
      <c r="AM1456" t="s">
        <v>1</v>
      </c>
      <c r="AN1456" t="s">
        <v>1</v>
      </c>
      <c r="AO1456" t="s">
        <v>5725</v>
      </c>
      <c r="AP1456" t="s">
        <v>1</v>
      </c>
      <c r="AQ1456" t="s">
        <v>2</v>
      </c>
      <c r="AR1456" t="s">
        <v>1</v>
      </c>
      <c r="AS1456" t="s">
        <v>1</v>
      </c>
      <c r="AT1456" t="s">
        <v>1</v>
      </c>
      <c r="AU1456" t="s">
        <v>1</v>
      </c>
      <c r="AV1456" t="s">
        <v>1</v>
      </c>
      <c r="AW1456" t="s">
        <v>11</v>
      </c>
      <c r="AX1456">
        <f>Tabla1[[#This Row],[precio del paquete]]-Tabla1[[#This Row],[Saldo_Deudor]]</f>
        <v>500</v>
      </c>
      <c r="AY1456">
        <v>24000</v>
      </c>
      <c r="AZ1456">
        <v>0</v>
      </c>
      <c r="BA1456">
        <v>0</v>
      </c>
      <c r="BB1456" s="20">
        <v>0</v>
      </c>
      <c r="BC1456" t="s">
        <v>3888</v>
      </c>
      <c r="BD1456" t="s">
        <v>3831</v>
      </c>
      <c r="BE1456" t="s">
        <v>3</v>
      </c>
      <c r="BF1456" t="s">
        <v>3</v>
      </c>
      <c r="BG1456" t="s">
        <v>3</v>
      </c>
      <c r="BH1456" t="s">
        <v>3</v>
      </c>
      <c r="BI1456" t="s">
        <v>3</v>
      </c>
      <c r="BJ1456" s="18" t="s">
        <v>6134</v>
      </c>
      <c r="BK1456" t="s">
        <v>3</v>
      </c>
      <c r="BL1456" t="s">
        <v>132</v>
      </c>
      <c r="BM1456" t="s">
        <v>1</v>
      </c>
      <c r="BN1456">
        <f>Tabla1[[#This Row],[precio del paquete]]</f>
        <v>24500</v>
      </c>
      <c r="BO1456" t="s">
        <v>1</v>
      </c>
      <c r="BP1456" t="s">
        <v>1</v>
      </c>
      <c r="BQ1456" t="s">
        <v>1</v>
      </c>
      <c r="BR1456" t="s">
        <v>1</v>
      </c>
      <c r="BS1456" t="s">
        <v>1</v>
      </c>
      <c r="BT1456" t="s">
        <v>1</v>
      </c>
      <c r="BU1456" t="s">
        <v>1</v>
      </c>
      <c r="BV1456" t="s">
        <v>1</v>
      </c>
      <c r="BW1456" t="s">
        <v>0</v>
      </c>
      <c r="BX1456" t="s">
        <v>1</v>
      </c>
      <c r="BY1456" t="s">
        <v>1</v>
      </c>
      <c r="BZ1456" t="s">
        <v>1</v>
      </c>
      <c r="CA1456" t="s">
        <v>1</v>
      </c>
      <c r="CB1456" t="s">
        <v>1</v>
      </c>
      <c r="CD1456" t="str" cm="1">
        <f t="array" aca="1" ref="CD1456" ca="1">eConcatenar(A1456:CB1456,"|")</f>
        <v>KId65bdZpF8t5Y9v|COM2021-3781|3|DIGNITY|TABASCO |COMALCALCO|VILLA ALDAMA |2021-11-26|24500|0|500|50|2|0|0|0|0|0|0|0|0|0|0|0|0|0|0|MENDEZ|MENESES|NADIA MISHELE|SOLTERO|X|X|OCCIDENTE SIN NUMERO |VILLA ALDAMA |X|9331251833|X|X|X|OCCIDENTE SIN NUMERO |X|LUNES|X|X|X|X|X|DOMICILIO |500|24000|0|0|0|2021-11-25|2021-12-02|x|x|x|x|x|QWZGYSX69KVTQO|x|HOMBRE|X|24500|X|X|X|X|X|X|X|X|CARDENAS|X|X|X|X|X</v>
      </c>
    </row>
    <row r="1457" spans="1:82" x14ac:dyDescent="0.25">
      <c r="A1457" t="s">
        <v>1591</v>
      </c>
      <c r="B1457" t="s">
        <v>2704</v>
      </c>
      <c r="C1457">
        <v>3</v>
      </c>
      <c r="D1457" t="s">
        <v>3183</v>
      </c>
      <c r="E1457" t="s">
        <v>12</v>
      </c>
      <c r="F1457" t="s">
        <v>3189</v>
      </c>
      <c r="G1457" t="s">
        <v>3526</v>
      </c>
      <c r="H1457" t="s">
        <v>3761</v>
      </c>
      <c r="I1457">
        <v>14800</v>
      </c>
      <c r="J1457">
        <v>0</v>
      </c>
      <c r="K1457">
        <v>100</v>
      </c>
      <c r="L1457">
        <v>50</v>
      </c>
      <c r="M1457">
        <v>2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 t="s">
        <v>4186</v>
      </c>
      <c r="AC1457" t="s">
        <v>4217</v>
      </c>
      <c r="AD1457" t="s">
        <v>4256</v>
      </c>
      <c r="AE1457" t="s">
        <v>4</v>
      </c>
      <c r="AF1457" t="s">
        <v>1</v>
      </c>
      <c r="AG1457" t="s">
        <v>1</v>
      </c>
      <c r="AH1457" t="s">
        <v>5613</v>
      </c>
      <c r="AI1457" t="s">
        <v>3526</v>
      </c>
      <c r="AJ1457" t="s">
        <v>1</v>
      </c>
      <c r="AK1457">
        <v>9331075978</v>
      </c>
      <c r="AL1457" t="s">
        <v>1</v>
      </c>
      <c r="AM1457" t="s">
        <v>1</v>
      </c>
      <c r="AN1457" t="s">
        <v>1</v>
      </c>
      <c r="AO1457" t="s">
        <v>5613</v>
      </c>
      <c r="AP1457" t="s">
        <v>1</v>
      </c>
      <c r="AQ1457" t="s">
        <v>2</v>
      </c>
      <c r="AR1457" t="s">
        <v>1</v>
      </c>
      <c r="AS1457" t="s">
        <v>1</v>
      </c>
      <c r="AT1457" t="s">
        <v>1</v>
      </c>
      <c r="AU1457" t="s">
        <v>1</v>
      </c>
      <c r="AV1457" t="s">
        <v>1</v>
      </c>
      <c r="AW1457" t="s">
        <v>11</v>
      </c>
      <c r="AX1457">
        <f>Tabla1[[#This Row],[precio del paquete]]-Tabla1[[#This Row],[Saldo_Deudor]]</f>
        <v>100</v>
      </c>
      <c r="AY1457">
        <v>14700</v>
      </c>
      <c r="AZ1457">
        <v>0</v>
      </c>
      <c r="BA1457">
        <v>0</v>
      </c>
      <c r="BB1457" s="20">
        <v>0</v>
      </c>
      <c r="BC1457" t="s">
        <v>3826</v>
      </c>
      <c r="BD1457" t="s">
        <v>4101</v>
      </c>
      <c r="BE1457" t="s">
        <v>3</v>
      </c>
      <c r="BF1457" t="s">
        <v>3</v>
      </c>
      <c r="BG1457" t="s">
        <v>3</v>
      </c>
      <c r="BH1457" t="s">
        <v>3</v>
      </c>
      <c r="BI1457" t="s">
        <v>3</v>
      </c>
      <c r="BJ1457" s="19" t="s">
        <v>6134</v>
      </c>
      <c r="BK1457" t="s">
        <v>3</v>
      </c>
      <c r="BL1457" t="s">
        <v>132</v>
      </c>
      <c r="BM1457" t="s">
        <v>1</v>
      </c>
      <c r="BN1457">
        <f>Tabla1[[#This Row],[precio del paquete]]</f>
        <v>14800</v>
      </c>
      <c r="BO1457" t="s">
        <v>1</v>
      </c>
      <c r="BP1457" t="s">
        <v>1</v>
      </c>
      <c r="BQ1457" t="s">
        <v>1</v>
      </c>
      <c r="BR1457" t="s">
        <v>1</v>
      </c>
      <c r="BS1457" t="s">
        <v>1</v>
      </c>
      <c r="BT1457" t="s">
        <v>1</v>
      </c>
      <c r="BU1457" t="s">
        <v>1</v>
      </c>
      <c r="BV1457" t="s">
        <v>1</v>
      </c>
      <c r="BW1457" t="s">
        <v>0</v>
      </c>
      <c r="BX1457" t="s">
        <v>1</v>
      </c>
      <c r="BY1457" t="s">
        <v>1</v>
      </c>
      <c r="BZ1457" t="s">
        <v>1</v>
      </c>
      <c r="CA1457" t="s">
        <v>1</v>
      </c>
      <c r="CB1457" t="s">
        <v>1</v>
      </c>
      <c r="CD1457" t="str" cm="1">
        <f t="array" aca="1" ref="CD1457" ca="1">eConcatenar(A1457:CB1457,"|")</f>
        <v>0cpBFjZIBP2Lm0iI|COM2021-3907|3|MEMORIAL|TABASCO |COMALCALCO|RANCHERIA LAZARO CARDENAS  1 |2021-11-30|14800|0|100|50|2|0|0|0|0|0|0|0|0|0|0|0|0|0|0|GARCIA|RODRIGUEZ|IRMA|SOLTERO|X|X|CARRETERA ALA BARRA |RANCHERIA LAZARO CARDENAS  1 |X|9331075978|X|X|X|CARRETERA ALA BARRA |X|LUNES|X|X|X|X|X|DOMICILIO |100|14700|0|0|0|2021-11-29|2021-12-06|x|x|x|x|x|QWZGYSX69KVTQO|x|HOMBRE|X|14800|X|X|X|X|X|X|X|X|CARDENAS|X|X|X|X|X</v>
      </c>
    </row>
    <row r="1458" spans="1:82" x14ac:dyDescent="0.25">
      <c r="A1458" t="s">
        <v>1592</v>
      </c>
      <c r="B1458" t="s">
        <v>2346</v>
      </c>
      <c r="C1458">
        <v>3</v>
      </c>
      <c r="D1458" t="s">
        <v>3183</v>
      </c>
      <c r="E1458" t="s">
        <v>3188</v>
      </c>
      <c r="F1458" t="s">
        <v>3191</v>
      </c>
      <c r="G1458" t="s">
        <v>3323</v>
      </c>
      <c r="H1458" t="s">
        <v>3792</v>
      </c>
      <c r="I1458">
        <v>14800</v>
      </c>
      <c r="J1458">
        <v>0</v>
      </c>
      <c r="K1458">
        <v>100</v>
      </c>
      <c r="L1458">
        <v>50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0</v>
      </c>
      <c r="AA1458">
        <v>0</v>
      </c>
      <c r="AB1458" t="s">
        <v>4360</v>
      </c>
      <c r="AC1458" t="s">
        <v>8</v>
      </c>
      <c r="AD1458" t="s">
        <v>4523</v>
      </c>
      <c r="AE1458" t="s">
        <v>4</v>
      </c>
      <c r="AF1458" t="s">
        <v>1</v>
      </c>
      <c r="AG1458" t="s">
        <v>1</v>
      </c>
      <c r="AH1458" t="s">
        <v>5360</v>
      </c>
      <c r="AI1458" t="s">
        <v>3323</v>
      </c>
      <c r="AJ1458" t="s">
        <v>1</v>
      </c>
      <c r="AK1458">
        <v>9141196823</v>
      </c>
      <c r="AL1458" t="s">
        <v>1</v>
      </c>
      <c r="AM1458" t="s">
        <v>1</v>
      </c>
      <c r="AN1458" t="s">
        <v>1</v>
      </c>
      <c r="AO1458" t="s">
        <v>5360</v>
      </c>
      <c r="AP1458" t="s">
        <v>1</v>
      </c>
      <c r="AQ1458" t="s">
        <v>2</v>
      </c>
      <c r="AR1458" t="s">
        <v>1</v>
      </c>
      <c r="AS1458" t="s">
        <v>1</v>
      </c>
      <c r="AT1458" t="s">
        <v>1</v>
      </c>
      <c r="AU1458" t="s">
        <v>1</v>
      </c>
      <c r="AV1458" t="s">
        <v>1</v>
      </c>
      <c r="AW1458" t="s">
        <v>11</v>
      </c>
      <c r="AX1458">
        <f>Tabla1[[#This Row],[precio del paquete]]-Tabla1[[#This Row],[Saldo_Deudor]]</f>
        <v>850</v>
      </c>
      <c r="AY1458">
        <v>13950</v>
      </c>
      <c r="AZ1458">
        <v>0</v>
      </c>
      <c r="BA1458">
        <v>0</v>
      </c>
      <c r="BB1458" s="20">
        <v>0</v>
      </c>
      <c r="BC1458" t="s">
        <v>5962</v>
      </c>
      <c r="BD1458" t="s">
        <v>6038</v>
      </c>
      <c r="BE1458" t="s">
        <v>3</v>
      </c>
      <c r="BF1458" t="s">
        <v>3</v>
      </c>
      <c r="BG1458" t="s">
        <v>3</v>
      </c>
      <c r="BH1458" t="s">
        <v>3</v>
      </c>
      <c r="BI1458" t="s">
        <v>3</v>
      </c>
      <c r="BJ1458" s="18" t="s">
        <v>6134</v>
      </c>
      <c r="BK1458" t="s">
        <v>3</v>
      </c>
      <c r="BL1458" t="s">
        <v>132</v>
      </c>
      <c r="BM1458" t="s">
        <v>1</v>
      </c>
      <c r="BN1458">
        <f>Tabla1[[#This Row],[precio del paquete]]</f>
        <v>14800</v>
      </c>
      <c r="BO1458" t="s">
        <v>1</v>
      </c>
      <c r="BP1458" t="s">
        <v>1</v>
      </c>
      <c r="BQ1458" t="s">
        <v>1</v>
      </c>
      <c r="BR1458" t="s">
        <v>1</v>
      </c>
      <c r="BS1458" t="s">
        <v>1</v>
      </c>
      <c r="BT1458" t="s">
        <v>1</v>
      </c>
      <c r="BU1458" t="s">
        <v>1</v>
      </c>
      <c r="BV1458" t="s">
        <v>1</v>
      </c>
      <c r="BW1458" t="s">
        <v>0</v>
      </c>
      <c r="BX1458" t="s">
        <v>1</v>
      </c>
      <c r="BY1458" t="s">
        <v>1</v>
      </c>
      <c r="BZ1458" t="s">
        <v>1</v>
      </c>
      <c r="CA1458" t="s">
        <v>1</v>
      </c>
      <c r="CB1458" t="s">
        <v>1</v>
      </c>
      <c r="CD1458" t="str" cm="1">
        <f t="array" aca="1" ref="CD1458" ca="1">eConcatenar(A1458:CB1458,"|")</f>
        <v>nloPbXwANAVI8rbZ|CAR2021-5846|3|MEMORIAL|TABASCO|CUNDUACAN|EJIDO LIBERTAD SEGUNDA SECCION|2021-05-10|14800|0|100|50|0|0|0|0|0|0|0|0|0|0|0|0|0|0|0|TORRES|GOMEZ|SONIA|SOLTERO|X|X|CARRETERA A LA LUCHA|EJIDO LIBERTAD SEGUNDA SECCION|X|9141196823|X|X|X|CARRETERA A LA LUCHA|X|LUNES|X|X|X|X|X|DOMICILIO |850|13950|0|0|0|2022-01-27|2022-02-03|x|x|x|x|x|QWZGYSX69KVTQO|x|HOMBRE|X|14800|X|X|X|X|X|X|X|X|CARDENAS|X|X|X|X|X</v>
      </c>
    </row>
    <row r="1459" spans="1:82" x14ac:dyDescent="0.25">
      <c r="A1459" t="s">
        <v>1593</v>
      </c>
      <c r="B1459" t="s">
        <v>2630</v>
      </c>
      <c r="C1459">
        <v>3</v>
      </c>
      <c r="D1459" t="s">
        <v>3186</v>
      </c>
      <c r="E1459" t="s">
        <v>3188</v>
      </c>
      <c r="F1459" t="s">
        <v>3191</v>
      </c>
      <c r="G1459" t="s">
        <v>3489</v>
      </c>
      <c r="H1459" t="s">
        <v>3986</v>
      </c>
      <c r="I1459">
        <v>19800</v>
      </c>
      <c r="J1459">
        <v>0</v>
      </c>
      <c r="K1459">
        <v>300</v>
      </c>
      <c r="L1459">
        <v>50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0</v>
      </c>
      <c r="AB1459" t="s">
        <v>4183</v>
      </c>
      <c r="AC1459" t="s">
        <v>4201</v>
      </c>
      <c r="AD1459" t="s">
        <v>4256</v>
      </c>
      <c r="AE1459" t="s">
        <v>4</v>
      </c>
      <c r="AF1459" t="s">
        <v>1</v>
      </c>
      <c r="AG1459" t="s">
        <v>1</v>
      </c>
      <c r="AH1459" t="s">
        <v>5555</v>
      </c>
      <c r="AI1459" t="s">
        <v>3489</v>
      </c>
      <c r="AJ1459" t="s">
        <v>1</v>
      </c>
      <c r="AK1459">
        <v>9371251202</v>
      </c>
      <c r="AL1459" t="s">
        <v>1</v>
      </c>
      <c r="AM1459" t="s">
        <v>1</v>
      </c>
      <c r="AN1459" t="s">
        <v>1</v>
      </c>
      <c r="AO1459" t="s">
        <v>5555</v>
      </c>
      <c r="AP1459" t="s">
        <v>1</v>
      </c>
      <c r="AQ1459" t="s">
        <v>2</v>
      </c>
      <c r="AR1459" t="s">
        <v>1</v>
      </c>
      <c r="AS1459" t="s">
        <v>1</v>
      </c>
      <c r="AT1459" t="s">
        <v>1</v>
      </c>
      <c r="AU1459" t="s">
        <v>1</v>
      </c>
      <c r="AV1459" t="s">
        <v>1</v>
      </c>
      <c r="AW1459" t="s">
        <v>11</v>
      </c>
      <c r="AX1459">
        <f>Tabla1[[#This Row],[precio del paquete]]-Tabla1[[#This Row],[Saldo_Deudor]]</f>
        <v>11250</v>
      </c>
      <c r="AY1459">
        <v>8550</v>
      </c>
      <c r="AZ1459">
        <v>0</v>
      </c>
      <c r="BA1459">
        <v>0</v>
      </c>
      <c r="BB1459" s="20">
        <v>0</v>
      </c>
      <c r="BC1459" t="s">
        <v>4085</v>
      </c>
      <c r="BD1459" t="s">
        <v>5963</v>
      </c>
      <c r="BE1459" t="s">
        <v>3</v>
      </c>
      <c r="BF1459" t="s">
        <v>3</v>
      </c>
      <c r="BG1459" t="s">
        <v>3</v>
      </c>
      <c r="BH1459" t="s">
        <v>3</v>
      </c>
      <c r="BI1459" t="s">
        <v>3</v>
      </c>
      <c r="BJ1459" s="19" t="s">
        <v>6127</v>
      </c>
      <c r="BK1459" t="s">
        <v>3</v>
      </c>
      <c r="BL1459" t="s">
        <v>132</v>
      </c>
      <c r="BM1459" t="s">
        <v>1</v>
      </c>
      <c r="BN1459">
        <f>Tabla1[[#This Row],[precio del paquete]]</f>
        <v>19800</v>
      </c>
      <c r="BO1459" t="s">
        <v>1</v>
      </c>
      <c r="BP1459" t="s">
        <v>1</v>
      </c>
      <c r="BQ1459" t="s">
        <v>1</v>
      </c>
      <c r="BR1459" t="s">
        <v>1</v>
      </c>
      <c r="BS1459" t="s">
        <v>1</v>
      </c>
      <c r="BT1459" t="s">
        <v>1</v>
      </c>
      <c r="BU1459" t="s">
        <v>1</v>
      </c>
      <c r="BV1459" t="s">
        <v>1</v>
      </c>
      <c r="BW1459" t="s">
        <v>0</v>
      </c>
      <c r="BX1459" t="s">
        <v>1</v>
      </c>
      <c r="BY1459" t="s">
        <v>1</v>
      </c>
      <c r="BZ1459" t="s">
        <v>1</v>
      </c>
      <c r="CA1459" t="s">
        <v>1</v>
      </c>
      <c r="CB1459" t="s">
        <v>1</v>
      </c>
      <c r="CD1459" t="str" cm="1">
        <f t="array" aca="1" ref="CD1459" ca="1">eConcatenar(A1459:CB1459,"|")</f>
        <v>QEHZrWgbuEIQNyQI|CAR2018-1499|3|ZAFIRO|TABASCO|CUNDUACAN|POBLADO ONCE DE FEBRERO|2018-08-29|19800|0|300|50|0|0|0|0|0|0|0|0|0|0|0|0|0|0|0|DE LA CRUZ|HERNANDEZ|IRMA|SOLTERO|X|X|CALLE EMILIANO ZAPATA SIN NUMERO|POBLADO ONCE DE FEBRERO|X|9371251202|X|X|X|CALLE EMILIANO ZAPATA SIN NUMERO|X|LUNES|X|X|X|X|X|DOMICILIO |11250|8550|0|0|0|2022-01-26|2022-02-02|x|x|x|x|x|2I10NYNXIAWALFA|x|HOMBRE|X|19800|X|X|X|X|X|X|X|X|CARDENAS|X|X|X|X|X</v>
      </c>
    </row>
    <row r="1460" spans="1:82" x14ac:dyDescent="0.25">
      <c r="A1460" t="s">
        <v>1594</v>
      </c>
      <c r="B1460" t="s">
        <v>2347</v>
      </c>
      <c r="C1460">
        <v>3</v>
      </c>
      <c r="D1460" t="s">
        <v>3183</v>
      </c>
      <c r="E1460" t="s">
        <v>3188</v>
      </c>
      <c r="F1460" t="s">
        <v>3191</v>
      </c>
      <c r="G1460" t="s">
        <v>3324</v>
      </c>
      <c r="H1460" t="s">
        <v>3888</v>
      </c>
      <c r="I1460">
        <v>14800</v>
      </c>
      <c r="J1460">
        <v>0</v>
      </c>
      <c r="K1460">
        <v>300</v>
      </c>
      <c r="L1460">
        <v>50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0</v>
      </c>
      <c r="AA1460">
        <v>0</v>
      </c>
      <c r="AB1460" t="s">
        <v>4184</v>
      </c>
      <c r="AC1460" t="s">
        <v>4524</v>
      </c>
      <c r="AD1460" t="s">
        <v>4472</v>
      </c>
      <c r="AE1460" t="s">
        <v>4</v>
      </c>
      <c r="AF1460" t="s">
        <v>1</v>
      </c>
      <c r="AG1460" t="s">
        <v>1</v>
      </c>
      <c r="AH1460" t="s">
        <v>5361</v>
      </c>
      <c r="AI1460" t="s">
        <v>3324</v>
      </c>
      <c r="AJ1460" t="s">
        <v>1</v>
      </c>
      <c r="AK1460">
        <v>9931760210</v>
      </c>
      <c r="AL1460" t="s">
        <v>1</v>
      </c>
      <c r="AM1460" t="s">
        <v>1</v>
      </c>
      <c r="AN1460" t="s">
        <v>1</v>
      </c>
      <c r="AO1460" t="s">
        <v>5361</v>
      </c>
      <c r="AP1460" t="s">
        <v>1</v>
      </c>
      <c r="AQ1460" t="s">
        <v>2</v>
      </c>
      <c r="AR1460" t="s">
        <v>1</v>
      </c>
      <c r="AS1460" t="s">
        <v>1</v>
      </c>
      <c r="AT1460" t="s">
        <v>1</v>
      </c>
      <c r="AU1460" t="s">
        <v>1</v>
      </c>
      <c r="AV1460" t="s">
        <v>1</v>
      </c>
      <c r="AW1460" t="s">
        <v>11</v>
      </c>
      <c r="AX1460">
        <f>Tabla1[[#This Row],[precio del paquete]]-Tabla1[[#This Row],[Saldo_Deudor]]</f>
        <v>1100</v>
      </c>
      <c r="AY1460">
        <v>13700</v>
      </c>
      <c r="AZ1460">
        <v>0</v>
      </c>
      <c r="BA1460">
        <v>0</v>
      </c>
      <c r="BB1460" s="20">
        <v>0</v>
      </c>
      <c r="BC1460" t="s">
        <v>3888</v>
      </c>
      <c r="BD1460" t="s">
        <v>3831</v>
      </c>
      <c r="BE1460" t="s">
        <v>3</v>
      </c>
      <c r="BF1460" t="s">
        <v>3</v>
      </c>
      <c r="BG1460" t="s">
        <v>3</v>
      </c>
      <c r="BH1460" t="s">
        <v>3</v>
      </c>
      <c r="BI1460" t="s">
        <v>3</v>
      </c>
      <c r="BJ1460" s="18" t="s">
        <v>6127</v>
      </c>
      <c r="BK1460" t="s">
        <v>3</v>
      </c>
      <c r="BL1460" t="s">
        <v>132</v>
      </c>
      <c r="BM1460" t="s">
        <v>1</v>
      </c>
      <c r="BN1460">
        <f>Tabla1[[#This Row],[precio del paquete]]</f>
        <v>14800</v>
      </c>
      <c r="BO1460" t="s">
        <v>1</v>
      </c>
      <c r="BP1460" t="s">
        <v>1</v>
      </c>
      <c r="BQ1460" t="s">
        <v>1</v>
      </c>
      <c r="BR1460" t="s">
        <v>1</v>
      </c>
      <c r="BS1460" t="s">
        <v>1</v>
      </c>
      <c r="BT1460" t="s">
        <v>1</v>
      </c>
      <c r="BU1460" t="s">
        <v>1</v>
      </c>
      <c r="BV1460" t="s">
        <v>1</v>
      </c>
      <c r="BW1460" t="s">
        <v>0</v>
      </c>
      <c r="BX1460" t="s">
        <v>1</v>
      </c>
      <c r="BY1460" t="s">
        <v>1</v>
      </c>
      <c r="BZ1460" t="s">
        <v>1</v>
      </c>
      <c r="CA1460" t="s">
        <v>1</v>
      </c>
      <c r="CB1460" t="s">
        <v>1</v>
      </c>
      <c r="CD1460" t="str" cm="1">
        <f t="array" aca="1" ref="CD1460" ca="1">eConcatenar(A1460:CB1460,"|")</f>
        <v>RjHqTFq4NBwBkSbH|CAR2021-7216|3|MEMORIAL|TABASCO|CUNDUACAN|EJIDO LIBERTAD TERCERA SECCION|2021-11-25|14800|0|300|50|0|0|0|0|0|0|0|0|0|0|0|0|0|0|0|PEREZ|BURELO|SALOMON|SOLTERO|X|X|CALLE DE LA IGLESIA |EJIDO LIBERTAD TERCERA SECCION|X|9931760210|X|X|X|CALLE DE LA IGLESIA |X|LUNES|X|X|X|X|X|DOMICILIO |1100|13700|0|0|0|2021-11-25|2021-12-02|x|x|x|x|x|2I10NYNXIAWALFA|x|HOMBRE|X|14800|X|X|X|X|X|X|X|X|CARDENAS|X|X|X|X|X</v>
      </c>
    </row>
    <row r="1461" spans="1:82" x14ac:dyDescent="0.25">
      <c r="A1461" t="s">
        <v>1595</v>
      </c>
      <c r="B1461" t="s">
        <v>2348</v>
      </c>
      <c r="C1461">
        <v>3</v>
      </c>
      <c r="D1461" t="s">
        <v>3183</v>
      </c>
      <c r="E1461" t="s">
        <v>3188</v>
      </c>
      <c r="F1461" t="s">
        <v>3191</v>
      </c>
      <c r="G1461" t="s">
        <v>3325</v>
      </c>
      <c r="H1461" t="s">
        <v>3888</v>
      </c>
      <c r="I1461">
        <v>14800</v>
      </c>
      <c r="J1461">
        <v>0</v>
      </c>
      <c r="K1461">
        <v>300</v>
      </c>
      <c r="L1461">
        <v>50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0</v>
      </c>
      <c r="AA1461">
        <v>0</v>
      </c>
      <c r="AB1461" t="s">
        <v>4226</v>
      </c>
      <c r="AC1461" t="s">
        <v>4524</v>
      </c>
      <c r="AD1461" t="s">
        <v>4525</v>
      </c>
      <c r="AE1461" t="s">
        <v>4</v>
      </c>
      <c r="AF1461" t="s">
        <v>1</v>
      </c>
      <c r="AG1461" t="s">
        <v>1</v>
      </c>
      <c r="AH1461" t="s">
        <v>5362</v>
      </c>
      <c r="AI1461" t="s">
        <v>3325</v>
      </c>
      <c r="AJ1461" t="s">
        <v>1</v>
      </c>
      <c r="AK1461">
        <v>9331598515</v>
      </c>
      <c r="AL1461" t="s">
        <v>1</v>
      </c>
      <c r="AM1461" t="s">
        <v>1</v>
      </c>
      <c r="AN1461" t="s">
        <v>1</v>
      </c>
      <c r="AO1461" t="s">
        <v>5362</v>
      </c>
      <c r="AP1461" t="s">
        <v>1</v>
      </c>
      <c r="AQ1461" t="s">
        <v>2</v>
      </c>
      <c r="AR1461" t="s">
        <v>1</v>
      </c>
      <c r="AS1461" t="s">
        <v>1</v>
      </c>
      <c r="AT1461" t="s">
        <v>1</v>
      </c>
      <c r="AU1461" t="s">
        <v>1</v>
      </c>
      <c r="AV1461" t="s">
        <v>1</v>
      </c>
      <c r="AW1461" t="s">
        <v>11</v>
      </c>
      <c r="AX1461">
        <f>Tabla1[[#This Row],[precio del paquete]]-Tabla1[[#This Row],[Saldo_Deudor]]</f>
        <v>1100</v>
      </c>
      <c r="AY1461">
        <v>13700</v>
      </c>
      <c r="AZ1461">
        <v>0</v>
      </c>
      <c r="BA1461">
        <v>0</v>
      </c>
      <c r="BB1461" s="20">
        <v>0</v>
      </c>
      <c r="BC1461" t="s">
        <v>4085</v>
      </c>
      <c r="BD1461" t="s">
        <v>5963</v>
      </c>
      <c r="BE1461" t="s">
        <v>3</v>
      </c>
      <c r="BF1461" t="s">
        <v>3</v>
      </c>
      <c r="BG1461" t="s">
        <v>3</v>
      </c>
      <c r="BH1461" t="s">
        <v>3</v>
      </c>
      <c r="BI1461" t="s">
        <v>3</v>
      </c>
      <c r="BJ1461" s="19" t="s">
        <v>6127</v>
      </c>
      <c r="BK1461" t="s">
        <v>3</v>
      </c>
      <c r="BL1461" t="s">
        <v>132</v>
      </c>
      <c r="BM1461" t="s">
        <v>1</v>
      </c>
      <c r="BN1461">
        <f>Tabla1[[#This Row],[precio del paquete]]</f>
        <v>14800</v>
      </c>
      <c r="BO1461" t="s">
        <v>1</v>
      </c>
      <c r="BP1461" t="s">
        <v>1</v>
      </c>
      <c r="BQ1461" t="s">
        <v>1</v>
      </c>
      <c r="BR1461" t="s">
        <v>1</v>
      </c>
      <c r="BS1461" t="s">
        <v>1</v>
      </c>
      <c r="BT1461" t="s">
        <v>1</v>
      </c>
      <c r="BU1461" t="s">
        <v>1</v>
      </c>
      <c r="BV1461" t="s">
        <v>1</v>
      </c>
      <c r="BW1461" t="s">
        <v>0</v>
      </c>
      <c r="BX1461" t="s">
        <v>1</v>
      </c>
      <c r="BY1461" t="s">
        <v>1</v>
      </c>
      <c r="BZ1461" t="s">
        <v>1</v>
      </c>
      <c r="CA1461" t="s">
        <v>1</v>
      </c>
      <c r="CB1461" t="s">
        <v>1</v>
      </c>
      <c r="CD1461" t="str" cm="1">
        <f t="array" aca="1" ref="CD1461" ca="1">eConcatenar(A1461:CB1461,"|")</f>
        <v>zDumCO7dYQLUJySK|CAR2021-7215|3|MEMORIAL|TABASCO|CUNDUACAN|EJIDO LIBERTAD TERCERA SECCION |2021-11-25|14800|0|300|50|0|0|0|0|0|0|0|0|0|0|0|0|0|0|0|CRUZ|BURELO|CARMELA|SOLTERO|X|X|CALLE DE LA IGLESIA MONTE GRANDE|EJIDO LIBERTAD TERCERA SECCION |X|9331598515|X|X|X|CALLE DE LA IGLESIA MONTE GRANDE|X|LUNES|X|X|X|X|X|DOMICILIO |1100|13700|0|0|0|2022-01-26|2022-02-02|x|x|x|x|x|2I10NYNXIAWALFA|x|HOMBRE|X|14800|X|X|X|X|X|X|X|X|CARDENAS|X|X|X|X|X</v>
      </c>
    </row>
    <row r="1462" spans="1:82" x14ac:dyDescent="0.25">
      <c r="A1462" t="s">
        <v>1596</v>
      </c>
      <c r="B1462" t="s">
        <v>2349</v>
      </c>
      <c r="C1462">
        <v>3</v>
      </c>
      <c r="D1462" t="s">
        <v>3183</v>
      </c>
      <c r="E1462" t="s">
        <v>3188</v>
      </c>
      <c r="F1462" t="s">
        <v>3191</v>
      </c>
      <c r="G1462" t="s">
        <v>3326</v>
      </c>
      <c r="H1462" t="s">
        <v>3889</v>
      </c>
      <c r="I1462">
        <v>14800</v>
      </c>
      <c r="J1462">
        <v>0</v>
      </c>
      <c r="K1462">
        <v>100</v>
      </c>
      <c r="L1462">
        <v>50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0</v>
      </c>
      <c r="AB1462" t="s">
        <v>4184</v>
      </c>
      <c r="AC1462" t="s">
        <v>4526</v>
      </c>
      <c r="AD1462" t="s">
        <v>4527</v>
      </c>
      <c r="AE1462" t="s">
        <v>4</v>
      </c>
      <c r="AF1462" t="s">
        <v>1</v>
      </c>
      <c r="AG1462" t="s">
        <v>1</v>
      </c>
      <c r="AH1462" t="s">
        <v>5363</v>
      </c>
      <c r="AI1462" t="s">
        <v>3326</v>
      </c>
      <c r="AJ1462" t="s">
        <v>1</v>
      </c>
      <c r="AK1462">
        <v>9371349124</v>
      </c>
      <c r="AL1462" t="s">
        <v>1</v>
      </c>
      <c r="AM1462" t="s">
        <v>1</v>
      </c>
      <c r="AN1462" t="s">
        <v>1</v>
      </c>
      <c r="AO1462" t="s">
        <v>5363</v>
      </c>
      <c r="AP1462" t="s">
        <v>1</v>
      </c>
      <c r="AQ1462" t="s">
        <v>2</v>
      </c>
      <c r="AR1462" t="s">
        <v>1</v>
      </c>
      <c r="AS1462" t="s">
        <v>1</v>
      </c>
      <c r="AT1462" t="s">
        <v>1</v>
      </c>
      <c r="AU1462" t="s">
        <v>1</v>
      </c>
      <c r="AV1462" t="s">
        <v>1</v>
      </c>
      <c r="AW1462" t="s">
        <v>11</v>
      </c>
      <c r="AX1462">
        <f>Tabla1[[#This Row],[precio del paquete]]-Tabla1[[#This Row],[Saldo_Deudor]]</f>
        <v>1200</v>
      </c>
      <c r="AY1462">
        <v>13600</v>
      </c>
      <c r="AZ1462">
        <v>0</v>
      </c>
      <c r="BA1462">
        <v>0</v>
      </c>
      <c r="BB1462" s="20">
        <v>0</v>
      </c>
      <c r="BC1462" t="s">
        <v>4085</v>
      </c>
      <c r="BD1462" t="s">
        <v>5963</v>
      </c>
      <c r="BE1462" t="s">
        <v>3</v>
      </c>
      <c r="BF1462" t="s">
        <v>3</v>
      </c>
      <c r="BG1462" t="s">
        <v>3</v>
      </c>
      <c r="BH1462" t="s">
        <v>3</v>
      </c>
      <c r="BI1462" t="s">
        <v>3</v>
      </c>
      <c r="BJ1462" s="18" t="s">
        <v>6127</v>
      </c>
      <c r="BK1462" t="s">
        <v>3</v>
      </c>
      <c r="BL1462" t="s">
        <v>132</v>
      </c>
      <c r="BM1462" t="s">
        <v>1</v>
      </c>
      <c r="BN1462">
        <f>Tabla1[[#This Row],[precio del paquete]]</f>
        <v>14800</v>
      </c>
      <c r="BO1462" t="s">
        <v>1</v>
      </c>
      <c r="BP1462" t="s">
        <v>1</v>
      </c>
      <c r="BQ1462" t="s">
        <v>1</v>
      </c>
      <c r="BR1462" t="s">
        <v>1</v>
      </c>
      <c r="BS1462" t="s">
        <v>1</v>
      </c>
      <c r="BT1462" t="s">
        <v>1</v>
      </c>
      <c r="BU1462" t="s">
        <v>1</v>
      </c>
      <c r="BV1462" t="s">
        <v>1</v>
      </c>
      <c r="BW1462" t="s">
        <v>0</v>
      </c>
      <c r="BX1462" t="s">
        <v>1</v>
      </c>
      <c r="BY1462" t="s">
        <v>1</v>
      </c>
      <c r="BZ1462" t="s">
        <v>1</v>
      </c>
      <c r="CA1462" t="s">
        <v>1</v>
      </c>
      <c r="CB1462" t="s">
        <v>1</v>
      </c>
      <c r="CD1462" t="str" cm="1">
        <f t="array" aca="1" ref="CD1462" ca="1">eConcatenar(A1462:CB1462,"|")</f>
        <v>pFHrC9DcpLXQJCAe|CAR2021-6464|3|MEMORIAL|TABASCO|CUNDUACAN|EJIDO LIBERTAS CUARTA SECCION |2021-10-26|14800|0|100|50|0|0|0|0|0|0|0|0|0|0|0|0|0|0|0|PEREZ|BERNARD|HOMERO MARIN|SOLTERO|X|X|CARRETERA A MONTE GRANDE SIN NUMERO|EJIDO LIBERTAS CUARTA SECCION |X|9371349124|X|X|X|CARRETERA A MONTE GRANDE SIN NUMERO|X|LUNES|X|X|X|X|X|DOMICILIO |1200|13600|0|0|0|2022-01-26|2022-02-02|x|x|x|x|x|2I10NYNXIAWALFA|x|HOMBRE|X|14800|X|X|X|X|X|X|X|X|CARDENAS|X|X|X|X|X</v>
      </c>
    </row>
    <row r="1463" spans="1:82" x14ac:dyDescent="0.25">
      <c r="A1463" t="s">
        <v>1597</v>
      </c>
      <c r="B1463" t="s">
        <v>2375</v>
      </c>
      <c r="C1463">
        <v>3</v>
      </c>
      <c r="D1463" t="s">
        <v>3187</v>
      </c>
      <c r="E1463" t="s">
        <v>3188</v>
      </c>
      <c r="F1463" t="s">
        <v>3191</v>
      </c>
      <c r="G1463" t="s">
        <v>3344</v>
      </c>
      <c r="H1463" t="s">
        <v>3763</v>
      </c>
      <c r="I1463">
        <v>12900</v>
      </c>
      <c r="J1463">
        <v>0</v>
      </c>
      <c r="K1463">
        <v>100</v>
      </c>
      <c r="L1463">
        <v>50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0</v>
      </c>
      <c r="AA1463">
        <v>0</v>
      </c>
      <c r="AB1463" t="s">
        <v>8</v>
      </c>
      <c r="AC1463" t="s">
        <v>4246</v>
      </c>
      <c r="AD1463" t="s">
        <v>4379</v>
      </c>
      <c r="AE1463" t="s">
        <v>4</v>
      </c>
      <c r="AF1463" t="s">
        <v>1</v>
      </c>
      <c r="AG1463" t="s">
        <v>1</v>
      </c>
      <c r="AH1463" t="s">
        <v>5382</v>
      </c>
      <c r="AI1463" t="s">
        <v>3344</v>
      </c>
      <c r="AJ1463" t="s">
        <v>1</v>
      </c>
      <c r="AK1463" t="s">
        <v>1</v>
      </c>
      <c r="AL1463" t="s">
        <v>1</v>
      </c>
      <c r="AM1463" t="s">
        <v>1</v>
      </c>
      <c r="AN1463" t="s">
        <v>1</v>
      </c>
      <c r="AO1463" t="s">
        <v>5382</v>
      </c>
      <c r="AP1463" t="s">
        <v>1</v>
      </c>
      <c r="AQ1463" t="s">
        <v>2</v>
      </c>
      <c r="AR1463" t="s">
        <v>1</v>
      </c>
      <c r="AS1463" t="s">
        <v>1</v>
      </c>
      <c r="AT1463" t="s">
        <v>1</v>
      </c>
      <c r="AU1463" t="s">
        <v>1</v>
      </c>
      <c r="AV1463" t="s">
        <v>1</v>
      </c>
      <c r="AW1463" t="s">
        <v>11</v>
      </c>
      <c r="AX1463">
        <f>Tabla1[[#This Row],[precio del paquete]]-Tabla1[[#This Row],[Saldo_Deudor]]</f>
        <v>9300</v>
      </c>
      <c r="AY1463">
        <v>3600</v>
      </c>
      <c r="AZ1463">
        <v>0</v>
      </c>
      <c r="BA1463">
        <v>0</v>
      </c>
      <c r="BB1463" s="20">
        <v>0</v>
      </c>
      <c r="BC1463" t="s">
        <v>4085</v>
      </c>
      <c r="BD1463" t="s">
        <v>5963</v>
      </c>
      <c r="BE1463" t="s">
        <v>3</v>
      </c>
      <c r="BF1463" t="s">
        <v>3</v>
      </c>
      <c r="BG1463" t="s">
        <v>3</v>
      </c>
      <c r="BH1463" t="s">
        <v>3</v>
      </c>
      <c r="BI1463" t="s">
        <v>3</v>
      </c>
      <c r="BJ1463" s="19" t="s">
        <v>6127</v>
      </c>
      <c r="BK1463" t="s">
        <v>3</v>
      </c>
      <c r="BL1463" t="s">
        <v>132</v>
      </c>
      <c r="BM1463" t="s">
        <v>1</v>
      </c>
      <c r="BN1463">
        <f>Tabla1[[#This Row],[precio del paquete]]</f>
        <v>12900</v>
      </c>
      <c r="BO1463" t="s">
        <v>1</v>
      </c>
      <c r="BP1463" t="s">
        <v>1</v>
      </c>
      <c r="BQ1463" t="s">
        <v>1</v>
      </c>
      <c r="BR1463" t="s">
        <v>1</v>
      </c>
      <c r="BS1463" t="s">
        <v>1</v>
      </c>
      <c r="BT1463" t="s">
        <v>1</v>
      </c>
      <c r="BU1463" t="s">
        <v>1</v>
      </c>
      <c r="BV1463" t="s">
        <v>1</v>
      </c>
      <c r="BW1463" t="s">
        <v>0</v>
      </c>
      <c r="BX1463" t="s">
        <v>1</v>
      </c>
      <c r="BY1463" t="s">
        <v>1</v>
      </c>
      <c r="BZ1463" t="s">
        <v>1</v>
      </c>
      <c r="CA1463" t="s">
        <v>1</v>
      </c>
      <c r="CB1463" t="s">
        <v>1</v>
      </c>
      <c r="CD1463" t="str" cm="1">
        <f t="array" aca="1" ref="CD1463" ca="1">eConcatenar(A1463:CB1463,"|")</f>
        <v>KIMPTAB9XcpOJREs|CAR2019-0442|3|ECONOLINE|TABASCO|CUNDUACAN|EJIDO TULAR|2022-02-01|12900|0|100|50|0|0|0|0|0|0|0|0|0|0|0|0|0|0|0|GOMEZ|JIMENEZ|ISIDRO|SOLTERO|X|X|CARRETERA A POBLADO LIBERTAD|EJIDO TULAR|X|X|X|X|X|CARRETERA A POBLADO LIBERTAD|X|LUNES|X|X|X|X|X|DOMICILIO |9300|3600|0|0|0|2022-01-26|2022-02-02|x|x|x|x|x|2I10NYNXIAWALFA|x|HOMBRE|X|12900|X|X|X|X|X|X|X|X|CARDENAS|X|X|X|X|X</v>
      </c>
    </row>
    <row r="1464" spans="1:82" x14ac:dyDescent="0.25">
      <c r="A1464" t="s">
        <v>1598</v>
      </c>
      <c r="B1464" t="s">
        <v>2603</v>
      </c>
      <c r="C1464">
        <v>3</v>
      </c>
      <c r="D1464" t="s">
        <v>3183</v>
      </c>
      <c r="E1464" t="s">
        <v>3188</v>
      </c>
      <c r="F1464" t="s">
        <v>3191</v>
      </c>
      <c r="G1464" t="s">
        <v>3479</v>
      </c>
      <c r="H1464" t="s">
        <v>3864</v>
      </c>
      <c r="I1464">
        <v>14800</v>
      </c>
      <c r="J1464">
        <v>0</v>
      </c>
      <c r="K1464">
        <v>100</v>
      </c>
      <c r="L1464">
        <v>50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0</v>
      </c>
      <c r="AA1464">
        <v>0</v>
      </c>
      <c r="AB1464" t="s">
        <v>4204</v>
      </c>
      <c r="AC1464" t="s">
        <v>4203</v>
      </c>
      <c r="AD1464" t="s">
        <v>4319</v>
      </c>
      <c r="AE1464" t="s">
        <v>4</v>
      </c>
      <c r="AF1464" s="1" t="s">
        <v>1</v>
      </c>
      <c r="AG1464" t="s">
        <v>1</v>
      </c>
      <c r="AH1464" t="s">
        <v>5196</v>
      </c>
      <c r="AI1464" t="s">
        <v>3479</v>
      </c>
      <c r="AJ1464" t="s">
        <v>1</v>
      </c>
      <c r="AK1464">
        <v>9141352886</v>
      </c>
      <c r="AL1464" t="s">
        <v>1</v>
      </c>
      <c r="AM1464" t="s">
        <v>1</v>
      </c>
      <c r="AN1464" t="s">
        <v>1</v>
      </c>
      <c r="AO1464" t="s">
        <v>5196</v>
      </c>
      <c r="AP1464" t="s">
        <v>1</v>
      </c>
      <c r="AQ1464" t="s">
        <v>2</v>
      </c>
      <c r="AR1464" t="s">
        <v>1</v>
      </c>
      <c r="AS1464" t="s">
        <v>1</v>
      </c>
      <c r="AT1464" t="s">
        <v>1</v>
      </c>
      <c r="AU1464" t="s">
        <v>1</v>
      </c>
      <c r="AV1464" t="s">
        <v>1</v>
      </c>
      <c r="AW1464" t="s">
        <v>11</v>
      </c>
      <c r="AX1464">
        <f>Tabla1[[#This Row],[precio del paquete]]-Tabla1[[#This Row],[Saldo_Deudor]]</f>
        <v>0</v>
      </c>
      <c r="AY1464">
        <v>14800</v>
      </c>
      <c r="AZ1464">
        <v>0</v>
      </c>
      <c r="BA1464">
        <v>0</v>
      </c>
      <c r="BB1464" s="20">
        <v>0</v>
      </c>
      <c r="BC1464" t="s">
        <v>3965</v>
      </c>
      <c r="BD1464" t="s">
        <v>4085</v>
      </c>
      <c r="BE1464" s="1" t="s">
        <v>3</v>
      </c>
      <c r="BF1464" t="s">
        <v>3</v>
      </c>
      <c r="BG1464" t="s">
        <v>3</v>
      </c>
      <c r="BH1464" t="s">
        <v>3</v>
      </c>
      <c r="BI1464" t="s">
        <v>3</v>
      </c>
      <c r="BJ1464" s="18" t="s">
        <v>6127</v>
      </c>
      <c r="BK1464" t="s">
        <v>3</v>
      </c>
      <c r="BL1464" t="s">
        <v>132</v>
      </c>
      <c r="BM1464" s="2" t="s">
        <v>1</v>
      </c>
      <c r="BN1464">
        <f>Tabla1[[#This Row],[precio del paquete]]</f>
        <v>14800</v>
      </c>
      <c r="BO1464" t="s">
        <v>1</v>
      </c>
      <c r="BP1464" t="s">
        <v>1</v>
      </c>
      <c r="BQ1464" t="s">
        <v>1</v>
      </c>
      <c r="BR1464" t="s">
        <v>1</v>
      </c>
      <c r="BS1464" t="s">
        <v>1</v>
      </c>
      <c r="BT1464" t="s">
        <v>1</v>
      </c>
      <c r="BU1464" t="s">
        <v>1</v>
      </c>
      <c r="BV1464" t="s">
        <v>1</v>
      </c>
      <c r="BW1464" t="s">
        <v>0</v>
      </c>
      <c r="BX1464" t="s">
        <v>1</v>
      </c>
      <c r="BY1464" t="s">
        <v>1</v>
      </c>
      <c r="BZ1464" t="s">
        <v>1</v>
      </c>
      <c r="CA1464" t="s">
        <v>1</v>
      </c>
      <c r="CB1464" t="s">
        <v>1</v>
      </c>
      <c r="CD1464" t="str" cm="1">
        <f t="array" aca="1" ref="CD1464" ca="1">eConcatenar(A1464:CB1464,"|")</f>
        <v>b6PAZ1ZzSNBWJFKv|CAR2021-6433|3|MEMORIAL|TABASCO|CUNDUACAN|POBLADO AMADO GOMEZ|2021-10-25|14800|0|100|50|0|0|0|0|0|0|0|0|0|0|0|0|0|0|0|AVALOS|SOBERANO|RUTH|SOLTERO|X|X|CARRETERA PRINCIPAL|POBLADO AMADO GOMEZ|X|9141352886|X|X|X|CARRETERA PRINCIPAL|X|LUNES|X|X|X|X|X|DOMICILIO |0|14800|0|0|0|2022-01-19|2022-01-26|x|x|x|x|x|2I10NYNXIAWALFA|x|HOMBRE|X|14800|X|X|X|X|X|X|X|X|CARDENAS|X|X|X|X|X</v>
      </c>
    </row>
    <row r="1465" spans="1:82" x14ac:dyDescent="0.25">
      <c r="A1465" t="s">
        <v>1599</v>
      </c>
      <c r="B1465" t="s">
        <v>2363</v>
      </c>
      <c r="C1465">
        <v>3</v>
      </c>
      <c r="D1465" t="s">
        <v>3187</v>
      </c>
      <c r="E1465" t="s">
        <v>3188</v>
      </c>
      <c r="F1465" t="s">
        <v>3191</v>
      </c>
      <c r="G1465" t="s">
        <v>3336</v>
      </c>
      <c r="H1465" t="s">
        <v>3897</v>
      </c>
      <c r="I1465">
        <v>9860</v>
      </c>
      <c r="J1465">
        <v>0</v>
      </c>
      <c r="K1465">
        <v>100</v>
      </c>
      <c r="L1465">
        <v>50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 t="s">
        <v>4184</v>
      </c>
      <c r="AC1465" t="s">
        <v>4201</v>
      </c>
      <c r="AD1465" t="s">
        <v>4464</v>
      </c>
      <c r="AE1465" t="s">
        <v>4</v>
      </c>
      <c r="AF1465" t="s">
        <v>1</v>
      </c>
      <c r="AG1465" t="s">
        <v>1</v>
      </c>
      <c r="AH1465" t="s">
        <v>5373</v>
      </c>
      <c r="AI1465" t="s">
        <v>3336</v>
      </c>
      <c r="AJ1465" t="s">
        <v>1</v>
      </c>
      <c r="AK1465">
        <v>9141313942</v>
      </c>
      <c r="AL1465" t="s">
        <v>1</v>
      </c>
      <c r="AM1465" t="s">
        <v>1</v>
      </c>
      <c r="AN1465" t="s">
        <v>1</v>
      </c>
      <c r="AO1465" t="s">
        <v>5373</v>
      </c>
      <c r="AP1465" t="s">
        <v>1</v>
      </c>
      <c r="AQ1465" t="s">
        <v>2</v>
      </c>
      <c r="AR1465" t="s">
        <v>1</v>
      </c>
      <c r="AS1465" t="s">
        <v>1</v>
      </c>
      <c r="AT1465" t="s">
        <v>1</v>
      </c>
      <c r="AU1465" t="s">
        <v>1</v>
      </c>
      <c r="AV1465" t="s">
        <v>1</v>
      </c>
      <c r="AW1465" t="s">
        <v>11</v>
      </c>
      <c r="AX1465">
        <f>Tabla1[[#This Row],[precio del paquete]]-Tabla1[[#This Row],[Saldo_Deudor]]</f>
        <v>8660</v>
      </c>
      <c r="AY1465">
        <v>1200</v>
      </c>
      <c r="AZ1465">
        <v>0</v>
      </c>
      <c r="BA1465">
        <v>0</v>
      </c>
      <c r="BB1465" s="20">
        <v>0</v>
      </c>
      <c r="BC1465" t="s">
        <v>5961</v>
      </c>
      <c r="BD1465" t="s">
        <v>4162</v>
      </c>
      <c r="BE1465" t="s">
        <v>3</v>
      </c>
      <c r="BF1465" t="s">
        <v>3</v>
      </c>
      <c r="BG1465" t="s">
        <v>3</v>
      </c>
      <c r="BH1465" t="s">
        <v>3</v>
      </c>
      <c r="BI1465" t="s">
        <v>3</v>
      </c>
      <c r="BJ1465" s="19" t="s">
        <v>6127</v>
      </c>
      <c r="BK1465" t="s">
        <v>3</v>
      </c>
      <c r="BL1465" t="s">
        <v>132</v>
      </c>
      <c r="BM1465" t="s">
        <v>1</v>
      </c>
      <c r="BN1465">
        <f>Tabla1[[#This Row],[precio del paquete]]</f>
        <v>9860</v>
      </c>
      <c r="BO1465" t="s">
        <v>1</v>
      </c>
      <c r="BP1465" t="s">
        <v>1</v>
      </c>
      <c r="BQ1465" t="s">
        <v>1</v>
      </c>
      <c r="BR1465" t="s">
        <v>1</v>
      </c>
      <c r="BS1465" t="s">
        <v>1</v>
      </c>
      <c r="BT1465" t="s">
        <v>1</v>
      </c>
      <c r="BU1465" t="s">
        <v>1</v>
      </c>
      <c r="BV1465" t="s">
        <v>1</v>
      </c>
      <c r="BW1465" t="s">
        <v>0</v>
      </c>
      <c r="BX1465" t="s">
        <v>1</v>
      </c>
      <c r="BY1465" t="s">
        <v>1</v>
      </c>
      <c r="BZ1465" t="s">
        <v>1</v>
      </c>
      <c r="CA1465" t="s">
        <v>1</v>
      </c>
      <c r="CB1465" t="s">
        <v>1</v>
      </c>
      <c r="CD1465" t="str" cm="1">
        <f t="array" aca="1" ref="CD1465" ca="1">eConcatenar(A1465:CB1465,"|")</f>
        <v>aH85aKRANQwP8ypb|CAR2018-3343|3|ECONOLINE|TABASCO|CUNDUACAN|EJIDO PINO SUAREZ|2018-04-14|9860|0|100|50|0|0|0|0|0|0|0|0|0|0|0|0|0|0|0|PEREZ|HERNANDEZ|NATANAEL|SOLTERO|X|X|CARRETERA A EJIDO MONTAÃ‘A|EJIDO PINO SUAREZ|X|9141313942|X|X|X|CARRETERA A EJIDO MONTAÃ‘A|X|LUNES|X|X|X|X|X|DOMICILIO |8660|1200|0|0|0|2022-01-13|2022-01-20|x|x|x|x|x|2I10NYNXIAWALFA|x|HOMBRE|X|9860|X|X|X|X|X|X|X|X|CARDENAS|X|X|X|X|X</v>
      </c>
    </row>
    <row r="1466" spans="1:82" x14ac:dyDescent="0.25">
      <c r="A1466" t="s">
        <v>1600</v>
      </c>
      <c r="B1466" t="s">
        <v>2371</v>
      </c>
      <c r="C1466">
        <v>3</v>
      </c>
      <c r="D1466" t="s">
        <v>3183</v>
      </c>
      <c r="E1466" t="s">
        <v>3188</v>
      </c>
      <c r="F1466" t="s">
        <v>3191</v>
      </c>
      <c r="G1466" t="s">
        <v>3342</v>
      </c>
      <c r="H1466" t="s">
        <v>3904</v>
      </c>
      <c r="I1466">
        <v>14800</v>
      </c>
      <c r="J1466">
        <v>0</v>
      </c>
      <c r="K1466">
        <v>500</v>
      </c>
      <c r="L1466">
        <v>50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0</v>
      </c>
      <c r="AA1466">
        <v>0</v>
      </c>
      <c r="AB1466" t="s">
        <v>4547</v>
      </c>
      <c r="AC1466" t="s">
        <v>4305</v>
      </c>
      <c r="AD1466" t="s">
        <v>4548</v>
      </c>
      <c r="AE1466" t="s">
        <v>4</v>
      </c>
      <c r="AF1466" t="s">
        <v>1</v>
      </c>
      <c r="AG1466" t="s">
        <v>1</v>
      </c>
      <c r="AH1466" t="s">
        <v>5379</v>
      </c>
      <c r="AI1466" t="s">
        <v>3342</v>
      </c>
      <c r="AJ1466" t="s">
        <v>1</v>
      </c>
      <c r="AK1466">
        <v>9371378560</v>
      </c>
      <c r="AL1466" t="s">
        <v>1</v>
      </c>
      <c r="AM1466" t="s">
        <v>1</v>
      </c>
      <c r="AN1466" t="s">
        <v>1</v>
      </c>
      <c r="AO1466" t="s">
        <v>5379</v>
      </c>
      <c r="AP1466" t="s">
        <v>1</v>
      </c>
      <c r="AQ1466" t="s">
        <v>2</v>
      </c>
      <c r="AR1466" t="s">
        <v>1</v>
      </c>
      <c r="AS1466" t="s">
        <v>1</v>
      </c>
      <c r="AT1466" t="s">
        <v>1</v>
      </c>
      <c r="AU1466" t="s">
        <v>1</v>
      </c>
      <c r="AV1466" t="s">
        <v>1</v>
      </c>
      <c r="AW1466" t="s">
        <v>11</v>
      </c>
      <c r="AX1466">
        <f>Tabla1[[#This Row],[precio del paquete]]-Tabla1[[#This Row],[Saldo_Deudor]]</f>
        <v>1500</v>
      </c>
      <c r="AY1466">
        <v>13300</v>
      </c>
      <c r="AZ1466">
        <v>0</v>
      </c>
      <c r="BA1466">
        <v>0</v>
      </c>
      <c r="BB1466" s="20">
        <v>0</v>
      </c>
      <c r="BC1466" t="s">
        <v>3965</v>
      </c>
      <c r="BD1466" t="s">
        <v>4085</v>
      </c>
      <c r="BE1466" t="s">
        <v>3</v>
      </c>
      <c r="BF1466" t="s">
        <v>3</v>
      </c>
      <c r="BG1466" t="s">
        <v>3</v>
      </c>
      <c r="BH1466" t="s">
        <v>3</v>
      </c>
      <c r="BI1466" t="s">
        <v>3</v>
      </c>
      <c r="BJ1466" s="18" t="s">
        <v>6127</v>
      </c>
      <c r="BK1466" t="s">
        <v>3</v>
      </c>
      <c r="BL1466" t="s">
        <v>132</v>
      </c>
      <c r="BM1466" t="s">
        <v>1</v>
      </c>
      <c r="BN1466">
        <f>Tabla1[[#This Row],[precio del paquete]]</f>
        <v>14800</v>
      </c>
      <c r="BO1466" t="s">
        <v>1</v>
      </c>
      <c r="BP1466" t="s">
        <v>1</v>
      </c>
      <c r="BQ1466" t="s">
        <v>1</v>
      </c>
      <c r="BR1466" t="s">
        <v>1</v>
      </c>
      <c r="BS1466" t="s">
        <v>1</v>
      </c>
      <c r="BT1466" t="s">
        <v>1</v>
      </c>
      <c r="BU1466" t="s">
        <v>1</v>
      </c>
      <c r="BV1466" t="s">
        <v>1</v>
      </c>
      <c r="BW1466" t="s">
        <v>0</v>
      </c>
      <c r="BX1466" t="s">
        <v>1</v>
      </c>
      <c r="BY1466" t="s">
        <v>1</v>
      </c>
      <c r="BZ1466" t="s">
        <v>1</v>
      </c>
      <c r="CA1466" t="s">
        <v>1</v>
      </c>
      <c r="CB1466" t="s">
        <v>1</v>
      </c>
      <c r="CD1466" t="str" cm="1">
        <f t="array" aca="1" ref="CD1466" ca="1">eConcatenar(A1466:CB1466,"|")</f>
        <v>JTwqfveOEMUlQxoF|CAR2021-5673|3|MEMORIAL|TABASCO|CUNDUACAN|EJIDO TIERRA Y LIBERTAD|2021-09-29|14800|0|500|50|0|0|0|0|0|0|0|0|0|0|0|0|0|0|0|SANDERO|SANCHEZ|CANDELARIA|SOLTERO|X|X|CALLE MANUEL PERALTA|EJIDO TIERRA Y LIBERTAD|X|9371378560|X|X|X|CALLE MANUEL PERALTA|X|LUNES|X|X|X|X|X|DOMICILIO |1500|13300|0|0|0|2022-01-19|2022-01-26|x|x|x|x|x|2I10NYNXIAWALFA|x|HOMBRE|X|14800|X|X|X|X|X|X|X|X|CARDENAS|X|X|X|X|X</v>
      </c>
    </row>
    <row r="1467" spans="1:82" x14ac:dyDescent="0.25">
      <c r="A1467" t="s">
        <v>1601</v>
      </c>
      <c r="B1467" t="s">
        <v>2270</v>
      </c>
      <c r="C1467">
        <v>3</v>
      </c>
      <c r="D1467" t="s">
        <v>3187</v>
      </c>
      <c r="E1467" t="s">
        <v>3188</v>
      </c>
      <c r="F1467" t="s">
        <v>3191</v>
      </c>
      <c r="G1467" t="s">
        <v>3273</v>
      </c>
      <c r="H1467" t="s">
        <v>3843</v>
      </c>
      <c r="I1467">
        <v>12900</v>
      </c>
      <c r="J1467">
        <v>0</v>
      </c>
      <c r="K1467">
        <v>100</v>
      </c>
      <c r="L1467">
        <v>50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  <c r="AA1467">
        <v>0</v>
      </c>
      <c r="AB1467" t="s">
        <v>4224</v>
      </c>
      <c r="AC1467" t="s">
        <v>4425</v>
      </c>
      <c r="AD1467" t="s">
        <v>4426</v>
      </c>
      <c r="AE1467" t="s">
        <v>4</v>
      </c>
      <c r="AF1467" t="s">
        <v>1</v>
      </c>
      <c r="AG1467" t="s">
        <v>1</v>
      </c>
      <c r="AH1467" t="s">
        <v>5298</v>
      </c>
      <c r="AI1467" t="s">
        <v>3273</v>
      </c>
      <c r="AJ1467" t="s">
        <v>1</v>
      </c>
      <c r="AK1467" t="s">
        <v>1</v>
      </c>
      <c r="AL1467" t="s">
        <v>1</v>
      </c>
      <c r="AM1467" t="s">
        <v>1</v>
      </c>
      <c r="AN1467" t="s">
        <v>1</v>
      </c>
      <c r="AO1467" t="s">
        <v>5298</v>
      </c>
      <c r="AP1467" t="s">
        <v>1</v>
      </c>
      <c r="AQ1467" t="s">
        <v>2</v>
      </c>
      <c r="AR1467" t="s">
        <v>1</v>
      </c>
      <c r="AS1467" t="s">
        <v>1</v>
      </c>
      <c r="AT1467" t="s">
        <v>1</v>
      </c>
      <c r="AU1467" t="s">
        <v>1</v>
      </c>
      <c r="AV1467" t="s">
        <v>1</v>
      </c>
      <c r="AW1467" t="s">
        <v>11</v>
      </c>
      <c r="AX1467">
        <f>Tabla1[[#This Row],[precio del paquete]]-Tabla1[[#This Row],[Saldo_Deudor]]</f>
        <v>7250</v>
      </c>
      <c r="AY1467">
        <v>5650</v>
      </c>
      <c r="AZ1467">
        <v>0</v>
      </c>
      <c r="BA1467">
        <v>0</v>
      </c>
      <c r="BB1467" s="20">
        <v>0</v>
      </c>
      <c r="BC1467" t="s">
        <v>3965</v>
      </c>
      <c r="BD1467" t="s">
        <v>4085</v>
      </c>
      <c r="BE1467" t="s">
        <v>3</v>
      </c>
      <c r="BF1467" t="s">
        <v>3</v>
      </c>
      <c r="BG1467" t="s">
        <v>3</v>
      </c>
      <c r="BH1467" t="s">
        <v>3</v>
      </c>
      <c r="BI1467" t="s">
        <v>3</v>
      </c>
      <c r="BJ1467" s="19" t="s">
        <v>6127</v>
      </c>
      <c r="BK1467" t="s">
        <v>3</v>
      </c>
      <c r="BL1467" t="s">
        <v>132</v>
      </c>
      <c r="BM1467" t="s">
        <v>1</v>
      </c>
      <c r="BN1467">
        <f>Tabla1[[#This Row],[precio del paquete]]</f>
        <v>12900</v>
      </c>
      <c r="BO1467" t="s">
        <v>1</v>
      </c>
      <c r="BP1467" t="s">
        <v>1</v>
      </c>
      <c r="BQ1467" t="s">
        <v>1</v>
      </c>
      <c r="BR1467" t="s">
        <v>1</v>
      </c>
      <c r="BS1467" t="s">
        <v>1</v>
      </c>
      <c r="BT1467" t="s">
        <v>1</v>
      </c>
      <c r="BU1467" t="s">
        <v>1</v>
      </c>
      <c r="BV1467" t="s">
        <v>1</v>
      </c>
      <c r="BW1467" t="s">
        <v>0</v>
      </c>
      <c r="BX1467" t="s">
        <v>1</v>
      </c>
      <c r="BY1467" t="s">
        <v>1</v>
      </c>
      <c r="BZ1467" t="s">
        <v>1</v>
      </c>
      <c r="CA1467" t="s">
        <v>1</v>
      </c>
      <c r="CB1467" t="s">
        <v>1</v>
      </c>
      <c r="CD1467" t="str" cm="1">
        <f t="array" aca="1" ref="CD1467" ca="1">eConcatenar(A1467:CB1467,"|")</f>
        <v>8iy7mBRlwmO1HKTO|CAR2019-2144|3|ECONOLINE|TABASCO|CUNDUACAN|COLONIA LA PLAYITA|2019-12-08|12900|0|100|50|0|0|0|0|0|0|0|0|0|0|0|0|0|0|0|DOMINGUEZ|ESCALANTE|EDI|SOLTERO|X|X|CALLE DE LA ENTRADA IGLESIA RURAL|COLONIA LA PLAYITA|X|X|X|X|X|CALLE DE LA ENTRADA IGLESIA RURAL|X|LUNES|X|X|X|X|X|DOMICILIO |7250|5650|0|0|0|2022-01-19|2022-01-26|x|x|x|x|x|2I10NYNXIAWALFA|x|HOMBRE|X|12900|X|X|X|X|X|X|X|X|CARDENAS|X|X|X|X|X</v>
      </c>
    </row>
    <row r="1468" spans="1:82" x14ac:dyDescent="0.25">
      <c r="A1468" t="s">
        <v>1602</v>
      </c>
      <c r="B1468" t="s">
        <v>2263</v>
      </c>
      <c r="C1468">
        <v>3</v>
      </c>
      <c r="D1468" t="s">
        <v>3183</v>
      </c>
      <c r="E1468" t="s">
        <v>3188</v>
      </c>
      <c r="F1468" t="s">
        <v>0</v>
      </c>
      <c r="G1468" t="s">
        <v>3269</v>
      </c>
      <c r="H1468" t="s">
        <v>3826</v>
      </c>
      <c r="I1468">
        <v>14800</v>
      </c>
      <c r="J1468">
        <v>0</v>
      </c>
      <c r="K1468">
        <v>100</v>
      </c>
      <c r="L1468">
        <v>50</v>
      </c>
      <c r="M1468">
        <v>2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0</v>
      </c>
      <c r="AB1468" t="s">
        <v>4262</v>
      </c>
      <c r="AC1468" t="s">
        <v>4416</v>
      </c>
      <c r="AD1468" t="s">
        <v>4394</v>
      </c>
      <c r="AE1468" t="s">
        <v>4</v>
      </c>
      <c r="AF1468" t="s">
        <v>1</v>
      </c>
      <c r="AG1468" t="s">
        <v>1</v>
      </c>
      <c r="AH1468" t="s">
        <v>5291</v>
      </c>
      <c r="AI1468" t="s">
        <v>3269</v>
      </c>
      <c r="AJ1468" t="s">
        <v>1</v>
      </c>
      <c r="AK1468">
        <v>9933786306</v>
      </c>
      <c r="AL1468" t="s">
        <v>1</v>
      </c>
      <c r="AM1468" t="s">
        <v>1</v>
      </c>
      <c r="AN1468" t="s">
        <v>1</v>
      </c>
      <c r="AO1468" t="s">
        <v>5291</v>
      </c>
      <c r="AP1468" t="s">
        <v>1</v>
      </c>
      <c r="AQ1468" t="s">
        <v>2</v>
      </c>
      <c r="AR1468" t="s">
        <v>1</v>
      </c>
      <c r="AS1468" t="s">
        <v>1</v>
      </c>
      <c r="AT1468" t="s">
        <v>1</v>
      </c>
      <c r="AU1468" t="s">
        <v>1</v>
      </c>
      <c r="AV1468" t="s">
        <v>1</v>
      </c>
      <c r="AW1468" t="s">
        <v>11</v>
      </c>
      <c r="AX1468">
        <f>Tabla1[[#This Row],[precio del paquete]]-Tabla1[[#This Row],[Saldo_Deudor]]</f>
        <v>100</v>
      </c>
      <c r="AY1468">
        <v>14700</v>
      </c>
      <c r="AZ1468">
        <v>0</v>
      </c>
      <c r="BA1468">
        <v>0</v>
      </c>
      <c r="BB1468" s="20">
        <v>0</v>
      </c>
      <c r="BC1468" t="s">
        <v>3769</v>
      </c>
      <c r="BD1468" t="s">
        <v>6039</v>
      </c>
      <c r="BE1468" t="s">
        <v>3</v>
      </c>
      <c r="BF1468" t="s">
        <v>3</v>
      </c>
      <c r="BG1468" t="s">
        <v>3</v>
      </c>
      <c r="BH1468" t="s">
        <v>3</v>
      </c>
      <c r="BI1468" t="s">
        <v>3</v>
      </c>
      <c r="BJ1468" s="18" t="s">
        <v>6127</v>
      </c>
      <c r="BK1468" t="s">
        <v>3</v>
      </c>
      <c r="BL1468" t="s">
        <v>132</v>
      </c>
      <c r="BM1468" t="s">
        <v>1</v>
      </c>
      <c r="BN1468">
        <f>Tabla1[[#This Row],[precio del paquete]]</f>
        <v>14800</v>
      </c>
      <c r="BO1468" t="s">
        <v>1</v>
      </c>
      <c r="BP1468" t="s">
        <v>1</v>
      </c>
      <c r="BQ1468" t="s">
        <v>1</v>
      </c>
      <c r="BR1468" t="s">
        <v>1</v>
      </c>
      <c r="BS1468" t="s">
        <v>1</v>
      </c>
      <c r="BT1468" t="s">
        <v>1</v>
      </c>
      <c r="BU1468" t="s">
        <v>1</v>
      </c>
      <c r="BV1468" t="s">
        <v>1</v>
      </c>
      <c r="BW1468" t="s">
        <v>0</v>
      </c>
      <c r="BX1468" t="s">
        <v>1</v>
      </c>
      <c r="BY1468" t="s">
        <v>1</v>
      </c>
      <c r="BZ1468" t="s">
        <v>1</v>
      </c>
      <c r="CA1468" t="s">
        <v>1</v>
      </c>
      <c r="CB1468" t="s">
        <v>1</v>
      </c>
      <c r="CD1468" t="str" cm="1">
        <f t="array" aca="1" ref="CD1468" ca="1">eConcatenar(A1468:CB1468,"|")</f>
        <v>ffL0np5SVDORkMos|CAR2021-7275|3|MEMORIAL|TABASCO|CARDENAS|COLONIA INVITAB|2021-11-29|14800|0|100|50|2|0|0|0|0|0|0|0|0|0|0|0|0|0|0|OLAN|ANGLES|JUAN JOSE|SOLTERO|X|X|ANDADOR EL MAIZ|COLONIA INVITAB|X|9933786306|X|X|X|ANDADOR EL MAIZ|X|LUNES|X|X|X|X|X|DOMICILIO |100|14700|0|0|0|2022-01-29|2022-02-05|x|x|x|x|x|2I10NYNXIAWALFA|x|HOMBRE|X|14800|X|X|X|X|X|X|X|X|CARDENAS|X|X|X|X|X</v>
      </c>
    </row>
    <row r="1469" spans="1:82" x14ac:dyDescent="0.25">
      <c r="A1469" t="s">
        <v>1603</v>
      </c>
      <c r="B1469" t="s">
        <v>2768</v>
      </c>
      <c r="C1469">
        <v>3</v>
      </c>
      <c r="D1469" t="s">
        <v>3183</v>
      </c>
      <c r="E1469" t="s">
        <v>3188</v>
      </c>
      <c r="F1469" t="s">
        <v>0</v>
      </c>
      <c r="G1469" t="s">
        <v>3559</v>
      </c>
      <c r="H1469" t="s">
        <v>3785</v>
      </c>
      <c r="I1469">
        <v>14800</v>
      </c>
      <c r="J1469">
        <v>0</v>
      </c>
      <c r="K1469">
        <v>100</v>
      </c>
      <c r="L1469">
        <v>50</v>
      </c>
      <c r="M1469">
        <v>2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0</v>
      </c>
      <c r="AA1469">
        <v>0</v>
      </c>
      <c r="AB1469" t="s">
        <v>4892</v>
      </c>
      <c r="AC1469" t="s">
        <v>4892</v>
      </c>
      <c r="AD1469" t="s">
        <v>4663</v>
      </c>
      <c r="AE1469" t="s">
        <v>4</v>
      </c>
      <c r="AF1469" t="s">
        <v>1</v>
      </c>
      <c r="AG1469" t="s">
        <v>1</v>
      </c>
      <c r="AH1469" t="s">
        <v>5662</v>
      </c>
      <c r="AI1469" t="s">
        <v>3559</v>
      </c>
      <c r="AJ1469" t="s">
        <v>1</v>
      </c>
      <c r="AK1469">
        <v>9371085543</v>
      </c>
      <c r="AL1469" t="s">
        <v>1</v>
      </c>
      <c r="AM1469" t="s">
        <v>1</v>
      </c>
      <c r="AN1469" t="s">
        <v>1</v>
      </c>
      <c r="AO1469" t="s">
        <v>5662</v>
      </c>
      <c r="AP1469" t="s">
        <v>1</v>
      </c>
      <c r="AQ1469" t="s">
        <v>2</v>
      </c>
      <c r="AR1469" t="s">
        <v>1</v>
      </c>
      <c r="AS1469" t="s">
        <v>1</v>
      </c>
      <c r="AT1469" t="s">
        <v>1</v>
      </c>
      <c r="AU1469" t="s">
        <v>1</v>
      </c>
      <c r="AV1469" t="s">
        <v>1</v>
      </c>
      <c r="AW1469" t="s">
        <v>11</v>
      </c>
      <c r="AX1469">
        <f>Tabla1[[#This Row],[precio del paquete]]-Tabla1[[#This Row],[Saldo_Deudor]]</f>
        <v>1250</v>
      </c>
      <c r="AY1469">
        <v>13550</v>
      </c>
      <c r="AZ1469">
        <v>0</v>
      </c>
      <c r="BA1469">
        <v>0</v>
      </c>
      <c r="BB1469" s="20">
        <v>0</v>
      </c>
      <c r="BC1469" t="s">
        <v>3976</v>
      </c>
      <c r="BD1469" t="s">
        <v>6034</v>
      </c>
      <c r="BE1469" t="s">
        <v>3</v>
      </c>
      <c r="BF1469" t="s">
        <v>3</v>
      </c>
      <c r="BG1469" t="s">
        <v>3</v>
      </c>
      <c r="BH1469" t="s">
        <v>3</v>
      </c>
      <c r="BI1469" t="s">
        <v>3</v>
      </c>
      <c r="BJ1469" s="19" t="s">
        <v>6126</v>
      </c>
      <c r="BK1469" t="s">
        <v>3</v>
      </c>
      <c r="BL1469" t="s">
        <v>132</v>
      </c>
      <c r="BM1469" t="s">
        <v>1</v>
      </c>
      <c r="BN1469">
        <f>Tabla1[[#This Row],[precio del paquete]]</f>
        <v>14800</v>
      </c>
      <c r="BO1469" t="s">
        <v>1</v>
      </c>
      <c r="BP1469" t="s">
        <v>1</v>
      </c>
      <c r="BQ1469" t="s">
        <v>1</v>
      </c>
      <c r="BR1469" t="s">
        <v>1</v>
      </c>
      <c r="BS1469" t="s">
        <v>1</v>
      </c>
      <c r="BT1469" t="s">
        <v>1</v>
      </c>
      <c r="BU1469" t="s">
        <v>1</v>
      </c>
      <c r="BV1469" t="s">
        <v>1</v>
      </c>
      <c r="BW1469" t="s">
        <v>0</v>
      </c>
      <c r="BX1469" t="s">
        <v>1</v>
      </c>
      <c r="BY1469" t="s">
        <v>1</v>
      </c>
      <c r="BZ1469" t="s">
        <v>1</v>
      </c>
      <c r="CA1469" t="s">
        <v>1</v>
      </c>
      <c r="CB1469" t="s">
        <v>1</v>
      </c>
      <c r="CD1469" t="str" cm="1">
        <f t="array" aca="1" ref="CD1469" ca="1">eConcatenar(A1469:CB1469,"|")</f>
        <v>rjhsy3TA2sN4LEuj|CAR2021-5213|3|MEMORIAL|TABASCO|CARDENAS|RANCHERIA RIO SECO Y MONTAÃ‘A |2021-07-09|14800|0|100|50|2|0|0|0|0|0|0|0|0|0|0|0|0|0|0|LARA|LARA|ERNESTO|SOLTERO|X|X|ENTRADA LA VIA SIN NUMERO|RANCHERIA RIO SECO Y MONTAÃ‘A |X|9371085543|X|X|X|ENTRADA LA VIA SIN NUMERO|X|LUNES|X|X|X|X|X|DOMICILIO |1250|13550|0|0|0|2022-05-01|2022-05-08|x|x|x|x|x|QWZBUBTG9KVTQO|x|HOMBRE|X|14800|X|X|X|X|X|X|X|X|CARDENAS|X|X|X|X|X</v>
      </c>
    </row>
    <row r="1470" spans="1:82" x14ac:dyDescent="0.25">
      <c r="A1470" t="s">
        <v>1604</v>
      </c>
      <c r="B1470" t="s">
        <v>2226</v>
      </c>
      <c r="C1470">
        <v>3</v>
      </c>
      <c r="D1470" t="s">
        <v>3183</v>
      </c>
      <c r="E1470" t="s">
        <v>3188</v>
      </c>
      <c r="F1470" t="s">
        <v>0</v>
      </c>
      <c r="G1470" t="s">
        <v>3255</v>
      </c>
      <c r="H1470" t="s">
        <v>3817</v>
      </c>
      <c r="I1470">
        <v>14800</v>
      </c>
      <c r="J1470">
        <v>0</v>
      </c>
      <c r="K1470">
        <v>100</v>
      </c>
      <c r="L1470">
        <v>50</v>
      </c>
      <c r="M1470">
        <v>2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0</v>
      </c>
      <c r="AB1470" t="s">
        <v>4237</v>
      </c>
      <c r="AC1470" t="s">
        <v>4246</v>
      </c>
      <c r="AD1470" t="s">
        <v>4356</v>
      </c>
      <c r="AE1470" t="s">
        <v>4</v>
      </c>
      <c r="AF1470" t="s">
        <v>1</v>
      </c>
      <c r="AG1470" t="s">
        <v>1</v>
      </c>
      <c r="AH1470" t="s">
        <v>5196</v>
      </c>
      <c r="AI1470" t="s">
        <v>3255</v>
      </c>
      <c r="AJ1470" t="s">
        <v>1</v>
      </c>
      <c r="AK1470">
        <v>9933715538</v>
      </c>
      <c r="AL1470" t="s">
        <v>1</v>
      </c>
      <c r="AM1470" t="s">
        <v>1</v>
      </c>
      <c r="AN1470" t="s">
        <v>1</v>
      </c>
      <c r="AO1470" t="s">
        <v>5196</v>
      </c>
      <c r="AP1470" t="s">
        <v>1</v>
      </c>
      <c r="AQ1470" t="s">
        <v>2</v>
      </c>
      <c r="AR1470" t="s">
        <v>1</v>
      </c>
      <c r="AS1470" t="s">
        <v>1</v>
      </c>
      <c r="AT1470" t="s">
        <v>1</v>
      </c>
      <c r="AU1470" t="s">
        <v>1</v>
      </c>
      <c r="AV1470" t="s">
        <v>1</v>
      </c>
      <c r="AW1470" t="s">
        <v>11</v>
      </c>
      <c r="AX1470">
        <f>Tabla1[[#This Row],[precio del paquete]]-Tabla1[[#This Row],[Saldo_Deudor]]</f>
        <v>1300</v>
      </c>
      <c r="AY1470">
        <v>13500</v>
      </c>
      <c r="AZ1470">
        <v>0</v>
      </c>
      <c r="BA1470">
        <v>0</v>
      </c>
      <c r="BB1470" s="20">
        <v>0</v>
      </c>
      <c r="BC1470" t="s">
        <v>3966</v>
      </c>
      <c r="BD1470" t="s">
        <v>6036</v>
      </c>
      <c r="BE1470" t="s">
        <v>3</v>
      </c>
      <c r="BF1470" t="s">
        <v>3</v>
      </c>
      <c r="BG1470" t="s">
        <v>3</v>
      </c>
      <c r="BH1470" t="s">
        <v>3</v>
      </c>
      <c r="BI1470" t="s">
        <v>3</v>
      </c>
      <c r="BJ1470" s="18" t="s">
        <v>6126</v>
      </c>
      <c r="BK1470" t="s">
        <v>3</v>
      </c>
      <c r="BL1470" t="s">
        <v>132</v>
      </c>
      <c r="BM1470" t="s">
        <v>1</v>
      </c>
      <c r="BN1470">
        <f>Tabla1[[#This Row],[precio del paquete]]</f>
        <v>14800</v>
      </c>
      <c r="BO1470" t="s">
        <v>1</v>
      </c>
      <c r="BP1470" t="s">
        <v>1</v>
      </c>
      <c r="BQ1470" t="s">
        <v>1</v>
      </c>
      <c r="BR1470" t="s">
        <v>1</v>
      </c>
      <c r="BS1470" t="s">
        <v>1</v>
      </c>
      <c r="BT1470" t="s">
        <v>1</v>
      </c>
      <c r="BU1470" t="s">
        <v>1</v>
      </c>
      <c r="BV1470" t="s">
        <v>1</v>
      </c>
      <c r="BW1470" t="s">
        <v>0</v>
      </c>
      <c r="BX1470" t="s">
        <v>1</v>
      </c>
      <c r="BY1470" t="s">
        <v>1</v>
      </c>
      <c r="BZ1470" t="s">
        <v>1</v>
      </c>
      <c r="CA1470" t="s">
        <v>1</v>
      </c>
      <c r="CB1470" t="s">
        <v>1</v>
      </c>
      <c r="CD1470" t="str" cm="1">
        <f t="array" aca="1" ref="CD1470" ca="1">eConcatenar(A1470:CB1470,"|")</f>
        <v>2CKgDZzt2jiJcM70|CAR2021-6091|3|MEMORIAL|TABASCO|CARDENAS|COLONIA BENITO JUAREZ|2021-10-15|14800|0|100|50|2|0|0|0|0|0|0|0|0|0|0|0|0|0|0|ALEJANDRO|JIMENEZ|MARIA REYES|SOLTERO|X|X|CARRETERA PRINCIPAL|COLONIA BENITO JUAREZ|X|9933715538|X|X|X|CARRETERA PRINCIPAL|X|LUNES|X|X|X|X|X|DOMICILIO |1300|13500|0|0|0|2022-04-01|2022-04-08|x|x|x|x|x|QWZBUBTG9KVTQO|x|HOMBRE|X|14800|X|X|X|X|X|X|X|X|CARDENAS|X|X|X|X|X</v>
      </c>
    </row>
    <row r="1471" spans="1:82" x14ac:dyDescent="0.25">
      <c r="A1471" t="s">
        <v>1605</v>
      </c>
      <c r="B1471" t="s">
        <v>2758</v>
      </c>
      <c r="C1471">
        <v>3</v>
      </c>
      <c r="D1471" t="s">
        <v>3183</v>
      </c>
      <c r="E1471" t="s">
        <v>3188</v>
      </c>
      <c r="F1471" t="s">
        <v>0</v>
      </c>
      <c r="G1471" t="s">
        <v>3553</v>
      </c>
      <c r="H1471" t="s">
        <v>3836</v>
      </c>
      <c r="I1471">
        <v>14800</v>
      </c>
      <c r="J1471">
        <v>0</v>
      </c>
      <c r="K1471">
        <v>100</v>
      </c>
      <c r="L1471">
        <v>50</v>
      </c>
      <c r="M1471">
        <v>2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A1471">
        <v>0</v>
      </c>
      <c r="AB1471" t="s">
        <v>7</v>
      </c>
      <c r="AC1471" t="s">
        <v>4883</v>
      </c>
      <c r="AD1471" t="s">
        <v>4884</v>
      </c>
      <c r="AE1471" t="s">
        <v>4</v>
      </c>
      <c r="AF1471" t="s">
        <v>1</v>
      </c>
      <c r="AG1471" t="s">
        <v>1</v>
      </c>
      <c r="AH1471" t="s">
        <v>5653</v>
      </c>
      <c r="AI1471" t="s">
        <v>3553</v>
      </c>
      <c r="AJ1471" t="s">
        <v>1</v>
      </c>
      <c r="AK1471">
        <v>9371296208</v>
      </c>
      <c r="AL1471" t="s">
        <v>1</v>
      </c>
      <c r="AM1471" t="s">
        <v>1</v>
      </c>
      <c r="AN1471" t="s">
        <v>1</v>
      </c>
      <c r="AO1471" t="s">
        <v>5653</v>
      </c>
      <c r="AP1471" t="s">
        <v>1</v>
      </c>
      <c r="AQ1471" t="s">
        <v>2</v>
      </c>
      <c r="AR1471" t="s">
        <v>1</v>
      </c>
      <c r="AS1471" t="s">
        <v>1</v>
      </c>
      <c r="AT1471" t="s">
        <v>1</v>
      </c>
      <c r="AU1471" t="s">
        <v>1</v>
      </c>
      <c r="AV1471" t="s">
        <v>1</v>
      </c>
      <c r="AW1471" t="s">
        <v>11</v>
      </c>
      <c r="AX1471">
        <f>Tabla1[[#This Row],[precio del paquete]]-Tabla1[[#This Row],[Saldo_Deudor]]</f>
        <v>400</v>
      </c>
      <c r="AY1471">
        <v>14400</v>
      </c>
      <c r="AZ1471">
        <v>0</v>
      </c>
      <c r="BA1471">
        <v>0</v>
      </c>
      <c r="BB1471" s="20">
        <v>0</v>
      </c>
      <c r="BC1471" t="s">
        <v>3966</v>
      </c>
      <c r="BD1471" t="s">
        <v>6036</v>
      </c>
      <c r="BE1471" t="s">
        <v>3</v>
      </c>
      <c r="BF1471" t="s">
        <v>3</v>
      </c>
      <c r="BG1471" t="s">
        <v>3</v>
      </c>
      <c r="BH1471" t="s">
        <v>3</v>
      </c>
      <c r="BI1471" t="s">
        <v>3</v>
      </c>
      <c r="BJ1471" s="19" t="s">
        <v>6126</v>
      </c>
      <c r="BK1471" t="s">
        <v>3</v>
      </c>
      <c r="BL1471" t="s">
        <v>132</v>
      </c>
      <c r="BM1471" t="s">
        <v>1</v>
      </c>
      <c r="BN1471">
        <f>Tabla1[[#This Row],[precio del paquete]]</f>
        <v>14800</v>
      </c>
      <c r="BO1471" t="s">
        <v>1</v>
      </c>
      <c r="BP1471" t="s">
        <v>1</v>
      </c>
      <c r="BQ1471" t="s">
        <v>1</v>
      </c>
      <c r="BR1471" t="s">
        <v>1</v>
      </c>
      <c r="BS1471" t="s">
        <v>1</v>
      </c>
      <c r="BT1471" t="s">
        <v>1</v>
      </c>
      <c r="BU1471" t="s">
        <v>1</v>
      </c>
      <c r="BV1471" t="s">
        <v>1</v>
      </c>
      <c r="BW1471" t="s">
        <v>0</v>
      </c>
      <c r="BX1471" t="s">
        <v>1</v>
      </c>
      <c r="BY1471" t="s">
        <v>1</v>
      </c>
      <c r="BZ1471" t="s">
        <v>1</v>
      </c>
      <c r="CA1471" t="s">
        <v>1</v>
      </c>
      <c r="CB1471" t="s">
        <v>1</v>
      </c>
      <c r="CD1471" t="str" cm="1">
        <f t="array" aca="1" ref="CD1471" ca="1">eConcatenar(A1471:CB1471,"|")</f>
        <v>K3jzaTFp8yDti4uw|CAR2021-7256|3|MEMORIAL|TABASCO|CARDENAS|RANCHERIA PASO Y PLAYA|2021-11-27|14800|0|100|50|2|0|0|0|0|0|0|0|0|0|0|0|0|0|0|LOPEZ|TELLEZ|MELQUIADES|SOLTERO|X|X|CARRETERA CARDENAS HUIMANHUILLO|RANCHERIA PASO Y PLAYA|X|9371296208|X|X|X|CARRETERA CARDENAS HUIMANHUILLO|X|LUNES|X|X|X|X|X|DOMICILIO |400|14400|0|0|0|2022-04-01|2022-04-08|x|x|x|x|x|QWZBUBTG9KVTQO|x|HOMBRE|X|14800|X|X|X|X|X|X|X|X|CARDENAS|X|X|X|X|X</v>
      </c>
    </row>
    <row r="1472" spans="1:82" x14ac:dyDescent="0.25">
      <c r="A1472" t="s">
        <v>1606</v>
      </c>
      <c r="B1472" t="s">
        <v>2759</v>
      </c>
      <c r="C1472">
        <v>3</v>
      </c>
      <c r="D1472" t="s">
        <v>3183</v>
      </c>
      <c r="E1472" t="s">
        <v>3188</v>
      </c>
      <c r="F1472" t="s">
        <v>0</v>
      </c>
      <c r="G1472" t="s">
        <v>3553</v>
      </c>
      <c r="H1472" t="s">
        <v>3771</v>
      </c>
      <c r="I1472">
        <v>14800</v>
      </c>
      <c r="J1472">
        <v>0</v>
      </c>
      <c r="K1472">
        <v>100</v>
      </c>
      <c r="L1472">
        <v>50</v>
      </c>
      <c r="M1472">
        <v>2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0</v>
      </c>
      <c r="AA1472">
        <v>0</v>
      </c>
      <c r="AB1472" t="s">
        <v>7</v>
      </c>
      <c r="AC1472" t="s">
        <v>4201</v>
      </c>
      <c r="AD1472" t="s">
        <v>4885</v>
      </c>
      <c r="AE1472" t="s">
        <v>4</v>
      </c>
      <c r="AF1472" t="s">
        <v>1</v>
      </c>
      <c r="AG1472" t="s">
        <v>1</v>
      </c>
      <c r="AH1472" t="s">
        <v>5654</v>
      </c>
      <c r="AI1472" t="s">
        <v>3553</v>
      </c>
      <c r="AJ1472" t="s">
        <v>1</v>
      </c>
      <c r="AK1472">
        <v>9371697532</v>
      </c>
      <c r="AL1472" t="s">
        <v>1</v>
      </c>
      <c r="AM1472" t="s">
        <v>1</v>
      </c>
      <c r="AN1472" t="s">
        <v>1</v>
      </c>
      <c r="AO1472" t="s">
        <v>5654</v>
      </c>
      <c r="AP1472" t="s">
        <v>1</v>
      </c>
      <c r="AQ1472" t="s">
        <v>2</v>
      </c>
      <c r="AR1472" t="s">
        <v>1</v>
      </c>
      <c r="AS1472" t="s">
        <v>1</v>
      </c>
      <c r="AT1472" t="s">
        <v>1</v>
      </c>
      <c r="AU1472" t="s">
        <v>1</v>
      </c>
      <c r="AV1472" t="s">
        <v>1</v>
      </c>
      <c r="AW1472" t="s">
        <v>11</v>
      </c>
      <c r="AX1472">
        <f>Tabla1[[#This Row],[precio del paquete]]-Tabla1[[#This Row],[Saldo_Deudor]]</f>
        <v>500</v>
      </c>
      <c r="AY1472">
        <v>14300</v>
      </c>
      <c r="AZ1472">
        <v>0</v>
      </c>
      <c r="BA1472">
        <v>0</v>
      </c>
      <c r="BB1472" s="20">
        <v>0</v>
      </c>
      <c r="BC1472" t="s">
        <v>3966</v>
      </c>
      <c r="BD1472" t="s">
        <v>6036</v>
      </c>
      <c r="BE1472" t="s">
        <v>3</v>
      </c>
      <c r="BF1472" t="s">
        <v>3</v>
      </c>
      <c r="BG1472" t="s">
        <v>3</v>
      </c>
      <c r="BH1472" t="s">
        <v>3</v>
      </c>
      <c r="BI1472" t="s">
        <v>3</v>
      </c>
      <c r="BJ1472" s="18" t="s">
        <v>6126</v>
      </c>
      <c r="BK1472" t="s">
        <v>3</v>
      </c>
      <c r="BL1472" t="s">
        <v>132</v>
      </c>
      <c r="BM1472" t="s">
        <v>1</v>
      </c>
      <c r="BN1472">
        <f>Tabla1[[#This Row],[precio del paquete]]</f>
        <v>14800</v>
      </c>
      <c r="BO1472" t="s">
        <v>1</v>
      </c>
      <c r="BP1472" t="s">
        <v>1</v>
      </c>
      <c r="BQ1472" t="s">
        <v>1</v>
      </c>
      <c r="BR1472" t="s">
        <v>1</v>
      </c>
      <c r="BS1472" t="s">
        <v>1</v>
      </c>
      <c r="BT1472" t="s">
        <v>1</v>
      </c>
      <c r="BU1472" t="s">
        <v>1</v>
      </c>
      <c r="BV1472" t="s">
        <v>1</v>
      </c>
      <c r="BW1472" t="s">
        <v>0</v>
      </c>
      <c r="BX1472" t="s">
        <v>1</v>
      </c>
      <c r="BY1472" t="s">
        <v>1</v>
      </c>
      <c r="BZ1472" t="s">
        <v>1</v>
      </c>
      <c r="CA1472" t="s">
        <v>1</v>
      </c>
      <c r="CB1472" t="s">
        <v>1</v>
      </c>
      <c r="CD1472" t="str" cm="1">
        <f t="array" aca="1" ref="CD1472" ca="1">eConcatenar(A1472:CB1472,"|")</f>
        <v>7CbEFdQCgCn8fxCC|CAR2021-7461|3|MEMORIAL|TABASCO|CARDENAS|RANCHERIA PASO Y PLAYA|2021-06-12|14800|0|100|50|2|0|0|0|0|0|0|0|0|0|0|0|0|0|0|LOPEZ|HERNANDEZ|MARIA ASUNCIONA|SOLTERO|X|X|CALLE LOS SAUCES |RANCHERIA PASO Y PLAYA|X|9371697532|X|X|X|CALLE LOS SAUCES |X|LUNES|X|X|X|X|X|DOMICILIO |500|14300|0|0|0|2022-04-01|2022-04-08|x|x|x|x|x|QWZBUBTG9KVTQO|x|HOMBRE|X|14800|X|X|X|X|X|X|X|X|CARDENAS|X|X|X|X|X</v>
      </c>
    </row>
    <row r="1473" spans="1:82" x14ac:dyDescent="0.25">
      <c r="A1473" t="s">
        <v>1607</v>
      </c>
      <c r="B1473" t="s">
        <v>2177</v>
      </c>
      <c r="C1473">
        <v>3</v>
      </c>
      <c r="D1473" t="s">
        <v>3183</v>
      </c>
      <c r="E1473" t="s">
        <v>3188</v>
      </c>
      <c r="F1473" t="s">
        <v>0</v>
      </c>
      <c r="G1473" t="s">
        <v>3231</v>
      </c>
      <c r="H1473" t="s">
        <v>3785</v>
      </c>
      <c r="I1473">
        <v>14800</v>
      </c>
      <c r="J1473">
        <v>0</v>
      </c>
      <c r="K1473">
        <v>100</v>
      </c>
      <c r="L1473">
        <v>50</v>
      </c>
      <c r="M1473">
        <v>2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0</v>
      </c>
      <c r="AB1473" t="s">
        <v>4247</v>
      </c>
      <c r="AC1473" t="s">
        <v>4271</v>
      </c>
      <c r="AD1473" t="s">
        <v>4275</v>
      </c>
      <c r="AE1473" t="s">
        <v>4</v>
      </c>
      <c r="AF1473" t="s">
        <v>1</v>
      </c>
      <c r="AG1473" t="s">
        <v>1</v>
      </c>
      <c r="AH1473" t="s">
        <v>5220</v>
      </c>
      <c r="AI1473" t="s">
        <v>3231</v>
      </c>
      <c r="AJ1473" t="s">
        <v>1</v>
      </c>
      <c r="AK1473">
        <v>9371002679</v>
      </c>
      <c r="AL1473" t="s">
        <v>1</v>
      </c>
      <c r="AM1473" t="s">
        <v>1</v>
      </c>
      <c r="AN1473" t="s">
        <v>1</v>
      </c>
      <c r="AO1473" t="s">
        <v>5220</v>
      </c>
      <c r="AP1473" t="s">
        <v>1</v>
      </c>
      <c r="AQ1473" t="s">
        <v>2</v>
      </c>
      <c r="AR1473" t="s">
        <v>1</v>
      </c>
      <c r="AS1473" t="s">
        <v>1</v>
      </c>
      <c r="AT1473" t="s">
        <v>1</v>
      </c>
      <c r="AU1473" t="s">
        <v>1</v>
      </c>
      <c r="AV1473" t="s">
        <v>1</v>
      </c>
      <c r="AW1473" t="s">
        <v>11</v>
      </c>
      <c r="AX1473">
        <f>Tabla1[[#This Row],[precio del paquete]]-Tabla1[[#This Row],[Saldo_Deudor]]</f>
        <v>1700</v>
      </c>
      <c r="AY1473">
        <v>13100</v>
      </c>
      <c r="AZ1473">
        <v>0</v>
      </c>
      <c r="BA1473">
        <v>0</v>
      </c>
      <c r="BB1473" s="20">
        <v>0</v>
      </c>
      <c r="BC1473" t="s">
        <v>3966</v>
      </c>
      <c r="BD1473" t="s">
        <v>6036</v>
      </c>
      <c r="BE1473" t="s">
        <v>3</v>
      </c>
      <c r="BF1473" t="s">
        <v>3</v>
      </c>
      <c r="BG1473" t="s">
        <v>3</v>
      </c>
      <c r="BH1473" t="s">
        <v>3</v>
      </c>
      <c r="BI1473" t="s">
        <v>3</v>
      </c>
      <c r="BJ1473" s="19" t="s">
        <v>6126</v>
      </c>
      <c r="BK1473" t="s">
        <v>3</v>
      </c>
      <c r="BL1473" t="s">
        <v>132</v>
      </c>
      <c r="BM1473" t="s">
        <v>1</v>
      </c>
      <c r="BN1473">
        <f>Tabla1[[#This Row],[precio del paquete]]</f>
        <v>14800</v>
      </c>
      <c r="BO1473" t="s">
        <v>1</v>
      </c>
      <c r="BP1473" t="s">
        <v>1</v>
      </c>
      <c r="BQ1473" t="s">
        <v>1</v>
      </c>
      <c r="BR1473" t="s">
        <v>1</v>
      </c>
      <c r="BS1473" t="s">
        <v>1</v>
      </c>
      <c r="BT1473" t="s">
        <v>1</v>
      </c>
      <c r="BU1473" t="s">
        <v>1</v>
      </c>
      <c r="BV1473" t="s">
        <v>1</v>
      </c>
      <c r="BW1473" t="s">
        <v>0</v>
      </c>
      <c r="BX1473" t="s">
        <v>1</v>
      </c>
      <c r="BY1473" t="s">
        <v>1</v>
      </c>
      <c r="BZ1473" t="s">
        <v>1</v>
      </c>
      <c r="CA1473" t="s">
        <v>1</v>
      </c>
      <c r="CB1473" t="s">
        <v>1</v>
      </c>
      <c r="CD1473" t="str" cm="1">
        <f t="array" aca="1" ref="CD1473" ca="1">eConcatenar(A1473:CB1473,"|")</f>
        <v>yOUTiFv0VzlTiaog|CAR2021-5211|3|MEMORIAL|TABASCO|CARDENAS|CAMPAMENTO SARH|2021-07-09|14800|0|100|50|2|0|0|0|0|0|0|0|0|0|0|0|0|0|0|MENDEZ|MONTEJO|MAGNOLIA|SOLTERO|X|X|CALLE NETZAHUALCOYOLT NUMERO 10|CAMPAMENTO SARH|X|9371002679|X|X|X|CALLE NETZAHUALCOYOLT NUMERO 10|X|LUNES|X|X|X|X|X|DOMICILIO |1700|13100|0|0|0|2022-04-01|2022-04-08|x|x|x|x|x|QWZBUBTG9KVTQO|x|HOMBRE|X|14800|X|X|X|X|X|X|X|X|CARDENAS|X|X|X|X|X</v>
      </c>
    </row>
    <row r="1474" spans="1:82" x14ac:dyDescent="0.25">
      <c r="A1474" t="s">
        <v>1608</v>
      </c>
      <c r="B1474" t="s">
        <v>2268</v>
      </c>
      <c r="C1474">
        <v>3</v>
      </c>
      <c r="D1474" t="s">
        <v>3183</v>
      </c>
      <c r="E1474" t="s">
        <v>3188</v>
      </c>
      <c r="F1474" t="s">
        <v>0</v>
      </c>
      <c r="G1474" t="s">
        <v>3272</v>
      </c>
      <c r="H1474" t="s">
        <v>3771</v>
      </c>
      <c r="I1474">
        <v>14800</v>
      </c>
      <c r="J1474">
        <v>0</v>
      </c>
      <c r="K1474">
        <v>50</v>
      </c>
      <c r="L1474">
        <v>50</v>
      </c>
      <c r="M1474">
        <v>2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0</v>
      </c>
      <c r="AB1474" t="s">
        <v>4196</v>
      </c>
      <c r="AC1474" t="s">
        <v>4196</v>
      </c>
      <c r="AD1474" t="s">
        <v>4199</v>
      </c>
      <c r="AE1474" t="s">
        <v>4</v>
      </c>
      <c r="AF1474" t="s">
        <v>1</v>
      </c>
      <c r="AG1474" t="s">
        <v>1</v>
      </c>
      <c r="AH1474" t="s">
        <v>5296</v>
      </c>
      <c r="AI1474" t="s">
        <v>3272</v>
      </c>
      <c r="AJ1474" t="s">
        <v>1</v>
      </c>
      <c r="AK1474">
        <v>9371012958</v>
      </c>
      <c r="AL1474" t="s">
        <v>1</v>
      </c>
      <c r="AM1474" t="s">
        <v>1</v>
      </c>
      <c r="AN1474" t="s">
        <v>1</v>
      </c>
      <c r="AO1474" t="s">
        <v>5296</v>
      </c>
      <c r="AP1474" t="s">
        <v>1</v>
      </c>
      <c r="AQ1474" t="s">
        <v>2</v>
      </c>
      <c r="AR1474" t="s">
        <v>1</v>
      </c>
      <c r="AS1474" t="s">
        <v>1</v>
      </c>
      <c r="AT1474" t="s">
        <v>1</v>
      </c>
      <c r="AU1474" t="s">
        <v>1</v>
      </c>
      <c r="AV1474" t="s">
        <v>1</v>
      </c>
      <c r="AW1474" t="s">
        <v>11</v>
      </c>
      <c r="AX1474">
        <f>Tabla1[[#This Row],[precio del paquete]]-Tabla1[[#This Row],[Saldo_Deudor]]</f>
        <v>1030</v>
      </c>
      <c r="AY1474">
        <v>13770</v>
      </c>
      <c r="AZ1474">
        <v>0</v>
      </c>
      <c r="BA1474">
        <v>0</v>
      </c>
      <c r="BB1474" s="20">
        <v>0</v>
      </c>
      <c r="BC1474" t="s">
        <v>3966</v>
      </c>
      <c r="BD1474" t="s">
        <v>6036</v>
      </c>
      <c r="BE1474" t="s">
        <v>3</v>
      </c>
      <c r="BF1474" t="s">
        <v>3</v>
      </c>
      <c r="BG1474" t="s">
        <v>3</v>
      </c>
      <c r="BH1474" t="s">
        <v>3</v>
      </c>
      <c r="BI1474" t="s">
        <v>3</v>
      </c>
      <c r="BJ1474" s="18" t="s">
        <v>6126</v>
      </c>
      <c r="BK1474" t="s">
        <v>3</v>
      </c>
      <c r="BL1474" t="s">
        <v>132</v>
      </c>
      <c r="BM1474" t="s">
        <v>1</v>
      </c>
      <c r="BN1474">
        <f>Tabla1[[#This Row],[precio del paquete]]</f>
        <v>14800</v>
      </c>
      <c r="BO1474" t="s">
        <v>1</v>
      </c>
      <c r="BP1474" t="s">
        <v>1</v>
      </c>
      <c r="BQ1474" t="s">
        <v>1</v>
      </c>
      <c r="BR1474" t="s">
        <v>1</v>
      </c>
      <c r="BS1474" t="s">
        <v>1</v>
      </c>
      <c r="BT1474" t="s">
        <v>1</v>
      </c>
      <c r="BU1474" t="s">
        <v>1</v>
      </c>
      <c r="BV1474" t="s">
        <v>1</v>
      </c>
      <c r="BW1474" t="s">
        <v>0</v>
      </c>
      <c r="BX1474" t="s">
        <v>1</v>
      </c>
      <c r="BY1474" t="s">
        <v>1</v>
      </c>
      <c r="BZ1474" t="s">
        <v>1</v>
      </c>
      <c r="CA1474" t="s">
        <v>1</v>
      </c>
      <c r="CB1474" t="s">
        <v>1</v>
      </c>
      <c r="CD1474" t="str" cm="1">
        <f t="array" aca="1" ref="CD1474" ca="1">eConcatenar(A1474:CB1474,"|")</f>
        <v>m3T2qQYYSxhHOmnT|CAR2021-7450|3|MEMORIAL|TABASCO|CARDENAS|COLONIA LA CEIBA|2021-06-12|14800|0|50|50|2|0|0|0|0|0|0|0|0|0|0|0|0|0|0|AGUILAR|AGUILAR|MARIA|SOLTERO|X|X|CALLE ANDADOR 8 MANZANA 5 LOTE 3|COLONIA LA CEIBA|X|9371012958|X|X|X|CALLE ANDADOR 8 MANZANA 5 LOTE 3|X|LUNES|X|X|X|X|X|DOMICILIO |1030|13770|0|0|0|2022-04-01|2022-04-08|x|x|x|x|x|QWZBUBTG9KVTQO|x|HOMBRE|X|14800|X|X|X|X|X|X|X|X|CARDENAS|X|X|X|X|X</v>
      </c>
    </row>
    <row r="1475" spans="1:82" x14ac:dyDescent="0.25">
      <c r="A1475" t="s">
        <v>1609</v>
      </c>
      <c r="B1475" t="s">
        <v>2280</v>
      </c>
      <c r="C1475">
        <v>3</v>
      </c>
      <c r="D1475" t="s">
        <v>3183</v>
      </c>
      <c r="E1475" t="s">
        <v>3188</v>
      </c>
      <c r="F1475" t="s">
        <v>0</v>
      </c>
      <c r="G1475" t="s">
        <v>3281</v>
      </c>
      <c r="H1475" t="s">
        <v>3852</v>
      </c>
      <c r="I1475">
        <v>14800</v>
      </c>
      <c r="J1475">
        <v>0</v>
      </c>
      <c r="K1475">
        <v>400</v>
      </c>
      <c r="L1475">
        <v>50</v>
      </c>
      <c r="M1475">
        <v>2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  <c r="AA1475">
        <v>0</v>
      </c>
      <c r="AB1475" t="s">
        <v>4206</v>
      </c>
      <c r="AC1475" t="s">
        <v>4186</v>
      </c>
      <c r="AD1475" t="s">
        <v>4229</v>
      </c>
      <c r="AE1475" t="s">
        <v>4</v>
      </c>
      <c r="AF1475" t="s">
        <v>1</v>
      </c>
      <c r="AG1475" t="s">
        <v>1</v>
      </c>
      <c r="AH1475" t="s">
        <v>5307</v>
      </c>
      <c r="AI1475" t="s">
        <v>3281</v>
      </c>
      <c r="AJ1475" t="s">
        <v>1</v>
      </c>
      <c r="AK1475">
        <v>9371620989</v>
      </c>
      <c r="AL1475" t="s">
        <v>1</v>
      </c>
      <c r="AM1475" t="s">
        <v>1</v>
      </c>
      <c r="AN1475" t="s">
        <v>1</v>
      </c>
      <c r="AO1475" t="s">
        <v>5307</v>
      </c>
      <c r="AP1475" t="s">
        <v>1</v>
      </c>
      <c r="AQ1475" t="s">
        <v>2</v>
      </c>
      <c r="AR1475" t="s">
        <v>1</v>
      </c>
      <c r="AS1475" t="s">
        <v>1</v>
      </c>
      <c r="AT1475" t="s">
        <v>1</v>
      </c>
      <c r="AU1475" t="s">
        <v>1</v>
      </c>
      <c r="AV1475" t="s">
        <v>1</v>
      </c>
      <c r="AW1475" t="s">
        <v>11</v>
      </c>
      <c r="AX1475">
        <f>Tabla1[[#This Row],[precio del paquete]]-Tabla1[[#This Row],[Saldo_Deudor]]</f>
        <v>8800</v>
      </c>
      <c r="AY1475">
        <v>6000</v>
      </c>
      <c r="AZ1475">
        <v>0</v>
      </c>
      <c r="BA1475">
        <v>0</v>
      </c>
      <c r="BB1475" s="20">
        <v>0</v>
      </c>
      <c r="BC1475" t="s">
        <v>3966</v>
      </c>
      <c r="BD1475" t="s">
        <v>6036</v>
      </c>
      <c r="BE1475" t="s">
        <v>3</v>
      </c>
      <c r="BF1475" t="s">
        <v>3</v>
      </c>
      <c r="BG1475" t="s">
        <v>3</v>
      </c>
      <c r="BH1475" t="s">
        <v>3</v>
      </c>
      <c r="BI1475" t="s">
        <v>3</v>
      </c>
      <c r="BJ1475" s="19" t="s">
        <v>6126</v>
      </c>
      <c r="BK1475" t="s">
        <v>3</v>
      </c>
      <c r="BL1475" t="s">
        <v>132</v>
      </c>
      <c r="BM1475" t="s">
        <v>1</v>
      </c>
      <c r="BN1475">
        <f>Tabla1[[#This Row],[precio del paquete]]</f>
        <v>14800</v>
      </c>
      <c r="BO1475" t="s">
        <v>1</v>
      </c>
      <c r="BP1475" t="s">
        <v>1</v>
      </c>
      <c r="BQ1475" t="s">
        <v>1</v>
      </c>
      <c r="BR1475" t="s">
        <v>1</v>
      </c>
      <c r="BS1475" t="s">
        <v>1</v>
      </c>
      <c r="BT1475" t="s">
        <v>1</v>
      </c>
      <c r="BU1475" t="s">
        <v>1</v>
      </c>
      <c r="BV1475" t="s">
        <v>1</v>
      </c>
      <c r="BW1475" t="s">
        <v>0</v>
      </c>
      <c r="BX1475" t="s">
        <v>1</v>
      </c>
      <c r="BY1475" t="s">
        <v>1</v>
      </c>
      <c r="BZ1475" t="s">
        <v>1</v>
      </c>
      <c r="CA1475" t="s">
        <v>1</v>
      </c>
      <c r="CB1475" t="s">
        <v>1</v>
      </c>
      <c r="CD1475" t="str" cm="1">
        <f t="array" aca="1" ref="CD1475" ca="1">eConcatenar(A1475:CB1475,"|")</f>
        <v>mGpyHcVPanfuXsce|CAR2020-4476|3|MEMORIAL|TABASCO|CARDENAS|COLONIA OBRERA ALFA Y OMEGA|2020-04-11|14800|0|400|50|2|0|0|0|0|0|0|0|0|0|0|0|0|0|0|MARTINEZ|GARCIA|MERCEDES|SOLTERO|X|X|CAÃ‘ATEL 2 PRIMERA ENTRADA|COLONIA OBRERA ALFA Y OMEGA|X|9371620989|X|X|X|CAÃ‘ATEL 2 PRIMERA ENTRADA|X|LUNES|X|X|X|X|X|DOMICILIO |8800|6000|0|0|0|2022-04-01|2022-04-08|x|x|x|x|x|QWZBUBTG9KVTQO|x|HOMBRE|X|14800|X|X|X|X|X|X|X|X|CARDENAS|X|X|X|X|X</v>
      </c>
    </row>
    <row r="1476" spans="1:82" x14ac:dyDescent="0.25">
      <c r="A1476" t="s">
        <v>1610</v>
      </c>
      <c r="B1476" t="s">
        <v>2257</v>
      </c>
      <c r="C1476">
        <v>3</v>
      </c>
      <c r="D1476" t="s">
        <v>3184</v>
      </c>
      <c r="E1476" t="s">
        <v>3188</v>
      </c>
      <c r="F1476" t="s">
        <v>0</v>
      </c>
      <c r="G1476" t="s">
        <v>3265</v>
      </c>
      <c r="H1476" t="s">
        <v>3835</v>
      </c>
      <c r="I1476">
        <v>24500</v>
      </c>
      <c r="J1476">
        <v>0</v>
      </c>
      <c r="K1476">
        <v>500</v>
      </c>
      <c r="L1476">
        <v>50</v>
      </c>
      <c r="M1476">
        <v>2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0</v>
      </c>
      <c r="AB1476" t="s">
        <v>4408</v>
      </c>
      <c r="AC1476" t="s">
        <v>4305</v>
      </c>
      <c r="AD1476" t="s">
        <v>4409</v>
      </c>
      <c r="AE1476" t="s">
        <v>4</v>
      </c>
      <c r="AF1476" t="s">
        <v>1</v>
      </c>
      <c r="AG1476" t="s">
        <v>1</v>
      </c>
      <c r="AH1476" t="s">
        <v>5285</v>
      </c>
      <c r="AI1476" t="s">
        <v>3265</v>
      </c>
      <c r="AJ1476" t="s">
        <v>1</v>
      </c>
      <c r="AK1476">
        <v>9371697933</v>
      </c>
      <c r="AL1476" t="s">
        <v>1</v>
      </c>
      <c r="AM1476" t="s">
        <v>1</v>
      </c>
      <c r="AN1476" t="s">
        <v>1</v>
      </c>
      <c r="AO1476" t="s">
        <v>5285</v>
      </c>
      <c r="AP1476" t="s">
        <v>1</v>
      </c>
      <c r="AQ1476" t="s">
        <v>2</v>
      </c>
      <c r="AR1476" t="s">
        <v>1</v>
      </c>
      <c r="AS1476" t="s">
        <v>1</v>
      </c>
      <c r="AT1476" t="s">
        <v>1</v>
      </c>
      <c r="AU1476" t="s">
        <v>1</v>
      </c>
      <c r="AV1476" t="s">
        <v>1</v>
      </c>
      <c r="AW1476" t="s">
        <v>11</v>
      </c>
      <c r="AX1476">
        <f>Tabla1[[#This Row],[precio del paquete]]-Tabla1[[#This Row],[Saldo_Deudor]]</f>
        <v>1000</v>
      </c>
      <c r="AY1476">
        <v>23500</v>
      </c>
      <c r="AZ1476">
        <v>0</v>
      </c>
      <c r="BA1476">
        <v>0</v>
      </c>
      <c r="BB1476" s="20">
        <v>0</v>
      </c>
      <c r="BC1476" t="s">
        <v>3835</v>
      </c>
      <c r="BD1476" t="s">
        <v>3907</v>
      </c>
      <c r="BE1476" t="s">
        <v>3</v>
      </c>
      <c r="BF1476" t="s">
        <v>3</v>
      </c>
      <c r="BG1476" t="s">
        <v>3</v>
      </c>
      <c r="BH1476" t="s">
        <v>3</v>
      </c>
      <c r="BI1476" t="s">
        <v>3</v>
      </c>
      <c r="BJ1476" s="18" t="s">
        <v>6126</v>
      </c>
      <c r="BK1476" t="s">
        <v>3</v>
      </c>
      <c r="BL1476" t="s">
        <v>132</v>
      </c>
      <c r="BM1476" t="s">
        <v>1</v>
      </c>
      <c r="BN1476">
        <f>Tabla1[[#This Row],[precio del paquete]]</f>
        <v>24500</v>
      </c>
      <c r="BO1476" t="s">
        <v>1</v>
      </c>
      <c r="BP1476" t="s">
        <v>1</v>
      </c>
      <c r="BQ1476" t="s">
        <v>1</v>
      </c>
      <c r="BR1476" t="s">
        <v>1</v>
      </c>
      <c r="BS1476" t="s">
        <v>1</v>
      </c>
      <c r="BT1476" t="s">
        <v>1</v>
      </c>
      <c r="BU1476" t="s">
        <v>1</v>
      </c>
      <c r="BV1476" t="s">
        <v>1</v>
      </c>
      <c r="BW1476" t="s">
        <v>0</v>
      </c>
      <c r="BX1476" t="s">
        <v>1</v>
      </c>
      <c r="BY1476" t="s">
        <v>1</v>
      </c>
      <c r="BZ1476" t="s">
        <v>1</v>
      </c>
      <c r="CA1476" t="s">
        <v>1</v>
      </c>
      <c r="CB1476" t="s">
        <v>1</v>
      </c>
      <c r="CD1476" t="str" cm="1">
        <f t="array" aca="1" ref="CD1476" ca="1">eConcatenar(A1476:CB1476,"|")</f>
        <v>bC9zTyIvUdkRUDXn|CAR2021-7586|3|DIGNITY|TABASCO|CARDENAS|COLONIA FRANCISCO MARQUEZ|2021-12-16|24500|0|500|50|2|0|0|0|0|0|0|0|0|0|0|0|0|0|0|MAY|SANCHEZ|MARIA TRINIDAD|SOLTERO|X|X|CALLE EMILIANO ZAPATA MANZANA 2 LOTE 4|COLONIA FRANCISCO MARQUEZ|X|9371697933|X|X|X|CALLE EMILIANO ZAPATA MANZANA 2 LOTE 4|X|LUNES|X|X|X|X|X|DOMICILIO |1000|23500|0|0|0|2021-12-16|2021-12-23|x|x|x|x|x|QWZBUBTG9KVTQO|x|HOMBRE|X|24500|X|X|X|X|X|X|X|X|CARDENAS|X|X|X|X|X</v>
      </c>
    </row>
    <row r="1477" spans="1:82" x14ac:dyDescent="0.25">
      <c r="A1477" t="s">
        <v>1611</v>
      </c>
      <c r="B1477" t="s">
        <v>2222</v>
      </c>
      <c r="C1477">
        <v>3</v>
      </c>
      <c r="D1477" t="s">
        <v>3183</v>
      </c>
      <c r="E1477" t="s">
        <v>3188</v>
      </c>
      <c r="F1477" t="s">
        <v>0</v>
      </c>
      <c r="G1477" t="s">
        <v>3251</v>
      </c>
      <c r="H1477" t="s">
        <v>3756</v>
      </c>
      <c r="I1477">
        <v>14800</v>
      </c>
      <c r="J1477">
        <v>0</v>
      </c>
      <c r="K1477">
        <v>100</v>
      </c>
      <c r="L1477">
        <v>50</v>
      </c>
      <c r="M1477">
        <v>2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 t="s">
        <v>4305</v>
      </c>
      <c r="AC1477" t="s">
        <v>4350</v>
      </c>
      <c r="AD1477" t="s">
        <v>4351</v>
      </c>
      <c r="AE1477" t="s">
        <v>4</v>
      </c>
      <c r="AF1477" t="s">
        <v>1</v>
      </c>
      <c r="AG1477" t="s">
        <v>1</v>
      </c>
      <c r="AH1477" t="s">
        <v>5255</v>
      </c>
      <c r="AI1477" t="s">
        <v>3251</v>
      </c>
      <c r="AJ1477" t="s">
        <v>1</v>
      </c>
      <c r="AK1477">
        <v>9371677762</v>
      </c>
      <c r="AL1477" t="s">
        <v>1</v>
      </c>
      <c r="AM1477" t="s">
        <v>1</v>
      </c>
      <c r="AN1477" t="s">
        <v>1</v>
      </c>
      <c r="AO1477" t="s">
        <v>5255</v>
      </c>
      <c r="AP1477" t="s">
        <v>1</v>
      </c>
      <c r="AQ1477" t="s">
        <v>2</v>
      </c>
      <c r="AR1477" t="s">
        <v>1</v>
      </c>
      <c r="AS1477" t="s">
        <v>1</v>
      </c>
      <c r="AT1477" t="s">
        <v>1</v>
      </c>
      <c r="AU1477" t="s">
        <v>1</v>
      </c>
      <c r="AV1477" t="s">
        <v>1</v>
      </c>
      <c r="AW1477" t="s">
        <v>11</v>
      </c>
      <c r="AX1477">
        <f>Tabla1[[#This Row],[precio del paquete]]-Tabla1[[#This Row],[Saldo_Deudor]]</f>
        <v>500</v>
      </c>
      <c r="AY1477">
        <v>14300</v>
      </c>
      <c r="AZ1477">
        <v>0</v>
      </c>
      <c r="BA1477">
        <v>0</v>
      </c>
      <c r="BB1477" s="20">
        <v>0</v>
      </c>
      <c r="BC1477" t="s">
        <v>3976</v>
      </c>
      <c r="BD1477" t="s">
        <v>6034</v>
      </c>
      <c r="BE1477" t="s">
        <v>3</v>
      </c>
      <c r="BF1477" t="s">
        <v>3</v>
      </c>
      <c r="BG1477" t="s">
        <v>3</v>
      </c>
      <c r="BH1477" t="s">
        <v>3</v>
      </c>
      <c r="BI1477" t="s">
        <v>3</v>
      </c>
      <c r="BJ1477" s="19" t="s">
        <v>6126</v>
      </c>
      <c r="BK1477" t="s">
        <v>3</v>
      </c>
      <c r="BL1477" t="s">
        <v>132</v>
      </c>
      <c r="BM1477" t="s">
        <v>1</v>
      </c>
      <c r="BN1477">
        <f>Tabla1[[#This Row],[precio del paquete]]</f>
        <v>14800</v>
      </c>
      <c r="BO1477" t="s">
        <v>1</v>
      </c>
      <c r="BP1477" t="s">
        <v>1</v>
      </c>
      <c r="BQ1477" t="s">
        <v>1</v>
      </c>
      <c r="BR1477" t="s">
        <v>1</v>
      </c>
      <c r="BS1477" t="s">
        <v>1</v>
      </c>
      <c r="BT1477" t="s">
        <v>1</v>
      </c>
      <c r="BU1477" t="s">
        <v>1</v>
      </c>
      <c r="BV1477" t="s">
        <v>1</v>
      </c>
      <c r="BW1477" t="s">
        <v>0</v>
      </c>
      <c r="BX1477" t="s">
        <v>1</v>
      </c>
      <c r="BY1477" t="s">
        <v>1</v>
      </c>
      <c r="BZ1477" t="s">
        <v>1</v>
      </c>
      <c r="CA1477" t="s">
        <v>1</v>
      </c>
      <c r="CB1477" t="s">
        <v>1</v>
      </c>
      <c r="CD1477" t="str" cm="1">
        <f t="array" aca="1" ref="CD1477" ca="1">eConcatenar(A1477:CB1477,"|")</f>
        <v>iLXRmeCqrk6zKp6I|CAR2021-7604|3|MEMORIAL|TABASCO|CARDENAS|COLONIA ARBOLEDA|2021-12-17|14800|0|100|50|2|0|0|0|0|0|0|0|0|0|0|0|0|0|0|SANCHEZ|LEON|PETRONA|SOLTERO|X|X|CALLE FRAMBOYAN SON NUMERO|COLONIA ARBOLEDA|X|9371677762|X|X|X|CALLE FRAMBOYAN SON NUMERO|X|LUNES|X|X|X|X|X|DOMICILIO |500|14300|0|0|0|2022-05-01|2022-05-08|x|x|x|x|x|QWZBUBTG9KVTQO|x|HOMBRE|X|14800|X|X|X|X|X|X|X|X|CARDENAS|X|X|X|X|X</v>
      </c>
    </row>
    <row r="1478" spans="1:82" x14ac:dyDescent="0.25">
      <c r="A1478" t="s">
        <v>1612</v>
      </c>
      <c r="B1478" t="s">
        <v>2360</v>
      </c>
      <c r="C1478">
        <v>3</v>
      </c>
      <c r="D1478" t="s">
        <v>3183</v>
      </c>
      <c r="E1478" t="s">
        <v>3188</v>
      </c>
      <c r="F1478" t="s">
        <v>0</v>
      </c>
      <c r="G1478" t="s">
        <v>3333</v>
      </c>
      <c r="H1478" t="s">
        <v>3895</v>
      </c>
      <c r="I1478">
        <v>14800</v>
      </c>
      <c r="J1478">
        <v>0</v>
      </c>
      <c r="K1478">
        <v>3000</v>
      </c>
      <c r="L1478">
        <v>50</v>
      </c>
      <c r="M1478">
        <v>2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 t="s">
        <v>4246</v>
      </c>
      <c r="AC1478" t="s">
        <v>4249</v>
      </c>
      <c r="AD1478" t="s">
        <v>4537</v>
      </c>
      <c r="AE1478" t="s">
        <v>4</v>
      </c>
      <c r="AF1478" t="s">
        <v>1</v>
      </c>
      <c r="AG1478" t="s">
        <v>1</v>
      </c>
      <c r="AH1478" t="s">
        <v>5370</v>
      </c>
      <c r="AI1478" t="s">
        <v>3333</v>
      </c>
      <c r="AJ1478" t="s">
        <v>1</v>
      </c>
      <c r="AK1478">
        <v>9371668786</v>
      </c>
      <c r="AL1478" t="s">
        <v>1</v>
      </c>
      <c r="AM1478" t="s">
        <v>1</v>
      </c>
      <c r="AN1478" t="s">
        <v>1</v>
      </c>
      <c r="AO1478" t="s">
        <v>5370</v>
      </c>
      <c r="AP1478" t="s">
        <v>1</v>
      </c>
      <c r="AQ1478" t="s">
        <v>2</v>
      </c>
      <c r="AR1478" t="s">
        <v>1</v>
      </c>
      <c r="AS1478" t="s">
        <v>1</v>
      </c>
      <c r="AT1478" t="s">
        <v>1</v>
      </c>
      <c r="AU1478" t="s">
        <v>1</v>
      </c>
      <c r="AV1478" t="s">
        <v>1</v>
      </c>
      <c r="AW1478" t="s">
        <v>11</v>
      </c>
      <c r="AX1478">
        <f>Tabla1[[#This Row],[precio del paquete]]-Tabla1[[#This Row],[Saldo_Deudor]]</f>
        <v>3400</v>
      </c>
      <c r="AY1478">
        <v>11400</v>
      </c>
      <c r="AZ1478">
        <v>0</v>
      </c>
      <c r="BA1478">
        <v>0</v>
      </c>
      <c r="BB1478" s="20">
        <v>0</v>
      </c>
      <c r="BC1478" t="s">
        <v>3832</v>
      </c>
      <c r="BD1478" t="s">
        <v>3797</v>
      </c>
      <c r="BE1478" t="s">
        <v>3</v>
      </c>
      <c r="BF1478" t="s">
        <v>3</v>
      </c>
      <c r="BG1478" t="s">
        <v>3</v>
      </c>
      <c r="BH1478" t="s">
        <v>3</v>
      </c>
      <c r="BI1478" t="s">
        <v>3</v>
      </c>
      <c r="BJ1478" s="18" t="s">
        <v>6126</v>
      </c>
      <c r="BK1478" t="s">
        <v>3</v>
      </c>
      <c r="BL1478" t="s">
        <v>132</v>
      </c>
      <c r="BM1478" t="s">
        <v>1</v>
      </c>
      <c r="BN1478">
        <f>Tabla1[[#This Row],[precio del paquete]]</f>
        <v>14800</v>
      </c>
      <c r="BO1478" t="s">
        <v>1</v>
      </c>
      <c r="BP1478" t="s">
        <v>1</v>
      </c>
      <c r="BQ1478" t="s">
        <v>1</v>
      </c>
      <c r="BR1478" t="s">
        <v>1</v>
      </c>
      <c r="BS1478" t="s">
        <v>1</v>
      </c>
      <c r="BT1478" t="s">
        <v>1</v>
      </c>
      <c r="BU1478" t="s">
        <v>1</v>
      </c>
      <c r="BV1478" t="s">
        <v>1</v>
      </c>
      <c r="BW1478" t="s">
        <v>0</v>
      </c>
      <c r="BX1478" t="s">
        <v>1</v>
      </c>
      <c r="BY1478" t="s">
        <v>1</v>
      </c>
      <c r="BZ1478" t="s">
        <v>1</v>
      </c>
      <c r="CA1478" t="s">
        <v>1</v>
      </c>
      <c r="CB1478" t="s">
        <v>1</v>
      </c>
      <c r="CD1478" t="str" cm="1">
        <f t="array" aca="1" ref="CD1478" ca="1">eConcatenar(A1478:CB1478,"|")</f>
        <v>HESJIEDRsRzwjYL5|CAR2021-5046|3|MEMORIAL|TABASCO|CARDENAS|EJIDO PASO Y PLAYA|2021-02-09|14800|0|3000|50|2|0|0|0|0|0|0|0|0|0|0|0|0|0|0|JIMENEZ|NARANJO|MARINA|SOLTERO|X|X|CARRETERA CARDENAS NUEVA ZELANDA SIN NUMERO|EJIDO PASO Y PLAYA|X|9371668786|X|X|X|CARRETERA CARDENAS NUEVA ZELANDA SIN NUMERO|X|LUNES|X|X|X|X|X|DOMICILIO |3400|11400|0|0|0|2021-09-11|2021-09-18|x|x|x|x|x|QWZBUBTG9KVTQO|x|HOMBRE|X|14800|X|X|X|X|X|X|X|X|CARDENAS|X|X|X|X|X</v>
      </c>
    </row>
    <row r="1479" spans="1:82" x14ac:dyDescent="0.25">
      <c r="A1479" t="s">
        <v>1613</v>
      </c>
      <c r="B1479" t="s">
        <v>2223</v>
      </c>
      <c r="C1479">
        <v>3</v>
      </c>
      <c r="D1479" t="s">
        <v>3183</v>
      </c>
      <c r="E1479" t="s">
        <v>3188</v>
      </c>
      <c r="F1479" t="s">
        <v>0</v>
      </c>
      <c r="G1479" t="s">
        <v>3252</v>
      </c>
      <c r="H1479" t="s">
        <v>3756</v>
      </c>
      <c r="I1479">
        <v>14800</v>
      </c>
      <c r="J1479">
        <v>0</v>
      </c>
      <c r="K1479">
        <v>50</v>
      </c>
      <c r="L1479">
        <v>50</v>
      </c>
      <c r="M1479">
        <v>2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 t="s">
        <v>4184</v>
      </c>
      <c r="AC1479" t="s">
        <v>4183</v>
      </c>
      <c r="AD1479" t="s">
        <v>4352</v>
      </c>
      <c r="AE1479" t="s">
        <v>4</v>
      </c>
      <c r="AF1479" t="s">
        <v>1</v>
      </c>
      <c r="AG1479" t="s">
        <v>1</v>
      </c>
      <c r="AH1479" t="s">
        <v>5256</v>
      </c>
      <c r="AI1479" t="s">
        <v>3252</v>
      </c>
      <c r="AJ1479" t="s">
        <v>1</v>
      </c>
      <c r="AK1479">
        <v>9371328299</v>
      </c>
      <c r="AL1479" t="s">
        <v>1</v>
      </c>
      <c r="AM1479" t="s">
        <v>1</v>
      </c>
      <c r="AN1479" t="s">
        <v>1</v>
      </c>
      <c r="AO1479" t="s">
        <v>5256</v>
      </c>
      <c r="AP1479" t="s">
        <v>1</v>
      </c>
      <c r="AQ1479" t="s">
        <v>2</v>
      </c>
      <c r="AR1479" t="s">
        <v>1</v>
      </c>
      <c r="AS1479" t="s">
        <v>1</v>
      </c>
      <c r="AT1479" t="s">
        <v>1</v>
      </c>
      <c r="AU1479" t="s">
        <v>1</v>
      </c>
      <c r="AV1479" t="s">
        <v>1</v>
      </c>
      <c r="AW1479" t="s">
        <v>11</v>
      </c>
      <c r="AX1479">
        <f>Tabla1[[#This Row],[precio del paquete]]-Tabla1[[#This Row],[Saldo_Deudor]]</f>
        <v>50</v>
      </c>
      <c r="AY1479">
        <v>14750</v>
      </c>
      <c r="AZ1479">
        <v>0</v>
      </c>
      <c r="BA1479">
        <v>0</v>
      </c>
      <c r="BB1479" s="20">
        <v>0</v>
      </c>
      <c r="BC1479" t="s">
        <v>3756</v>
      </c>
      <c r="BD1479" t="s">
        <v>5987</v>
      </c>
      <c r="BE1479" t="s">
        <v>3</v>
      </c>
      <c r="BF1479" t="s">
        <v>3</v>
      </c>
      <c r="BG1479" t="s">
        <v>3</v>
      </c>
      <c r="BH1479" t="s">
        <v>3</v>
      </c>
      <c r="BI1479" t="s">
        <v>3</v>
      </c>
      <c r="BJ1479" s="19" t="s">
        <v>6126</v>
      </c>
      <c r="BK1479" t="s">
        <v>3</v>
      </c>
      <c r="BL1479" t="s">
        <v>132</v>
      </c>
      <c r="BM1479" t="s">
        <v>1</v>
      </c>
      <c r="BN1479">
        <f>Tabla1[[#This Row],[precio del paquete]]</f>
        <v>14800</v>
      </c>
      <c r="BO1479" t="s">
        <v>1</v>
      </c>
      <c r="BP1479" t="s">
        <v>1</v>
      </c>
      <c r="BQ1479" t="s">
        <v>1</v>
      </c>
      <c r="BR1479" t="s">
        <v>1</v>
      </c>
      <c r="BS1479" t="s">
        <v>1</v>
      </c>
      <c r="BT1479" t="s">
        <v>1</v>
      </c>
      <c r="BU1479" t="s">
        <v>1</v>
      </c>
      <c r="BV1479" t="s">
        <v>1</v>
      </c>
      <c r="BW1479" t="s">
        <v>0</v>
      </c>
      <c r="BX1479" t="s">
        <v>1</v>
      </c>
      <c r="BY1479" t="s">
        <v>1</v>
      </c>
      <c r="BZ1479" t="s">
        <v>1</v>
      </c>
      <c r="CA1479" t="s">
        <v>1</v>
      </c>
      <c r="CB1479" t="s">
        <v>1</v>
      </c>
      <c r="CD1479" t="str" cm="1">
        <f t="array" aca="1" ref="CD1479" ca="1">eConcatenar(A1479:CB1479,"|")</f>
        <v>kuZpSQy2UWf6WXMy|CAR2021-7610|3|MEMORIAL|TABASCO|CARDENAS|COLONIA ARBOLEDAS|2021-12-17|14800|0|50|50|2|0|0|0|0|0|0|0|0|0|0|0|0|0|0|PEREZ|DE LA CRUZ|AMADILDA|SOLTERO|X|X|CALLE EL MANGO SIN NUMERO|COLONIA ARBOLEDAS|X|9371328299|X|X|X|CALLE EL MANGO SIN NUMERO|X|LUNES|X|X|X|X|X|DOMICILIO |50|14750|0|0|0|2021-12-17|2021-12-24|x|x|x|x|x|QWZBUBTG9KVTQO|x|HOMBRE|X|14800|X|X|X|X|X|X|X|X|CARDENAS|X|X|X|X|X</v>
      </c>
    </row>
    <row r="1480" spans="1:82" x14ac:dyDescent="0.25">
      <c r="A1480" t="s">
        <v>1614</v>
      </c>
      <c r="B1480" t="s">
        <v>2244</v>
      </c>
      <c r="C1480">
        <v>3</v>
      </c>
      <c r="D1480" t="s">
        <v>3183</v>
      </c>
      <c r="E1480" t="s">
        <v>3188</v>
      </c>
      <c r="F1480" t="s">
        <v>0</v>
      </c>
      <c r="G1480" t="s">
        <v>3736</v>
      </c>
      <c r="H1480" t="s">
        <v>3768</v>
      </c>
      <c r="I1480">
        <v>14800</v>
      </c>
      <c r="J1480">
        <v>0</v>
      </c>
      <c r="K1480">
        <v>500</v>
      </c>
      <c r="L1480">
        <v>50</v>
      </c>
      <c r="M1480">
        <v>2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0</v>
      </c>
      <c r="AA1480">
        <v>0</v>
      </c>
      <c r="AB1480" t="s">
        <v>4226</v>
      </c>
      <c r="AC1480" t="s">
        <v>7</v>
      </c>
      <c r="AD1480" t="s">
        <v>4306</v>
      </c>
      <c r="AE1480" t="s">
        <v>4</v>
      </c>
      <c r="AF1480" t="s">
        <v>1</v>
      </c>
      <c r="AG1480" t="s">
        <v>1</v>
      </c>
      <c r="AH1480" t="s">
        <v>5273</v>
      </c>
      <c r="AI1480" t="s">
        <v>3736</v>
      </c>
      <c r="AJ1480" t="s">
        <v>1</v>
      </c>
      <c r="AK1480">
        <v>9371639995</v>
      </c>
      <c r="AL1480" t="s">
        <v>1</v>
      </c>
      <c r="AM1480" t="s">
        <v>1</v>
      </c>
      <c r="AN1480" t="s">
        <v>1</v>
      </c>
      <c r="AO1480" t="s">
        <v>5273</v>
      </c>
      <c r="AP1480" t="s">
        <v>1</v>
      </c>
      <c r="AQ1480" t="s">
        <v>2</v>
      </c>
      <c r="AR1480" t="s">
        <v>1</v>
      </c>
      <c r="AS1480" t="s">
        <v>1</v>
      </c>
      <c r="AT1480" t="s">
        <v>1</v>
      </c>
      <c r="AU1480" t="s">
        <v>1</v>
      </c>
      <c r="AV1480" t="s">
        <v>1</v>
      </c>
      <c r="AW1480" t="s">
        <v>11</v>
      </c>
      <c r="AX1480">
        <f>Tabla1[[#This Row],[precio del paquete]]-Tabla1[[#This Row],[Saldo_Deudor]]</f>
        <v>500</v>
      </c>
      <c r="AY1480">
        <v>14300</v>
      </c>
      <c r="AZ1480">
        <v>0</v>
      </c>
      <c r="BA1480">
        <v>0</v>
      </c>
      <c r="BB1480" s="20">
        <v>0</v>
      </c>
      <c r="BC1480" t="s">
        <v>4162</v>
      </c>
      <c r="BD1480" t="s">
        <v>5962</v>
      </c>
      <c r="BE1480" t="s">
        <v>3</v>
      </c>
      <c r="BF1480" t="s">
        <v>3</v>
      </c>
      <c r="BG1480" t="s">
        <v>3</v>
      </c>
      <c r="BH1480" t="s">
        <v>3</v>
      </c>
      <c r="BI1480" t="s">
        <v>3</v>
      </c>
      <c r="BJ1480" s="18" t="s">
        <v>6126</v>
      </c>
      <c r="BK1480" t="s">
        <v>3</v>
      </c>
      <c r="BL1480" t="s">
        <v>132</v>
      </c>
      <c r="BM1480" t="s">
        <v>1</v>
      </c>
      <c r="BN1480">
        <f>Tabla1[[#This Row],[precio del paquete]]</f>
        <v>14800</v>
      </c>
      <c r="BO1480" t="s">
        <v>1</v>
      </c>
      <c r="BP1480" t="s">
        <v>1</v>
      </c>
      <c r="BQ1480" t="s">
        <v>1</v>
      </c>
      <c r="BR1480" t="s">
        <v>1</v>
      </c>
      <c r="BS1480" t="s">
        <v>1</v>
      </c>
      <c r="BT1480" t="s">
        <v>1</v>
      </c>
      <c r="BU1480" t="s">
        <v>1</v>
      </c>
      <c r="BV1480" t="s">
        <v>1</v>
      </c>
      <c r="BW1480" t="s">
        <v>0</v>
      </c>
      <c r="BX1480" t="s">
        <v>1</v>
      </c>
      <c r="BY1480" t="s">
        <v>1</v>
      </c>
      <c r="BZ1480" t="s">
        <v>1</v>
      </c>
      <c r="CA1480" t="s">
        <v>1</v>
      </c>
      <c r="CB1480" t="s">
        <v>1</v>
      </c>
      <c r="CD1480" t="str" cm="1">
        <f t="array" aca="1" ref="CD1480" ca="1">eConcatenar(A1480:CB1480,"|")</f>
        <v>Vq2kyjY3EioggjcL|CAR2022-0422|3|MEMORIAL|TABASCO|CARDENAS|COLONIA CSAT |2022-01-22|14800|0|500|50|2|0|0|0|0|0|0|0|0|0|0|0|0|0|0|CRUZ|LOPEZ|GUADALUPE|SOLTERO|X|X|CALLE ARMADILLO MANZANA 18 LOTE 342|COLONIA CSAT |X|9371639995|X|X|X|CALLE ARMADILLO MANZANA 18 LOTE 342|X|LUNES|X|X|X|X|X|DOMICILIO |500|14300|0|0|0|2022-01-20|2022-01-27|x|x|x|x|x|QWZBUBTG9KVTQO|x|HOMBRE|X|14800|X|X|X|X|X|X|X|X|CARDENAS|X|X|X|X|X</v>
      </c>
    </row>
    <row r="1481" spans="1:82" x14ac:dyDescent="0.25">
      <c r="A1481" t="s">
        <v>1615</v>
      </c>
      <c r="B1481" t="s">
        <v>2760</v>
      </c>
      <c r="C1481">
        <v>3</v>
      </c>
      <c r="D1481" t="s">
        <v>3183</v>
      </c>
      <c r="E1481" t="s">
        <v>3188</v>
      </c>
      <c r="F1481" t="s">
        <v>0</v>
      </c>
      <c r="G1481" t="s">
        <v>3553</v>
      </c>
      <c r="H1481" t="s">
        <v>4037</v>
      </c>
      <c r="I1481">
        <v>14800</v>
      </c>
      <c r="J1481">
        <v>0</v>
      </c>
      <c r="K1481">
        <v>500</v>
      </c>
      <c r="L1481">
        <v>50</v>
      </c>
      <c r="M1481">
        <v>2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0</v>
      </c>
      <c r="AB1481" t="s">
        <v>4886</v>
      </c>
      <c r="AC1481" t="s">
        <v>4188</v>
      </c>
      <c r="AD1481" t="s">
        <v>4887</v>
      </c>
      <c r="AE1481" t="s">
        <v>4</v>
      </c>
      <c r="AF1481" t="s">
        <v>1</v>
      </c>
      <c r="AG1481" t="s">
        <v>1</v>
      </c>
      <c r="AH1481" t="s">
        <v>5655</v>
      </c>
      <c r="AI1481" t="s">
        <v>3553</v>
      </c>
      <c r="AJ1481" t="s">
        <v>1</v>
      </c>
      <c r="AK1481">
        <v>9932369256</v>
      </c>
      <c r="AL1481" t="s">
        <v>1</v>
      </c>
      <c r="AM1481" t="s">
        <v>1</v>
      </c>
      <c r="AN1481" t="s">
        <v>1</v>
      </c>
      <c r="AO1481" t="s">
        <v>5655</v>
      </c>
      <c r="AP1481" t="s">
        <v>1</v>
      </c>
      <c r="AQ1481" t="s">
        <v>2</v>
      </c>
      <c r="AR1481" t="s">
        <v>1</v>
      </c>
      <c r="AS1481" t="s">
        <v>1</v>
      </c>
      <c r="AT1481" t="s">
        <v>1</v>
      </c>
      <c r="AU1481" t="s">
        <v>1</v>
      </c>
      <c r="AV1481" t="s">
        <v>1</v>
      </c>
      <c r="AW1481" t="s">
        <v>11</v>
      </c>
      <c r="AX1481">
        <f>Tabla1[[#This Row],[precio del paquete]]-Tabla1[[#This Row],[Saldo_Deudor]]</f>
        <v>900</v>
      </c>
      <c r="AY1481">
        <v>13900</v>
      </c>
      <c r="AZ1481">
        <v>0</v>
      </c>
      <c r="BA1481">
        <v>0</v>
      </c>
      <c r="BB1481" s="20">
        <v>0</v>
      </c>
      <c r="BC1481" t="s">
        <v>4158</v>
      </c>
      <c r="BD1481" t="s">
        <v>4048</v>
      </c>
      <c r="BE1481" t="s">
        <v>3</v>
      </c>
      <c r="BF1481" t="s">
        <v>3</v>
      </c>
      <c r="BG1481" t="s">
        <v>3</v>
      </c>
      <c r="BH1481" t="s">
        <v>3</v>
      </c>
      <c r="BI1481" t="s">
        <v>3</v>
      </c>
      <c r="BJ1481" s="19" t="s">
        <v>6126</v>
      </c>
      <c r="BK1481" t="s">
        <v>3</v>
      </c>
      <c r="BL1481" t="s">
        <v>132</v>
      </c>
      <c r="BM1481" t="s">
        <v>1</v>
      </c>
      <c r="BN1481">
        <f>Tabla1[[#This Row],[precio del paquete]]</f>
        <v>14800</v>
      </c>
      <c r="BO1481" t="s">
        <v>1</v>
      </c>
      <c r="BP1481" t="s">
        <v>1</v>
      </c>
      <c r="BQ1481" t="s">
        <v>1</v>
      </c>
      <c r="BR1481" t="s">
        <v>1</v>
      </c>
      <c r="BS1481" t="s">
        <v>1</v>
      </c>
      <c r="BT1481" t="s">
        <v>1</v>
      </c>
      <c r="BU1481" t="s">
        <v>1</v>
      </c>
      <c r="BV1481" t="s">
        <v>1</v>
      </c>
      <c r="BW1481" t="s">
        <v>0</v>
      </c>
      <c r="BX1481" t="s">
        <v>1</v>
      </c>
      <c r="BY1481" t="s">
        <v>1</v>
      </c>
      <c r="BZ1481" t="s">
        <v>1</v>
      </c>
      <c r="CA1481" t="s">
        <v>1</v>
      </c>
      <c r="CB1481" t="s">
        <v>1</v>
      </c>
      <c r="CD1481" t="str" cm="1">
        <f t="array" aca="1" ref="CD1481" ca="1">eConcatenar(A1481:CB1481,"|")</f>
        <v>MCu3oMSZY5TwsvkQ|CAR2021-2641|3|MEMORIAL|TABASCO|CARDENAS|RANCHERIA PASO Y PLAYA|2021-06-16|14800|0|500|50|2|0|0|0|0|0|0|0|0|0|0|0|0|0|0|AGUILERA|ARIAS|NINIVE|SOLTERO|X|X|CARRETERA CARDENAS A HUIMANGUILLO KILOMETRO 26|RANCHERIA PASO Y PLAYA|X|9932369256|X|X|X|CARRETERA CARDENAS A HUIMANGUILLO KILOMETRO 26|X|LUNES|X|X|X|X|X|DOMICILIO |900|13900|0|0|0|2021-07-07|2021-07-14|x|x|x|x|x|QWZBUBTG9KVTQO|x|HOMBRE|X|14800|X|X|X|X|X|X|X|X|CARDENAS|X|X|X|X|X</v>
      </c>
    </row>
    <row r="1482" spans="1:82" x14ac:dyDescent="0.25">
      <c r="A1482" t="s">
        <v>1616</v>
      </c>
      <c r="B1482" t="s">
        <v>2769</v>
      </c>
      <c r="C1482">
        <v>3</v>
      </c>
      <c r="D1482" t="s">
        <v>3183</v>
      </c>
      <c r="E1482" t="s">
        <v>3188</v>
      </c>
      <c r="F1482" t="s">
        <v>0</v>
      </c>
      <c r="G1482" t="s">
        <v>3559</v>
      </c>
      <c r="H1482" t="s">
        <v>4040</v>
      </c>
      <c r="I1482">
        <v>14800</v>
      </c>
      <c r="J1482">
        <v>0</v>
      </c>
      <c r="K1482">
        <v>50</v>
      </c>
      <c r="L1482">
        <v>50</v>
      </c>
      <c r="M1482">
        <v>2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0</v>
      </c>
      <c r="AB1482" t="s">
        <v>4265</v>
      </c>
      <c r="AC1482" t="s">
        <v>4329</v>
      </c>
      <c r="AD1482" t="s">
        <v>4474</v>
      </c>
      <c r="AE1482" t="s">
        <v>4</v>
      </c>
      <c r="AF1482" t="s">
        <v>1</v>
      </c>
      <c r="AG1482" t="s">
        <v>1</v>
      </c>
      <c r="AH1482" t="s">
        <v>5319</v>
      </c>
      <c r="AI1482" t="s">
        <v>3559</v>
      </c>
      <c r="AJ1482" t="s">
        <v>1</v>
      </c>
      <c r="AK1482">
        <v>9371420368</v>
      </c>
      <c r="AL1482" t="s">
        <v>1</v>
      </c>
      <c r="AM1482" t="s">
        <v>1</v>
      </c>
      <c r="AN1482" t="s">
        <v>1</v>
      </c>
      <c r="AO1482" t="s">
        <v>5319</v>
      </c>
      <c r="AP1482" t="s">
        <v>1</v>
      </c>
      <c r="AQ1482" t="s">
        <v>2</v>
      </c>
      <c r="AR1482" t="s">
        <v>1</v>
      </c>
      <c r="AS1482" t="s">
        <v>1</v>
      </c>
      <c r="AT1482" t="s">
        <v>1</v>
      </c>
      <c r="AU1482" t="s">
        <v>1</v>
      </c>
      <c r="AV1482" t="s">
        <v>1</v>
      </c>
      <c r="AW1482" t="s">
        <v>11</v>
      </c>
      <c r="AX1482">
        <f>Tabla1[[#This Row],[precio del paquete]]-Tabla1[[#This Row],[Saldo_Deudor]]</f>
        <v>350</v>
      </c>
      <c r="AY1482">
        <v>14450</v>
      </c>
      <c r="AZ1482">
        <v>0</v>
      </c>
      <c r="BA1482">
        <v>0</v>
      </c>
      <c r="BB1482" s="20">
        <v>0</v>
      </c>
      <c r="BC1482" t="s">
        <v>3898</v>
      </c>
      <c r="BD1482" t="s">
        <v>3758</v>
      </c>
      <c r="BE1482" t="s">
        <v>3</v>
      </c>
      <c r="BF1482" t="s">
        <v>3</v>
      </c>
      <c r="BG1482" t="s">
        <v>3</v>
      </c>
      <c r="BH1482" t="s">
        <v>3</v>
      </c>
      <c r="BI1482" t="s">
        <v>3</v>
      </c>
      <c r="BJ1482" s="18" t="s">
        <v>6126</v>
      </c>
      <c r="BK1482" t="s">
        <v>3</v>
      </c>
      <c r="BL1482" t="s">
        <v>132</v>
      </c>
      <c r="BM1482" t="s">
        <v>1</v>
      </c>
      <c r="BN1482">
        <f>Tabla1[[#This Row],[precio del paquete]]</f>
        <v>14800</v>
      </c>
      <c r="BO1482" t="s">
        <v>1</v>
      </c>
      <c r="BP1482" t="s">
        <v>1</v>
      </c>
      <c r="BQ1482" t="s">
        <v>1</v>
      </c>
      <c r="BR1482" t="s">
        <v>1</v>
      </c>
      <c r="BS1482" t="s">
        <v>1</v>
      </c>
      <c r="BT1482" t="s">
        <v>1</v>
      </c>
      <c r="BU1482" t="s">
        <v>1</v>
      </c>
      <c r="BV1482" t="s">
        <v>1</v>
      </c>
      <c r="BW1482" t="s">
        <v>0</v>
      </c>
      <c r="BX1482" t="s">
        <v>1</v>
      </c>
      <c r="BY1482" t="s">
        <v>1</v>
      </c>
      <c r="BZ1482" t="s">
        <v>1</v>
      </c>
      <c r="CA1482" t="s">
        <v>1</v>
      </c>
      <c r="CB1482" t="s">
        <v>1</v>
      </c>
      <c r="CD1482" t="str" cm="1">
        <f t="array" aca="1" ref="CD1482" ca="1">eConcatenar(A1482:CB1482,"|")</f>
        <v>HOV0zMwEIy6caDdq|CAR2021-5224|3|MEMORIAL|TABASCO|CARDENAS|RANCHERIA RIO SECO Y MONTAÃ‘A |2021-08-09|14800|0|50|50|2|0|0|0|0|0|0|0|0|0|0|0|0|0|0|LEYVA|OVANDO|VERONICA|SOLTERO|X|X|CALLE SIN NOMBRE Y SIN NUMERO|RANCHERIA RIO SECO Y MONTAÃ‘A |X|9371420368|X|X|X|CALLE SIN NOMBRE Y SIN NUMERO|X|LUNES|X|X|X|X|X|DOMICILIO |350|14450|0|0|0|2021-10-21|2021-10-28|x|x|x|x|x|QWZBUBTG9KVTQO|x|HOMBRE|X|14800|X|X|X|X|X|X|X|X|CARDENAS|X|X|X|X|X</v>
      </c>
    </row>
    <row r="1483" spans="1:82" x14ac:dyDescent="0.25">
      <c r="A1483" t="s">
        <v>1617</v>
      </c>
      <c r="B1483" t="s">
        <v>2681</v>
      </c>
      <c r="C1483">
        <v>3</v>
      </c>
      <c r="D1483" t="s">
        <v>3183</v>
      </c>
      <c r="E1483" t="s">
        <v>3188</v>
      </c>
      <c r="F1483" t="s">
        <v>0</v>
      </c>
      <c r="G1483" t="s">
        <v>3511</v>
      </c>
      <c r="H1483" t="s">
        <v>3800</v>
      </c>
      <c r="I1483">
        <v>14800</v>
      </c>
      <c r="J1483">
        <v>0</v>
      </c>
      <c r="K1483">
        <v>500</v>
      </c>
      <c r="L1483">
        <v>50</v>
      </c>
      <c r="M1483">
        <v>2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  <c r="AA1483">
        <v>0</v>
      </c>
      <c r="AB1483" t="s">
        <v>4201</v>
      </c>
      <c r="AC1483" t="s">
        <v>4305</v>
      </c>
      <c r="AD1483" t="s">
        <v>4820</v>
      </c>
      <c r="AE1483" t="s">
        <v>4</v>
      </c>
      <c r="AF1483" t="s">
        <v>1</v>
      </c>
      <c r="AG1483" t="s">
        <v>1</v>
      </c>
      <c r="AH1483" t="s">
        <v>5595</v>
      </c>
      <c r="AI1483" t="s">
        <v>3511</v>
      </c>
      <c r="AJ1483" t="s">
        <v>1</v>
      </c>
      <c r="AK1483">
        <v>9333293604</v>
      </c>
      <c r="AL1483" t="s">
        <v>1</v>
      </c>
      <c r="AM1483" t="s">
        <v>1</v>
      </c>
      <c r="AN1483" t="s">
        <v>1</v>
      </c>
      <c r="AO1483" t="s">
        <v>5595</v>
      </c>
      <c r="AP1483" t="s">
        <v>1</v>
      </c>
      <c r="AQ1483" t="s">
        <v>2</v>
      </c>
      <c r="AR1483" t="s">
        <v>1</v>
      </c>
      <c r="AS1483" t="s">
        <v>1</v>
      </c>
      <c r="AT1483" t="s">
        <v>1</v>
      </c>
      <c r="AU1483" t="s">
        <v>1</v>
      </c>
      <c r="AV1483" t="s">
        <v>1</v>
      </c>
      <c r="AW1483" t="s">
        <v>11</v>
      </c>
      <c r="AX1483">
        <f>Tabla1[[#This Row],[precio del paquete]]-Tabla1[[#This Row],[Saldo_Deudor]]</f>
        <v>500</v>
      </c>
      <c r="AY1483">
        <v>14300</v>
      </c>
      <c r="AZ1483">
        <v>0</v>
      </c>
      <c r="BA1483">
        <v>0</v>
      </c>
      <c r="BB1483" s="20">
        <v>0</v>
      </c>
      <c r="BC1483" t="s">
        <v>6000</v>
      </c>
      <c r="BD1483" t="s">
        <v>6092</v>
      </c>
      <c r="BE1483" t="s">
        <v>3</v>
      </c>
      <c r="BF1483" t="s">
        <v>3</v>
      </c>
      <c r="BG1483" t="s">
        <v>3</v>
      </c>
      <c r="BH1483" t="s">
        <v>3</v>
      </c>
      <c r="BI1483" t="s">
        <v>3</v>
      </c>
      <c r="BJ1483" s="19" t="s">
        <v>6126</v>
      </c>
      <c r="BK1483" t="s">
        <v>3</v>
      </c>
      <c r="BL1483" t="s">
        <v>132</v>
      </c>
      <c r="BM1483" t="s">
        <v>1</v>
      </c>
      <c r="BN1483">
        <f>Tabla1[[#This Row],[precio del paquete]]</f>
        <v>14800</v>
      </c>
      <c r="BO1483" t="s">
        <v>1</v>
      </c>
      <c r="BP1483" t="s">
        <v>1</v>
      </c>
      <c r="BQ1483" t="s">
        <v>1</v>
      </c>
      <c r="BR1483" t="s">
        <v>1</v>
      </c>
      <c r="BS1483" t="s">
        <v>1</v>
      </c>
      <c r="BT1483" t="s">
        <v>1</v>
      </c>
      <c r="BU1483" t="s">
        <v>1</v>
      </c>
      <c r="BV1483" t="s">
        <v>1</v>
      </c>
      <c r="BW1483" t="s">
        <v>0</v>
      </c>
      <c r="BX1483" t="s">
        <v>1</v>
      </c>
      <c r="BY1483" t="s">
        <v>1</v>
      </c>
      <c r="BZ1483" t="s">
        <v>1</v>
      </c>
      <c r="CA1483" t="s">
        <v>1</v>
      </c>
      <c r="CB1483" t="s">
        <v>1</v>
      </c>
      <c r="CD1483" t="str" cm="1">
        <f t="array" aca="1" ref="CD1483" ca="1">eConcatenar(A1483:CB1483,"|")</f>
        <v>2Smb1J7jz4vCCSTV|CAR2021-1485|3|MEMORIAL|TABASCO|CARDENAS|RANCHERIA HIDALGO PRIMERA SECCION |2021-03-23|14800|0|500|50|2|0|0|0|0|0|0|0|0|0|0|0|0|0|0|HERNANDEZ|SANCHEZ|GERARDO|SOLTERO|X|X|CARRETERA CARDERNAS COMALCALCO KILOMETRO 5 1/2|RANCHERIA HIDALGO PRIMERA SECCION |X|9333293604|X|X|X|CARRETERA CARDERNAS COMALCALCO KILOMETRO 5 1/2|X|LUNES|X|X|X|X|X|DOMICILIO |500|14300|0|0|0|2021-04-23|2021-04-30|x|x|x|x|x|QWZBUBTG9KVTQO|x|HOMBRE|X|14800|X|X|X|X|X|X|X|X|CARDENAS|X|X|X|X|X</v>
      </c>
    </row>
    <row r="1484" spans="1:82" x14ac:dyDescent="0.25">
      <c r="A1484" t="s">
        <v>1618</v>
      </c>
      <c r="B1484" t="s">
        <v>2242</v>
      </c>
      <c r="C1484">
        <v>3</v>
      </c>
      <c r="D1484" t="s">
        <v>3185</v>
      </c>
      <c r="E1484" t="s">
        <v>3188</v>
      </c>
      <c r="F1484" t="s">
        <v>0</v>
      </c>
      <c r="G1484" t="s">
        <v>3259</v>
      </c>
      <c r="H1484" t="s">
        <v>3828</v>
      </c>
      <c r="I1484">
        <v>12900</v>
      </c>
      <c r="J1484">
        <v>0</v>
      </c>
      <c r="K1484">
        <v>200</v>
      </c>
      <c r="L1484">
        <v>50</v>
      </c>
      <c r="M1484">
        <v>1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0</v>
      </c>
      <c r="AA1484">
        <v>0</v>
      </c>
      <c r="AB1484" t="s">
        <v>7</v>
      </c>
      <c r="AC1484" t="s">
        <v>4388</v>
      </c>
      <c r="AD1484" t="s">
        <v>4258</v>
      </c>
      <c r="AE1484" t="s">
        <v>4</v>
      </c>
      <c r="AF1484" t="s">
        <v>1</v>
      </c>
      <c r="AG1484" t="s">
        <v>1</v>
      </c>
      <c r="AH1484" t="s">
        <v>5271</v>
      </c>
      <c r="AI1484" t="s">
        <v>3259</v>
      </c>
      <c r="AJ1484" t="s">
        <v>1</v>
      </c>
      <c r="AK1484">
        <v>9371098926</v>
      </c>
      <c r="AL1484" t="s">
        <v>1</v>
      </c>
      <c r="AM1484" t="s">
        <v>1</v>
      </c>
      <c r="AN1484" t="s">
        <v>1</v>
      </c>
      <c r="AO1484" t="s">
        <v>5271</v>
      </c>
      <c r="AP1484" t="s">
        <v>1</v>
      </c>
      <c r="AQ1484" t="s">
        <v>2</v>
      </c>
      <c r="AR1484" t="s">
        <v>1</v>
      </c>
      <c r="AS1484" t="s">
        <v>1</v>
      </c>
      <c r="AT1484" t="s">
        <v>1</v>
      </c>
      <c r="AU1484" t="s">
        <v>1</v>
      </c>
      <c r="AV1484" t="s">
        <v>1</v>
      </c>
      <c r="AW1484" t="s">
        <v>11</v>
      </c>
      <c r="AX1484">
        <f>Tabla1[[#This Row],[precio del paquete]]-Tabla1[[#This Row],[Saldo_Deudor]]</f>
        <v>1000</v>
      </c>
      <c r="AY1484">
        <v>11900</v>
      </c>
      <c r="AZ1484">
        <v>0</v>
      </c>
      <c r="BA1484">
        <v>0</v>
      </c>
      <c r="BB1484" s="20">
        <v>0</v>
      </c>
      <c r="BC1484" t="s">
        <v>4022</v>
      </c>
      <c r="BD1484" t="s">
        <v>6054</v>
      </c>
      <c r="BE1484" t="s">
        <v>3</v>
      </c>
      <c r="BF1484" t="s">
        <v>3</v>
      </c>
      <c r="BG1484" t="s">
        <v>3</v>
      </c>
      <c r="BH1484" t="s">
        <v>3</v>
      </c>
      <c r="BI1484" t="s">
        <v>3</v>
      </c>
      <c r="BJ1484" s="18" t="s">
        <v>6126</v>
      </c>
      <c r="BK1484" t="s">
        <v>3</v>
      </c>
      <c r="BL1484" t="s">
        <v>132</v>
      </c>
      <c r="BM1484" t="s">
        <v>1</v>
      </c>
      <c r="BN1484">
        <f>Tabla1[[#This Row],[precio del paquete]]</f>
        <v>12900</v>
      </c>
      <c r="BO1484" t="s">
        <v>1</v>
      </c>
      <c r="BP1484" t="s">
        <v>1</v>
      </c>
      <c r="BQ1484" t="s">
        <v>1</v>
      </c>
      <c r="BR1484" t="s">
        <v>1</v>
      </c>
      <c r="BS1484" t="s">
        <v>1</v>
      </c>
      <c r="BT1484" t="s">
        <v>1</v>
      </c>
      <c r="BU1484" t="s">
        <v>1</v>
      </c>
      <c r="BV1484" t="s">
        <v>1</v>
      </c>
      <c r="BW1484" t="s">
        <v>0</v>
      </c>
      <c r="BX1484" t="s">
        <v>1</v>
      </c>
      <c r="BY1484" t="s">
        <v>1</v>
      </c>
      <c r="BZ1484" t="s">
        <v>1</v>
      </c>
      <c r="CA1484" t="s">
        <v>1</v>
      </c>
      <c r="CB1484" t="s">
        <v>1</v>
      </c>
      <c r="CD1484" t="str" cm="1">
        <f t="array" aca="1" ref="CD1484" ca="1">eConcatenar(A1484:CB1484,"|")</f>
        <v>EIGq4xJB55C2BWVP|CAR2021-0413|3|IMPERIAL DE LUJO|TABASCO|CARDENAS|COLONIA CENTRO|2021-03-02|12900|0|200|50|1|0|0|0|0|0|0|0|0|0|0|0|0|0|0|LOPEZ|GARDUZA|MANUEL|SOLTERO|X|X|CALLE CUAHUCTEMOC NUMERO 207 INTERIOR|COLONIA CENTRO|X|9371098926|X|X|X|CALLE CUAHUCTEMOC NUMERO 207 INTERIOR|X|LUNES|X|X|X|X|X|DOMICILIO |1000|11900|0|0|0|2021-01-06|2021-01-13|x|x|x|x|x|QWZBUBTG9KVTQO|x|HOMBRE|X|12900|X|X|X|X|X|X|X|X|CARDENAS|X|X|X|X|X</v>
      </c>
    </row>
    <row r="1485" spans="1:82" x14ac:dyDescent="0.25">
      <c r="A1485" t="s">
        <v>1619</v>
      </c>
      <c r="B1485" t="s">
        <v>2301</v>
      </c>
      <c r="C1485">
        <v>3</v>
      </c>
      <c r="D1485" t="s">
        <v>3183</v>
      </c>
      <c r="E1485" t="s">
        <v>3188</v>
      </c>
      <c r="F1485" t="s">
        <v>3189</v>
      </c>
      <c r="G1485" t="s">
        <v>3296</v>
      </c>
      <c r="H1485" t="s">
        <v>3862</v>
      </c>
      <c r="I1485">
        <v>14800</v>
      </c>
      <c r="J1485">
        <v>0</v>
      </c>
      <c r="K1485">
        <v>100</v>
      </c>
      <c r="L1485">
        <v>50</v>
      </c>
      <c r="M1485">
        <v>2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 t="s">
        <v>4224</v>
      </c>
      <c r="AC1485" t="s">
        <v>4470</v>
      </c>
      <c r="AD1485" t="s">
        <v>4432</v>
      </c>
      <c r="AE1485" t="s">
        <v>4</v>
      </c>
      <c r="AF1485" t="s">
        <v>1</v>
      </c>
      <c r="AG1485" t="s">
        <v>1</v>
      </c>
      <c r="AH1485" t="s">
        <v>5327</v>
      </c>
      <c r="AI1485" t="s">
        <v>3296</v>
      </c>
      <c r="AJ1485" t="s">
        <v>1</v>
      </c>
      <c r="AK1485">
        <v>9331219917</v>
      </c>
      <c r="AL1485" t="s">
        <v>1</v>
      </c>
      <c r="AM1485" t="s">
        <v>1</v>
      </c>
      <c r="AN1485" t="s">
        <v>1</v>
      </c>
      <c r="AO1485" t="s">
        <v>5327</v>
      </c>
      <c r="AP1485" t="s">
        <v>1</v>
      </c>
      <c r="AQ1485" t="s">
        <v>2</v>
      </c>
      <c r="AR1485" t="s">
        <v>1</v>
      </c>
      <c r="AS1485" t="s">
        <v>1</v>
      </c>
      <c r="AT1485" t="s">
        <v>1</v>
      </c>
      <c r="AU1485" t="s">
        <v>1</v>
      </c>
      <c r="AV1485" t="s">
        <v>1</v>
      </c>
      <c r="AW1485" t="s">
        <v>11</v>
      </c>
      <c r="AX1485">
        <f>Tabla1[[#This Row],[precio del paquete]]-Tabla1[[#This Row],[Saldo_Deudor]]</f>
        <v>100</v>
      </c>
      <c r="AY1485">
        <v>14700</v>
      </c>
      <c r="AZ1485">
        <v>0</v>
      </c>
      <c r="BA1485">
        <v>0</v>
      </c>
      <c r="BB1485" s="20">
        <v>0</v>
      </c>
      <c r="BC1485" t="s">
        <v>3763</v>
      </c>
      <c r="BD1485" t="s">
        <v>6037</v>
      </c>
      <c r="BE1485" t="s">
        <v>3</v>
      </c>
      <c r="BF1485" t="s">
        <v>3</v>
      </c>
      <c r="BG1485" t="s">
        <v>3</v>
      </c>
      <c r="BH1485" t="s">
        <v>3</v>
      </c>
      <c r="BI1485" t="s">
        <v>3</v>
      </c>
      <c r="BJ1485" s="19" t="s">
        <v>6126</v>
      </c>
      <c r="BK1485" t="s">
        <v>3</v>
      </c>
      <c r="BL1485" t="s">
        <v>132</v>
      </c>
      <c r="BM1485" t="s">
        <v>1</v>
      </c>
      <c r="BN1485">
        <f>Tabla1[[#This Row],[precio del paquete]]</f>
        <v>14800</v>
      </c>
      <c r="BO1485" t="s">
        <v>1</v>
      </c>
      <c r="BP1485" t="s">
        <v>1</v>
      </c>
      <c r="BQ1485" t="s">
        <v>1</v>
      </c>
      <c r="BR1485" t="s">
        <v>1</v>
      </c>
      <c r="BS1485" t="s">
        <v>1</v>
      </c>
      <c r="BT1485" t="s">
        <v>1</v>
      </c>
      <c r="BU1485" t="s">
        <v>1</v>
      </c>
      <c r="BV1485" t="s">
        <v>1</v>
      </c>
      <c r="BW1485" t="s">
        <v>0</v>
      </c>
      <c r="BX1485" t="s">
        <v>1</v>
      </c>
      <c r="BY1485" t="s">
        <v>1</v>
      </c>
      <c r="BZ1485" t="s">
        <v>1</v>
      </c>
      <c r="CA1485" t="s">
        <v>1</v>
      </c>
      <c r="CB1485" t="s">
        <v>1</v>
      </c>
      <c r="CD1485" t="str" cm="1">
        <f t="array" aca="1" ref="CD1485" ca="1">eConcatenar(A1485:CB1485,"|")</f>
        <v>vB25AETgnslCSELi|COM2021-3916|3|MEMORIAL|TABASCO|COMALCALCO|COLONIA TECOLUTILLA|2021-01-01|14800|0|100|50|2|0|0|0|0|0|0|0|0|0|0|0|0|0|0|DOMINGUEZ|TRINIDAD|LEONARDO|SOLTERO|X|X|CALLE BENITO JUAREZ|COLONIA TECOLUTILLA|X|9331219917|X|X|X|CALLE BENITO JUAREZ|X|LUNES|X|X|X|X|X|DOMICILIO |100|14700|0|0|0|2022-02-01|2022-02-08|x|x|x|x|x|QWZBUBTG9KVTQO|x|HOMBRE|X|14800|X|X|X|X|X|X|X|X|CARDENAS|X|X|X|X|X</v>
      </c>
    </row>
    <row r="1486" spans="1:82" x14ac:dyDescent="0.25">
      <c r="A1486" t="s">
        <v>1620</v>
      </c>
      <c r="B1486" t="s">
        <v>2621</v>
      </c>
      <c r="C1486">
        <v>3</v>
      </c>
      <c r="D1486" t="s">
        <v>3183</v>
      </c>
      <c r="E1486" t="s">
        <v>3188</v>
      </c>
      <c r="F1486" t="s">
        <v>3189</v>
      </c>
      <c r="G1486" t="s">
        <v>3486</v>
      </c>
      <c r="H1486" t="s">
        <v>3930</v>
      </c>
      <c r="I1486">
        <v>14800</v>
      </c>
      <c r="J1486">
        <v>0</v>
      </c>
      <c r="K1486">
        <v>200</v>
      </c>
      <c r="L1486">
        <v>50</v>
      </c>
      <c r="M1486">
        <v>2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0</v>
      </c>
      <c r="AA1486">
        <v>0</v>
      </c>
      <c r="AB1486" t="s">
        <v>4201</v>
      </c>
      <c r="AC1486" t="s">
        <v>7</v>
      </c>
      <c r="AD1486" t="s">
        <v>4783</v>
      </c>
      <c r="AE1486" t="s">
        <v>4</v>
      </c>
      <c r="AF1486" t="s">
        <v>1</v>
      </c>
      <c r="AG1486" t="s">
        <v>1</v>
      </c>
      <c r="AH1486" t="s">
        <v>5546</v>
      </c>
      <c r="AI1486" t="s">
        <v>3486</v>
      </c>
      <c r="AJ1486" t="s">
        <v>1</v>
      </c>
      <c r="AK1486">
        <v>9331040708</v>
      </c>
      <c r="AL1486" t="s">
        <v>1</v>
      </c>
      <c r="AM1486" t="s">
        <v>1</v>
      </c>
      <c r="AN1486" t="s">
        <v>1</v>
      </c>
      <c r="AO1486" t="s">
        <v>5546</v>
      </c>
      <c r="AP1486" t="s">
        <v>1</v>
      </c>
      <c r="AQ1486" t="s">
        <v>2</v>
      </c>
      <c r="AR1486" t="s">
        <v>1</v>
      </c>
      <c r="AS1486" t="s">
        <v>1</v>
      </c>
      <c r="AT1486" t="s">
        <v>1</v>
      </c>
      <c r="AU1486" t="s">
        <v>1</v>
      </c>
      <c r="AV1486" t="s">
        <v>1</v>
      </c>
      <c r="AW1486" t="s">
        <v>11</v>
      </c>
      <c r="AX1486">
        <f>Tabla1[[#This Row],[precio del paquete]]-Tabla1[[#This Row],[Saldo_Deudor]]</f>
        <v>200</v>
      </c>
      <c r="AY1486">
        <v>14600</v>
      </c>
      <c r="AZ1486">
        <v>0</v>
      </c>
      <c r="BA1486">
        <v>0</v>
      </c>
      <c r="BB1486" s="20">
        <v>0</v>
      </c>
      <c r="BC1486" t="s">
        <v>4121</v>
      </c>
      <c r="BD1486" t="s">
        <v>6074</v>
      </c>
      <c r="BE1486" t="s">
        <v>3</v>
      </c>
      <c r="BF1486" t="s">
        <v>3</v>
      </c>
      <c r="BG1486" t="s">
        <v>3</v>
      </c>
      <c r="BH1486" t="s">
        <v>3</v>
      </c>
      <c r="BI1486" t="s">
        <v>3</v>
      </c>
      <c r="BJ1486" s="18" t="s">
        <v>6149</v>
      </c>
      <c r="BK1486" t="s">
        <v>3</v>
      </c>
      <c r="BL1486" t="s">
        <v>132</v>
      </c>
      <c r="BM1486" t="s">
        <v>1</v>
      </c>
      <c r="BN1486">
        <f>Tabla1[[#This Row],[precio del paquete]]</f>
        <v>14800</v>
      </c>
      <c r="BO1486" t="s">
        <v>1</v>
      </c>
      <c r="BP1486" t="s">
        <v>1</v>
      </c>
      <c r="BQ1486" t="s">
        <v>1</v>
      </c>
      <c r="BR1486" t="s">
        <v>1</v>
      </c>
      <c r="BS1486" t="s">
        <v>1</v>
      </c>
      <c r="BT1486" t="s">
        <v>1</v>
      </c>
      <c r="BU1486" t="s">
        <v>1</v>
      </c>
      <c r="BV1486" t="s">
        <v>1</v>
      </c>
      <c r="BW1486" t="s">
        <v>0</v>
      </c>
      <c r="BX1486" t="s">
        <v>1</v>
      </c>
      <c r="BY1486" t="s">
        <v>1</v>
      </c>
      <c r="BZ1486" t="s">
        <v>1</v>
      </c>
      <c r="CA1486" t="s">
        <v>1</v>
      </c>
      <c r="CB1486" t="s">
        <v>1</v>
      </c>
      <c r="CD1486" t="str" cm="1">
        <f t="array" aca="1" ref="CD1486" ca="1">eConcatenar(A1486:CB1486,"|")</f>
        <v>QKBt9BYLzIbG97Eg|COM2021-3994|3|MEMORIAL|TABASCO|COMALCALCO|POBLADO COCOHITAL|2021-12-28|14800|0|200|50|2|0|0|0|0|0|0|0|0|0|0|0|0|0|0|HERNANDEZ|LOPEZ|YOVANY|SOLTERO|X|X|CARRETERA VECINAL AL PASO LA UNION|POBLADO COCOHITAL|X|9331040708|X|X|X|CARRETERA VECINAL AL PASO LA UNION|X|LUNES|X|X|X|X|X|DOMICILIO |200|14600|0|0|0|2021-12-27|2022-01-03|x|x|x|x|x|QWZGYS8Q9KVTQO|x|HOMBRE|X|14800|X|X|X|X|X|X|X|X|CARDENAS|X|X|X|X|X</v>
      </c>
    </row>
    <row r="1487" spans="1:82" x14ac:dyDescent="0.25">
      <c r="A1487" t="s">
        <v>1621</v>
      </c>
      <c r="B1487" t="s">
        <v>2900</v>
      </c>
      <c r="C1487">
        <v>3</v>
      </c>
      <c r="D1487" t="s">
        <v>3183</v>
      </c>
      <c r="E1487" t="s">
        <v>3188</v>
      </c>
      <c r="F1487" t="s">
        <v>3189</v>
      </c>
      <c r="G1487" t="s">
        <v>3624</v>
      </c>
      <c r="H1487" t="s">
        <v>3836</v>
      </c>
      <c r="I1487">
        <v>14800</v>
      </c>
      <c r="J1487">
        <v>0</v>
      </c>
      <c r="K1487">
        <v>400</v>
      </c>
      <c r="L1487">
        <v>50</v>
      </c>
      <c r="M1487">
        <v>2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0</v>
      </c>
      <c r="AB1487" t="s">
        <v>4228</v>
      </c>
      <c r="AC1487" t="s">
        <v>4541</v>
      </c>
      <c r="AD1487" t="s">
        <v>4815</v>
      </c>
      <c r="AE1487" t="s">
        <v>4</v>
      </c>
      <c r="AF1487" t="s">
        <v>1</v>
      </c>
      <c r="AG1487" t="s">
        <v>1</v>
      </c>
      <c r="AH1487" t="s">
        <v>5741</v>
      </c>
      <c r="AI1487" t="s">
        <v>3624</v>
      </c>
      <c r="AJ1487" t="s">
        <v>1</v>
      </c>
      <c r="AK1487">
        <v>9333259856</v>
      </c>
      <c r="AL1487" t="s">
        <v>1</v>
      </c>
      <c r="AM1487" t="s">
        <v>1</v>
      </c>
      <c r="AN1487" t="s">
        <v>1</v>
      </c>
      <c r="AO1487" t="s">
        <v>5741</v>
      </c>
      <c r="AP1487" t="s">
        <v>1</v>
      </c>
      <c r="AQ1487" t="s">
        <v>2</v>
      </c>
      <c r="AR1487" t="s">
        <v>1</v>
      </c>
      <c r="AS1487" t="s">
        <v>1</v>
      </c>
      <c r="AT1487" t="s">
        <v>1</v>
      </c>
      <c r="AU1487" t="s">
        <v>1</v>
      </c>
      <c r="AV1487" t="s">
        <v>1</v>
      </c>
      <c r="AW1487" t="s">
        <v>11</v>
      </c>
      <c r="AX1487">
        <f>Tabla1[[#This Row],[precio del paquete]]-Tabla1[[#This Row],[Saldo_Deudor]]</f>
        <v>400</v>
      </c>
      <c r="AY1487">
        <v>14400</v>
      </c>
      <c r="AZ1487">
        <v>0</v>
      </c>
      <c r="BA1487">
        <v>0</v>
      </c>
      <c r="BB1487" s="20">
        <v>0</v>
      </c>
      <c r="BC1487" t="s">
        <v>3985</v>
      </c>
      <c r="BD1487" t="s">
        <v>4141</v>
      </c>
      <c r="BE1487" t="s">
        <v>3</v>
      </c>
      <c r="BF1487" t="s">
        <v>3</v>
      </c>
      <c r="BG1487" t="s">
        <v>3</v>
      </c>
      <c r="BH1487" t="s">
        <v>3</v>
      </c>
      <c r="BI1487" t="s">
        <v>3</v>
      </c>
      <c r="BJ1487" s="19" t="s">
        <v>6149</v>
      </c>
      <c r="BK1487" t="s">
        <v>3</v>
      </c>
      <c r="BL1487" t="s">
        <v>132</v>
      </c>
      <c r="BM1487" t="s">
        <v>1</v>
      </c>
      <c r="BN1487">
        <f>Tabla1[[#This Row],[precio del paquete]]</f>
        <v>14800</v>
      </c>
      <c r="BO1487" t="s">
        <v>1</v>
      </c>
      <c r="BP1487" t="s">
        <v>1</v>
      </c>
      <c r="BQ1487" t="s">
        <v>1</v>
      </c>
      <c r="BR1487" t="s">
        <v>1</v>
      </c>
      <c r="BS1487" t="s">
        <v>1</v>
      </c>
      <c r="BT1487" t="s">
        <v>1</v>
      </c>
      <c r="BU1487" t="s">
        <v>1</v>
      </c>
      <c r="BV1487" t="s">
        <v>1</v>
      </c>
      <c r="BW1487" t="s">
        <v>0</v>
      </c>
      <c r="BX1487" t="s">
        <v>1</v>
      </c>
      <c r="BY1487" t="s">
        <v>1</v>
      </c>
      <c r="BZ1487" t="s">
        <v>1</v>
      </c>
      <c r="CA1487" t="s">
        <v>1</v>
      </c>
      <c r="CB1487" t="s">
        <v>1</v>
      </c>
      <c r="CD1487" t="str" cm="1">
        <f t="array" aca="1" ref="CD1487" ca="1">eConcatenar(A1487:CB1487,"|")</f>
        <v>Je018NGaUuFn2gIc|COM2021-3794|3|MEMORIAL|TABASCO|COMALCALCO|VILLA TECOLUTILLA|2021-11-27|14800|0|400|50|2|0|0|0|0|0|0|0|0|0|0|0|0|0|0|VENTURA|MADRIGAL|EFREN|SOLTERO|X|X|RAYON CON ESQUINA GALEANA|VILLA TECOLUTILLA|X|9333259856|X|X|X|RAYON CON ESQUINA GALEANA|X|LUNES|X|X|X|X|X|DOMICILIO |400|14400|0|0|0|2022-01-17|2022-01-24|x|x|x|x|x|QWZGYS8Q9KVTQO|x|HOMBRE|X|14800|X|X|X|X|X|X|X|X|CARDENAS|X|X|X|X|X</v>
      </c>
    </row>
    <row r="1488" spans="1:82" x14ac:dyDescent="0.25">
      <c r="A1488" t="s">
        <v>1622</v>
      </c>
      <c r="B1488" t="s">
        <v>2780</v>
      </c>
      <c r="C1488">
        <v>3</v>
      </c>
      <c r="D1488" t="s">
        <v>3183</v>
      </c>
      <c r="E1488" t="s">
        <v>3188</v>
      </c>
      <c r="F1488" t="s">
        <v>3189</v>
      </c>
      <c r="G1488" t="s">
        <v>3562</v>
      </c>
      <c r="H1488" t="s">
        <v>3834</v>
      </c>
      <c r="I1488">
        <v>14800</v>
      </c>
      <c r="J1488">
        <v>0</v>
      </c>
      <c r="K1488">
        <v>100</v>
      </c>
      <c r="L1488">
        <v>50</v>
      </c>
      <c r="M1488">
        <v>1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  <c r="AA1488">
        <v>0</v>
      </c>
      <c r="AB1488" t="s">
        <v>4231</v>
      </c>
      <c r="AC1488" t="s">
        <v>4183</v>
      </c>
      <c r="AD1488" t="s">
        <v>4815</v>
      </c>
      <c r="AE1488" t="s">
        <v>4</v>
      </c>
      <c r="AF1488" t="s">
        <v>1</v>
      </c>
      <c r="AG1488" t="s">
        <v>1</v>
      </c>
      <c r="AH1488" t="s">
        <v>3237</v>
      </c>
      <c r="AI1488" t="s">
        <v>3562</v>
      </c>
      <c r="AJ1488" t="s">
        <v>1</v>
      </c>
      <c r="AK1488">
        <v>9991099808</v>
      </c>
      <c r="AL1488" t="s">
        <v>1</v>
      </c>
      <c r="AM1488" t="s">
        <v>1</v>
      </c>
      <c r="AN1488" t="s">
        <v>1</v>
      </c>
      <c r="AO1488" t="s">
        <v>3237</v>
      </c>
      <c r="AP1488" t="s">
        <v>1</v>
      </c>
      <c r="AQ1488" t="s">
        <v>2</v>
      </c>
      <c r="AR1488" t="s">
        <v>1</v>
      </c>
      <c r="AS1488" t="s">
        <v>1</v>
      </c>
      <c r="AT1488" t="s">
        <v>1</v>
      </c>
      <c r="AU1488" t="s">
        <v>1</v>
      </c>
      <c r="AV1488" t="s">
        <v>1</v>
      </c>
      <c r="AW1488" t="s">
        <v>11</v>
      </c>
      <c r="AX1488">
        <f>Tabla1[[#This Row],[precio del paquete]]-Tabla1[[#This Row],[Saldo_Deudor]]</f>
        <v>1300</v>
      </c>
      <c r="AY1488">
        <v>13500</v>
      </c>
      <c r="AZ1488">
        <v>0</v>
      </c>
      <c r="BA1488">
        <v>0</v>
      </c>
      <c r="BB1488" s="20">
        <v>0</v>
      </c>
      <c r="BC1488" t="s">
        <v>3924</v>
      </c>
      <c r="BD1488" t="s">
        <v>6041</v>
      </c>
      <c r="BE1488" t="s">
        <v>3</v>
      </c>
      <c r="BF1488" t="s">
        <v>3</v>
      </c>
      <c r="BG1488" t="s">
        <v>3</v>
      </c>
      <c r="BH1488" t="s">
        <v>3</v>
      </c>
      <c r="BI1488" t="s">
        <v>3</v>
      </c>
      <c r="BJ1488" s="18" t="s">
        <v>6149</v>
      </c>
      <c r="BK1488" t="s">
        <v>3</v>
      </c>
      <c r="BL1488" t="s">
        <v>132</v>
      </c>
      <c r="BM1488" t="s">
        <v>1</v>
      </c>
      <c r="BN1488">
        <f>Tabla1[[#This Row],[precio del paquete]]</f>
        <v>14800</v>
      </c>
      <c r="BO1488" t="s">
        <v>1</v>
      </c>
      <c r="BP1488" t="s">
        <v>1</v>
      </c>
      <c r="BQ1488" t="s">
        <v>1</v>
      </c>
      <c r="BR1488" t="s">
        <v>1</v>
      </c>
      <c r="BS1488" t="s">
        <v>1</v>
      </c>
      <c r="BT1488" t="s">
        <v>1</v>
      </c>
      <c r="BU1488" t="s">
        <v>1</v>
      </c>
      <c r="BV1488" t="s">
        <v>1</v>
      </c>
      <c r="BW1488" t="s">
        <v>0</v>
      </c>
      <c r="BX1488" t="s">
        <v>1</v>
      </c>
      <c r="BY1488" t="s">
        <v>1</v>
      </c>
      <c r="BZ1488" t="s">
        <v>1</v>
      </c>
      <c r="CA1488" t="s">
        <v>1</v>
      </c>
      <c r="CB1488" t="s">
        <v>1</v>
      </c>
      <c r="CD1488" t="str" cm="1">
        <f t="array" aca="1" ref="CD1488" ca="1">eConcatenar(A1488:CB1488,"|")</f>
        <v>mNAvr2SsvAWS6qgs|CAR2021-6000|3|MEMORIAL|TABASCO|COMALCALCO|RANCHERIA SANTANA SEGUNDA SECCION A|2021-07-10|14800|0|100|50|1|0|0|0|0|0|0|0|0|0|0|0|0|0|0|MORALES|DE LA CRUZ|EFREN|SOLTERO|X|X|CARRETERA PRINCIPAL SIN NUMERO|RANCHERIA SANTANA SEGUNDA SECCION A|X|9991099808|X|X|X|CARRETERA PRINCIPAL SIN NUMERO|X|LUNES|X|X|X|X|X|DOMICILIO |1300|13500|0|0|0|2022-08-01|2022-08-08|x|x|x|x|x|QWZGYS8Q9KVTQO|x|HOMBRE|X|14800|X|X|X|X|X|X|X|X|CARDENAS|X|X|X|X|X</v>
      </c>
    </row>
    <row r="1489" spans="1:82" x14ac:dyDescent="0.25">
      <c r="A1489" t="s">
        <v>1623</v>
      </c>
      <c r="B1489" t="s">
        <v>2297</v>
      </c>
      <c r="C1489">
        <v>3</v>
      </c>
      <c r="D1489" t="s">
        <v>3183</v>
      </c>
      <c r="E1489" t="s">
        <v>3188</v>
      </c>
      <c r="F1489" t="s">
        <v>3189</v>
      </c>
      <c r="G1489" t="s">
        <v>3292</v>
      </c>
      <c r="H1489" t="s">
        <v>3860</v>
      </c>
      <c r="I1489">
        <v>14800</v>
      </c>
      <c r="J1489">
        <v>0</v>
      </c>
      <c r="K1489">
        <v>200</v>
      </c>
      <c r="L1489">
        <v>50</v>
      </c>
      <c r="M1489">
        <v>1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 t="s">
        <v>4188</v>
      </c>
      <c r="AC1489" t="s">
        <v>4230</v>
      </c>
      <c r="AD1489" t="s">
        <v>4464</v>
      </c>
      <c r="AE1489" t="s">
        <v>4</v>
      </c>
      <c r="AF1489" t="s">
        <v>1</v>
      </c>
      <c r="AG1489" t="s">
        <v>1</v>
      </c>
      <c r="AH1489" t="s">
        <v>5323</v>
      </c>
      <c r="AI1489" t="s">
        <v>3292</v>
      </c>
      <c r="AJ1489" t="s">
        <v>1</v>
      </c>
      <c r="AK1489">
        <v>9371392049</v>
      </c>
      <c r="AL1489" t="s">
        <v>1</v>
      </c>
      <c r="AM1489" t="s">
        <v>1</v>
      </c>
      <c r="AN1489" t="s">
        <v>1</v>
      </c>
      <c r="AO1489" t="s">
        <v>5323</v>
      </c>
      <c r="AP1489" t="s">
        <v>1</v>
      </c>
      <c r="AQ1489" t="s">
        <v>2</v>
      </c>
      <c r="AR1489" t="s">
        <v>1</v>
      </c>
      <c r="AS1489" t="s">
        <v>1</v>
      </c>
      <c r="AT1489" t="s">
        <v>1</v>
      </c>
      <c r="AU1489" t="s">
        <v>1</v>
      </c>
      <c r="AV1489" t="s">
        <v>1</v>
      </c>
      <c r="AW1489" t="s">
        <v>11</v>
      </c>
      <c r="AX1489">
        <f>Tabla1[[#This Row],[precio del paquete]]-Tabla1[[#This Row],[Saldo_Deudor]]</f>
        <v>400</v>
      </c>
      <c r="AY1489">
        <v>14400</v>
      </c>
      <c r="AZ1489">
        <v>0</v>
      </c>
      <c r="BA1489">
        <v>0</v>
      </c>
      <c r="BB1489" s="20">
        <v>0</v>
      </c>
      <c r="BC1489" t="s">
        <v>5968</v>
      </c>
      <c r="BD1489" t="s">
        <v>5988</v>
      </c>
      <c r="BE1489" t="s">
        <v>3</v>
      </c>
      <c r="BF1489" t="s">
        <v>3</v>
      </c>
      <c r="BG1489" t="s">
        <v>3</v>
      </c>
      <c r="BH1489" t="s">
        <v>3</v>
      </c>
      <c r="BI1489" t="s">
        <v>3</v>
      </c>
      <c r="BJ1489" s="19" t="s">
        <v>6136</v>
      </c>
      <c r="BK1489" t="s">
        <v>3</v>
      </c>
      <c r="BL1489" t="s">
        <v>132</v>
      </c>
      <c r="BM1489" t="s">
        <v>1</v>
      </c>
      <c r="BN1489">
        <f>Tabla1[[#This Row],[precio del paquete]]</f>
        <v>14800</v>
      </c>
      <c r="BO1489" t="s">
        <v>1</v>
      </c>
      <c r="BP1489" t="s">
        <v>1</v>
      </c>
      <c r="BQ1489" t="s">
        <v>1</v>
      </c>
      <c r="BR1489" t="s">
        <v>1</v>
      </c>
      <c r="BS1489" t="s">
        <v>1</v>
      </c>
      <c r="BT1489" t="s">
        <v>1</v>
      </c>
      <c r="BU1489" t="s">
        <v>1</v>
      </c>
      <c r="BV1489" t="s">
        <v>1</v>
      </c>
      <c r="BW1489" t="s">
        <v>0</v>
      </c>
      <c r="BX1489" t="s">
        <v>1</v>
      </c>
      <c r="BY1489" t="s">
        <v>1</v>
      </c>
      <c r="BZ1489" t="s">
        <v>1</v>
      </c>
      <c r="CA1489" t="s">
        <v>1</v>
      </c>
      <c r="CB1489" t="s">
        <v>1</v>
      </c>
      <c r="CD1489" t="str" cm="1">
        <f t="array" aca="1" ref="CD1489" ca="1">eConcatenar(A1489:CB1489,"|")</f>
        <v>x9EEoXUTS64ceVsy|CAR2021-7479|3|MEMORIAL|TABASCO|COMALCALCO|COLONIA SANTA MARIA PERIFERICO|2021-07-12|14800|0|200|50|1|0|0|0|0|0|0|0|0|0|0|0|0|0|0|ARIAS|VELAZQUEZ|NATANAEL|SOLTERO|X|X|CALLE MANGOS NUMERO 13 |COLONIA SANTA MARIA PERIFERICO|X|9371392049|X|X|X|CALLE MANGOS NUMERO 13 |X|LUNES|X|X|X|X|X|DOMICILIO |400|14400|0|0|0|2022-01-01|2022-01-08|x|x|x|x|x|QWZBUES49KVTQO|x|HOMBRE|X|14800|X|X|X|X|X|X|X|X|CARDENAS|X|X|X|X|X</v>
      </c>
    </row>
    <row r="1490" spans="1:82" x14ac:dyDescent="0.25">
      <c r="A1490" t="s">
        <v>1624</v>
      </c>
      <c r="B1490" t="s">
        <v>2776</v>
      </c>
      <c r="C1490">
        <v>3</v>
      </c>
      <c r="D1490" t="s">
        <v>3183</v>
      </c>
      <c r="E1490" t="s">
        <v>3188</v>
      </c>
      <c r="F1490" t="s">
        <v>0</v>
      </c>
      <c r="G1490" t="s">
        <v>3560</v>
      </c>
      <c r="H1490" t="s">
        <v>4040</v>
      </c>
      <c r="I1490">
        <v>14800</v>
      </c>
      <c r="J1490">
        <v>0</v>
      </c>
      <c r="K1490">
        <v>150</v>
      </c>
      <c r="L1490">
        <v>50</v>
      </c>
      <c r="M1490">
        <v>1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0</v>
      </c>
      <c r="AA1490">
        <v>0</v>
      </c>
      <c r="AB1490" t="s">
        <v>4897</v>
      </c>
      <c r="AC1490" t="s">
        <v>4381</v>
      </c>
      <c r="AD1490" t="s">
        <v>4898</v>
      </c>
      <c r="AE1490" t="s">
        <v>4</v>
      </c>
      <c r="AF1490" t="s">
        <v>1</v>
      </c>
      <c r="AG1490" t="s">
        <v>1</v>
      </c>
      <c r="AH1490" t="s">
        <v>3237</v>
      </c>
      <c r="AI1490" t="s">
        <v>3560</v>
      </c>
      <c r="AJ1490" t="s">
        <v>1</v>
      </c>
      <c r="AK1490">
        <v>9371621804</v>
      </c>
      <c r="AL1490" t="s">
        <v>1</v>
      </c>
      <c r="AM1490" t="s">
        <v>1</v>
      </c>
      <c r="AN1490" t="s">
        <v>1</v>
      </c>
      <c r="AO1490" t="s">
        <v>3237</v>
      </c>
      <c r="AP1490" t="s">
        <v>1</v>
      </c>
      <c r="AQ1490" t="s">
        <v>2</v>
      </c>
      <c r="AR1490" t="s">
        <v>1</v>
      </c>
      <c r="AS1490" t="s">
        <v>1</v>
      </c>
      <c r="AT1490" t="s">
        <v>1</v>
      </c>
      <c r="AU1490" t="s">
        <v>1</v>
      </c>
      <c r="AV1490" t="s">
        <v>1</v>
      </c>
      <c r="AW1490" t="s">
        <v>11</v>
      </c>
      <c r="AX1490">
        <f>Tabla1[[#This Row],[precio del paquete]]-Tabla1[[#This Row],[Saldo_Deudor]]</f>
        <v>450</v>
      </c>
      <c r="AY1490">
        <v>14350</v>
      </c>
      <c r="AZ1490">
        <v>0</v>
      </c>
      <c r="BA1490">
        <v>0</v>
      </c>
      <c r="BB1490" s="20">
        <v>0</v>
      </c>
      <c r="BC1490" t="s">
        <v>3777</v>
      </c>
      <c r="BD1490" t="s">
        <v>3955</v>
      </c>
      <c r="BE1490" t="s">
        <v>3</v>
      </c>
      <c r="BF1490" t="s">
        <v>3</v>
      </c>
      <c r="BG1490" t="s">
        <v>3</v>
      </c>
      <c r="BH1490" t="s">
        <v>3</v>
      </c>
      <c r="BI1490" t="s">
        <v>3</v>
      </c>
      <c r="BJ1490" s="18" t="s">
        <v>6136</v>
      </c>
      <c r="BK1490" t="s">
        <v>3</v>
      </c>
      <c r="BL1490" t="s">
        <v>132</v>
      </c>
      <c r="BM1490" t="s">
        <v>1</v>
      </c>
      <c r="BN1490">
        <f>Tabla1[[#This Row],[precio del paquete]]</f>
        <v>14800</v>
      </c>
      <c r="BO1490" t="s">
        <v>1</v>
      </c>
      <c r="BP1490" t="s">
        <v>1</v>
      </c>
      <c r="BQ1490" t="s">
        <v>1</v>
      </c>
      <c r="BR1490" t="s">
        <v>1</v>
      </c>
      <c r="BS1490" t="s">
        <v>1</v>
      </c>
      <c r="BT1490" t="s">
        <v>1</v>
      </c>
      <c r="BU1490" t="s">
        <v>1</v>
      </c>
      <c r="BV1490" t="s">
        <v>1</v>
      </c>
      <c r="BW1490" t="s">
        <v>0</v>
      </c>
      <c r="BX1490" t="s">
        <v>1</v>
      </c>
      <c r="BY1490" t="s">
        <v>1</v>
      </c>
      <c r="BZ1490" t="s">
        <v>1</v>
      </c>
      <c r="CA1490" t="s">
        <v>1</v>
      </c>
      <c r="CB1490" t="s">
        <v>1</v>
      </c>
      <c r="CD1490" t="str" cm="1">
        <f t="array" aca="1" ref="CD1490" ca="1">eConcatenar(A1490:CB1490,"|")</f>
        <v>D7c57y1eQq8TAptB|CAR2021-5216|3|MEMORIAL|TABASCO|CARDENAS|RANCHERIA SANTANA PRIMERA SECCION|2021-08-09|14800|0|150|50|1|0|0|0|0|0|0|0|0|0|0|0|0|0|0|CALIZ|DE DIOS|LAURA|SOLTERO|X|X|CARRETERA PRINCIPAL SIN NUMERO|RANCHERIA SANTANA PRIMERA SECCION|X|9371621804|X|X|X|CARRETERA PRINCIPAL SIN NUMERO|X|LUNES|X|X|X|X|X|DOMICILIO |450|14350|0|0|0|2021-03-11|2021-03-18|x|x|x|x|x|QWZBUES49KVTQO|x|HOMBRE|X|14800|X|X|X|X|X|X|X|X|CARDENAS|X|X|X|X|X</v>
      </c>
    </row>
    <row r="1491" spans="1:82" x14ac:dyDescent="0.25">
      <c r="A1491" t="s">
        <v>1625</v>
      </c>
      <c r="B1491" t="s">
        <v>2274</v>
      </c>
      <c r="C1491">
        <v>3</v>
      </c>
      <c r="D1491" t="s">
        <v>3184</v>
      </c>
      <c r="E1491" t="s">
        <v>3188</v>
      </c>
      <c r="F1491" t="s">
        <v>0</v>
      </c>
      <c r="G1491" t="s">
        <v>3277</v>
      </c>
      <c r="H1491" t="s">
        <v>3847</v>
      </c>
      <c r="I1491">
        <v>24500</v>
      </c>
      <c r="J1491">
        <v>0</v>
      </c>
      <c r="K1491">
        <v>300</v>
      </c>
      <c r="L1491">
        <v>50</v>
      </c>
      <c r="M1491">
        <v>1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 t="s">
        <v>4430</v>
      </c>
      <c r="AC1491" t="s">
        <v>4431</v>
      </c>
      <c r="AD1491" t="s">
        <v>4432</v>
      </c>
      <c r="AE1491" t="s">
        <v>4</v>
      </c>
      <c r="AF1491" t="s">
        <v>1</v>
      </c>
      <c r="AG1491" t="s">
        <v>1</v>
      </c>
      <c r="AH1491" t="s">
        <v>5302</v>
      </c>
      <c r="AI1491" t="s">
        <v>3277</v>
      </c>
      <c r="AJ1491" t="s">
        <v>1</v>
      </c>
      <c r="AK1491">
        <v>9171359311</v>
      </c>
      <c r="AL1491" t="s">
        <v>1</v>
      </c>
      <c r="AM1491" t="s">
        <v>1</v>
      </c>
      <c r="AN1491" t="s">
        <v>1</v>
      </c>
      <c r="AO1491" t="s">
        <v>5302</v>
      </c>
      <c r="AP1491" t="s">
        <v>1</v>
      </c>
      <c r="AQ1491" t="s">
        <v>2</v>
      </c>
      <c r="AR1491" t="s">
        <v>1</v>
      </c>
      <c r="AS1491" t="s">
        <v>1</v>
      </c>
      <c r="AT1491" t="s">
        <v>1</v>
      </c>
      <c r="AU1491" t="s">
        <v>1</v>
      </c>
      <c r="AV1491" t="s">
        <v>1</v>
      </c>
      <c r="AW1491" t="s">
        <v>11</v>
      </c>
      <c r="AX1491">
        <f>Tabla1[[#This Row],[precio del paquete]]-Tabla1[[#This Row],[Saldo_Deudor]]</f>
        <v>300</v>
      </c>
      <c r="AY1491">
        <v>24200</v>
      </c>
      <c r="AZ1491">
        <v>0</v>
      </c>
      <c r="BA1491">
        <v>0</v>
      </c>
      <c r="BB1491" s="20">
        <v>0</v>
      </c>
      <c r="BC1491" t="s">
        <v>3847</v>
      </c>
      <c r="BD1491" t="s">
        <v>3859</v>
      </c>
      <c r="BE1491" t="s">
        <v>3</v>
      </c>
      <c r="BF1491" t="s">
        <v>3</v>
      </c>
      <c r="BG1491" t="s">
        <v>3</v>
      </c>
      <c r="BH1491" t="s">
        <v>3</v>
      </c>
      <c r="BI1491" t="s">
        <v>3</v>
      </c>
      <c r="BJ1491" s="19" t="s">
        <v>6136</v>
      </c>
      <c r="BK1491" t="s">
        <v>3</v>
      </c>
      <c r="BL1491" t="s">
        <v>132</v>
      </c>
      <c r="BM1491" t="s">
        <v>1</v>
      </c>
      <c r="BN1491">
        <f>Tabla1[[#This Row],[precio del paquete]]</f>
        <v>24500</v>
      </c>
      <c r="BO1491" t="s">
        <v>1</v>
      </c>
      <c r="BP1491" t="s">
        <v>1</v>
      </c>
      <c r="BQ1491" t="s">
        <v>1</v>
      </c>
      <c r="BR1491" t="s">
        <v>1</v>
      </c>
      <c r="BS1491" t="s">
        <v>1</v>
      </c>
      <c r="BT1491" t="s">
        <v>1</v>
      </c>
      <c r="BU1491" t="s">
        <v>1</v>
      </c>
      <c r="BV1491" t="s">
        <v>1</v>
      </c>
      <c r="BW1491" t="s">
        <v>0</v>
      </c>
      <c r="BX1491" t="s">
        <v>1</v>
      </c>
      <c r="BY1491" t="s">
        <v>1</v>
      </c>
      <c r="BZ1491" t="s">
        <v>1</v>
      </c>
      <c r="CA1491" t="s">
        <v>1</v>
      </c>
      <c r="CB1491" t="s">
        <v>1</v>
      </c>
      <c r="CD1491" t="str" cm="1">
        <f t="array" aca="1" ref="CD1491" ca="1">eConcatenar(A1491:CB1491,"|")</f>
        <v>fQASYH5J8Ol0PT0j|CAR2021-5608|3|DIGNITY|TABASCO|CARDENAS|COLONIA MELCHOR OCAMPO|2021-09-23|24500|0|300|50|1|0|0|0|0|0|0|0|0|0|0|0|0|0|0|LUIS|LEDEZMA|LEONARDO|SOLTERO|X|X|CARRETERA CARDENAS A COMALCALCO|COLONIA MELCHOR OCAMPO|X|9171359311|X|X|X|CARRETERA CARDENAS A COMALCALCO|X|LUNES|X|X|X|X|X|DOMICILIO |300|24200|0|0|0|2021-09-23|2021-09-30|x|x|x|x|x|QWZBUES49KVTQO|x|HOMBRE|X|24500|X|X|X|X|X|X|X|X|CARDENAS|X|X|X|X|X</v>
      </c>
    </row>
    <row r="1492" spans="1:82" x14ac:dyDescent="0.25">
      <c r="A1492" t="s">
        <v>1626</v>
      </c>
      <c r="B1492" t="s">
        <v>2312</v>
      </c>
      <c r="C1492">
        <v>3</v>
      </c>
      <c r="D1492" t="s">
        <v>3187</v>
      </c>
      <c r="E1492" t="s">
        <v>3188</v>
      </c>
      <c r="F1492" t="s">
        <v>0</v>
      </c>
      <c r="G1492" t="s">
        <v>3304</v>
      </c>
      <c r="H1492" t="s">
        <v>3870</v>
      </c>
      <c r="I1492">
        <v>12900</v>
      </c>
      <c r="J1492">
        <v>0</v>
      </c>
      <c r="K1492">
        <v>200</v>
      </c>
      <c r="L1492">
        <v>50</v>
      </c>
      <c r="M1492">
        <v>1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  <c r="AB1492" t="s">
        <v>4483</v>
      </c>
      <c r="AC1492" t="s">
        <v>7</v>
      </c>
      <c r="AD1492" t="s">
        <v>4484</v>
      </c>
      <c r="AE1492" t="s">
        <v>4</v>
      </c>
      <c r="AF1492" t="s">
        <v>1</v>
      </c>
      <c r="AG1492" t="s">
        <v>1</v>
      </c>
      <c r="AH1492" t="s">
        <v>3237</v>
      </c>
      <c r="AI1492" t="s">
        <v>3304</v>
      </c>
      <c r="AJ1492" t="s">
        <v>1</v>
      </c>
      <c r="AK1492">
        <v>5548336317</v>
      </c>
      <c r="AL1492" t="s">
        <v>1</v>
      </c>
      <c r="AM1492" t="s">
        <v>1</v>
      </c>
      <c r="AN1492" t="s">
        <v>1</v>
      </c>
      <c r="AO1492" t="s">
        <v>3237</v>
      </c>
      <c r="AP1492" t="s">
        <v>1</v>
      </c>
      <c r="AQ1492" t="s">
        <v>2</v>
      </c>
      <c r="AR1492" t="s">
        <v>1</v>
      </c>
      <c r="AS1492" t="s">
        <v>1</v>
      </c>
      <c r="AT1492" t="s">
        <v>1</v>
      </c>
      <c r="AU1492" t="s">
        <v>1</v>
      </c>
      <c r="AV1492" t="s">
        <v>1</v>
      </c>
      <c r="AW1492" t="s">
        <v>11</v>
      </c>
      <c r="AX1492">
        <f>Tabla1[[#This Row],[precio del paquete]]-Tabla1[[#This Row],[Saldo_Deudor]]</f>
        <v>0</v>
      </c>
      <c r="AY1492">
        <v>12900</v>
      </c>
      <c r="AZ1492">
        <v>0</v>
      </c>
      <c r="BA1492">
        <v>0</v>
      </c>
      <c r="BB1492" s="20">
        <v>0</v>
      </c>
      <c r="BC1492" t="s">
        <v>5972</v>
      </c>
      <c r="BD1492" t="s">
        <v>3978</v>
      </c>
      <c r="BE1492" t="s">
        <v>3</v>
      </c>
      <c r="BF1492" t="s">
        <v>3</v>
      </c>
      <c r="BG1492" t="s">
        <v>3</v>
      </c>
      <c r="BH1492" t="s">
        <v>3</v>
      </c>
      <c r="BI1492" t="s">
        <v>3</v>
      </c>
      <c r="BJ1492" s="18" t="s">
        <v>6136</v>
      </c>
      <c r="BK1492" t="s">
        <v>3</v>
      </c>
      <c r="BL1492" t="s">
        <v>132</v>
      </c>
      <c r="BM1492" t="s">
        <v>1</v>
      </c>
      <c r="BN1492">
        <f>Tabla1[[#This Row],[precio del paquete]]</f>
        <v>12900</v>
      </c>
      <c r="BO1492" t="s">
        <v>1</v>
      </c>
      <c r="BP1492" t="s">
        <v>1</v>
      </c>
      <c r="BQ1492" t="s">
        <v>1</v>
      </c>
      <c r="BR1492" t="s">
        <v>1</v>
      </c>
      <c r="BS1492" t="s">
        <v>1</v>
      </c>
      <c r="BT1492" t="s">
        <v>1</v>
      </c>
      <c r="BU1492" t="s">
        <v>1</v>
      </c>
      <c r="BV1492" t="s">
        <v>1</v>
      </c>
      <c r="BW1492" t="s">
        <v>0</v>
      </c>
      <c r="BX1492" t="s">
        <v>1</v>
      </c>
      <c r="BY1492" t="s">
        <v>1</v>
      </c>
      <c r="BZ1492" t="s">
        <v>1</v>
      </c>
      <c r="CA1492" t="s">
        <v>1</v>
      </c>
      <c r="CB1492" t="s">
        <v>1</v>
      </c>
      <c r="CD1492" t="str" cm="1">
        <f t="array" aca="1" ref="CD1492" ca="1">eConcatenar(A1492:CB1492,"|")</f>
        <v>wxkQUfllIHCX0XKv|CAR2021-0663|3|ECONOLINE|TABASCO|CARDENAS|EJIDO 5 DE MAYO|2021-01-03|12900|0|200|50|1|0|0|0|0|0|0|0|0|0|0|0|0|0|0|COLORADO|LOPEZ|NOE|SOLTERO|X|X|CARRETERA PRINCIPAL SIN NUMERO|EJIDO 5 DE MAYO|X|5548336317|X|X|X|CARRETERA PRINCIPAL SIN NUMERO|X|LUNES|X|X|X|X|X|DOMICILIO |0|12900|0|0|0|2021-04-20|2021-04-27|x|x|x|x|x|QWZBUES49KVTQO|x|HOMBRE|X|12900|X|X|X|X|X|X|X|X|CARDENAS|X|X|X|X|X</v>
      </c>
    </row>
    <row r="1493" spans="1:82" x14ac:dyDescent="0.25">
      <c r="A1493" t="s">
        <v>1627</v>
      </c>
      <c r="B1493" t="s">
        <v>2275</v>
      </c>
      <c r="C1493">
        <v>3</v>
      </c>
      <c r="D1493" t="s">
        <v>3187</v>
      </c>
      <c r="E1493" t="s">
        <v>3188</v>
      </c>
      <c r="F1493" t="s">
        <v>0</v>
      </c>
      <c r="G1493" t="s">
        <v>3277</v>
      </c>
      <c r="H1493" t="s">
        <v>3848</v>
      </c>
      <c r="I1493">
        <v>12900</v>
      </c>
      <c r="J1493">
        <v>0</v>
      </c>
      <c r="K1493">
        <v>200</v>
      </c>
      <c r="L1493">
        <v>50</v>
      </c>
      <c r="M1493">
        <v>1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 t="s">
        <v>4433</v>
      </c>
      <c r="AC1493" t="s">
        <v>4246</v>
      </c>
      <c r="AD1493" t="s">
        <v>4434</v>
      </c>
      <c r="AE1493" t="s">
        <v>4</v>
      </c>
      <c r="AF1493" t="s">
        <v>1</v>
      </c>
      <c r="AG1493" t="s">
        <v>1</v>
      </c>
      <c r="AH1493" t="s">
        <v>3235</v>
      </c>
      <c r="AI1493" t="s">
        <v>3277</v>
      </c>
      <c r="AJ1493" t="s">
        <v>1</v>
      </c>
      <c r="AK1493">
        <v>9371000645</v>
      </c>
      <c r="AL1493" t="s">
        <v>1</v>
      </c>
      <c r="AM1493" t="s">
        <v>1</v>
      </c>
      <c r="AN1493" t="s">
        <v>1</v>
      </c>
      <c r="AO1493" t="s">
        <v>3235</v>
      </c>
      <c r="AP1493" t="s">
        <v>1</v>
      </c>
      <c r="AQ1493" t="s">
        <v>2</v>
      </c>
      <c r="AR1493" t="s">
        <v>1</v>
      </c>
      <c r="AS1493" t="s">
        <v>1</v>
      </c>
      <c r="AT1493" t="s">
        <v>1</v>
      </c>
      <c r="AU1493" t="s">
        <v>1</v>
      </c>
      <c r="AV1493" t="s">
        <v>1</v>
      </c>
      <c r="AW1493" t="s">
        <v>11</v>
      </c>
      <c r="AX1493">
        <f>Tabla1[[#This Row],[precio del paquete]]-Tabla1[[#This Row],[Saldo_Deudor]]</f>
        <v>600</v>
      </c>
      <c r="AY1493">
        <v>12300</v>
      </c>
      <c r="AZ1493">
        <v>0</v>
      </c>
      <c r="BA1493">
        <v>0</v>
      </c>
      <c r="BB1493" s="20">
        <v>0</v>
      </c>
      <c r="BC1493" t="s">
        <v>4003</v>
      </c>
      <c r="BD1493" t="s">
        <v>6059</v>
      </c>
      <c r="BE1493" t="s">
        <v>3</v>
      </c>
      <c r="BF1493" t="s">
        <v>3</v>
      </c>
      <c r="BG1493" t="s">
        <v>3</v>
      </c>
      <c r="BH1493" t="s">
        <v>3</v>
      </c>
      <c r="BI1493" t="s">
        <v>3</v>
      </c>
      <c r="BJ1493" s="19" t="s">
        <v>6136</v>
      </c>
      <c r="BK1493" t="s">
        <v>3</v>
      </c>
      <c r="BL1493" t="s">
        <v>132</v>
      </c>
      <c r="BM1493" t="s">
        <v>1</v>
      </c>
      <c r="BN1493">
        <f>Tabla1[[#This Row],[precio del paquete]]</f>
        <v>12900</v>
      </c>
      <c r="BO1493" t="s">
        <v>1</v>
      </c>
      <c r="BP1493" t="s">
        <v>1</v>
      </c>
      <c r="BQ1493" t="s">
        <v>1</v>
      </c>
      <c r="BR1493" t="s">
        <v>1</v>
      </c>
      <c r="BS1493" t="s">
        <v>1</v>
      </c>
      <c r="BT1493" t="s">
        <v>1</v>
      </c>
      <c r="BU1493" t="s">
        <v>1</v>
      </c>
      <c r="BV1493" t="s">
        <v>1</v>
      </c>
      <c r="BW1493" t="s">
        <v>0</v>
      </c>
      <c r="BX1493" t="s">
        <v>1</v>
      </c>
      <c r="BY1493" t="s">
        <v>1</v>
      </c>
      <c r="BZ1493" t="s">
        <v>1</v>
      </c>
      <c r="CA1493" t="s">
        <v>1</v>
      </c>
      <c r="CB1493" t="s">
        <v>1</v>
      </c>
      <c r="CD1493" t="str" cm="1">
        <f t="array" aca="1" ref="CD1493" ca="1">eConcatenar(A1493:CB1493,"|")</f>
        <v>GdqKrMvQOSp7YtxF|CAR2021-0632|3|ECONOLINE|TABASCO|CARDENAS|COLONIA MELCHOR OCAMPO|2021-02-23|12900|0|200|50|1|0|0|0|0|0|0|0|0|0|0|0|0|0|0|RIVERA|JIMENEZ|ALEXIS DE JESUS|SOLTERO|X|X|CARRETERA CARDENAS COMALCALCO|COLONIA MELCHOR OCAMPO|X|9371000645|X|X|X|CARRETERA CARDENAS COMALCALCO|X|LUNES|X|X|X|X|X|DOMICILIO |600|12300|0|0|0|2021-03-20|2021-03-27|x|x|x|x|x|QWZBUES49KVTQO|x|HOMBRE|X|12900|X|X|X|X|X|X|X|X|CARDENAS|X|X|X|X|X</v>
      </c>
    </row>
    <row r="1494" spans="1:82" x14ac:dyDescent="0.25">
      <c r="A1494" t="s">
        <v>1628</v>
      </c>
      <c r="B1494" t="s">
        <v>2789</v>
      </c>
      <c r="C1494">
        <v>3</v>
      </c>
      <c r="D1494" t="s">
        <v>3183</v>
      </c>
      <c r="E1494" t="s">
        <v>3188</v>
      </c>
      <c r="F1494" t="s">
        <v>0</v>
      </c>
      <c r="G1494" t="s">
        <v>3569</v>
      </c>
      <c r="H1494" t="s">
        <v>4044</v>
      </c>
      <c r="I1494">
        <v>14800</v>
      </c>
      <c r="J1494">
        <v>0</v>
      </c>
      <c r="K1494">
        <v>100</v>
      </c>
      <c r="L1494">
        <v>50</v>
      </c>
      <c r="M1494">
        <v>1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 t="s">
        <v>4186</v>
      </c>
      <c r="AC1494" t="s">
        <v>4212</v>
      </c>
      <c r="AD1494" t="s">
        <v>4234</v>
      </c>
      <c r="AE1494" t="s">
        <v>4</v>
      </c>
      <c r="AF1494" t="s">
        <v>1</v>
      </c>
      <c r="AG1494" t="s">
        <v>1</v>
      </c>
      <c r="AH1494" t="s">
        <v>5671</v>
      </c>
      <c r="AI1494" t="s">
        <v>3569</v>
      </c>
      <c r="AJ1494" t="s">
        <v>1</v>
      </c>
      <c r="AK1494">
        <v>9331666547</v>
      </c>
      <c r="AL1494" t="s">
        <v>1</v>
      </c>
      <c r="AM1494" t="s">
        <v>1</v>
      </c>
      <c r="AN1494" t="s">
        <v>1</v>
      </c>
      <c r="AO1494" t="s">
        <v>5671</v>
      </c>
      <c r="AP1494" t="s">
        <v>1</v>
      </c>
      <c r="AQ1494" t="s">
        <v>2</v>
      </c>
      <c r="AR1494" t="s">
        <v>1</v>
      </c>
      <c r="AS1494" t="s">
        <v>1</v>
      </c>
      <c r="AT1494" t="s">
        <v>1</v>
      </c>
      <c r="AU1494" t="s">
        <v>1</v>
      </c>
      <c r="AV1494" t="s">
        <v>1</v>
      </c>
      <c r="AW1494" t="s">
        <v>11</v>
      </c>
      <c r="AX1494">
        <f>Tabla1[[#This Row],[precio del paquete]]-Tabla1[[#This Row],[Saldo_Deudor]]</f>
        <v>700</v>
      </c>
      <c r="AY1494">
        <v>14100</v>
      </c>
      <c r="AZ1494">
        <v>0</v>
      </c>
      <c r="BA1494">
        <v>0</v>
      </c>
      <c r="BB1494" s="20">
        <v>0</v>
      </c>
      <c r="BC1494" t="s">
        <v>3797</v>
      </c>
      <c r="BD1494" t="s">
        <v>3890</v>
      </c>
      <c r="BE1494" t="s">
        <v>3</v>
      </c>
      <c r="BF1494" t="s">
        <v>3</v>
      </c>
      <c r="BG1494" t="s">
        <v>3</v>
      </c>
      <c r="BH1494" t="s">
        <v>3</v>
      </c>
      <c r="BI1494" t="s">
        <v>3</v>
      </c>
      <c r="BJ1494" s="18" t="s">
        <v>6136</v>
      </c>
      <c r="BK1494" t="s">
        <v>3</v>
      </c>
      <c r="BL1494" t="s">
        <v>132</v>
      </c>
      <c r="BM1494" t="s">
        <v>1</v>
      </c>
      <c r="BN1494">
        <f>Tabla1[[#This Row],[precio del paquete]]</f>
        <v>14800</v>
      </c>
      <c r="BO1494" t="s">
        <v>1</v>
      </c>
      <c r="BP1494" t="s">
        <v>1</v>
      </c>
      <c r="BQ1494" t="s">
        <v>1</v>
      </c>
      <c r="BR1494" t="s">
        <v>1</v>
      </c>
      <c r="BS1494" t="s">
        <v>1</v>
      </c>
      <c r="BT1494" t="s">
        <v>1</v>
      </c>
      <c r="BU1494" t="s">
        <v>1</v>
      </c>
      <c r="BV1494" t="s">
        <v>1</v>
      </c>
      <c r="BW1494" t="s">
        <v>0</v>
      </c>
      <c r="BX1494" t="s">
        <v>1</v>
      </c>
      <c r="BY1494" t="s">
        <v>1</v>
      </c>
      <c r="BZ1494" t="s">
        <v>1</v>
      </c>
      <c r="CA1494" t="s">
        <v>1</v>
      </c>
      <c r="CB1494" t="s">
        <v>1</v>
      </c>
      <c r="CD1494" t="str" cm="1">
        <f t="array" aca="1" ref="CD1494" ca="1">eConcatenar(A1494:CB1494,"|")</f>
        <v>5taEyaA4hpuJFFhk|CAR2021-1217|3|MEMORIAL|TABASCO|CARDENAS|RANCHERIA ZAPOTAL TERCERA SECCION |2021-05-04|14800|0|100|50|1|0|0|0|0|0|0|0|0|0|0|0|0|0|0|GARCIA|RAMIREZ|GLADYS|SOLTERO|X|X|CARRETERA A RIO SECA SIN NUMERO|RANCHERIA ZAPOTAL TERCERA SECCION |X|9331666547|X|X|X|CARRETERA A RIO SECA SIN NUMERO|X|LUNES|X|X|X|X|X|DOMICILIO |700|14100|0|0|0|2021-09-18|2021-09-25|x|x|x|x|x|QWZBUES49KVTQO|x|HOMBRE|X|14800|X|X|X|X|X|X|X|X|CARDENAS|X|X|X|X|X</v>
      </c>
    </row>
    <row r="1495" spans="1:82" x14ac:dyDescent="0.25">
      <c r="A1495" t="s">
        <v>1629</v>
      </c>
      <c r="B1495" t="s">
        <v>2674</v>
      </c>
      <c r="C1495">
        <v>3</v>
      </c>
      <c r="D1495" t="s">
        <v>3183</v>
      </c>
      <c r="E1495" t="s">
        <v>3188</v>
      </c>
      <c r="F1495" t="s">
        <v>0</v>
      </c>
      <c r="G1495" t="s">
        <v>3505</v>
      </c>
      <c r="H1495" t="s">
        <v>4003</v>
      </c>
      <c r="I1495">
        <v>14200</v>
      </c>
      <c r="J1495">
        <v>0</v>
      </c>
      <c r="K1495">
        <v>200</v>
      </c>
      <c r="L1495">
        <v>50</v>
      </c>
      <c r="M1495">
        <v>1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0</v>
      </c>
      <c r="AB1495" t="s">
        <v>4408</v>
      </c>
      <c r="AC1495" t="s">
        <v>4812</v>
      </c>
      <c r="AD1495" t="s">
        <v>4813</v>
      </c>
      <c r="AE1495" t="s">
        <v>4</v>
      </c>
      <c r="AF1495" t="s">
        <v>1</v>
      </c>
      <c r="AG1495" t="s">
        <v>1</v>
      </c>
      <c r="AH1495" t="s">
        <v>5588</v>
      </c>
      <c r="AI1495" t="s">
        <v>3505</v>
      </c>
      <c r="AJ1495" t="s">
        <v>1</v>
      </c>
      <c r="AK1495">
        <v>9371099383</v>
      </c>
      <c r="AL1495" t="s">
        <v>1</v>
      </c>
      <c r="AM1495" t="s">
        <v>1</v>
      </c>
      <c r="AN1495" t="s">
        <v>1</v>
      </c>
      <c r="AO1495" t="s">
        <v>5588</v>
      </c>
      <c r="AP1495" t="s">
        <v>1</v>
      </c>
      <c r="AQ1495" t="s">
        <v>2</v>
      </c>
      <c r="AR1495" t="s">
        <v>1</v>
      </c>
      <c r="AS1495" t="s">
        <v>1</v>
      </c>
      <c r="AT1495" t="s">
        <v>1</v>
      </c>
      <c r="AU1495" t="s">
        <v>1</v>
      </c>
      <c r="AV1495" t="s">
        <v>1</v>
      </c>
      <c r="AW1495" t="s">
        <v>11</v>
      </c>
      <c r="AX1495">
        <f>Tabla1[[#This Row],[precio del paquete]]-Tabla1[[#This Row],[Saldo_Deudor]]</f>
        <v>0</v>
      </c>
      <c r="AY1495">
        <v>14200</v>
      </c>
      <c r="AZ1495">
        <v>0</v>
      </c>
      <c r="BA1495">
        <v>0</v>
      </c>
      <c r="BB1495" s="20">
        <v>0</v>
      </c>
      <c r="BC1495" t="s">
        <v>5999</v>
      </c>
      <c r="BD1495" t="s">
        <v>4066</v>
      </c>
      <c r="BE1495" t="s">
        <v>3</v>
      </c>
      <c r="BF1495" t="s">
        <v>3</v>
      </c>
      <c r="BG1495" t="s">
        <v>3</v>
      </c>
      <c r="BH1495" t="s">
        <v>3</v>
      </c>
      <c r="BI1495" t="s">
        <v>3</v>
      </c>
      <c r="BJ1495" s="19" t="s">
        <v>6136</v>
      </c>
      <c r="BK1495" t="s">
        <v>3</v>
      </c>
      <c r="BL1495" t="s">
        <v>132</v>
      </c>
      <c r="BM1495" t="s">
        <v>1</v>
      </c>
      <c r="BN1495">
        <f>Tabla1[[#This Row],[precio del paquete]]</f>
        <v>14200</v>
      </c>
      <c r="BO1495" t="s">
        <v>1</v>
      </c>
      <c r="BP1495" t="s">
        <v>1</v>
      </c>
      <c r="BQ1495" t="s">
        <v>1</v>
      </c>
      <c r="BR1495" t="s">
        <v>1</v>
      </c>
      <c r="BS1495" t="s">
        <v>1</v>
      </c>
      <c r="BT1495" t="s">
        <v>1</v>
      </c>
      <c r="BU1495" t="s">
        <v>1</v>
      </c>
      <c r="BV1495" t="s">
        <v>1</v>
      </c>
      <c r="BW1495" t="s">
        <v>0</v>
      </c>
      <c r="BX1495" t="s">
        <v>1</v>
      </c>
      <c r="BY1495" t="s">
        <v>1</v>
      </c>
      <c r="BZ1495" t="s">
        <v>1</v>
      </c>
      <c r="CA1495" t="s">
        <v>1</v>
      </c>
      <c r="CB1495" t="s">
        <v>1</v>
      </c>
      <c r="CD1495" t="str" cm="1">
        <f t="array" aca="1" ref="CD1495" ca="1">eConcatenar(A1495:CB1495,"|")</f>
        <v>vjd1aa7ks22L1cMW|CAR2021-1040|3|MEMORIAL|TABASCO|CARDENAS|RANCHERIA CALZADA PRIMERA SECCION |2021-03-20|14200|0|200|50|1|0|0|0|0|0|0|0|0|0|0|0|0|0|0|MAY|CORONEL|JESUS|SOLTERO|X|X|AVENIDA DEL RETEN NUMERO 202 |RANCHERIA CALZADA PRIMERA SECCION |X|9371099383|X|X|X|AVENIDA DEL RETEN NUMERO 202 |X|LUNES|X|X|X|X|X|DOMICILIO |0|14200|0|0|0|2021-01-05|2021-01-12|x|x|x|x|x|QWZBUES49KVTQO|x|HOMBRE|X|14200|X|X|X|X|X|X|X|X|CARDENAS|X|X|X|X|X</v>
      </c>
    </row>
    <row r="1496" spans="1:82" x14ac:dyDescent="0.25">
      <c r="A1496" t="s">
        <v>1630</v>
      </c>
      <c r="B1496" t="s">
        <v>2245</v>
      </c>
      <c r="C1496">
        <v>3</v>
      </c>
      <c r="D1496" t="s">
        <v>3183</v>
      </c>
      <c r="E1496" t="s">
        <v>3188</v>
      </c>
      <c r="F1496" t="s">
        <v>0</v>
      </c>
      <c r="G1496" t="s">
        <v>3736</v>
      </c>
      <c r="H1496" t="s">
        <v>3829</v>
      </c>
      <c r="I1496">
        <v>14800</v>
      </c>
      <c r="J1496">
        <v>0</v>
      </c>
      <c r="K1496">
        <v>100</v>
      </c>
      <c r="L1496">
        <v>50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0</v>
      </c>
      <c r="AB1496" t="s">
        <v>4391</v>
      </c>
      <c r="AC1496" t="s">
        <v>4201</v>
      </c>
      <c r="AD1496" t="s">
        <v>4392</v>
      </c>
      <c r="AE1496" t="s">
        <v>4</v>
      </c>
      <c r="AF1496" t="s">
        <v>1</v>
      </c>
      <c r="AG1496" t="s">
        <v>1</v>
      </c>
      <c r="AH1496" t="s">
        <v>5274</v>
      </c>
      <c r="AI1496" t="s">
        <v>3736</v>
      </c>
      <c r="AJ1496" t="s">
        <v>1</v>
      </c>
      <c r="AK1496">
        <v>93737826</v>
      </c>
      <c r="AL1496" t="s">
        <v>1</v>
      </c>
      <c r="AM1496" t="s">
        <v>1</v>
      </c>
      <c r="AN1496" t="s">
        <v>1</v>
      </c>
      <c r="AO1496" t="s">
        <v>5274</v>
      </c>
      <c r="AP1496" t="s">
        <v>1</v>
      </c>
      <c r="AQ1496" t="s">
        <v>2</v>
      </c>
      <c r="AR1496" t="s">
        <v>1</v>
      </c>
      <c r="AS1496" t="s">
        <v>1</v>
      </c>
      <c r="AT1496" t="s">
        <v>1</v>
      </c>
      <c r="AU1496" t="s">
        <v>1</v>
      </c>
      <c r="AV1496" t="s">
        <v>1</v>
      </c>
      <c r="AW1496" t="s">
        <v>11</v>
      </c>
      <c r="AX1496">
        <f>Tabla1[[#This Row],[precio del paquete]]-Tabla1[[#This Row],[Saldo_Deudor]]</f>
        <v>3300</v>
      </c>
      <c r="AY1496">
        <v>11500</v>
      </c>
      <c r="AZ1496">
        <v>0</v>
      </c>
      <c r="BA1496">
        <v>0</v>
      </c>
      <c r="BB1496" s="20">
        <v>0</v>
      </c>
      <c r="BC1496" t="s">
        <v>3829</v>
      </c>
      <c r="BD1496" t="s">
        <v>6055</v>
      </c>
      <c r="BE1496" t="s">
        <v>3</v>
      </c>
      <c r="BF1496" t="s">
        <v>3</v>
      </c>
      <c r="BG1496" t="s">
        <v>3</v>
      </c>
      <c r="BH1496" t="s">
        <v>3</v>
      </c>
      <c r="BI1496" t="s">
        <v>3</v>
      </c>
      <c r="BJ1496" s="18" t="s">
        <v>6136</v>
      </c>
      <c r="BK1496" t="s">
        <v>3</v>
      </c>
      <c r="BL1496" t="s">
        <v>132</v>
      </c>
      <c r="BM1496" t="s">
        <v>1</v>
      </c>
      <c r="BN1496">
        <f>Tabla1[[#This Row],[precio del paquete]]</f>
        <v>14800</v>
      </c>
      <c r="BO1496" t="s">
        <v>1</v>
      </c>
      <c r="BP1496" t="s">
        <v>1</v>
      </c>
      <c r="BQ1496" t="s">
        <v>1</v>
      </c>
      <c r="BR1496" t="s">
        <v>1</v>
      </c>
      <c r="BS1496" t="s">
        <v>1</v>
      </c>
      <c r="BT1496" t="s">
        <v>1</v>
      </c>
      <c r="BU1496" t="s">
        <v>1</v>
      </c>
      <c r="BV1496" t="s">
        <v>1</v>
      </c>
      <c r="BW1496" t="s">
        <v>0</v>
      </c>
      <c r="BX1496" t="s">
        <v>1</v>
      </c>
      <c r="BY1496" t="s">
        <v>1</v>
      </c>
      <c r="BZ1496" t="s">
        <v>1</v>
      </c>
      <c r="CA1496" t="s">
        <v>1</v>
      </c>
      <c r="CB1496" t="s">
        <v>1</v>
      </c>
      <c r="CD1496" t="str" cm="1">
        <f t="array" aca="1" ref="CD1496" ca="1">eConcatenar(A1496:CB1496,"|")</f>
        <v>bOwN83YEMcBobqnU|CAR2020-4448|3|MEMORIAL|TABASCO|CARDENAS|COLONIA CSAT |2020-10-30|14800|0|100|50|0|0|0|0|0|0|0|0|0|0|0|0|0|0|0|BAXIN|HERNANDEZ|HILARIA GUADALUPE|SOLTERO|X|X|CALLE POCHITOQUE|COLONIA CSAT |X|93737826|X|X|X|CALLE POCHITOQUE|X|LUNES|X|X|X|X|X|DOMICILIO |3300|11500|0|0|0|2020-10-30|2020-11-06|x|x|x|x|x|QWZBUES49KVTQO|x|HOMBRE|X|14800|X|X|X|X|X|X|X|X|CARDENAS|X|X|X|X|X</v>
      </c>
    </row>
    <row r="1497" spans="1:82" x14ac:dyDescent="0.25">
      <c r="A1497" t="s">
        <v>1631</v>
      </c>
      <c r="B1497" t="s">
        <v>2790</v>
      </c>
      <c r="C1497">
        <v>3</v>
      </c>
      <c r="D1497" t="s">
        <v>3183</v>
      </c>
      <c r="E1497" t="s">
        <v>3188</v>
      </c>
      <c r="F1497" t="s">
        <v>3189</v>
      </c>
      <c r="G1497" t="s">
        <v>3570</v>
      </c>
      <c r="H1497" t="s">
        <v>3864</v>
      </c>
      <c r="I1497">
        <v>14800</v>
      </c>
      <c r="J1497">
        <v>0</v>
      </c>
      <c r="K1497">
        <v>200</v>
      </c>
      <c r="L1497">
        <v>50</v>
      </c>
      <c r="M1497">
        <v>1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0</v>
      </c>
      <c r="AA1497">
        <v>0</v>
      </c>
      <c r="AB1497" t="s">
        <v>4206</v>
      </c>
      <c r="AC1497" t="s">
        <v>4184</v>
      </c>
      <c r="AD1497" t="s">
        <v>4907</v>
      </c>
      <c r="AE1497" t="s">
        <v>4</v>
      </c>
      <c r="AF1497" t="s">
        <v>1</v>
      </c>
      <c r="AG1497" t="s">
        <v>1</v>
      </c>
      <c r="AH1497" t="s">
        <v>5672</v>
      </c>
      <c r="AI1497" t="s">
        <v>3570</v>
      </c>
      <c r="AJ1497" t="s">
        <v>1</v>
      </c>
      <c r="AK1497">
        <v>9331585116</v>
      </c>
      <c r="AL1497" t="s">
        <v>1</v>
      </c>
      <c r="AM1497" t="s">
        <v>1</v>
      </c>
      <c r="AN1497" t="s">
        <v>1</v>
      </c>
      <c r="AO1497" t="s">
        <v>5672</v>
      </c>
      <c r="AP1497" t="s">
        <v>1</v>
      </c>
      <c r="AQ1497" t="s">
        <v>2</v>
      </c>
      <c r="AR1497" t="s">
        <v>1</v>
      </c>
      <c r="AS1497" t="s">
        <v>1</v>
      </c>
      <c r="AT1497" t="s">
        <v>1</v>
      </c>
      <c r="AU1497" t="s">
        <v>1</v>
      </c>
      <c r="AV1497" t="s">
        <v>1</v>
      </c>
      <c r="AW1497" t="s">
        <v>11</v>
      </c>
      <c r="AX1497">
        <f>Tabla1[[#This Row],[precio del paquete]]-Tabla1[[#This Row],[Saldo_Deudor]]</f>
        <v>1300</v>
      </c>
      <c r="AY1497">
        <v>13500</v>
      </c>
      <c r="AZ1497">
        <v>0</v>
      </c>
      <c r="BA1497">
        <v>0</v>
      </c>
      <c r="BB1497" s="20">
        <v>0</v>
      </c>
      <c r="BC1497" t="s">
        <v>5974</v>
      </c>
      <c r="BD1497" t="s">
        <v>6064</v>
      </c>
      <c r="BE1497" t="s">
        <v>3</v>
      </c>
      <c r="BF1497" t="s">
        <v>3</v>
      </c>
      <c r="BG1497" t="s">
        <v>3</v>
      </c>
      <c r="BH1497" t="s">
        <v>3</v>
      </c>
      <c r="BI1497" t="s">
        <v>3</v>
      </c>
      <c r="BJ1497" s="19" t="s">
        <v>6136</v>
      </c>
      <c r="BK1497" t="s">
        <v>3</v>
      </c>
      <c r="BL1497" t="s">
        <v>132</v>
      </c>
      <c r="BM1497" t="s">
        <v>1</v>
      </c>
      <c r="BN1497">
        <f>Tabla1[[#This Row],[precio del paquete]]</f>
        <v>14800</v>
      </c>
      <c r="BO1497" t="s">
        <v>1</v>
      </c>
      <c r="BP1497" t="s">
        <v>1</v>
      </c>
      <c r="BQ1497" t="s">
        <v>1</v>
      </c>
      <c r="BR1497" t="s">
        <v>1</v>
      </c>
      <c r="BS1497" t="s">
        <v>1</v>
      </c>
      <c r="BT1497" t="s">
        <v>1</v>
      </c>
      <c r="BU1497" t="s">
        <v>1</v>
      </c>
      <c r="BV1497" t="s">
        <v>1</v>
      </c>
      <c r="BW1497" t="s">
        <v>0</v>
      </c>
      <c r="BX1497" t="s">
        <v>1</v>
      </c>
      <c r="BY1497" t="s">
        <v>1</v>
      </c>
      <c r="BZ1497" t="s">
        <v>1</v>
      </c>
      <c r="CA1497" t="s">
        <v>1</v>
      </c>
      <c r="CB1497" t="s">
        <v>1</v>
      </c>
      <c r="CD1497" t="str" cm="1">
        <f t="array" aca="1" ref="CD1497" ca="1">eConcatenar(A1497:CB1497,"|")</f>
        <v>E5Ua1YAgne4AI3n9|COM2021-3369|3|MEMORIAL|TABASCO|COMALCALCO|RANCHERRIA ARROYO HONDO SEGUNDA|2021-10-25|14800|0|200|50|1|0|0|0|0|0|0|0|0|0|0|0|0|0|0|MARTINEZ|PEREZ|ELIADA|SOLTERO|X|X|CARRETERA AL TAMARINDO|RANCHERRIA ARROYO HONDO SEGUNDA|X|9331585116|X|X|X|CARRETERA AL TAMARINDO|X|LUNES|X|X|X|X|X|DOMICILIO |1300|13500|0|0|0|2022-03-02|2022-03-09|x|x|x|x|x|QWZBUES49KVTQO|x|HOMBRE|X|14800|X|X|X|X|X|X|X|X|CARDENAS|X|X|X|X|X</v>
      </c>
    </row>
    <row r="1498" spans="1:82" x14ac:dyDescent="0.25">
      <c r="A1498" t="s">
        <v>1632</v>
      </c>
      <c r="B1498" t="s">
        <v>2671</v>
      </c>
      <c r="C1498">
        <v>3</v>
      </c>
      <c r="D1498" t="s">
        <v>3183</v>
      </c>
      <c r="E1498" t="s">
        <v>3188</v>
      </c>
      <c r="F1498" t="s">
        <v>3189</v>
      </c>
      <c r="G1498" t="s">
        <v>3502</v>
      </c>
      <c r="H1498" t="s">
        <v>3998</v>
      </c>
      <c r="I1498">
        <v>14800</v>
      </c>
      <c r="J1498">
        <v>0</v>
      </c>
      <c r="K1498">
        <v>200</v>
      </c>
      <c r="L1498">
        <v>50</v>
      </c>
      <c r="M1498">
        <v>1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 t="s">
        <v>4372</v>
      </c>
      <c r="AC1498" t="s">
        <v>4283</v>
      </c>
      <c r="AD1498" t="s">
        <v>4348</v>
      </c>
      <c r="AE1498" t="s">
        <v>4</v>
      </c>
      <c r="AF1498" t="s">
        <v>1</v>
      </c>
      <c r="AG1498" t="s">
        <v>1</v>
      </c>
      <c r="AH1498" t="s">
        <v>5585</v>
      </c>
      <c r="AI1498" t="s">
        <v>3502</v>
      </c>
      <c r="AJ1498" t="s">
        <v>1</v>
      </c>
      <c r="AK1498">
        <v>9332074236</v>
      </c>
      <c r="AL1498" t="s">
        <v>1</v>
      </c>
      <c r="AM1498" t="s">
        <v>1</v>
      </c>
      <c r="AN1498" t="s">
        <v>1</v>
      </c>
      <c r="AO1498" t="s">
        <v>5585</v>
      </c>
      <c r="AP1498" t="s">
        <v>1</v>
      </c>
      <c r="AQ1498" t="s">
        <v>2</v>
      </c>
      <c r="AR1498" t="s">
        <v>1</v>
      </c>
      <c r="AS1498" t="s">
        <v>1</v>
      </c>
      <c r="AT1498" t="s">
        <v>1</v>
      </c>
      <c r="AU1498" t="s">
        <v>1</v>
      </c>
      <c r="AV1498" t="s">
        <v>1</v>
      </c>
      <c r="AW1498" t="s">
        <v>11</v>
      </c>
      <c r="AX1498">
        <f>Tabla1[[#This Row],[precio del paquete]]-Tabla1[[#This Row],[Saldo_Deudor]]</f>
        <v>5700</v>
      </c>
      <c r="AY1498">
        <v>9100</v>
      </c>
      <c r="AZ1498">
        <v>0</v>
      </c>
      <c r="BA1498">
        <v>0</v>
      </c>
      <c r="BB1498" s="20">
        <v>0</v>
      </c>
      <c r="BC1498" t="s">
        <v>5974</v>
      </c>
      <c r="BD1498" t="s">
        <v>6064</v>
      </c>
      <c r="BE1498" t="s">
        <v>3</v>
      </c>
      <c r="BF1498" t="s">
        <v>3</v>
      </c>
      <c r="BG1498" t="s">
        <v>3</v>
      </c>
      <c r="BH1498" t="s">
        <v>3</v>
      </c>
      <c r="BI1498" t="s">
        <v>3</v>
      </c>
      <c r="BJ1498" s="18" t="s">
        <v>6134</v>
      </c>
      <c r="BK1498" t="s">
        <v>3</v>
      </c>
      <c r="BL1498" t="s">
        <v>132</v>
      </c>
      <c r="BM1498" t="s">
        <v>1</v>
      </c>
      <c r="BN1498">
        <f>Tabla1[[#This Row],[precio del paquete]]</f>
        <v>14800</v>
      </c>
      <c r="BO1498" t="s">
        <v>1</v>
      </c>
      <c r="BP1498" t="s">
        <v>1</v>
      </c>
      <c r="BQ1498" t="s">
        <v>1</v>
      </c>
      <c r="BR1498" t="s">
        <v>1</v>
      </c>
      <c r="BS1498" t="s">
        <v>1</v>
      </c>
      <c r="BT1498" t="s">
        <v>1</v>
      </c>
      <c r="BU1498" t="s">
        <v>1</v>
      </c>
      <c r="BV1498" t="s">
        <v>1</v>
      </c>
      <c r="BW1498" t="s">
        <v>0</v>
      </c>
      <c r="BX1498" t="s">
        <v>1</v>
      </c>
      <c r="BY1498" t="s">
        <v>1</v>
      </c>
      <c r="BZ1498" t="s">
        <v>1</v>
      </c>
      <c r="CA1498" t="s">
        <v>1</v>
      </c>
      <c r="CB1498" t="s">
        <v>1</v>
      </c>
      <c r="CD1498" t="str" cm="1">
        <f t="array" aca="1" ref="CD1498" ca="1">eConcatenar(A1498:CB1498,"|")</f>
        <v>mb1O6WltoL9B66Rz|COM2021-0396|3|MEMORIAL|TABASCO|COMALCALCO|RANCHERIA ARROLLO HONDO |2021-09-02|14800|0|200|50|1|0|0|0|0|0|0|0|0|0|0|0|0|0|0|PERALTA|CORDOVA|SALVADOR|SOLTERO|X|X|CARRETERA A CARLOS GREEN |RANCHERIA ARROLLO HONDO |X|9332074236|X|X|X|CARRETERA A CARLOS GREEN |X|LUNES|X|X|X|X|X|DOMICILIO |5700|9100|0|0|0|2022-03-02|2022-03-09|x|x|x|x|x|QWZGYSX69KVTQO|x|HOMBRE|X|14800|X|X|X|X|X|X|X|X|CARDENAS|X|X|X|X|X</v>
      </c>
    </row>
    <row r="1499" spans="1:82" x14ac:dyDescent="0.25">
      <c r="A1499" t="s">
        <v>1633</v>
      </c>
      <c r="B1499" t="s">
        <v>2762</v>
      </c>
      <c r="C1499">
        <v>3</v>
      </c>
      <c r="D1499" t="s">
        <v>3183</v>
      </c>
      <c r="E1499" t="s">
        <v>3188</v>
      </c>
      <c r="F1499" t="s">
        <v>3192</v>
      </c>
      <c r="G1499" t="s">
        <v>3555</v>
      </c>
      <c r="H1499" t="s">
        <v>3763</v>
      </c>
      <c r="I1499">
        <v>14800</v>
      </c>
      <c r="J1499">
        <v>0</v>
      </c>
      <c r="K1499">
        <v>200</v>
      </c>
      <c r="L1499">
        <v>50</v>
      </c>
      <c r="M1499">
        <v>1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 t="s">
        <v>4201</v>
      </c>
      <c r="AC1499" t="s">
        <v>4224</v>
      </c>
      <c r="AD1499" t="s">
        <v>4889</v>
      </c>
      <c r="AE1499" t="s">
        <v>4</v>
      </c>
      <c r="AF1499" t="s">
        <v>1</v>
      </c>
      <c r="AG1499" t="s">
        <v>1</v>
      </c>
      <c r="AH1499" t="s">
        <v>3555</v>
      </c>
      <c r="AI1499" t="s">
        <v>3555</v>
      </c>
      <c r="AJ1499" t="s">
        <v>1</v>
      </c>
      <c r="AK1499" t="s">
        <v>1</v>
      </c>
      <c r="AL1499" t="s">
        <v>1</v>
      </c>
      <c r="AM1499" t="s">
        <v>1</v>
      </c>
      <c r="AN1499" t="s">
        <v>1</v>
      </c>
      <c r="AO1499" t="s">
        <v>3555</v>
      </c>
      <c r="AP1499" t="s">
        <v>1</v>
      </c>
      <c r="AQ1499" t="s">
        <v>2</v>
      </c>
      <c r="AR1499" t="s">
        <v>1</v>
      </c>
      <c r="AS1499" t="s">
        <v>1</v>
      </c>
      <c r="AT1499" t="s">
        <v>1</v>
      </c>
      <c r="AU1499" t="s">
        <v>1</v>
      </c>
      <c r="AV1499" t="s">
        <v>1</v>
      </c>
      <c r="AW1499" t="s">
        <v>11</v>
      </c>
      <c r="AX1499">
        <f>Tabla1[[#This Row],[precio del paquete]]-Tabla1[[#This Row],[Saldo_Deudor]]</f>
        <v>11800</v>
      </c>
      <c r="AY1499">
        <v>3000</v>
      </c>
      <c r="AZ1499">
        <v>0</v>
      </c>
      <c r="BA1499">
        <v>0</v>
      </c>
      <c r="BB1499" s="20">
        <v>0</v>
      </c>
      <c r="BC1499" t="s">
        <v>5974</v>
      </c>
      <c r="BD1499" t="s">
        <v>6064</v>
      </c>
      <c r="BE1499" t="s">
        <v>3</v>
      </c>
      <c r="BF1499" t="s">
        <v>3</v>
      </c>
      <c r="BG1499" t="s">
        <v>3</v>
      </c>
      <c r="BH1499" t="s">
        <v>3</v>
      </c>
      <c r="BI1499" t="s">
        <v>3</v>
      </c>
      <c r="BJ1499" s="19" t="s">
        <v>6134</v>
      </c>
      <c r="BK1499" t="s">
        <v>3</v>
      </c>
      <c r="BL1499" t="s">
        <v>132</v>
      </c>
      <c r="BM1499" t="s">
        <v>1</v>
      </c>
      <c r="BN1499">
        <f>Tabla1[[#This Row],[precio del paquete]]</f>
        <v>14800</v>
      </c>
      <c r="BO1499" t="s">
        <v>1</v>
      </c>
      <c r="BP1499" t="s">
        <v>1</v>
      </c>
      <c r="BQ1499" t="s">
        <v>1</v>
      </c>
      <c r="BR1499" t="s">
        <v>1</v>
      </c>
      <c r="BS1499" t="s">
        <v>1</v>
      </c>
      <c r="BT1499" t="s">
        <v>1</v>
      </c>
      <c r="BU1499" t="s">
        <v>1</v>
      </c>
      <c r="BV1499" t="s">
        <v>1</v>
      </c>
      <c r="BW1499" t="s">
        <v>0</v>
      </c>
      <c r="BX1499" t="s">
        <v>1</v>
      </c>
      <c r="BY1499" t="s">
        <v>1</v>
      </c>
      <c r="BZ1499" t="s">
        <v>1</v>
      </c>
      <c r="CA1499" t="s">
        <v>1</v>
      </c>
      <c r="CB1499" t="s">
        <v>1</v>
      </c>
      <c r="CD1499" t="str" cm="1">
        <f t="array" aca="1" ref="CD1499" ca="1">eConcatenar(A1499:CB1499,"|")</f>
        <v>v84Kup4fn6slicSD|PAR2021-3714|3|MEMORIAL|TABASCO|PARAISO|RANCHERIA QUINTIN ARAUZ|2022-02-01|14800|0|200|50|1|0|0|0|0|0|0|0|0|0|0|0|0|0|0|HERNANDEZ|DOMINGUEZ|MIROSLAVA|SOLTERO|X|X|RANCHERIA QUINTIN ARAUZ|RANCHERIA QUINTIN ARAUZ|X|X|X|X|X|RANCHERIA QUINTIN ARAUZ|X|LUNES|X|X|X|X|X|DOMICILIO |11800|3000|0|0|0|2022-03-02|2022-03-09|x|x|x|x|x|QWZGYSX69KVTQO|x|HOMBRE|X|14800|X|X|X|X|X|X|X|X|CARDENAS|X|X|X|X|X</v>
      </c>
    </row>
    <row r="1500" spans="1:82" x14ac:dyDescent="0.25">
      <c r="A1500" t="s">
        <v>1634</v>
      </c>
      <c r="B1500" t="s">
        <v>2421</v>
      </c>
      <c r="C1500">
        <v>3</v>
      </c>
      <c r="D1500" t="s">
        <v>3183</v>
      </c>
      <c r="E1500" t="s">
        <v>3188</v>
      </c>
      <c r="F1500" t="s">
        <v>3192</v>
      </c>
      <c r="G1500" t="s">
        <v>3368</v>
      </c>
      <c r="H1500" t="s">
        <v>3864</v>
      </c>
      <c r="I1500">
        <v>14800</v>
      </c>
      <c r="J1500">
        <v>0</v>
      </c>
      <c r="K1500">
        <v>50</v>
      </c>
      <c r="L1500">
        <v>50</v>
      </c>
      <c r="M1500">
        <v>1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0</v>
      </c>
      <c r="AB1500" t="s">
        <v>4597</v>
      </c>
      <c r="AC1500" t="s">
        <v>4201</v>
      </c>
      <c r="AD1500" t="s">
        <v>4598</v>
      </c>
      <c r="AE1500" t="s">
        <v>4</v>
      </c>
      <c r="AF1500" t="s">
        <v>1</v>
      </c>
      <c r="AG1500" t="s">
        <v>1</v>
      </c>
      <c r="AH1500" t="s">
        <v>5413</v>
      </c>
      <c r="AI1500" t="s">
        <v>3368</v>
      </c>
      <c r="AJ1500" t="s">
        <v>1</v>
      </c>
      <c r="AK1500">
        <v>9331324040</v>
      </c>
      <c r="AL1500" t="s">
        <v>1</v>
      </c>
      <c r="AM1500" t="s">
        <v>1</v>
      </c>
      <c r="AN1500" t="s">
        <v>1</v>
      </c>
      <c r="AO1500" t="s">
        <v>5413</v>
      </c>
      <c r="AP1500" t="s">
        <v>1</v>
      </c>
      <c r="AQ1500" t="s">
        <v>2</v>
      </c>
      <c r="AR1500" t="s">
        <v>1</v>
      </c>
      <c r="AS1500" t="s">
        <v>1</v>
      </c>
      <c r="AT1500" t="s">
        <v>1</v>
      </c>
      <c r="AU1500" t="s">
        <v>1</v>
      </c>
      <c r="AV1500" t="s">
        <v>1</v>
      </c>
      <c r="AW1500" t="s">
        <v>11</v>
      </c>
      <c r="AX1500">
        <f>Tabla1[[#This Row],[precio del paquete]]-Tabla1[[#This Row],[Saldo_Deudor]]</f>
        <v>1450</v>
      </c>
      <c r="AY1500">
        <v>13350</v>
      </c>
      <c r="AZ1500">
        <v>0</v>
      </c>
      <c r="BA1500">
        <v>0</v>
      </c>
      <c r="BB1500" s="20">
        <v>0</v>
      </c>
      <c r="BC1500" t="s">
        <v>5963</v>
      </c>
      <c r="BD1500" t="s">
        <v>6044</v>
      </c>
      <c r="BE1500" t="s">
        <v>3</v>
      </c>
      <c r="BF1500" t="s">
        <v>3</v>
      </c>
      <c r="BG1500" t="s">
        <v>3</v>
      </c>
      <c r="BH1500" t="s">
        <v>3</v>
      </c>
      <c r="BI1500" t="s">
        <v>3</v>
      </c>
      <c r="BJ1500" s="18" t="s">
        <v>6141</v>
      </c>
      <c r="BK1500" t="s">
        <v>3</v>
      </c>
      <c r="BL1500" t="s">
        <v>132</v>
      </c>
      <c r="BM1500" t="s">
        <v>1</v>
      </c>
      <c r="BN1500">
        <f>Tabla1[[#This Row],[precio del paquete]]</f>
        <v>14800</v>
      </c>
      <c r="BO1500" t="s">
        <v>1</v>
      </c>
      <c r="BP1500" t="s">
        <v>1</v>
      </c>
      <c r="BQ1500" t="s">
        <v>1</v>
      </c>
      <c r="BR1500" t="s">
        <v>1</v>
      </c>
      <c r="BS1500" t="s">
        <v>1</v>
      </c>
      <c r="BT1500" t="s">
        <v>1</v>
      </c>
      <c r="BU1500" t="s">
        <v>1</v>
      </c>
      <c r="BV1500" t="s">
        <v>1</v>
      </c>
      <c r="BW1500" t="s">
        <v>0</v>
      </c>
      <c r="BX1500" t="s">
        <v>1</v>
      </c>
      <c r="BY1500" t="s">
        <v>1</v>
      </c>
      <c r="BZ1500" t="s">
        <v>1</v>
      </c>
      <c r="CA1500" t="s">
        <v>1</v>
      </c>
      <c r="CB1500" t="s">
        <v>1</v>
      </c>
      <c r="CD1500" t="str" cm="1">
        <f t="array" aca="1" ref="CD1500" ca="1">eConcatenar(A1500:CB1500,"|")</f>
        <v>SPvGBrU7b7HnvyHF|PAR2021-3773|3|MEMORIAL|TABASCO|PARAISO|FRACCIONAMIENTO LOS COCOS|2021-10-25|14800|0|50|50|1|0|0|0|0|0|0|0|0|0|0|0|0|0|0|ROMERO|HERNANDEZ|ROSA ELENA|SOLTERO|X|X|PALMA REAL MANZANA 16 LOTE 31|FRACCIONAMIENTO LOS COCOS|X|9331324040|X|X|X|PALMA REAL MANZANA 16 LOTE 31|X|LUNES|X|X|X|X|X|DOMICILIO |1450|13350|0|0|0|2022-02-02|2022-02-09|x|x|x|x|x|QWZGYZFM9KVTQO|x|HOMBRE|X|14800|X|X|X|X|X|X|X|X|CARDENAS|X|X|X|X|X</v>
      </c>
    </row>
    <row r="1501" spans="1:82" x14ac:dyDescent="0.25">
      <c r="A1501" t="s">
        <v>1635</v>
      </c>
      <c r="B1501" t="s">
        <v>2896</v>
      </c>
      <c r="C1501">
        <v>3</v>
      </c>
      <c r="D1501" t="s">
        <v>4176</v>
      </c>
      <c r="E1501" t="s">
        <v>3188</v>
      </c>
      <c r="F1501" t="s">
        <v>3192</v>
      </c>
      <c r="G1501" t="s">
        <v>3622</v>
      </c>
      <c r="H1501" t="s">
        <v>3900</v>
      </c>
      <c r="I1501">
        <v>35000</v>
      </c>
      <c r="J1501">
        <v>0</v>
      </c>
      <c r="K1501">
        <v>500</v>
      </c>
      <c r="L1501">
        <v>50</v>
      </c>
      <c r="M1501">
        <v>1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0</v>
      </c>
      <c r="AA1501">
        <v>0</v>
      </c>
      <c r="AB1501" t="s">
        <v>4444</v>
      </c>
      <c r="AC1501" t="s">
        <v>4385</v>
      </c>
      <c r="AD1501" t="s">
        <v>4719</v>
      </c>
      <c r="AE1501" t="s">
        <v>4</v>
      </c>
      <c r="AF1501" t="s">
        <v>1</v>
      </c>
      <c r="AG1501" t="s">
        <v>1</v>
      </c>
      <c r="AH1501" t="s">
        <v>5738</v>
      </c>
      <c r="AI1501" t="s">
        <v>3622</v>
      </c>
      <c r="AJ1501" t="s">
        <v>1</v>
      </c>
      <c r="AK1501">
        <v>9331649175</v>
      </c>
      <c r="AL1501" t="s">
        <v>1</v>
      </c>
      <c r="AM1501" t="s">
        <v>1</v>
      </c>
      <c r="AN1501" t="s">
        <v>1</v>
      </c>
      <c r="AO1501" t="s">
        <v>5738</v>
      </c>
      <c r="AP1501" t="s">
        <v>1</v>
      </c>
      <c r="AQ1501" t="s">
        <v>2</v>
      </c>
      <c r="AR1501" t="s">
        <v>1</v>
      </c>
      <c r="AS1501" t="s">
        <v>1</v>
      </c>
      <c r="AT1501" t="s">
        <v>1</v>
      </c>
      <c r="AU1501" t="s">
        <v>1</v>
      </c>
      <c r="AV1501" t="s">
        <v>1</v>
      </c>
      <c r="AW1501" t="s">
        <v>11</v>
      </c>
      <c r="AX1501">
        <f>Tabla1[[#This Row],[precio del paquete]]-Tabla1[[#This Row],[Saldo_Deudor]]</f>
        <v>2500</v>
      </c>
      <c r="AY1501">
        <v>32500</v>
      </c>
      <c r="AZ1501">
        <v>0</v>
      </c>
      <c r="BA1501">
        <v>0</v>
      </c>
      <c r="BB1501" s="20">
        <v>0</v>
      </c>
      <c r="BC1501" t="s">
        <v>5963</v>
      </c>
      <c r="BD1501" t="s">
        <v>6044</v>
      </c>
      <c r="BE1501" t="s">
        <v>3</v>
      </c>
      <c r="BF1501" t="s">
        <v>3</v>
      </c>
      <c r="BG1501" t="s">
        <v>3</v>
      </c>
      <c r="BH1501" t="s">
        <v>3</v>
      </c>
      <c r="BI1501" t="s">
        <v>3</v>
      </c>
      <c r="BJ1501" s="19" t="s">
        <v>6141</v>
      </c>
      <c r="BK1501" t="s">
        <v>3</v>
      </c>
      <c r="BL1501" t="s">
        <v>132</v>
      </c>
      <c r="BM1501" t="s">
        <v>1</v>
      </c>
      <c r="BN1501">
        <f>Tabla1[[#This Row],[precio del paquete]]</f>
        <v>35000</v>
      </c>
      <c r="BO1501" t="s">
        <v>1</v>
      </c>
      <c r="BP1501" t="s">
        <v>1</v>
      </c>
      <c r="BQ1501" t="s">
        <v>1</v>
      </c>
      <c r="BR1501" t="s">
        <v>1</v>
      </c>
      <c r="BS1501" t="s">
        <v>1</v>
      </c>
      <c r="BT1501" t="s">
        <v>1</v>
      </c>
      <c r="BU1501" t="s">
        <v>1</v>
      </c>
      <c r="BV1501" t="s">
        <v>1</v>
      </c>
      <c r="BW1501" t="s">
        <v>0</v>
      </c>
      <c r="BX1501" t="s">
        <v>1</v>
      </c>
      <c r="BY1501" t="s">
        <v>1</v>
      </c>
      <c r="BZ1501" t="s">
        <v>1</v>
      </c>
      <c r="CA1501" t="s">
        <v>1</v>
      </c>
      <c r="CB1501" t="s">
        <v>1</v>
      </c>
      <c r="CD1501" t="str" cm="1">
        <f t="array" aca="1" ref="CD1501" ca="1">eConcatenar(A1501:CB1501,"|")</f>
        <v>0nJslCBZ79mYRQX0|PAR2021-3587|3|DELUX|TABASCO|PARAISO|VILLA PUERTO CEIBA|2021-12-11|35000|0|500|50|1|0|0|0|0|0|0|0|0|0|0|0|0|0|0|MENDOZA|SANTOS|GRACIELA|SOLTERO|X|X|CALLE 20 DE NOVIEMBRE SIN NUMERO|VILLA PUERTO CEIBA|X|9331649175|X|X|X|CALLE 20 DE NOVIEMBRE SIN NUMERO|X|LUNES|X|X|X|X|X|DOMICILIO |2500|32500|0|0|0|2022-02-02|2022-02-09|x|x|x|x|x|QWZGYZFM9KVTQO|x|HOMBRE|X|35000|X|X|X|X|X|X|X|X|CARDENAS|X|X|X|X|X</v>
      </c>
    </row>
    <row r="1502" spans="1:82" x14ac:dyDescent="0.25">
      <c r="A1502" t="s">
        <v>1636</v>
      </c>
      <c r="B1502" t="s">
        <v>2897</v>
      </c>
      <c r="C1502">
        <v>3</v>
      </c>
      <c r="D1502" t="s">
        <v>3183</v>
      </c>
      <c r="E1502" t="s">
        <v>3188</v>
      </c>
      <c r="F1502" t="s">
        <v>3192</v>
      </c>
      <c r="G1502" t="s">
        <v>3622</v>
      </c>
      <c r="H1502" t="s">
        <v>4077</v>
      </c>
      <c r="I1502">
        <v>14800</v>
      </c>
      <c r="J1502">
        <v>0</v>
      </c>
      <c r="K1502">
        <v>400</v>
      </c>
      <c r="L1502">
        <v>50</v>
      </c>
      <c r="M1502">
        <v>2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0</v>
      </c>
      <c r="AA1502">
        <v>0</v>
      </c>
      <c r="AB1502" t="s">
        <v>4206</v>
      </c>
      <c r="AC1502" t="s">
        <v>4183</v>
      </c>
      <c r="AD1502" t="s">
        <v>4977</v>
      </c>
      <c r="AE1502" t="s">
        <v>4</v>
      </c>
      <c r="AF1502" t="s">
        <v>1</v>
      </c>
      <c r="AG1502" t="s">
        <v>1</v>
      </c>
      <c r="AH1502" t="s">
        <v>5739</v>
      </c>
      <c r="AI1502" t="s">
        <v>3622</v>
      </c>
      <c r="AJ1502" t="s">
        <v>1</v>
      </c>
      <c r="AK1502">
        <v>9331515611</v>
      </c>
      <c r="AL1502" t="s">
        <v>1</v>
      </c>
      <c r="AM1502" t="s">
        <v>1</v>
      </c>
      <c r="AN1502" t="s">
        <v>1</v>
      </c>
      <c r="AO1502" t="s">
        <v>5739</v>
      </c>
      <c r="AP1502" t="s">
        <v>1</v>
      </c>
      <c r="AQ1502" t="s">
        <v>2</v>
      </c>
      <c r="AR1502" t="s">
        <v>1</v>
      </c>
      <c r="AS1502" t="s">
        <v>1</v>
      </c>
      <c r="AT1502" t="s">
        <v>1</v>
      </c>
      <c r="AU1502" t="s">
        <v>1</v>
      </c>
      <c r="AV1502" t="s">
        <v>1</v>
      </c>
      <c r="AW1502" t="s">
        <v>11</v>
      </c>
      <c r="AX1502">
        <f>Tabla1[[#This Row],[precio del paquete]]-Tabla1[[#This Row],[Saldo_Deudor]]</f>
        <v>600</v>
      </c>
      <c r="AY1502">
        <v>14200</v>
      </c>
      <c r="AZ1502">
        <v>0</v>
      </c>
      <c r="BA1502">
        <v>0</v>
      </c>
      <c r="BB1502" s="20">
        <v>0</v>
      </c>
      <c r="BC1502" t="s">
        <v>4077</v>
      </c>
      <c r="BD1502" t="s">
        <v>5965</v>
      </c>
      <c r="BE1502" t="s">
        <v>3</v>
      </c>
      <c r="BF1502" t="s">
        <v>3</v>
      </c>
      <c r="BG1502" t="s">
        <v>3</v>
      </c>
      <c r="BH1502" t="s">
        <v>3</v>
      </c>
      <c r="BI1502" t="s">
        <v>3</v>
      </c>
      <c r="BJ1502" s="18" t="s">
        <v>6141</v>
      </c>
      <c r="BK1502" t="s">
        <v>3</v>
      </c>
      <c r="BL1502" t="s">
        <v>132</v>
      </c>
      <c r="BM1502" t="s">
        <v>1</v>
      </c>
      <c r="BN1502">
        <f>Tabla1[[#This Row],[precio del paquete]]</f>
        <v>14800</v>
      </c>
      <c r="BO1502" t="s">
        <v>1</v>
      </c>
      <c r="BP1502" t="s">
        <v>1</v>
      </c>
      <c r="BQ1502" t="s">
        <v>1</v>
      </c>
      <c r="BR1502" t="s">
        <v>1</v>
      </c>
      <c r="BS1502" t="s">
        <v>1</v>
      </c>
      <c r="BT1502" t="s">
        <v>1</v>
      </c>
      <c r="BU1502" t="s">
        <v>1</v>
      </c>
      <c r="BV1502" t="s">
        <v>1</v>
      </c>
      <c r="BW1502" t="s">
        <v>0</v>
      </c>
      <c r="BX1502" t="s">
        <v>1</v>
      </c>
      <c r="BY1502" t="s">
        <v>1</v>
      </c>
      <c r="BZ1502" t="s">
        <v>1</v>
      </c>
      <c r="CA1502" t="s">
        <v>1</v>
      </c>
      <c r="CB1502" t="s">
        <v>1</v>
      </c>
      <c r="CD1502" t="str" cm="1">
        <f t="array" aca="1" ref="CD1502" ca="1">eConcatenar(A1502:CB1502,"|")</f>
        <v>KIWoDUqNifTbEFSH|PAR2022-0116|3|MEMORIAL|TABASCO|PARAISO|VILLA PUERTO CEIBA|2022-06-01|14800|0|400|50|2|0|0|0|0|0|0|0|0|0|0|0|0|0|0|MARTINEZ|DE LA CRUZ|ONORIA|SOLTERO|X|X|CALLE 12 DE OCTUBRE ESQUINA CON CALLE OSTION|VILLA PUERTO CEIBA|X|9331515611|X|X|X|CALLE 12 DE OCTUBRE ESQUINA CON CALLE OSTION|X|LUNES|X|X|X|X|X|DOMICILIO |600|14200|0|0|0|2022-06-01|2022-06-08|x|x|x|x|x|QWZGYZFM9KVTQO|x|HOMBRE|X|14800|X|X|X|X|X|X|X|X|CARDENAS|X|X|X|X|X</v>
      </c>
    </row>
    <row r="1503" spans="1:82" x14ac:dyDescent="0.25">
      <c r="A1503" t="s">
        <v>1637</v>
      </c>
      <c r="B1503" t="s">
        <v>2735</v>
      </c>
      <c r="C1503">
        <v>3</v>
      </c>
      <c r="D1503" t="s">
        <v>3183</v>
      </c>
      <c r="E1503" t="s">
        <v>3188</v>
      </c>
      <c r="F1503" t="s">
        <v>3192</v>
      </c>
      <c r="G1503" t="s">
        <v>3543</v>
      </c>
      <c r="H1503" t="s">
        <v>3932</v>
      </c>
      <c r="I1503">
        <v>14800</v>
      </c>
      <c r="J1503">
        <v>0</v>
      </c>
      <c r="K1503">
        <v>50</v>
      </c>
      <c r="L1503">
        <v>50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0</v>
      </c>
      <c r="AB1503" t="s">
        <v>4305</v>
      </c>
      <c r="AC1503" t="s">
        <v>4859</v>
      </c>
      <c r="AD1503" t="s">
        <v>4860</v>
      </c>
      <c r="AE1503" t="s">
        <v>4</v>
      </c>
      <c r="AF1503" t="s">
        <v>1</v>
      </c>
      <c r="AG1503" t="s">
        <v>1</v>
      </c>
      <c r="AH1503" t="s">
        <v>5636</v>
      </c>
      <c r="AI1503" t="s">
        <v>3543</v>
      </c>
      <c r="AJ1503" t="s">
        <v>1</v>
      </c>
      <c r="AK1503">
        <v>9331597422</v>
      </c>
      <c r="AL1503" t="s">
        <v>1</v>
      </c>
      <c r="AM1503" t="s">
        <v>1</v>
      </c>
      <c r="AN1503" t="s">
        <v>1</v>
      </c>
      <c r="AO1503" t="s">
        <v>5636</v>
      </c>
      <c r="AP1503" t="s">
        <v>1</v>
      </c>
      <c r="AQ1503" t="s">
        <v>2</v>
      </c>
      <c r="AR1503" t="s">
        <v>1</v>
      </c>
      <c r="AS1503" t="s">
        <v>1</v>
      </c>
      <c r="AT1503" t="s">
        <v>1</v>
      </c>
      <c r="AU1503" t="s">
        <v>1</v>
      </c>
      <c r="AV1503" t="s">
        <v>1</v>
      </c>
      <c r="AW1503" t="s">
        <v>11</v>
      </c>
      <c r="AX1503">
        <f>Tabla1[[#This Row],[precio del paquete]]-Tabla1[[#This Row],[Saldo_Deudor]]</f>
        <v>2150</v>
      </c>
      <c r="AY1503">
        <v>12650</v>
      </c>
      <c r="AZ1503">
        <v>0</v>
      </c>
      <c r="BA1503">
        <v>0</v>
      </c>
      <c r="BB1503" s="20">
        <v>0</v>
      </c>
      <c r="BC1503" t="s">
        <v>5963</v>
      </c>
      <c r="BD1503" t="s">
        <v>6044</v>
      </c>
      <c r="BE1503" t="s">
        <v>3</v>
      </c>
      <c r="BF1503" t="s">
        <v>3</v>
      </c>
      <c r="BG1503" t="s">
        <v>3</v>
      </c>
      <c r="BH1503" t="s">
        <v>3</v>
      </c>
      <c r="BI1503" t="s">
        <v>3</v>
      </c>
      <c r="BJ1503" s="19" t="s">
        <v>6141</v>
      </c>
      <c r="BK1503" t="s">
        <v>3</v>
      </c>
      <c r="BL1503" t="s">
        <v>132</v>
      </c>
      <c r="BM1503" t="s">
        <v>1</v>
      </c>
      <c r="BN1503">
        <f>Tabla1[[#This Row],[precio del paquete]]</f>
        <v>14800</v>
      </c>
      <c r="BO1503" t="s">
        <v>1</v>
      </c>
      <c r="BP1503" t="s">
        <v>1</v>
      </c>
      <c r="BQ1503" t="s">
        <v>1</v>
      </c>
      <c r="BR1503" t="s">
        <v>1</v>
      </c>
      <c r="BS1503" t="s">
        <v>1</v>
      </c>
      <c r="BT1503" t="s">
        <v>1</v>
      </c>
      <c r="BU1503" t="s">
        <v>1</v>
      </c>
      <c r="BV1503" t="s">
        <v>1</v>
      </c>
      <c r="BW1503" t="s">
        <v>0</v>
      </c>
      <c r="BX1503" t="s">
        <v>1</v>
      </c>
      <c r="BY1503" t="s">
        <v>1</v>
      </c>
      <c r="BZ1503" t="s">
        <v>1</v>
      </c>
      <c r="CA1503" t="s">
        <v>1</v>
      </c>
      <c r="CB1503" t="s">
        <v>1</v>
      </c>
      <c r="CD1503" t="str" cm="1">
        <f t="array" aca="1" ref="CD1503" ca="1">eConcatenar(A1503:CB1503,"|")</f>
        <v>SpIxwWUEWDBGvhZt|PAR2021-2586|3|MEMORIAL|TABASCO|PARAISO|RANCHERIA OCCIDENTE PRIMERA SECCION|2021-12-08|14800|0|50|50|0|0|0|0|0|0|0|0|0|0|0|0|0|0|0|SANCHEZ|RABANALES|CARLOS DANIEL|SOLTERO|X|X|CARRETERA A PARAISO SIN NUMERO|RANCHERIA OCCIDENTE PRIMERA SECCION|X|9331597422|X|X|X|CARRETERA A PARAISO SIN NUMERO|X|LUNES|X|X|X|X|X|DOMICILIO |2150|12650|0|0|0|2022-02-02|2022-02-09|x|x|x|x|x|QWZGYZFM9KVTQO|x|HOMBRE|X|14800|X|X|X|X|X|X|X|X|CARDENAS|X|X|X|X|X</v>
      </c>
    </row>
    <row r="1504" spans="1:82" x14ac:dyDescent="0.25">
      <c r="A1504" t="s">
        <v>1638</v>
      </c>
      <c r="B1504" t="s">
        <v>2683</v>
      </c>
      <c r="C1504">
        <v>3</v>
      </c>
      <c r="D1504" t="s">
        <v>3183</v>
      </c>
      <c r="E1504" t="s">
        <v>3188</v>
      </c>
      <c r="F1504" t="s">
        <v>0</v>
      </c>
      <c r="G1504" t="s">
        <v>3513</v>
      </c>
      <c r="H1504" t="s">
        <v>3838</v>
      </c>
      <c r="I1504">
        <v>14800</v>
      </c>
      <c r="J1504">
        <v>0</v>
      </c>
      <c r="K1504">
        <v>200</v>
      </c>
      <c r="L1504">
        <v>50</v>
      </c>
      <c r="M1504">
        <v>2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  <c r="AA1504">
        <v>0</v>
      </c>
      <c r="AB1504" t="s">
        <v>4822</v>
      </c>
      <c r="AC1504" t="s">
        <v>4425</v>
      </c>
      <c r="AD1504" t="s">
        <v>4355</v>
      </c>
      <c r="AE1504" t="s">
        <v>4</v>
      </c>
      <c r="AF1504" t="s">
        <v>1</v>
      </c>
      <c r="AG1504" t="s">
        <v>1</v>
      </c>
      <c r="AH1504" t="s">
        <v>5597</v>
      </c>
      <c r="AI1504" t="s">
        <v>3513</v>
      </c>
      <c r="AJ1504" t="s">
        <v>1</v>
      </c>
      <c r="AK1504">
        <v>9141133458</v>
      </c>
      <c r="AL1504" t="s">
        <v>1</v>
      </c>
      <c r="AM1504" t="s">
        <v>1</v>
      </c>
      <c r="AN1504" t="s">
        <v>1</v>
      </c>
      <c r="AO1504" t="s">
        <v>5597</v>
      </c>
      <c r="AP1504" t="s">
        <v>1</v>
      </c>
      <c r="AQ1504" t="s">
        <v>2</v>
      </c>
      <c r="AR1504" t="s">
        <v>1</v>
      </c>
      <c r="AS1504" t="s">
        <v>1</v>
      </c>
      <c r="AT1504" t="s">
        <v>1</v>
      </c>
      <c r="AU1504" t="s">
        <v>1</v>
      </c>
      <c r="AV1504" t="s">
        <v>1</v>
      </c>
      <c r="AW1504" t="s">
        <v>11</v>
      </c>
      <c r="AX1504">
        <f>Tabla1[[#This Row],[precio del paquete]]-Tabla1[[#This Row],[Saldo_Deudor]]</f>
        <v>3900</v>
      </c>
      <c r="AY1504">
        <v>10900</v>
      </c>
      <c r="AZ1504">
        <v>0</v>
      </c>
      <c r="BA1504">
        <v>0</v>
      </c>
      <c r="BB1504" s="20">
        <v>0</v>
      </c>
      <c r="BC1504" t="s">
        <v>5974</v>
      </c>
      <c r="BD1504" t="s">
        <v>6064</v>
      </c>
      <c r="BE1504" t="s">
        <v>3</v>
      </c>
      <c r="BF1504" t="s">
        <v>3</v>
      </c>
      <c r="BG1504" t="s">
        <v>3</v>
      </c>
      <c r="BH1504" t="s">
        <v>3</v>
      </c>
      <c r="BI1504" t="s">
        <v>3</v>
      </c>
      <c r="BJ1504" s="18" t="s">
        <v>6141</v>
      </c>
      <c r="BK1504" t="s">
        <v>3</v>
      </c>
      <c r="BL1504" t="s">
        <v>132</v>
      </c>
      <c r="BM1504" t="s">
        <v>1</v>
      </c>
      <c r="BN1504">
        <f>Tabla1[[#This Row],[precio del paquete]]</f>
        <v>14800</v>
      </c>
      <c r="BO1504" t="s">
        <v>1</v>
      </c>
      <c r="BP1504" t="s">
        <v>1</v>
      </c>
      <c r="BQ1504" t="s">
        <v>1</v>
      </c>
      <c r="BR1504" t="s">
        <v>1</v>
      </c>
      <c r="BS1504" t="s">
        <v>1</v>
      </c>
      <c r="BT1504" t="s">
        <v>1</v>
      </c>
      <c r="BU1504" t="s">
        <v>1</v>
      </c>
      <c r="BV1504" t="s">
        <v>1</v>
      </c>
      <c r="BW1504" t="s">
        <v>0</v>
      </c>
      <c r="BX1504" t="s">
        <v>1</v>
      </c>
      <c r="BY1504" t="s">
        <v>1</v>
      </c>
      <c r="BZ1504" t="s">
        <v>1</v>
      </c>
      <c r="CA1504" t="s">
        <v>1</v>
      </c>
      <c r="CB1504" t="s">
        <v>1</v>
      </c>
      <c r="CD1504" t="str" cm="1">
        <f t="array" aca="1" ref="CD1504" ca="1">eConcatenar(A1504:CB1504,"|")</f>
        <v>XOWGb6PFK027N542|CAR2021-1361|3|MEMORIAL|TABASCO|CARDENAS|RANCHERIA HUAPACAL PRIMERA SECCION|2021-04-19|14800|0|200|50|2|0|0|0|0|0|0|0|0|0|0|0|0|0|0|ARELLANO|ESCALANTE|MARIBEL|SOLTERO|X|X|CALLE HUAPACAL PRIMERA SECCION |RANCHERIA HUAPACAL PRIMERA SECCION|X|9141133458|X|X|X|CALLE HUAPACAL PRIMERA SECCION |X|LUNES|X|X|X|X|X|DOMICILIO |3900|10900|0|0|0|2022-03-02|2022-03-09|x|x|x|x|x|QWZGYZFM9KVTQO|x|HOMBRE|X|14800|X|X|X|X|X|X|X|X|CARDENAS|X|X|X|X|X</v>
      </c>
    </row>
    <row r="1505" spans="1:82" x14ac:dyDescent="0.25">
      <c r="A1505" t="s">
        <v>1639</v>
      </c>
      <c r="B1505" t="s">
        <v>2684</v>
      </c>
      <c r="C1505">
        <v>3</v>
      </c>
      <c r="D1505" t="s">
        <v>3183</v>
      </c>
      <c r="E1505" t="s">
        <v>3188</v>
      </c>
      <c r="F1505" t="s">
        <v>0</v>
      </c>
      <c r="G1505" t="s">
        <v>3513</v>
      </c>
      <c r="H1505" t="s">
        <v>3884</v>
      </c>
      <c r="I1505">
        <v>14800</v>
      </c>
      <c r="J1505">
        <v>0</v>
      </c>
      <c r="K1505">
        <v>100</v>
      </c>
      <c r="L1505">
        <v>50</v>
      </c>
      <c r="M1505">
        <v>1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0</v>
      </c>
      <c r="AA1505">
        <v>0</v>
      </c>
      <c r="AB1505" t="s">
        <v>4212</v>
      </c>
      <c r="AC1505" t="s">
        <v>4186</v>
      </c>
      <c r="AD1505" t="s">
        <v>4684</v>
      </c>
      <c r="AE1505" t="s">
        <v>4</v>
      </c>
      <c r="AF1505" t="s">
        <v>1</v>
      </c>
      <c r="AG1505" t="s">
        <v>1</v>
      </c>
      <c r="AH1505" t="s">
        <v>5598</v>
      </c>
      <c r="AI1505" t="s">
        <v>3513</v>
      </c>
      <c r="AJ1505" t="s">
        <v>1</v>
      </c>
      <c r="AK1505">
        <v>9141130947</v>
      </c>
      <c r="AL1505" t="s">
        <v>1</v>
      </c>
      <c r="AM1505" t="s">
        <v>1</v>
      </c>
      <c r="AN1505" t="s">
        <v>1</v>
      </c>
      <c r="AO1505" t="s">
        <v>5598</v>
      </c>
      <c r="AP1505" t="s">
        <v>1</v>
      </c>
      <c r="AQ1505" t="s">
        <v>2</v>
      </c>
      <c r="AR1505" t="s">
        <v>1</v>
      </c>
      <c r="AS1505" t="s">
        <v>1</v>
      </c>
      <c r="AT1505" t="s">
        <v>1</v>
      </c>
      <c r="AU1505" t="s">
        <v>1</v>
      </c>
      <c r="AV1505" t="s">
        <v>1</v>
      </c>
      <c r="AW1505" t="s">
        <v>11</v>
      </c>
      <c r="AX1505">
        <f>Tabla1[[#This Row],[precio del paquete]]-Tabla1[[#This Row],[Saldo_Deudor]]</f>
        <v>2700</v>
      </c>
      <c r="AY1505">
        <v>12100</v>
      </c>
      <c r="AZ1505">
        <v>0</v>
      </c>
      <c r="BA1505">
        <v>0</v>
      </c>
      <c r="BB1505" s="20">
        <v>0</v>
      </c>
      <c r="BC1505" t="s">
        <v>5963</v>
      </c>
      <c r="BD1505" t="s">
        <v>6044</v>
      </c>
      <c r="BE1505" t="s">
        <v>3</v>
      </c>
      <c r="BF1505" t="s">
        <v>3</v>
      </c>
      <c r="BG1505" t="s">
        <v>3</v>
      </c>
      <c r="BH1505" t="s">
        <v>3</v>
      </c>
      <c r="BI1505" t="s">
        <v>3</v>
      </c>
      <c r="BJ1505" s="19" t="s">
        <v>6150</v>
      </c>
      <c r="BK1505" t="s">
        <v>3</v>
      </c>
      <c r="BL1505" t="s">
        <v>132</v>
      </c>
      <c r="BM1505" t="s">
        <v>1</v>
      </c>
      <c r="BN1505">
        <f>Tabla1[[#This Row],[precio del paquete]]</f>
        <v>14800</v>
      </c>
      <c r="BO1505" t="s">
        <v>1</v>
      </c>
      <c r="BP1505" t="s">
        <v>1</v>
      </c>
      <c r="BQ1505" t="s">
        <v>1</v>
      </c>
      <c r="BR1505" t="s">
        <v>1</v>
      </c>
      <c r="BS1505" t="s">
        <v>1</v>
      </c>
      <c r="BT1505" t="s">
        <v>1</v>
      </c>
      <c r="BU1505" t="s">
        <v>1</v>
      </c>
      <c r="BV1505" t="s">
        <v>1</v>
      </c>
      <c r="BW1505" t="s">
        <v>0</v>
      </c>
      <c r="BX1505" t="s">
        <v>1</v>
      </c>
      <c r="BY1505" t="s">
        <v>1</v>
      </c>
      <c r="BZ1505" t="s">
        <v>1</v>
      </c>
      <c r="CA1505" t="s">
        <v>1</v>
      </c>
      <c r="CB1505" t="s">
        <v>1</v>
      </c>
      <c r="CD1505" t="str" cm="1">
        <f t="array" aca="1" ref="CD1505" ca="1">eConcatenar(A1505:CB1505,"|")</f>
        <v>efEkm8Jb4lEGNtjI|CAR2021-1940|3|MEMORIAL|TABASCO|CARDENAS|RANCHERIA HUAPACAL PRIMERA SECCION|2021-08-06|14800|0|100|50|1|0|0|0|0|0|0|0|0|0|0|0|0|0|0|RAMIREZ|GARCIA|JOSE MARIA|SOLTERO|X|X|CARRETERA AL CARMEN|RANCHERIA HUAPACAL PRIMERA SECCION|X|9141130947|X|X|X|CARRETERA AL CARMEN|X|LUNES|X|X|X|X|X|DOMICILIO |2700|12100|0|0|0|2022-02-02|2022-02-09|x|x|x|x|x|AARMQKP7RFVCNAK|x|HOMBRE|X|14800|X|X|X|X|X|X|X|X|CARDENAS|X|X|X|X|X</v>
      </c>
    </row>
    <row r="1506" spans="1:82" x14ac:dyDescent="0.25">
      <c r="A1506" t="s">
        <v>1640</v>
      </c>
      <c r="B1506" t="s">
        <v>2721</v>
      </c>
      <c r="C1506">
        <v>3</v>
      </c>
      <c r="D1506" t="s">
        <v>3183</v>
      </c>
      <c r="E1506" t="s">
        <v>3188</v>
      </c>
      <c r="F1506" t="s">
        <v>3191</v>
      </c>
      <c r="G1506" t="s">
        <v>3536</v>
      </c>
      <c r="H1506" t="s">
        <v>4021</v>
      </c>
      <c r="I1506">
        <v>14800</v>
      </c>
      <c r="J1506">
        <v>0</v>
      </c>
      <c r="K1506">
        <v>100</v>
      </c>
      <c r="L1506">
        <v>50</v>
      </c>
      <c r="M1506">
        <v>1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 t="s">
        <v>4314</v>
      </c>
      <c r="AC1506" t="s">
        <v>4188</v>
      </c>
      <c r="AD1506" t="s">
        <v>4853</v>
      </c>
      <c r="AE1506" t="s">
        <v>4</v>
      </c>
      <c r="AF1506" t="s">
        <v>1</v>
      </c>
      <c r="AG1506" t="s">
        <v>1</v>
      </c>
      <c r="AH1506" t="s">
        <v>5626</v>
      </c>
      <c r="AI1506" t="s">
        <v>3536</v>
      </c>
      <c r="AJ1506" t="s">
        <v>1</v>
      </c>
      <c r="AK1506">
        <v>9331125998</v>
      </c>
      <c r="AL1506" t="s">
        <v>1</v>
      </c>
      <c r="AM1506" t="s">
        <v>1</v>
      </c>
      <c r="AN1506" t="s">
        <v>1</v>
      </c>
      <c r="AO1506" t="s">
        <v>5626</v>
      </c>
      <c r="AP1506" t="s">
        <v>1</v>
      </c>
      <c r="AQ1506" t="s">
        <v>2</v>
      </c>
      <c r="AR1506" t="s">
        <v>1</v>
      </c>
      <c r="AS1506" t="s">
        <v>1</v>
      </c>
      <c r="AT1506" t="s">
        <v>1</v>
      </c>
      <c r="AU1506" t="s">
        <v>1</v>
      </c>
      <c r="AV1506" t="s">
        <v>1</v>
      </c>
      <c r="AW1506" t="s">
        <v>11</v>
      </c>
      <c r="AX1506">
        <f>Tabla1[[#This Row],[precio del paquete]]-Tabla1[[#This Row],[Saldo_Deudor]]</f>
        <v>5800</v>
      </c>
      <c r="AY1506">
        <v>9000</v>
      </c>
      <c r="AZ1506">
        <v>0</v>
      </c>
      <c r="BA1506">
        <v>0</v>
      </c>
      <c r="BB1506" s="20">
        <v>0</v>
      </c>
      <c r="BC1506" t="s">
        <v>5974</v>
      </c>
      <c r="BD1506" t="s">
        <v>6064</v>
      </c>
      <c r="BE1506" t="s">
        <v>3</v>
      </c>
      <c r="BF1506" t="s">
        <v>3</v>
      </c>
      <c r="BG1506" t="s">
        <v>3</v>
      </c>
      <c r="BH1506" t="s">
        <v>3</v>
      </c>
      <c r="BI1506" t="s">
        <v>3</v>
      </c>
      <c r="BJ1506" s="18" t="s">
        <v>6150</v>
      </c>
      <c r="BK1506" t="s">
        <v>3</v>
      </c>
      <c r="BL1506" t="s">
        <v>132</v>
      </c>
      <c r="BM1506" t="s">
        <v>1</v>
      </c>
      <c r="BN1506">
        <f>Tabla1[[#This Row],[precio del paquete]]</f>
        <v>14800</v>
      </c>
      <c r="BO1506" t="s">
        <v>1</v>
      </c>
      <c r="BP1506" t="s">
        <v>1</v>
      </c>
      <c r="BQ1506" t="s">
        <v>1</v>
      </c>
      <c r="BR1506" t="s">
        <v>1</v>
      </c>
      <c r="BS1506" t="s">
        <v>1</v>
      </c>
      <c r="BT1506" t="s">
        <v>1</v>
      </c>
      <c r="BU1506" t="s">
        <v>1</v>
      </c>
      <c r="BV1506" t="s">
        <v>1</v>
      </c>
      <c r="BW1506" t="s">
        <v>0</v>
      </c>
      <c r="BX1506" t="s">
        <v>1</v>
      </c>
      <c r="BY1506" t="s">
        <v>1</v>
      </c>
      <c r="BZ1506" t="s">
        <v>1</v>
      </c>
      <c r="CA1506" t="s">
        <v>1</v>
      </c>
      <c r="CB1506" t="s">
        <v>1</v>
      </c>
      <c r="CD1506" t="str" cm="1">
        <f t="array" aca="1" ref="CD1506" ca="1">eConcatenar(A1506:CB1506,"|")</f>
        <v>nnboYEojIIEluFwL|CAR2021-1792|3|MEMORIAL|TABASCO|CUNDUACAN|RANCHERIA NICOLAS BRAVO CUARTA SECCION |2021-05-31|14800|0|100|50|1|0|0|0|0|0|0|0|0|0|0|0|0|0|0|CASTILLO|ARIAS|ROSALBA|SOLTERO|X|X|CARRETERA A TILAPA SIN NUMERO|RANCHERIA NICOLAS BRAVO CUARTA SECCION |X|9331125998|X|X|X|CARRETERA A TILAPA SIN NUMERO|X|LUNES|X|X|X|X|X|DOMICILIO |5800|9000|0|0|0|2022-03-02|2022-03-09|x|x|x|x|x|AARMQKP7RFVCNAK|x|HOMBRE|X|14800|X|X|X|X|X|X|X|X|CARDENAS|X|X|X|X|X</v>
      </c>
    </row>
    <row r="1507" spans="1:82" x14ac:dyDescent="0.25">
      <c r="A1507" t="s">
        <v>1641</v>
      </c>
      <c r="B1507" t="s">
        <v>2325</v>
      </c>
      <c r="C1507">
        <v>3</v>
      </c>
      <c r="D1507" t="s">
        <v>3187</v>
      </c>
      <c r="E1507" t="s">
        <v>3188</v>
      </c>
      <c r="F1507" t="s">
        <v>3191</v>
      </c>
      <c r="G1507" t="s">
        <v>3310</v>
      </c>
      <c r="H1507" t="s">
        <v>3879</v>
      </c>
      <c r="I1507">
        <v>12900</v>
      </c>
      <c r="J1507">
        <v>0</v>
      </c>
      <c r="K1507">
        <v>400</v>
      </c>
      <c r="L1507">
        <v>50</v>
      </c>
      <c r="M1507">
        <v>2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 t="s">
        <v>4501</v>
      </c>
      <c r="AC1507" t="s">
        <v>4201</v>
      </c>
      <c r="AD1507" t="s">
        <v>4502</v>
      </c>
      <c r="AE1507" t="s">
        <v>4</v>
      </c>
      <c r="AF1507" t="s">
        <v>1</v>
      </c>
      <c r="AG1507" t="s">
        <v>1</v>
      </c>
      <c r="AH1507" t="s">
        <v>5344</v>
      </c>
      <c r="AI1507" t="s">
        <v>3310</v>
      </c>
      <c r="AJ1507" t="s">
        <v>1</v>
      </c>
      <c r="AK1507">
        <v>9332082032</v>
      </c>
      <c r="AL1507" t="s">
        <v>1</v>
      </c>
      <c r="AM1507" t="s">
        <v>1</v>
      </c>
      <c r="AN1507" t="s">
        <v>1</v>
      </c>
      <c r="AO1507" t="s">
        <v>5344</v>
      </c>
      <c r="AP1507" t="s">
        <v>1</v>
      </c>
      <c r="AQ1507" t="s">
        <v>2</v>
      </c>
      <c r="AR1507" t="s">
        <v>1</v>
      </c>
      <c r="AS1507" t="s">
        <v>1</v>
      </c>
      <c r="AT1507" t="s">
        <v>1</v>
      </c>
      <c r="AU1507" t="s">
        <v>1</v>
      </c>
      <c r="AV1507" t="s">
        <v>1</v>
      </c>
      <c r="AW1507" t="s">
        <v>11</v>
      </c>
      <c r="AX1507">
        <f>Tabla1[[#This Row],[precio del paquete]]-Tabla1[[#This Row],[Saldo_Deudor]]</f>
        <v>11400</v>
      </c>
      <c r="AY1507">
        <v>1500</v>
      </c>
      <c r="AZ1507">
        <v>0</v>
      </c>
      <c r="BA1507">
        <v>0</v>
      </c>
      <c r="BB1507" s="20">
        <v>0</v>
      </c>
      <c r="BC1507" t="s">
        <v>5974</v>
      </c>
      <c r="BD1507" t="s">
        <v>6064</v>
      </c>
      <c r="BE1507" t="s">
        <v>3</v>
      </c>
      <c r="BF1507" t="s">
        <v>3</v>
      </c>
      <c r="BG1507" t="s">
        <v>3</v>
      </c>
      <c r="BH1507" t="s">
        <v>3</v>
      </c>
      <c r="BI1507" t="s">
        <v>3</v>
      </c>
      <c r="BJ1507" s="19" t="s">
        <v>6150</v>
      </c>
      <c r="BK1507" t="s">
        <v>3</v>
      </c>
      <c r="BL1507" t="s">
        <v>132</v>
      </c>
      <c r="BM1507" t="s">
        <v>1</v>
      </c>
      <c r="BN1507">
        <f>Tabla1[[#This Row],[precio del paquete]]</f>
        <v>12900</v>
      </c>
      <c r="BO1507" t="s">
        <v>1</v>
      </c>
      <c r="BP1507" t="s">
        <v>1</v>
      </c>
      <c r="BQ1507" t="s">
        <v>1</v>
      </c>
      <c r="BR1507" t="s">
        <v>1</v>
      </c>
      <c r="BS1507" t="s">
        <v>1</v>
      </c>
      <c r="BT1507" t="s">
        <v>1</v>
      </c>
      <c r="BU1507" t="s">
        <v>1</v>
      </c>
      <c r="BV1507" t="s">
        <v>1</v>
      </c>
      <c r="BW1507" t="s">
        <v>0</v>
      </c>
      <c r="BX1507" t="s">
        <v>1</v>
      </c>
      <c r="BY1507" t="s">
        <v>1</v>
      </c>
      <c r="BZ1507" t="s">
        <v>1</v>
      </c>
      <c r="CA1507" t="s">
        <v>1</v>
      </c>
      <c r="CB1507" t="s">
        <v>1</v>
      </c>
      <c r="CD1507" t="str" cm="1">
        <f t="array" aca="1" ref="CD1507" ca="1">eConcatenar(A1507:CB1507,"|")</f>
        <v>XPPCVP1Ls6UmQrxL|CAR2019-2613|3|ECONOLINE|TABASCO|CUNDUACAN|EJIDO BUENA VISTA|2019-09-25|12900|0|400|50|2|0|0|0|0|0|0|0|0|0|0|0|0|0|0|GIL|HERNANDEZ|ELVIRA|SOLTERO|X|X|CARRETERA ABEJONAL A CHICHICAPA|EJIDO BUENA VISTA|X|9332082032|X|X|X|CARRETERA ABEJONAL A CHICHICAPA|X|LUNES|X|X|X|X|X|DOMICILIO |11400|1500|0|0|0|2022-03-02|2022-03-09|x|x|x|x|x|AARMQKP7RFVCNAK|x|HOMBRE|X|12900|X|X|X|X|X|X|X|X|CARDENAS|X|X|X|X|X</v>
      </c>
    </row>
    <row r="1508" spans="1:82" x14ac:dyDescent="0.25">
      <c r="A1508" t="s">
        <v>1642</v>
      </c>
      <c r="B1508" t="s">
        <v>2742</v>
      </c>
      <c r="C1508">
        <v>3</v>
      </c>
      <c r="D1508" t="s">
        <v>3187</v>
      </c>
      <c r="E1508" t="s">
        <v>3188</v>
      </c>
      <c r="F1508" t="s">
        <v>3189</v>
      </c>
      <c r="G1508" t="s">
        <v>3545</v>
      </c>
      <c r="H1508" t="s">
        <v>4028</v>
      </c>
      <c r="I1508">
        <v>12900</v>
      </c>
      <c r="J1508">
        <v>0</v>
      </c>
      <c r="K1508">
        <v>200</v>
      </c>
      <c r="L1508">
        <v>50</v>
      </c>
      <c r="M1508">
        <v>2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0</v>
      </c>
      <c r="AB1508" t="s">
        <v>4247</v>
      </c>
      <c r="AC1508" t="s">
        <v>4283</v>
      </c>
      <c r="AD1508" t="s">
        <v>4867</v>
      </c>
      <c r="AE1508" t="s">
        <v>4</v>
      </c>
      <c r="AF1508" t="s">
        <v>1</v>
      </c>
      <c r="AG1508" t="s">
        <v>1</v>
      </c>
      <c r="AH1508" t="s">
        <v>5641</v>
      </c>
      <c r="AI1508" t="s">
        <v>3545</v>
      </c>
      <c r="AJ1508" t="s">
        <v>1</v>
      </c>
      <c r="AK1508">
        <v>9331013435</v>
      </c>
      <c r="AL1508" t="s">
        <v>1</v>
      </c>
      <c r="AM1508" t="s">
        <v>1</v>
      </c>
      <c r="AN1508" t="s">
        <v>1</v>
      </c>
      <c r="AO1508" t="s">
        <v>5641</v>
      </c>
      <c r="AP1508" t="s">
        <v>1</v>
      </c>
      <c r="AQ1508" t="s">
        <v>2</v>
      </c>
      <c r="AR1508" t="s">
        <v>1</v>
      </c>
      <c r="AS1508" t="s">
        <v>1</v>
      </c>
      <c r="AT1508" t="s">
        <v>1</v>
      </c>
      <c r="AU1508" t="s">
        <v>1</v>
      </c>
      <c r="AV1508" t="s">
        <v>1</v>
      </c>
      <c r="AW1508" t="s">
        <v>11</v>
      </c>
      <c r="AX1508">
        <f>Tabla1[[#This Row],[precio del paquete]]-Tabla1[[#This Row],[Saldo_Deudor]]</f>
        <v>11400</v>
      </c>
      <c r="AY1508">
        <v>1500</v>
      </c>
      <c r="AZ1508">
        <v>0</v>
      </c>
      <c r="BA1508">
        <v>0</v>
      </c>
      <c r="BB1508" s="20">
        <v>0</v>
      </c>
      <c r="BC1508" t="s">
        <v>5974</v>
      </c>
      <c r="BD1508" t="s">
        <v>6064</v>
      </c>
      <c r="BE1508" t="s">
        <v>3</v>
      </c>
      <c r="BF1508" t="s">
        <v>3</v>
      </c>
      <c r="BG1508" t="s">
        <v>3</v>
      </c>
      <c r="BH1508" t="s">
        <v>3</v>
      </c>
      <c r="BI1508" t="s">
        <v>3</v>
      </c>
      <c r="BJ1508" s="18" t="s">
        <v>6150</v>
      </c>
      <c r="BK1508" t="s">
        <v>3</v>
      </c>
      <c r="BL1508" t="s">
        <v>132</v>
      </c>
      <c r="BM1508" t="s">
        <v>1</v>
      </c>
      <c r="BN1508">
        <f>Tabla1[[#This Row],[precio del paquete]]</f>
        <v>12900</v>
      </c>
      <c r="BO1508" t="s">
        <v>1</v>
      </c>
      <c r="BP1508" t="s">
        <v>1</v>
      </c>
      <c r="BQ1508" t="s">
        <v>1</v>
      </c>
      <c r="BR1508" t="s">
        <v>1</v>
      </c>
      <c r="BS1508" t="s">
        <v>1</v>
      </c>
      <c r="BT1508" t="s">
        <v>1</v>
      </c>
      <c r="BU1508" t="s">
        <v>1</v>
      </c>
      <c r="BV1508" t="s">
        <v>1</v>
      </c>
      <c r="BW1508" t="s">
        <v>0</v>
      </c>
      <c r="BX1508" t="s">
        <v>1</v>
      </c>
      <c r="BY1508" t="s">
        <v>1</v>
      </c>
      <c r="BZ1508" t="s">
        <v>1</v>
      </c>
      <c r="CA1508" t="s">
        <v>1</v>
      </c>
      <c r="CB1508" t="s">
        <v>1</v>
      </c>
      <c r="CD1508" t="str" cm="1">
        <f t="array" aca="1" ref="CD1508" ca="1">eConcatenar(A1508:CB1508,"|")</f>
        <v>LSoxoKk17Ym4kk20|COM2018-1152|3|ECONOLINE|TABASCO|COMALCALCO|RANCHERIA ORIENTE PRIMERA SECCION|2018-06-28|12900|0|200|50|2|0|0|0|0|0|0|0|0|0|0|0|0|0|0|MENDEZ|CORDOVA|OVIDIO|SOLTERO|X|X|ENTRADA DEL TEMPLO|RANCHERIA ORIENTE PRIMERA SECCION|X|9331013435|X|X|X|ENTRADA DEL TEMPLO|X|LUNES|X|X|X|X|X|DOMICILIO |11400|1500|0|0|0|2022-03-02|2022-03-09|x|x|x|x|x|AARMQKP7RFVCNAK|x|HOMBRE|X|12900|X|X|X|X|X|X|X|X|CARDENAS|X|X|X|X|X</v>
      </c>
    </row>
    <row r="1509" spans="1:82" x14ac:dyDescent="0.25">
      <c r="A1509" t="s">
        <v>1643</v>
      </c>
      <c r="B1509" t="s">
        <v>2754</v>
      </c>
      <c r="C1509">
        <v>3</v>
      </c>
      <c r="D1509" t="s">
        <v>3187</v>
      </c>
      <c r="E1509" t="s">
        <v>3188</v>
      </c>
      <c r="F1509" t="s">
        <v>3189</v>
      </c>
      <c r="G1509" t="s">
        <v>3550</v>
      </c>
      <c r="H1509" t="s">
        <v>4035</v>
      </c>
      <c r="I1509">
        <v>11900</v>
      </c>
      <c r="J1509">
        <v>0</v>
      </c>
      <c r="K1509">
        <v>200</v>
      </c>
      <c r="L1509">
        <v>50</v>
      </c>
      <c r="M1509">
        <v>2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 t="s">
        <v>4880</v>
      </c>
      <c r="AC1509" t="s">
        <v>4398</v>
      </c>
      <c r="AD1509" t="s">
        <v>4753</v>
      </c>
      <c r="AE1509" t="s">
        <v>4</v>
      </c>
      <c r="AF1509" t="s">
        <v>1</v>
      </c>
      <c r="AG1509" t="s">
        <v>1</v>
      </c>
      <c r="AH1509" t="s">
        <v>3235</v>
      </c>
      <c r="AI1509" t="s">
        <v>3550</v>
      </c>
      <c r="AJ1509" t="s">
        <v>1</v>
      </c>
      <c r="AK1509">
        <v>9331525967</v>
      </c>
      <c r="AL1509" t="s">
        <v>1</v>
      </c>
      <c r="AM1509" t="s">
        <v>1</v>
      </c>
      <c r="AN1509" t="s">
        <v>1</v>
      </c>
      <c r="AO1509" t="s">
        <v>3235</v>
      </c>
      <c r="AP1509" t="s">
        <v>1</v>
      </c>
      <c r="AQ1509" t="s">
        <v>2</v>
      </c>
      <c r="AR1509" t="s">
        <v>1</v>
      </c>
      <c r="AS1509" t="s">
        <v>1</v>
      </c>
      <c r="AT1509" t="s">
        <v>1</v>
      </c>
      <c r="AU1509" t="s">
        <v>1</v>
      </c>
      <c r="AV1509" t="s">
        <v>1</v>
      </c>
      <c r="AW1509" t="s">
        <v>11</v>
      </c>
      <c r="AX1509">
        <f>Tabla1[[#This Row],[precio del paquete]]-Tabla1[[#This Row],[Saldo_Deudor]]</f>
        <v>9100</v>
      </c>
      <c r="AY1509">
        <v>2800</v>
      </c>
      <c r="AZ1509">
        <v>0</v>
      </c>
      <c r="BA1509">
        <v>0</v>
      </c>
      <c r="BB1509" s="20">
        <v>0</v>
      </c>
      <c r="BC1509" t="s">
        <v>5974</v>
      </c>
      <c r="BD1509" t="s">
        <v>6064</v>
      </c>
      <c r="BE1509" t="s">
        <v>3</v>
      </c>
      <c r="BF1509" t="s">
        <v>3</v>
      </c>
      <c r="BG1509" t="s">
        <v>3</v>
      </c>
      <c r="BH1509" t="s">
        <v>3</v>
      </c>
      <c r="BI1509" t="s">
        <v>3</v>
      </c>
      <c r="BJ1509" s="19" t="s">
        <v>6150</v>
      </c>
      <c r="BK1509" t="s">
        <v>3</v>
      </c>
      <c r="BL1509" t="s">
        <v>132</v>
      </c>
      <c r="BM1509" t="s">
        <v>1</v>
      </c>
      <c r="BN1509">
        <f>Tabla1[[#This Row],[precio del paquete]]</f>
        <v>11900</v>
      </c>
      <c r="BO1509" t="s">
        <v>1</v>
      </c>
      <c r="BP1509" t="s">
        <v>1</v>
      </c>
      <c r="BQ1509" t="s">
        <v>1</v>
      </c>
      <c r="BR1509" t="s">
        <v>1</v>
      </c>
      <c r="BS1509" t="s">
        <v>1</v>
      </c>
      <c r="BT1509" t="s">
        <v>1</v>
      </c>
      <c r="BU1509" t="s">
        <v>1</v>
      </c>
      <c r="BV1509" t="s">
        <v>1</v>
      </c>
      <c r="BW1509" t="s">
        <v>0</v>
      </c>
      <c r="BX1509" t="s">
        <v>1</v>
      </c>
      <c r="BY1509" t="s">
        <v>1</v>
      </c>
      <c r="BZ1509" t="s">
        <v>1</v>
      </c>
      <c r="CA1509" t="s">
        <v>1</v>
      </c>
      <c r="CB1509" t="s">
        <v>1</v>
      </c>
      <c r="CD1509" t="str" cm="1">
        <f t="array" aca="1" ref="CD1509" ca="1">eConcatenar(A1509:CB1509,"|")</f>
        <v>eu3U6SZ4AX2i30UL|COM2017-2638|3|ECONOLINE|TABASCO|COMALCALCO|RANCHERIA ORIENTE SEGUNDA SECCION |2017-03-15|11900|0|200|50|2|0|0|0|0|0|0|0|0|0|0|0|0|0|0|ESCALENTE|SUAREZ|MIGDALIA|SOLTERO|X|X|CARRETERA CARDENAS COMALCALCO|RANCHERIA ORIENTE SEGUNDA SECCION |X|9331525967|X|X|X|CARRETERA CARDENAS COMALCALCO|X|LUNES|X|X|X|X|X|DOMICILIO |9100|2800|0|0|0|2022-03-02|2022-03-09|x|x|x|x|x|AARMQKP7RFVCNAK|x|HOMBRE|X|11900|X|X|X|X|X|X|X|X|CARDENAS|X|X|X|X|X</v>
      </c>
    </row>
    <row r="1510" spans="1:82" x14ac:dyDescent="0.25">
      <c r="A1510" t="s">
        <v>1644</v>
      </c>
      <c r="B1510" t="s">
        <v>2629</v>
      </c>
      <c r="C1510">
        <v>3</v>
      </c>
      <c r="D1510" t="s">
        <v>3183</v>
      </c>
      <c r="E1510" t="s">
        <v>3188</v>
      </c>
      <c r="F1510" t="s">
        <v>3192</v>
      </c>
      <c r="G1510" t="s">
        <v>3488</v>
      </c>
      <c r="H1510" t="s">
        <v>3896</v>
      </c>
      <c r="I1510">
        <v>14800</v>
      </c>
      <c r="J1510">
        <v>0</v>
      </c>
      <c r="K1510">
        <v>750</v>
      </c>
      <c r="L1510">
        <v>50</v>
      </c>
      <c r="M1510">
        <v>1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  <c r="AA1510">
        <v>0</v>
      </c>
      <c r="AB1510" t="s">
        <v>4315</v>
      </c>
      <c r="AC1510" t="s">
        <v>4374</v>
      </c>
      <c r="AD1510" t="s">
        <v>4663</v>
      </c>
      <c r="AE1510" t="s">
        <v>4</v>
      </c>
      <c r="AF1510" t="s">
        <v>1</v>
      </c>
      <c r="AG1510" t="s">
        <v>1</v>
      </c>
      <c r="AH1510" t="s">
        <v>5554</v>
      </c>
      <c r="AI1510" t="s">
        <v>3488</v>
      </c>
      <c r="AJ1510" t="s">
        <v>1</v>
      </c>
      <c r="AK1510">
        <v>9331181598</v>
      </c>
      <c r="AL1510" t="s">
        <v>1</v>
      </c>
      <c r="AM1510" t="s">
        <v>1</v>
      </c>
      <c r="AN1510" t="s">
        <v>1</v>
      </c>
      <c r="AO1510" t="s">
        <v>5554</v>
      </c>
      <c r="AP1510" t="s">
        <v>1</v>
      </c>
      <c r="AQ1510" t="s">
        <v>2</v>
      </c>
      <c r="AR1510" t="s">
        <v>1</v>
      </c>
      <c r="AS1510" t="s">
        <v>1</v>
      </c>
      <c r="AT1510" t="s">
        <v>1</v>
      </c>
      <c r="AU1510" t="s">
        <v>1</v>
      </c>
      <c r="AV1510" t="s">
        <v>1</v>
      </c>
      <c r="AW1510" t="s">
        <v>11</v>
      </c>
      <c r="AX1510">
        <f>Tabla1[[#This Row],[precio del paquete]]-Tabla1[[#This Row],[Saldo_Deudor]]</f>
        <v>1000</v>
      </c>
      <c r="AY1510">
        <v>13800</v>
      </c>
      <c r="AZ1510">
        <v>0</v>
      </c>
      <c r="BA1510">
        <v>0</v>
      </c>
      <c r="BB1510" s="20">
        <v>0</v>
      </c>
      <c r="BC1510" t="s">
        <v>5961</v>
      </c>
      <c r="BD1510" t="s">
        <v>4162</v>
      </c>
      <c r="BE1510" t="s">
        <v>3</v>
      </c>
      <c r="BF1510" t="s">
        <v>3</v>
      </c>
      <c r="BG1510" t="s">
        <v>3</v>
      </c>
      <c r="BH1510" t="s">
        <v>3</v>
      </c>
      <c r="BI1510" t="s">
        <v>3</v>
      </c>
      <c r="BJ1510" s="18" t="s">
        <v>6150</v>
      </c>
      <c r="BK1510" t="s">
        <v>3</v>
      </c>
      <c r="BL1510" t="s">
        <v>132</v>
      </c>
      <c r="BM1510" t="s">
        <v>1</v>
      </c>
      <c r="BN1510">
        <f>Tabla1[[#This Row],[precio del paquete]]</f>
        <v>14800</v>
      </c>
      <c r="BO1510" t="s">
        <v>1</v>
      </c>
      <c r="BP1510" t="s">
        <v>1</v>
      </c>
      <c r="BQ1510" t="s">
        <v>1</v>
      </c>
      <c r="BR1510" t="s">
        <v>1</v>
      </c>
      <c r="BS1510" t="s">
        <v>1</v>
      </c>
      <c r="BT1510" t="s">
        <v>1</v>
      </c>
      <c r="BU1510" t="s">
        <v>1</v>
      </c>
      <c r="BV1510" t="s">
        <v>1</v>
      </c>
      <c r="BW1510" t="s">
        <v>0</v>
      </c>
      <c r="BX1510" t="s">
        <v>1</v>
      </c>
      <c r="BY1510" t="s">
        <v>1</v>
      </c>
      <c r="BZ1510" t="s">
        <v>1</v>
      </c>
      <c r="CA1510" t="s">
        <v>1</v>
      </c>
      <c r="CB1510" t="s">
        <v>1</v>
      </c>
      <c r="CD1510" t="str" cm="1">
        <f t="array" aca="1" ref="CD1510" ca="1">eConcatenar(A1510:CB1510,"|")</f>
        <v>RrEa6HGUjd0VYZII|PAR2021-4113|3|MEMORIAL|TABASCO|PARAISO|POBLADO NICOLAS BRAVO|2021-12-31|14800|0|750|50|1|0|0|0|0|0|0|0|0|0|0|0|0|0|0|GALLEGOS|MAGAÃ‘A|ERNESTO|SOLTERO|X|X|ENTRADA EL GUANAL SIN NUMERO|POBLADO NICOLAS BRAVO|X|9331181598|X|X|X|ENTRADA EL GUANAL SIN NUMERO|X|LUNES|X|X|X|X|X|DOMICILIO |1000|13800|0|0|0|2022-01-13|2022-01-20|x|x|x|x|x|AARMQKP7RFVCNAK|x|HOMBRE|X|14800|X|X|X|X|X|X|X|X|CARDENAS|X|X|X|X|X</v>
      </c>
    </row>
    <row r="1511" spans="1:82" x14ac:dyDescent="0.25">
      <c r="A1511" t="s">
        <v>1645</v>
      </c>
      <c r="B1511" t="s">
        <v>2786</v>
      </c>
      <c r="C1511">
        <v>3</v>
      </c>
      <c r="D1511" t="s">
        <v>3183</v>
      </c>
      <c r="E1511" t="s">
        <v>3188</v>
      </c>
      <c r="F1511" t="s">
        <v>3189</v>
      </c>
      <c r="G1511" t="s">
        <v>3566</v>
      </c>
      <c r="H1511" t="s">
        <v>3888</v>
      </c>
      <c r="I1511">
        <v>14800</v>
      </c>
      <c r="J1511">
        <v>0</v>
      </c>
      <c r="K1511">
        <v>100</v>
      </c>
      <c r="L1511">
        <v>50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  <c r="AA1511">
        <v>0</v>
      </c>
      <c r="AB1511" t="s">
        <v>4360</v>
      </c>
      <c r="AC1511" t="s">
        <v>4212</v>
      </c>
      <c r="AD1511" t="s">
        <v>4499</v>
      </c>
      <c r="AE1511" t="s">
        <v>4</v>
      </c>
      <c r="AF1511" t="s">
        <v>1</v>
      </c>
      <c r="AG1511" t="s">
        <v>1</v>
      </c>
      <c r="AH1511" t="s">
        <v>5668</v>
      </c>
      <c r="AI1511" t="s">
        <v>3566</v>
      </c>
      <c r="AJ1511" t="s">
        <v>1</v>
      </c>
      <c r="AK1511">
        <v>9331552472</v>
      </c>
      <c r="AL1511" t="s">
        <v>1</v>
      </c>
      <c r="AM1511" t="s">
        <v>1</v>
      </c>
      <c r="AN1511" t="s">
        <v>1</v>
      </c>
      <c r="AO1511" t="s">
        <v>5668</v>
      </c>
      <c r="AP1511" t="s">
        <v>1</v>
      </c>
      <c r="AQ1511" t="s">
        <v>2</v>
      </c>
      <c r="AR1511" t="s">
        <v>1</v>
      </c>
      <c r="AS1511" t="s">
        <v>1</v>
      </c>
      <c r="AT1511" t="s">
        <v>1</v>
      </c>
      <c r="AU1511" t="s">
        <v>1</v>
      </c>
      <c r="AV1511" t="s">
        <v>1</v>
      </c>
      <c r="AW1511" t="s">
        <v>11</v>
      </c>
      <c r="AX1511">
        <f>Tabla1[[#This Row],[precio del paquete]]-Tabla1[[#This Row],[Saldo_Deudor]]</f>
        <v>300</v>
      </c>
      <c r="AY1511">
        <v>14500</v>
      </c>
      <c r="AZ1511">
        <v>0</v>
      </c>
      <c r="BA1511">
        <v>0</v>
      </c>
      <c r="BB1511" s="20">
        <v>0</v>
      </c>
      <c r="BC1511" t="s">
        <v>3965</v>
      </c>
      <c r="BD1511" t="s">
        <v>4085</v>
      </c>
      <c r="BE1511" t="s">
        <v>3</v>
      </c>
      <c r="BF1511" t="s">
        <v>3</v>
      </c>
      <c r="BG1511" t="s">
        <v>3</v>
      </c>
      <c r="BH1511" t="s">
        <v>3</v>
      </c>
      <c r="BI1511" t="s">
        <v>3</v>
      </c>
      <c r="BJ1511" s="19" t="s">
        <v>6150</v>
      </c>
      <c r="BK1511" t="s">
        <v>3</v>
      </c>
      <c r="BL1511" t="s">
        <v>132</v>
      </c>
      <c r="BM1511" t="s">
        <v>1</v>
      </c>
      <c r="BN1511">
        <f>Tabla1[[#This Row],[precio del paquete]]</f>
        <v>14800</v>
      </c>
      <c r="BO1511" t="s">
        <v>1</v>
      </c>
      <c r="BP1511" t="s">
        <v>1</v>
      </c>
      <c r="BQ1511" t="s">
        <v>1</v>
      </c>
      <c r="BR1511" t="s">
        <v>1</v>
      </c>
      <c r="BS1511" t="s">
        <v>1</v>
      </c>
      <c r="BT1511" t="s">
        <v>1</v>
      </c>
      <c r="BU1511" t="s">
        <v>1</v>
      </c>
      <c r="BV1511" t="s">
        <v>1</v>
      </c>
      <c r="BW1511" t="s">
        <v>0</v>
      </c>
      <c r="BX1511" t="s">
        <v>1</v>
      </c>
      <c r="BY1511" t="s">
        <v>1</v>
      </c>
      <c r="BZ1511" t="s">
        <v>1</v>
      </c>
      <c r="CA1511" t="s">
        <v>1</v>
      </c>
      <c r="CB1511" t="s">
        <v>1</v>
      </c>
      <c r="CD1511" t="str" cm="1">
        <f t="array" aca="1" ref="CD1511" ca="1">eConcatenar(A1511:CB1511,"|")</f>
        <v>efScikjtewFWBJyK|COM2021-3761|3|MEMORIAL|TABASCO|COMALCALCO|RANCHERIA SUR PRIMERA SECCION |2021-11-25|14800|0|100|50|0|0|0|0|0|0|0|0|0|0|0|0|0|0|0|TORRES|RAMIREZ|JUAN|SOLTERO|X|X|COLONIA AGAPITO DOMINGUEZ SIN NUMERO|RANCHERIA SUR PRIMERA SECCION |X|9331552472|X|X|X|COLONIA AGAPITO DOMINGUEZ SIN NUMERO|X|LUNES|X|X|X|X|X|DOMICILIO |300|14500|0|0|0|2022-01-19|2022-01-26|x|x|x|x|x|AARMQKP7RFVCNAK|x|HOMBRE|X|14800|X|X|X|X|X|X|X|X|CARDENAS|X|X|X|X|X</v>
      </c>
    </row>
    <row r="1512" spans="1:82" x14ac:dyDescent="0.25">
      <c r="A1512" t="s">
        <v>1646</v>
      </c>
      <c r="B1512" t="s">
        <v>2756</v>
      </c>
      <c r="C1512">
        <v>3</v>
      </c>
      <c r="D1512" t="s">
        <v>3183</v>
      </c>
      <c r="E1512" t="s">
        <v>3188</v>
      </c>
      <c r="F1512" t="s">
        <v>3189</v>
      </c>
      <c r="G1512" t="s">
        <v>3552</v>
      </c>
      <c r="H1512" t="s">
        <v>3763</v>
      </c>
      <c r="I1512">
        <v>12900</v>
      </c>
      <c r="J1512">
        <v>0</v>
      </c>
      <c r="K1512">
        <v>100</v>
      </c>
      <c r="L1512">
        <v>50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 t="s">
        <v>4881</v>
      </c>
      <c r="AC1512" t="s">
        <v>4200</v>
      </c>
      <c r="AD1512" t="s">
        <v>4623</v>
      </c>
      <c r="AE1512" t="s">
        <v>4</v>
      </c>
      <c r="AF1512" t="s">
        <v>1</v>
      </c>
      <c r="AG1512" t="s">
        <v>1</v>
      </c>
      <c r="AH1512" t="s">
        <v>5651</v>
      </c>
      <c r="AI1512" t="s">
        <v>3552</v>
      </c>
      <c r="AJ1512" t="s">
        <v>1</v>
      </c>
      <c r="AK1512" t="s">
        <v>1</v>
      </c>
      <c r="AL1512" t="s">
        <v>1</v>
      </c>
      <c r="AM1512" t="s">
        <v>1</v>
      </c>
      <c r="AN1512" t="s">
        <v>1</v>
      </c>
      <c r="AO1512" t="s">
        <v>5651</v>
      </c>
      <c r="AP1512" t="s">
        <v>1</v>
      </c>
      <c r="AQ1512" t="s">
        <v>2</v>
      </c>
      <c r="AR1512" t="s">
        <v>1</v>
      </c>
      <c r="AS1512" t="s">
        <v>1</v>
      </c>
      <c r="AT1512" t="s">
        <v>1</v>
      </c>
      <c r="AU1512" t="s">
        <v>1</v>
      </c>
      <c r="AV1512" t="s">
        <v>1</v>
      </c>
      <c r="AW1512" t="s">
        <v>11</v>
      </c>
      <c r="AX1512">
        <f>Tabla1[[#This Row],[precio del paquete]]-Tabla1[[#This Row],[Saldo_Deudor]]</f>
        <v>12400</v>
      </c>
      <c r="AY1512">
        <v>500</v>
      </c>
      <c r="AZ1512">
        <v>0</v>
      </c>
      <c r="BA1512">
        <v>0</v>
      </c>
      <c r="BB1512" s="20">
        <v>0</v>
      </c>
      <c r="BC1512" t="s">
        <v>4005</v>
      </c>
      <c r="BD1512" t="s">
        <v>6056</v>
      </c>
      <c r="BE1512" t="s">
        <v>3</v>
      </c>
      <c r="BF1512" t="s">
        <v>3</v>
      </c>
      <c r="BG1512" t="s">
        <v>3</v>
      </c>
      <c r="BH1512" t="s">
        <v>3</v>
      </c>
      <c r="BI1512" t="s">
        <v>3</v>
      </c>
      <c r="BJ1512" s="18" t="s">
        <v>6150</v>
      </c>
      <c r="BK1512" t="s">
        <v>3</v>
      </c>
      <c r="BL1512" t="s">
        <v>132</v>
      </c>
      <c r="BM1512" t="s">
        <v>1</v>
      </c>
      <c r="BN1512">
        <f>Tabla1[[#This Row],[precio del paquete]]</f>
        <v>12900</v>
      </c>
      <c r="BO1512" t="s">
        <v>1</v>
      </c>
      <c r="BP1512" t="s">
        <v>1</v>
      </c>
      <c r="BQ1512" t="s">
        <v>1</v>
      </c>
      <c r="BR1512" t="s">
        <v>1</v>
      </c>
      <c r="BS1512" t="s">
        <v>1</v>
      </c>
      <c r="BT1512" t="s">
        <v>1</v>
      </c>
      <c r="BU1512" t="s">
        <v>1</v>
      </c>
      <c r="BV1512" t="s">
        <v>1</v>
      </c>
      <c r="BW1512" t="s">
        <v>0</v>
      </c>
      <c r="BX1512" t="s">
        <v>1</v>
      </c>
      <c r="BY1512" t="s">
        <v>1</v>
      </c>
      <c r="BZ1512" t="s">
        <v>1</v>
      </c>
      <c r="CA1512" t="s">
        <v>1</v>
      </c>
      <c r="CB1512" t="s">
        <v>1</v>
      </c>
      <c r="CD1512" t="str" cm="1">
        <f t="array" aca="1" ref="CD1512" ca="1">eConcatenar(A1512:CB1512,"|")</f>
        <v>hcqVpLJpFJAnioBy|COM2019-2631|3|MEMORIAL|TABASCO|COMALCALCO|RANCHERIA ORIENTE TERCERA SECCION |2022-02-01|12900|0|100|50|0|0|0|0|0|0|0|0|0|0|0|0|0|0|0|AMAYA|MARQUEZ|CONCEPCION|SOLTERO|X|X|ENTRADA AL CHIPILIN|RANCHERIA ORIENTE TERCERA SECCION |X|X|X|X|X|ENTRADA AL CHIPILIN|X|LUNES|X|X|X|X|X|DOMICILIO |12400|500|0|0|0|2022-12-01|2022-12-08|x|x|x|x|x|AARMQKP7RFVCNAK|x|HOMBRE|X|12900|X|X|X|X|X|X|X|X|CARDENAS|X|X|X|X|X</v>
      </c>
    </row>
    <row r="1513" spans="1:82" x14ac:dyDescent="0.25">
      <c r="A1513" t="s">
        <v>1647</v>
      </c>
      <c r="B1513" t="s">
        <v>2744</v>
      </c>
      <c r="C1513">
        <v>3</v>
      </c>
      <c r="D1513" t="s">
        <v>3183</v>
      </c>
      <c r="E1513" t="s">
        <v>3188</v>
      </c>
      <c r="F1513" t="s">
        <v>3189</v>
      </c>
      <c r="G1513" t="s">
        <v>3546</v>
      </c>
      <c r="H1513" t="s">
        <v>3899</v>
      </c>
      <c r="I1513">
        <v>14800</v>
      </c>
      <c r="J1513">
        <v>0</v>
      </c>
      <c r="K1513">
        <v>50</v>
      </c>
      <c r="L1513">
        <v>50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0</v>
      </c>
      <c r="AB1513" t="s">
        <v>7</v>
      </c>
      <c r="AC1513" t="s">
        <v>4869</v>
      </c>
      <c r="AD1513" t="s">
        <v>4870</v>
      </c>
      <c r="AE1513" t="s">
        <v>4</v>
      </c>
      <c r="AF1513" t="s">
        <v>1</v>
      </c>
      <c r="AG1513" t="s">
        <v>1</v>
      </c>
      <c r="AH1513" t="s">
        <v>5643</v>
      </c>
      <c r="AI1513" t="s">
        <v>3546</v>
      </c>
      <c r="AJ1513" t="s">
        <v>1</v>
      </c>
      <c r="AK1513">
        <v>9331521817</v>
      </c>
      <c r="AL1513" t="s">
        <v>1</v>
      </c>
      <c r="AM1513" t="s">
        <v>1</v>
      </c>
      <c r="AN1513" t="s">
        <v>1</v>
      </c>
      <c r="AO1513" t="s">
        <v>5643</v>
      </c>
      <c r="AP1513" t="s">
        <v>1</v>
      </c>
      <c r="AQ1513" t="s">
        <v>2</v>
      </c>
      <c r="AR1513" t="s">
        <v>1</v>
      </c>
      <c r="AS1513" t="s">
        <v>1</v>
      </c>
      <c r="AT1513" t="s">
        <v>1</v>
      </c>
      <c r="AU1513" t="s">
        <v>1</v>
      </c>
      <c r="AV1513" t="s">
        <v>1</v>
      </c>
      <c r="AW1513" t="s">
        <v>11</v>
      </c>
      <c r="AX1513">
        <f>Tabla1[[#This Row],[precio del paquete]]-Tabla1[[#This Row],[Saldo_Deudor]]</f>
        <v>950</v>
      </c>
      <c r="AY1513">
        <v>13850</v>
      </c>
      <c r="AZ1513">
        <v>0</v>
      </c>
      <c r="BA1513">
        <v>0</v>
      </c>
      <c r="BB1513" s="20">
        <v>0</v>
      </c>
      <c r="BC1513" t="s">
        <v>3933</v>
      </c>
      <c r="BD1513" t="s">
        <v>6070</v>
      </c>
      <c r="BE1513" t="s">
        <v>3</v>
      </c>
      <c r="BF1513" t="s">
        <v>3</v>
      </c>
      <c r="BG1513" t="s">
        <v>3</v>
      </c>
      <c r="BH1513" t="s">
        <v>3</v>
      </c>
      <c r="BI1513" t="s">
        <v>3</v>
      </c>
      <c r="BJ1513" s="19" t="s">
        <v>6150</v>
      </c>
      <c r="BK1513" t="s">
        <v>3</v>
      </c>
      <c r="BL1513" t="s">
        <v>132</v>
      </c>
      <c r="BM1513" t="s">
        <v>1</v>
      </c>
      <c r="BN1513">
        <f>Tabla1[[#This Row],[precio del paquete]]</f>
        <v>14800</v>
      </c>
      <c r="BO1513" t="s">
        <v>1</v>
      </c>
      <c r="BP1513" t="s">
        <v>1</v>
      </c>
      <c r="BQ1513" t="s">
        <v>1</v>
      </c>
      <c r="BR1513" t="s">
        <v>1</v>
      </c>
      <c r="BS1513" t="s">
        <v>1</v>
      </c>
      <c r="BT1513" t="s">
        <v>1</v>
      </c>
      <c r="BU1513" t="s">
        <v>1</v>
      </c>
      <c r="BV1513" t="s">
        <v>1</v>
      </c>
      <c r="BW1513" t="s">
        <v>0</v>
      </c>
      <c r="BX1513" t="s">
        <v>1</v>
      </c>
      <c r="BY1513" t="s">
        <v>1</v>
      </c>
      <c r="BZ1513" t="s">
        <v>1</v>
      </c>
      <c r="CA1513" t="s">
        <v>1</v>
      </c>
      <c r="CB1513" t="s">
        <v>1</v>
      </c>
      <c r="CD1513" t="str" cm="1">
        <f t="array" aca="1" ref="CD1513" ca="1">eConcatenar(A1513:CB1513,"|")</f>
        <v>iKyvotMXFwIMz0Oa|COM2021-2773|3|MEMORIAL|TABASCO|COMALCALCO|RANCHERIA ORIENTE PRIMERA SECCION |2021-04-09|14800|0|50|50|0|0|0|0|0|0|0|0|0|0|0|0|0|0|0|LOPEZ|PATRACA|JULIA JAEL|SOLTERO|X|X|COLONIA LA ESCONDIDA SIN NUMERO|RANCHERIA ORIENTE PRIMERA SECCION |X|9331521817|X|X|X|COLONIA LA ESCONDIDA SIN NUMERO|X|LUNES|X|X|X|X|X|DOMICILIO |950|13850|0|0|0|2021-08-12|2021-08-19|x|x|x|x|x|AARMQKP7RFVCNAK|x|HOMBRE|X|14800|X|X|X|X|X|X|X|X|CARDENAS|X|X|X|X|X</v>
      </c>
    </row>
    <row r="1514" spans="1:82" x14ac:dyDescent="0.25">
      <c r="A1514" t="s">
        <v>1648</v>
      </c>
      <c r="B1514" t="s">
        <v>2889</v>
      </c>
      <c r="C1514">
        <v>3</v>
      </c>
      <c r="D1514" t="s">
        <v>3183</v>
      </c>
      <c r="E1514" t="s">
        <v>3188</v>
      </c>
      <c r="F1514" t="s">
        <v>3189</v>
      </c>
      <c r="G1514" t="s">
        <v>3620</v>
      </c>
      <c r="H1514" t="s">
        <v>4076</v>
      </c>
      <c r="I1514">
        <v>14800</v>
      </c>
      <c r="J1514">
        <v>0</v>
      </c>
      <c r="K1514">
        <v>200</v>
      </c>
      <c r="L1514">
        <v>50</v>
      </c>
      <c r="M1514">
        <v>2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 t="s">
        <v>4360</v>
      </c>
      <c r="AC1514" t="s">
        <v>4246</v>
      </c>
      <c r="AD1514" t="s">
        <v>4864</v>
      </c>
      <c r="AE1514" t="s">
        <v>4</v>
      </c>
      <c r="AF1514" t="s">
        <v>1</v>
      </c>
      <c r="AG1514" t="s">
        <v>1</v>
      </c>
      <c r="AH1514" t="s">
        <v>5732</v>
      </c>
      <c r="AI1514" t="s">
        <v>3620</v>
      </c>
      <c r="AJ1514" t="s">
        <v>1</v>
      </c>
      <c r="AK1514">
        <v>9331114264</v>
      </c>
      <c r="AL1514" t="s">
        <v>1</v>
      </c>
      <c r="AM1514" t="s">
        <v>1</v>
      </c>
      <c r="AN1514" t="s">
        <v>1</v>
      </c>
      <c r="AO1514" t="s">
        <v>5732</v>
      </c>
      <c r="AP1514" t="s">
        <v>1</v>
      </c>
      <c r="AQ1514" t="s">
        <v>2</v>
      </c>
      <c r="AR1514" t="s">
        <v>1</v>
      </c>
      <c r="AS1514" t="s">
        <v>1</v>
      </c>
      <c r="AT1514" t="s">
        <v>1</v>
      </c>
      <c r="AU1514" t="s">
        <v>1</v>
      </c>
      <c r="AV1514" t="s">
        <v>1</v>
      </c>
      <c r="AW1514" t="s">
        <v>11</v>
      </c>
      <c r="AX1514">
        <f>Tabla1[[#This Row],[precio del paquete]]-Tabla1[[#This Row],[Saldo_Deudor]]</f>
        <v>6400</v>
      </c>
      <c r="AY1514">
        <v>8400</v>
      </c>
      <c r="AZ1514">
        <v>0</v>
      </c>
      <c r="BA1514">
        <v>0</v>
      </c>
      <c r="BB1514" s="20">
        <v>0</v>
      </c>
      <c r="BC1514" t="s">
        <v>5961</v>
      </c>
      <c r="BD1514" t="s">
        <v>4162</v>
      </c>
      <c r="BE1514" t="s">
        <v>3</v>
      </c>
      <c r="BF1514" t="s">
        <v>3</v>
      </c>
      <c r="BG1514" t="s">
        <v>3</v>
      </c>
      <c r="BH1514" t="s">
        <v>3</v>
      </c>
      <c r="BI1514" t="s">
        <v>3</v>
      </c>
      <c r="BJ1514" s="18" t="s">
        <v>6150</v>
      </c>
      <c r="BK1514" t="s">
        <v>3</v>
      </c>
      <c r="BL1514" t="s">
        <v>132</v>
      </c>
      <c r="BM1514" t="s">
        <v>1</v>
      </c>
      <c r="BN1514">
        <f>Tabla1[[#This Row],[precio del paquete]]</f>
        <v>14800</v>
      </c>
      <c r="BO1514" t="s">
        <v>1</v>
      </c>
      <c r="BP1514" t="s">
        <v>1</v>
      </c>
      <c r="BQ1514" t="s">
        <v>1</v>
      </c>
      <c r="BR1514" t="s">
        <v>1</v>
      </c>
      <c r="BS1514" t="s">
        <v>1</v>
      </c>
      <c r="BT1514" t="s">
        <v>1</v>
      </c>
      <c r="BU1514" t="s">
        <v>1</v>
      </c>
      <c r="BV1514" t="s">
        <v>1</v>
      </c>
      <c r="BW1514" t="s">
        <v>0</v>
      </c>
      <c r="BX1514" t="s">
        <v>1</v>
      </c>
      <c r="BY1514" t="s">
        <v>1</v>
      </c>
      <c r="BZ1514" t="s">
        <v>1</v>
      </c>
      <c r="CA1514" t="s">
        <v>1</v>
      </c>
      <c r="CB1514" t="s">
        <v>1</v>
      </c>
      <c r="CD1514" t="str" cm="1">
        <f t="array" aca="1" ref="CD1514" ca="1">eConcatenar(A1514:CB1514,"|")</f>
        <v>mrQHC4DYr0jMO0Zb|COM2021-1739|3|MEMORIAL|TABASCO|COMALCALCO|VILLA CHICHICAPA|2021-05-25|14800|0|200|50|2|0|0|0|0|0|0|0|0|0|0|0|0|0|0|TORRES|JIMENEZ|LETICIA|SOLTERO|X|X|CALLE JOSE NARCISO ROVIROSA SIN NUMERO |VILLA CHICHICAPA|X|9331114264|X|X|X|CALLE JOSE NARCISO ROVIROSA SIN NUMERO |X|LUNES|X|X|X|X|X|DOMICILIO |6400|8400|0|0|0|2022-01-13|2022-01-20|x|x|x|x|x|AARMQKP7RFVCNAK|x|HOMBRE|X|14800|X|X|X|X|X|X|X|X|CARDENAS|X|X|X|X|X</v>
      </c>
    </row>
    <row r="1515" spans="1:82" x14ac:dyDescent="0.25">
      <c r="A1515" t="s">
        <v>1649</v>
      </c>
      <c r="B1515" t="s">
        <v>2736</v>
      </c>
      <c r="C1515">
        <v>3</v>
      </c>
      <c r="D1515" t="s">
        <v>3183</v>
      </c>
      <c r="E1515" t="s">
        <v>3188</v>
      </c>
      <c r="F1515" t="s">
        <v>3189</v>
      </c>
      <c r="G1515" t="s">
        <v>3544</v>
      </c>
      <c r="H1515" t="s">
        <v>3839</v>
      </c>
      <c r="I1515">
        <v>14800</v>
      </c>
      <c r="J1515">
        <v>0</v>
      </c>
      <c r="K1515">
        <v>400</v>
      </c>
      <c r="L1515">
        <v>50</v>
      </c>
      <c r="M1515">
        <v>2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 t="s">
        <v>4224</v>
      </c>
      <c r="AC1515" t="s">
        <v>4631</v>
      </c>
      <c r="AD1515" t="s">
        <v>4861</v>
      </c>
      <c r="AE1515" t="s">
        <v>4</v>
      </c>
      <c r="AF1515" t="s">
        <v>1</v>
      </c>
      <c r="AG1515" t="s">
        <v>1</v>
      </c>
      <c r="AH1515" t="s">
        <v>5637</v>
      </c>
      <c r="AI1515" t="s">
        <v>3544</v>
      </c>
      <c r="AJ1515" t="s">
        <v>1</v>
      </c>
      <c r="AK1515">
        <v>9331236851</v>
      </c>
      <c r="AL1515" t="s">
        <v>1</v>
      </c>
      <c r="AM1515" t="s">
        <v>1</v>
      </c>
      <c r="AN1515" t="s">
        <v>1</v>
      </c>
      <c r="AO1515" t="s">
        <v>5637</v>
      </c>
      <c r="AP1515" t="s">
        <v>1</v>
      </c>
      <c r="AQ1515" t="s">
        <v>2</v>
      </c>
      <c r="AR1515" t="s">
        <v>1</v>
      </c>
      <c r="AS1515" t="s">
        <v>1</v>
      </c>
      <c r="AT1515" t="s">
        <v>1</v>
      </c>
      <c r="AU1515" t="s">
        <v>1</v>
      </c>
      <c r="AV1515" t="s">
        <v>1</v>
      </c>
      <c r="AW1515" t="s">
        <v>11</v>
      </c>
      <c r="AX1515">
        <f>Tabla1[[#This Row],[precio del paquete]]-Tabla1[[#This Row],[Saldo_Deudor]]</f>
        <v>11200</v>
      </c>
      <c r="AY1515">
        <v>3600</v>
      </c>
      <c r="AZ1515">
        <v>0</v>
      </c>
      <c r="BA1515">
        <v>0</v>
      </c>
      <c r="BB1515" s="20">
        <v>0</v>
      </c>
      <c r="BC1515" t="s">
        <v>3781</v>
      </c>
      <c r="BD1515" t="s">
        <v>3894</v>
      </c>
      <c r="BE1515" t="s">
        <v>3</v>
      </c>
      <c r="BF1515" t="s">
        <v>3</v>
      </c>
      <c r="BG1515" t="s">
        <v>3</v>
      </c>
      <c r="BH1515" t="s">
        <v>3</v>
      </c>
      <c r="BI1515" t="s">
        <v>3</v>
      </c>
      <c r="BJ1515" s="19" t="s">
        <v>6150</v>
      </c>
      <c r="BK1515" t="s">
        <v>3</v>
      </c>
      <c r="BL1515" t="s">
        <v>132</v>
      </c>
      <c r="BM1515" t="s">
        <v>1</v>
      </c>
      <c r="BN1515">
        <f>Tabla1[[#This Row],[precio del paquete]]</f>
        <v>14800</v>
      </c>
      <c r="BO1515" t="s">
        <v>1</v>
      </c>
      <c r="BP1515" t="s">
        <v>1</v>
      </c>
      <c r="BQ1515" t="s">
        <v>1</v>
      </c>
      <c r="BR1515" t="s">
        <v>1</v>
      </c>
      <c r="BS1515" t="s">
        <v>1</v>
      </c>
      <c r="BT1515" t="s">
        <v>1</v>
      </c>
      <c r="BU1515" t="s">
        <v>1</v>
      </c>
      <c r="BV1515" t="s">
        <v>1</v>
      </c>
      <c r="BW1515" t="s">
        <v>0</v>
      </c>
      <c r="BX1515" t="s">
        <v>1</v>
      </c>
      <c r="BY1515" t="s">
        <v>1</v>
      </c>
      <c r="BZ1515" t="s">
        <v>1</v>
      </c>
      <c r="CA1515" t="s">
        <v>1</v>
      </c>
      <c r="CB1515" t="s">
        <v>1</v>
      </c>
      <c r="CD1515" t="str" cm="1">
        <f t="array" aca="1" ref="CD1515" ca="1">eConcatenar(A1515:CB1515,"|")</f>
        <v>eoxnj9AAlcItsfiH|COM2020-1314|3|MEMORIAL|TABASCO|COMALCALCO|RANCHERIA ORIENTE CUARTA SECCION|2020-07-20|14800|0|400|50|2|0|0|0|0|0|0|0|0|0|0|0|0|0|0|DOMINGUEZ|ZAPATA|DAVID|SOLTERO|X|X|CARRETERA LA PASADITA|RANCHERIA ORIENTE CUARTA SECCION|X|9331236851|X|X|X|CARRETERA LA PASADITA|X|LUNES|X|X|X|X|X|DOMICILIO |11200|3600|0|0|0|2021-11-13|2021-11-20|x|x|x|x|x|AARMQKP7RFVCNAK|x|HOMBRE|X|14800|X|X|X|X|X|X|X|X|CARDENAS|X|X|X|X|X</v>
      </c>
    </row>
    <row r="1516" spans="1:82" x14ac:dyDescent="0.25">
      <c r="A1516" t="s">
        <v>1650</v>
      </c>
      <c r="B1516" t="s">
        <v>2844</v>
      </c>
      <c r="C1516">
        <v>3</v>
      </c>
      <c r="D1516" t="s">
        <v>3184</v>
      </c>
      <c r="E1516" t="s">
        <v>3188</v>
      </c>
      <c r="F1516" t="s">
        <v>3189</v>
      </c>
      <c r="G1516" t="s">
        <v>3603</v>
      </c>
      <c r="H1516" t="s">
        <v>3889</v>
      </c>
      <c r="I1516">
        <v>24500</v>
      </c>
      <c r="J1516">
        <v>0</v>
      </c>
      <c r="K1516">
        <v>500</v>
      </c>
      <c r="L1516">
        <v>50</v>
      </c>
      <c r="M1516">
        <v>2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 t="s">
        <v>4620</v>
      </c>
      <c r="AC1516" t="s">
        <v>4186</v>
      </c>
      <c r="AD1516" t="s">
        <v>4568</v>
      </c>
      <c r="AE1516" t="s">
        <v>4</v>
      </c>
      <c r="AF1516" t="s">
        <v>1</v>
      </c>
      <c r="AG1516" t="s">
        <v>1</v>
      </c>
      <c r="AH1516" t="s">
        <v>5699</v>
      </c>
      <c r="AI1516" t="s">
        <v>3603</v>
      </c>
      <c r="AJ1516" t="s">
        <v>1</v>
      </c>
      <c r="AK1516">
        <v>9932226006</v>
      </c>
      <c r="AL1516" t="s">
        <v>1</v>
      </c>
      <c r="AM1516" t="s">
        <v>1</v>
      </c>
      <c r="AN1516" t="s">
        <v>1</v>
      </c>
      <c r="AO1516" t="s">
        <v>5699</v>
      </c>
      <c r="AP1516" t="s">
        <v>1</v>
      </c>
      <c r="AQ1516" t="s">
        <v>2</v>
      </c>
      <c r="AR1516" t="s">
        <v>1</v>
      </c>
      <c r="AS1516" t="s">
        <v>1</v>
      </c>
      <c r="AT1516" t="s">
        <v>1</v>
      </c>
      <c r="AU1516" t="s">
        <v>1</v>
      </c>
      <c r="AV1516" t="s">
        <v>1</v>
      </c>
      <c r="AW1516" t="s">
        <v>11</v>
      </c>
      <c r="AX1516">
        <f>Tabla1[[#This Row],[precio del paquete]]-Tabla1[[#This Row],[Saldo_Deudor]]</f>
        <v>2000</v>
      </c>
      <c r="AY1516">
        <v>22500</v>
      </c>
      <c r="AZ1516">
        <v>0</v>
      </c>
      <c r="BA1516">
        <v>0</v>
      </c>
      <c r="BB1516" s="20">
        <v>0</v>
      </c>
      <c r="BC1516" t="s">
        <v>5963</v>
      </c>
      <c r="BD1516" t="s">
        <v>6044</v>
      </c>
      <c r="BE1516" t="s">
        <v>3</v>
      </c>
      <c r="BF1516" t="s">
        <v>3</v>
      </c>
      <c r="BG1516" t="s">
        <v>3</v>
      </c>
      <c r="BH1516" t="s">
        <v>3</v>
      </c>
      <c r="BI1516" t="s">
        <v>3</v>
      </c>
      <c r="BJ1516" s="18" t="s">
        <v>6150</v>
      </c>
      <c r="BK1516" t="s">
        <v>3</v>
      </c>
      <c r="BL1516" t="s">
        <v>132</v>
      </c>
      <c r="BM1516" t="s">
        <v>1</v>
      </c>
      <c r="BN1516">
        <f>Tabla1[[#This Row],[precio del paquete]]</f>
        <v>24500</v>
      </c>
      <c r="BO1516" t="s">
        <v>1</v>
      </c>
      <c r="BP1516" t="s">
        <v>1</v>
      </c>
      <c r="BQ1516" t="s">
        <v>1</v>
      </c>
      <c r="BR1516" t="s">
        <v>1</v>
      </c>
      <c r="BS1516" t="s">
        <v>1</v>
      </c>
      <c r="BT1516" t="s">
        <v>1</v>
      </c>
      <c r="BU1516" t="s">
        <v>1</v>
      </c>
      <c r="BV1516" t="s">
        <v>1</v>
      </c>
      <c r="BW1516" t="s">
        <v>0</v>
      </c>
      <c r="BX1516" t="s">
        <v>1</v>
      </c>
      <c r="BY1516" t="s">
        <v>1</v>
      </c>
      <c r="BZ1516" t="s">
        <v>1</v>
      </c>
      <c r="CA1516" t="s">
        <v>1</v>
      </c>
      <c r="CB1516" t="s">
        <v>1</v>
      </c>
      <c r="CD1516" t="str" cm="1">
        <f t="array" aca="1" ref="CD1516" ca="1">eConcatenar(A1516:CB1516,"|")</f>
        <v>BxORI2ZOs3lQctzD|COM2021-3375|3|DIGNITY|TABASCO|COMALCALCO|SUR SEGUNDA SECCION|2021-10-26|24500|0|500|50|2|0|0|0|0|0|0|0|0|0|0|0|0|0|0|HERRERA|GARCIA|JULIO CESAR|SOLTERO|X|X|CARRETERA VECINAL A TULIPAN SIN NUMERO|SUR SEGUNDA SECCION|X|9932226006|X|X|X|CARRETERA VECINAL A TULIPAN SIN NUMERO|X|LUNES|X|X|X|X|X|DOMICILIO |2000|22500|0|0|0|2022-02-02|2022-02-09|x|x|x|x|x|AARMQKP7RFVCNAK|x|HOMBRE|X|24500|X|X|X|X|X|X|X|X|CARDENAS|X|X|X|X|X</v>
      </c>
    </row>
    <row r="1517" spans="1:82" x14ac:dyDescent="0.25">
      <c r="A1517" t="s">
        <v>1651</v>
      </c>
      <c r="B1517" t="s">
        <v>2847</v>
      </c>
      <c r="C1517">
        <v>3</v>
      </c>
      <c r="D1517" t="s">
        <v>3183</v>
      </c>
      <c r="E1517" t="s">
        <v>3188</v>
      </c>
      <c r="F1517" t="s">
        <v>3189</v>
      </c>
      <c r="G1517" t="s">
        <v>3605</v>
      </c>
      <c r="H1517" t="s">
        <v>3963</v>
      </c>
      <c r="I1517">
        <v>14800</v>
      </c>
      <c r="J1517">
        <v>0</v>
      </c>
      <c r="K1517">
        <v>200</v>
      </c>
      <c r="L1517">
        <v>50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0</v>
      </c>
      <c r="AB1517" t="s">
        <v>4271</v>
      </c>
      <c r="AC1517" t="s">
        <v>4859</v>
      </c>
      <c r="AD1517" t="s">
        <v>4944</v>
      </c>
      <c r="AE1517" t="s">
        <v>4</v>
      </c>
      <c r="AF1517" t="s">
        <v>1</v>
      </c>
      <c r="AG1517" t="s">
        <v>1</v>
      </c>
      <c r="AH1517" t="s">
        <v>5702</v>
      </c>
      <c r="AI1517" t="s">
        <v>3605</v>
      </c>
      <c r="AJ1517" t="s">
        <v>1</v>
      </c>
      <c r="AK1517">
        <v>9331245449</v>
      </c>
      <c r="AL1517" t="s">
        <v>1</v>
      </c>
      <c r="AM1517" t="s">
        <v>1</v>
      </c>
      <c r="AN1517" t="s">
        <v>1</v>
      </c>
      <c r="AO1517" t="s">
        <v>5702</v>
      </c>
      <c r="AP1517" t="s">
        <v>1</v>
      </c>
      <c r="AQ1517" t="s">
        <v>2</v>
      </c>
      <c r="AR1517" t="s">
        <v>1</v>
      </c>
      <c r="AS1517" t="s">
        <v>1</v>
      </c>
      <c r="AT1517" t="s">
        <v>1</v>
      </c>
      <c r="AU1517" t="s">
        <v>1</v>
      </c>
      <c r="AV1517" t="s">
        <v>1</v>
      </c>
      <c r="AW1517" t="s">
        <v>11</v>
      </c>
      <c r="AX1517">
        <f>Tabla1[[#This Row],[precio del paquete]]-Tabla1[[#This Row],[Saldo_Deudor]]</f>
        <v>3600</v>
      </c>
      <c r="AY1517">
        <v>11200</v>
      </c>
      <c r="AZ1517">
        <v>0</v>
      </c>
      <c r="BA1517">
        <v>0</v>
      </c>
      <c r="BB1517" s="20">
        <v>0</v>
      </c>
      <c r="BC1517" t="s">
        <v>5963</v>
      </c>
      <c r="BD1517" t="s">
        <v>6044</v>
      </c>
      <c r="BE1517" t="s">
        <v>3</v>
      </c>
      <c r="BF1517" t="s">
        <v>3</v>
      </c>
      <c r="BG1517" t="s">
        <v>3</v>
      </c>
      <c r="BH1517" t="s">
        <v>3</v>
      </c>
      <c r="BI1517" t="s">
        <v>3</v>
      </c>
      <c r="BJ1517" s="19" t="s">
        <v>6150</v>
      </c>
      <c r="BK1517" t="s">
        <v>3</v>
      </c>
      <c r="BL1517" t="s">
        <v>132</v>
      </c>
      <c r="BM1517" t="s">
        <v>1</v>
      </c>
      <c r="BN1517">
        <f>Tabla1[[#This Row],[precio del paquete]]</f>
        <v>14800</v>
      </c>
      <c r="BO1517" t="s">
        <v>1</v>
      </c>
      <c r="BP1517" t="s">
        <v>1</v>
      </c>
      <c r="BQ1517" t="s">
        <v>1</v>
      </c>
      <c r="BR1517" t="s">
        <v>1</v>
      </c>
      <c r="BS1517" t="s">
        <v>1</v>
      </c>
      <c r="BT1517" t="s">
        <v>1</v>
      </c>
      <c r="BU1517" t="s">
        <v>1</v>
      </c>
      <c r="BV1517" t="s">
        <v>1</v>
      </c>
      <c r="BW1517" t="s">
        <v>0</v>
      </c>
      <c r="BX1517" t="s">
        <v>1</v>
      </c>
      <c r="BY1517" t="s">
        <v>1</v>
      </c>
      <c r="BZ1517" t="s">
        <v>1</v>
      </c>
      <c r="CA1517" t="s">
        <v>1</v>
      </c>
      <c r="CB1517" t="s">
        <v>1</v>
      </c>
      <c r="CD1517" t="str" cm="1">
        <f t="array" aca="1" ref="CD1517" ca="1">eConcatenar(A1517:CB1517,"|")</f>
        <v>doPrzvswqqSRJh2a|COM2021-2931|3|MEMORIAL|TABASCO|COMALCALCO|SUR TERCERA SECCION|2021-09-15|14800|0|200|50|0|0|0|0|0|0|0|0|0|0|0|0|0|0|0|MONTEJO|RABANALES|MANAIN|SOLTERO|X|X|ENTRADA EL ZAPOTE|SUR TERCERA SECCION|X|9331245449|X|X|X|ENTRADA EL ZAPOTE|X|LUNES|X|X|X|X|X|DOMICILIO |3600|11200|0|0|0|2022-02-02|2022-02-09|x|x|x|x|x|AARMQKP7RFVCNAK|x|HOMBRE|X|14800|X|X|X|X|X|X|X|X|CARDENAS|X|X|X|X|X</v>
      </c>
    </row>
    <row r="1518" spans="1:82" x14ac:dyDescent="0.25">
      <c r="A1518" t="s">
        <v>1652</v>
      </c>
      <c r="B1518" t="s">
        <v>2845</v>
      </c>
      <c r="C1518">
        <v>3</v>
      </c>
      <c r="D1518" t="s">
        <v>3186</v>
      </c>
      <c r="E1518" t="s">
        <v>3188</v>
      </c>
      <c r="F1518" t="s">
        <v>3189</v>
      </c>
      <c r="G1518" t="s">
        <v>3603</v>
      </c>
      <c r="H1518" t="s">
        <v>4062</v>
      </c>
      <c r="I1518">
        <v>19800</v>
      </c>
      <c r="J1518">
        <v>0</v>
      </c>
      <c r="K1518">
        <v>500</v>
      </c>
      <c r="L1518">
        <v>50</v>
      </c>
      <c r="M1518">
        <v>2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 t="s">
        <v>4703</v>
      </c>
      <c r="AC1518" t="s">
        <v>4372</v>
      </c>
      <c r="AD1518" t="s">
        <v>4813</v>
      </c>
      <c r="AE1518" t="s">
        <v>4</v>
      </c>
      <c r="AF1518" t="s">
        <v>1</v>
      </c>
      <c r="AG1518" t="s">
        <v>1</v>
      </c>
      <c r="AH1518" t="s">
        <v>5700</v>
      </c>
      <c r="AI1518" t="s">
        <v>3603</v>
      </c>
      <c r="AJ1518" t="s">
        <v>1</v>
      </c>
      <c r="AK1518">
        <v>9331305516</v>
      </c>
      <c r="AL1518" t="s">
        <v>1</v>
      </c>
      <c r="AM1518" t="s">
        <v>1</v>
      </c>
      <c r="AN1518" t="s">
        <v>1</v>
      </c>
      <c r="AO1518" t="s">
        <v>5700</v>
      </c>
      <c r="AP1518" t="s">
        <v>1</v>
      </c>
      <c r="AQ1518" t="s">
        <v>2</v>
      </c>
      <c r="AR1518" t="s">
        <v>1</v>
      </c>
      <c r="AS1518" t="s">
        <v>1</v>
      </c>
      <c r="AT1518" t="s">
        <v>1</v>
      </c>
      <c r="AU1518" t="s">
        <v>1</v>
      </c>
      <c r="AV1518" t="s">
        <v>1</v>
      </c>
      <c r="AW1518" t="s">
        <v>11</v>
      </c>
      <c r="AX1518">
        <f>Tabla1[[#This Row],[precio del paquete]]-Tabla1[[#This Row],[Saldo_Deudor]]</f>
        <v>16300</v>
      </c>
      <c r="AY1518">
        <v>3500</v>
      </c>
      <c r="AZ1518">
        <v>0</v>
      </c>
      <c r="BA1518">
        <v>0</v>
      </c>
      <c r="BB1518" s="20">
        <v>0</v>
      </c>
      <c r="BC1518" t="s">
        <v>4077</v>
      </c>
      <c r="BD1518" t="s">
        <v>5965</v>
      </c>
      <c r="BE1518" t="s">
        <v>3</v>
      </c>
      <c r="BF1518" t="s">
        <v>3</v>
      </c>
      <c r="BG1518" t="s">
        <v>3</v>
      </c>
      <c r="BH1518" t="s">
        <v>3</v>
      </c>
      <c r="BI1518" t="s">
        <v>3</v>
      </c>
      <c r="BJ1518" s="18" t="s">
        <v>6150</v>
      </c>
      <c r="BK1518" t="s">
        <v>3</v>
      </c>
      <c r="BL1518" t="s">
        <v>132</v>
      </c>
      <c r="BM1518" t="s">
        <v>1</v>
      </c>
      <c r="BN1518">
        <f>Tabla1[[#This Row],[precio del paquete]]</f>
        <v>19800</v>
      </c>
      <c r="BO1518" t="s">
        <v>1</v>
      </c>
      <c r="BP1518" t="s">
        <v>1</v>
      </c>
      <c r="BQ1518" t="s">
        <v>1</v>
      </c>
      <c r="BR1518" t="s">
        <v>1</v>
      </c>
      <c r="BS1518" t="s">
        <v>1</v>
      </c>
      <c r="BT1518" t="s">
        <v>1</v>
      </c>
      <c r="BU1518" t="s">
        <v>1</v>
      </c>
      <c r="BV1518" t="s">
        <v>1</v>
      </c>
      <c r="BW1518" t="s">
        <v>0</v>
      </c>
      <c r="BX1518" t="s">
        <v>1</v>
      </c>
      <c r="BY1518" t="s">
        <v>1</v>
      </c>
      <c r="BZ1518" t="s">
        <v>1</v>
      </c>
      <c r="CA1518" t="s">
        <v>1</v>
      </c>
      <c r="CB1518" t="s">
        <v>1</v>
      </c>
      <c r="CD1518" t="str" cm="1">
        <f t="array" aca="1" ref="CD1518" ca="1">eConcatenar(A1518:CB1518,"|")</f>
        <v>8osi87DxJLBBzo9e|COM2018-1379|3|ZAFIRO|TABASCO|COMALCALCO|SUR SEGUNDA SECCION|2018-03-08|19800|0|500|50|2|0|0|0|0|0|0|0|0|0|0|0|0|0|0|BAUTISTA|PERALTA|JESUS|SOLTERO|X|X|ENTRADA DE LA ESCUELA PRIMARIA|SUR SEGUNDA SECCION|X|9331305516|X|X|X|ENTRADA DE LA ESCUELA PRIMARIA|X|LUNES|X|X|X|X|X|DOMICILIO |16300|3500|0|0|0|2022-06-01|2022-06-08|x|x|x|x|x|AARMQKP7RFVCNAK|x|HOMBRE|X|19800|X|X|X|X|X|X|X|X|CARDENAS|X|X|X|X|X</v>
      </c>
    </row>
    <row r="1519" spans="1:82" x14ac:dyDescent="0.25">
      <c r="A1519" t="s">
        <v>1653</v>
      </c>
      <c r="B1519" t="s">
        <v>2848</v>
      </c>
      <c r="C1519">
        <v>3</v>
      </c>
      <c r="D1519" t="s">
        <v>3187</v>
      </c>
      <c r="E1519" t="s">
        <v>3188</v>
      </c>
      <c r="F1519" t="s">
        <v>3189</v>
      </c>
      <c r="G1519" t="s">
        <v>3605</v>
      </c>
      <c r="H1519" t="s">
        <v>4063</v>
      </c>
      <c r="I1519">
        <v>12900</v>
      </c>
      <c r="J1519">
        <v>0</v>
      </c>
      <c r="K1519">
        <v>400</v>
      </c>
      <c r="L1519">
        <v>50</v>
      </c>
      <c r="M1519">
        <v>2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0</v>
      </c>
      <c r="AB1519" t="s">
        <v>4455</v>
      </c>
      <c r="AC1519" t="s">
        <v>4428</v>
      </c>
      <c r="AD1519" t="s">
        <v>4945</v>
      </c>
      <c r="AE1519" t="s">
        <v>4</v>
      </c>
      <c r="AF1519" t="s">
        <v>1</v>
      </c>
      <c r="AG1519" t="s">
        <v>1</v>
      </c>
      <c r="AH1519" t="s">
        <v>5703</v>
      </c>
      <c r="AI1519" t="s">
        <v>3605</v>
      </c>
      <c r="AJ1519" t="s">
        <v>1</v>
      </c>
      <c r="AK1519">
        <v>9331467704</v>
      </c>
      <c r="AL1519" t="s">
        <v>1</v>
      </c>
      <c r="AM1519" t="s">
        <v>1</v>
      </c>
      <c r="AN1519" t="s">
        <v>1</v>
      </c>
      <c r="AO1519" t="s">
        <v>5703</v>
      </c>
      <c r="AP1519" t="s">
        <v>1</v>
      </c>
      <c r="AQ1519" t="s">
        <v>2</v>
      </c>
      <c r="AR1519" t="s">
        <v>1</v>
      </c>
      <c r="AS1519" t="s">
        <v>1</v>
      </c>
      <c r="AT1519" t="s">
        <v>1</v>
      </c>
      <c r="AU1519" t="s">
        <v>1</v>
      </c>
      <c r="AV1519" t="s">
        <v>1</v>
      </c>
      <c r="AW1519" t="s">
        <v>11</v>
      </c>
      <c r="AX1519">
        <f>Tabla1[[#This Row],[precio del paquete]]-Tabla1[[#This Row],[Saldo_Deudor]]</f>
        <v>8600</v>
      </c>
      <c r="AY1519">
        <v>4300</v>
      </c>
      <c r="AZ1519">
        <v>0</v>
      </c>
      <c r="BA1519">
        <v>0</v>
      </c>
      <c r="BB1519" s="20">
        <v>0</v>
      </c>
      <c r="BC1519" t="s">
        <v>3976</v>
      </c>
      <c r="BD1519" t="s">
        <v>6034</v>
      </c>
      <c r="BE1519" t="s">
        <v>3</v>
      </c>
      <c r="BF1519" t="s">
        <v>3</v>
      </c>
      <c r="BG1519" t="s">
        <v>3</v>
      </c>
      <c r="BH1519" t="s">
        <v>3</v>
      </c>
      <c r="BI1519" t="s">
        <v>3</v>
      </c>
      <c r="BJ1519" s="19" t="s">
        <v>6150</v>
      </c>
      <c r="BK1519" t="s">
        <v>3</v>
      </c>
      <c r="BL1519" t="s">
        <v>132</v>
      </c>
      <c r="BM1519" t="s">
        <v>1</v>
      </c>
      <c r="BN1519">
        <f>Tabla1[[#This Row],[precio del paquete]]</f>
        <v>12900</v>
      </c>
      <c r="BO1519" t="s">
        <v>1</v>
      </c>
      <c r="BP1519" t="s">
        <v>1</v>
      </c>
      <c r="BQ1519" t="s">
        <v>1</v>
      </c>
      <c r="BR1519" t="s">
        <v>1</v>
      </c>
      <c r="BS1519" t="s">
        <v>1</v>
      </c>
      <c r="BT1519" t="s">
        <v>1</v>
      </c>
      <c r="BU1519" t="s">
        <v>1</v>
      </c>
      <c r="BV1519" t="s">
        <v>1</v>
      </c>
      <c r="BW1519" t="s">
        <v>0</v>
      </c>
      <c r="BX1519" t="s">
        <v>1</v>
      </c>
      <c r="BY1519" t="s">
        <v>1</v>
      </c>
      <c r="BZ1519" t="s">
        <v>1</v>
      </c>
      <c r="CA1519" t="s">
        <v>1</v>
      </c>
      <c r="CB1519" t="s">
        <v>1</v>
      </c>
      <c r="CD1519" t="str" cm="1">
        <f t="array" aca="1" ref="CD1519" ca="1">eConcatenar(A1519:CB1519,"|")</f>
        <v>gM3HC1mr5Sx74dFG|COM2018-0678|3|ECONOLINE|TABASCO|COMALCALCO|SUR TERCERA SECCION|2018-11-11|12900|0|400|50|2|0|0|0|0|0|0|0|0|0|0|0|0|0|0|DE LA FUENTE|IZQUIERDO|MARIA TERESA|SOLTERO|X|X|ZAPOTE|SUR TERCERA SECCION|X|9331467704|X|X|X|ZAPOTE|X|LUNES|X|X|X|X|X|DOMICILIO |8600|4300|0|0|0|2022-05-01|2022-05-08|x|x|x|x|x|AARMQKP7RFVCNAK|x|HOMBRE|X|12900|X|X|X|X|X|X|X|X|CARDENAS|X|X|X|X|X</v>
      </c>
    </row>
    <row r="1520" spans="1:82" x14ac:dyDescent="0.25">
      <c r="A1520" t="s">
        <v>1654</v>
      </c>
      <c r="B1520" t="s">
        <v>2843</v>
      </c>
      <c r="C1520">
        <v>3</v>
      </c>
      <c r="D1520" t="s">
        <v>3183</v>
      </c>
      <c r="E1520" t="s">
        <v>3188</v>
      </c>
      <c r="F1520" t="s">
        <v>3189</v>
      </c>
      <c r="G1520" t="s">
        <v>3602</v>
      </c>
      <c r="H1520" t="s">
        <v>3853</v>
      </c>
      <c r="I1520">
        <v>14800</v>
      </c>
      <c r="J1520">
        <v>0</v>
      </c>
      <c r="K1520">
        <v>200</v>
      </c>
      <c r="L1520">
        <v>50</v>
      </c>
      <c r="M1520">
        <v>1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  <c r="AA1520">
        <v>0</v>
      </c>
      <c r="AB1520" t="s">
        <v>4425</v>
      </c>
      <c r="AC1520" t="s">
        <v>4203</v>
      </c>
      <c r="AD1520" t="s">
        <v>4942</v>
      </c>
      <c r="AE1520" t="s">
        <v>4</v>
      </c>
      <c r="AF1520" t="s">
        <v>1</v>
      </c>
      <c r="AG1520" t="s">
        <v>1</v>
      </c>
      <c r="AH1520" t="s">
        <v>5698</v>
      </c>
      <c r="AI1520" t="s">
        <v>3602</v>
      </c>
      <c r="AJ1520" t="s">
        <v>1</v>
      </c>
      <c r="AK1520">
        <v>2331050118</v>
      </c>
      <c r="AL1520" t="s">
        <v>1</v>
      </c>
      <c r="AM1520" t="s">
        <v>1</v>
      </c>
      <c r="AN1520" t="s">
        <v>1</v>
      </c>
      <c r="AO1520" t="s">
        <v>5698</v>
      </c>
      <c r="AP1520" t="s">
        <v>1</v>
      </c>
      <c r="AQ1520" t="s">
        <v>2</v>
      </c>
      <c r="AR1520" t="s">
        <v>1</v>
      </c>
      <c r="AS1520" t="s">
        <v>1</v>
      </c>
      <c r="AT1520" t="s">
        <v>1</v>
      </c>
      <c r="AU1520" t="s">
        <v>1</v>
      </c>
      <c r="AV1520" t="s">
        <v>1</v>
      </c>
      <c r="AW1520" t="s">
        <v>11</v>
      </c>
      <c r="AX1520">
        <f>Tabla1[[#This Row],[precio del paquete]]-Tabla1[[#This Row],[Saldo_Deudor]]</f>
        <v>1200</v>
      </c>
      <c r="AY1520">
        <v>13600</v>
      </c>
      <c r="AZ1520">
        <v>0</v>
      </c>
      <c r="BA1520">
        <v>0</v>
      </c>
      <c r="BB1520" s="20">
        <v>0</v>
      </c>
      <c r="BC1520" t="s">
        <v>5963</v>
      </c>
      <c r="BD1520" t="s">
        <v>6044</v>
      </c>
      <c r="BE1520" t="s">
        <v>3</v>
      </c>
      <c r="BF1520" t="s">
        <v>3</v>
      </c>
      <c r="BG1520" t="s">
        <v>3</v>
      </c>
      <c r="BH1520" t="s">
        <v>3</v>
      </c>
      <c r="BI1520" t="s">
        <v>3</v>
      </c>
      <c r="BJ1520" s="18" t="s">
        <v>6150</v>
      </c>
      <c r="BK1520" t="s">
        <v>3</v>
      </c>
      <c r="BL1520" t="s">
        <v>132</v>
      </c>
      <c r="BM1520" t="s">
        <v>1</v>
      </c>
      <c r="BN1520">
        <f>Tabla1[[#This Row],[precio del paquete]]</f>
        <v>14800</v>
      </c>
      <c r="BO1520" t="s">
        <v>1</v>
      </c>
      <c r="BP1520" t="s">
        <v>1</v>
      </c>
      <c r="BQ1520" t="s">
        <v>1</v>
      </c>
      <c r="BR1520" t="s">
        <v>1</v>
      </c>
      <c r="BS1520" t="s">
        <v>1</v>
      </c>
      <c r="BT1520" t="s">
        <v>1</v>
      </c>
      <c r="BU1520" t="s">
        <v>1</v>
      </c>
      <c r="BV1520" t="s">
        <v>1</v>
      </c>
      <c r="BW1520" t="s">
        <v>0</v>
      </c>
      <c r="BX1520" t="s">
        <v>1</v>
      </c>
      <c r="BY1520" t="s">
        <v>1</v>
      </c>
      <c r="BZ1520" t="s">
        <v>1</v>
      </c>
      <c r="CA1520" t="s">
        <v>1</v>
      </c>
      <c r="CB1520" t="s">
        <v>1</v>
      </c>
      <c r="CD1520" t="str" cm="1">
        <f t="array" aca="1" ref="CD1520" ca="1">eConcatenar(A1520:CB1520,"|")</f>
        <v>uTP9TRq6T7cwA90V|COM2021-3765|3|MEMORIAL|TABASCO|COMALCALCO|SUR QUINTA SECCION|2021-11-24|14800|0|200|50|1|0|0|0|0|0|0|0|0|0|0|0|0|0|0|ESCALANTE|SOBERANO|ELI|SOLTERO|X|X|ABARROTES ESTIAVEL LAVADORA DE AUTOS CASA COLOR VERDE AGUA|SUR QUINTA SECCION|X|2331050118|X|X|X|ABARROTES ESTIAVEL LAVADORA DE AUTOS CASA COLOR VERDE AGUA|X|LUNES|X|X|X|X|X|DOMICILIO |1200|13600|0|0|0|2022-02-02|2022-02-09|x|x|x|x|x|AARMQKP7RFVCNAK|x|HOMBRE|X|14800|X|X|X|X|X|X|X|X|CARDENAS|X|X|X|X|X</v>
      </c>
    </row>
    <row r="1521" spans="1:82" x14ac:dyDescent="0.25">
      <c r="A1521" t="s">
        <v>1655</v>
      </c>
      <c r="B1521" t="s">
        <v>2582</v>
      </c>
      <c r="C1521">
        <v>3</v>
      </c>
      <c r="D1521" t="s">
        <v>3183</v>
      </c>
      <c r="E1521" t="s">
        <v>3188</v>
      </c>
      <c r="F1521" t="s">
        <v>3189</v>
      </c>
      <c r="G1521" t="s">
        <v>3465</v>
      </c>
      <c r="H1521" t="s">
        <v>3966</v>
      </c>
      <c r="I1521">
        <v>14800</v>
      </c>
      <c r="J1521">
        <v>0</v>
      </c>
      <c r="K1521">
        <v>100</v>
      </c>
      <c r="L1521">
        <v>50</v>
      </c>
      <c r="M1521">
        <v>1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0</v>
      </c>
      <c r="AB1521" t="s">
        <v>4217</v>
      </c>
      <c r="AC1521" t="s">
        <v>4283</v>
      </c>
      <c r="AD1521" t="s">
        <v>4755</v>
      </c>
      <c r="AE1521" t="s">
        <v>4</v>
      </c>
      <c r="AF1521" t="s">
        <v>1</v>
      </c>
      <c r="AG1521" t="s">
        <v>1</v>
      </c>
      <c r="AH1521" t="s">
        <v>5519</v>
      </c>
      <c r="AI1521" t="s">
        <v>3465</v>
      </c>
      <c r="AJ1521" t="s">
        <v>1</v>
      </c>
      <c r="AK1521">
        <v>9331072099</v>
      </c>
      <c r="AL1521" t="s">
        <v>1</v>
      </c>
      <c r="AM1521" t="s">
        <v>1</v>
      </c>
      <c r="AN1521" t="s">
        <v>1</v>
      </c>
      <c r="AO1521" t="s">
        <v>5519</v>
      </c>
      <c r="AP1521" t="s">
        <v>1</v>
      </c>
      <c r="AQ1521" t="s">
        <v>2</v>
      </c>
      <c r="AR1521" t="s">
        <v>1</v>
      </c>
      <c r="AS1521" t="s">
        <v>1</v>
      </c>
      <c r="AT1521" t="s">
        <v>1</v>
      </c>
      <c r="AU1521" t="s">
        <v>1</v>
      </c>
      <c r="AV1521" t="s">
        <v>1</v>
      </c>
      <c r="AW1521" t="s">
        <v>11</v>
      </c>
      <c r="AX1521">
        <f>Tabla1[[#This Row],[precio del paquete]]-Tabla1[[#This Row],[Saldo_Deudor]]</f>
        <v>300</v>
      </c>
      <c r="AY1521">
        <v>14500</v>
      </c>
      <c r="AZ1521">
        <v>0</v>
      </c>
      <c r="BA1521">
        <v>0</v>
      </c>
      <c r="BB1521" s="20">
        <v>0</v>
      </c>
      <c r="BC1521" t="s">
        <v>3965</v>
      </c>
      <c r="BD1521" t="s">
        <v>4085</v>
      </c>
      <c r="BE1521" t="s">
        <v>3</v>
      </c>
      <c r="BF1521" t="s">
        <v>3</v>
      </c>
      <c r="BG1521" t="s">
        <v>3</v>
      </c>
      <c r="BH1521" t="s">
        <v>3</v>
      </c>
      <c r="BI1521" t="s">
        <v>3</v>
      </c>
      <c r="BJ1521" s="19" t="s">
        <v>6150</v>
      </c>
      <c r="BK1521" t="s">
        <v>3</v>
      </c>
      <c r="BL1521" t="s">
        <v>132</v>
      </c>
      <c r="BM1521" t="s">
        <v>1</v>
      </c>
      <c r="BN1521">
        <f>Tabla1[[#This Row],[precio del paquete]]</f>
        <v>14800</v>
      </c>
      <c r="BO1521" t="s">
        <v>1</v>
      </c>
      <c r="BP1521" t="s">
        <v>1</v>
      </c>
      <c r="BQ1521" t="s">
        <v>1</v>
      </c>
      <c r="BR1521" t="s">
        <v>1</v>
      </c>
      <c r="BS1521" t="s">
        <v>1</v>
      </c>
      <c r="BT1521" t="s">
        <v>1</v>
      </c>
      <c r="BU1521" t="s">
        <v>1</v>
      </c>
      <c r="BV1521" t="s">
        <v>1</v>
      </c>
      <c r="BW1521" t="s">
        <v>0</v>
      </c>
      <c r="BX1521" t="s">
        <v>1</v>
      </c>
      <c r="BY1521" t="s">
        <v>1</v>
      </c>
      <c r="BZ1521" t="s">
        <v>1</v>
      </c>
      <c r="CA1521" t="s">
        <v>1</v>
      </c>
      <c r="CB1521" t="s">
        <v>1</v>
      </c>
      <c r="CD1521" t="str" cm="1">
        <f t="array" aca="1" ref="CD1521" ca="1">eConcatenar(A1521:CB1521,"|")</f>
        <v>kCZtANZ67CYWfQKz|COM2022-0108|3|MEMORIAL|TABASCO|COMALCALCO|ORIENTE PRIMERA SECCION|2022-04-01|14800|0|100|50|1|0|0|0|0|0|0|0|0|0|0|0|0|0|0|RODRIGUEZ|CORDOVA|LUIS ALBERTO|SOLTERO|X|X|CARRETERA FEDERAL COMALCALCO - CARDENAS|ORIENTE PRIMERA SECCION|X|9331072099|X|X|X|CARRETERA FEDERAL COMALCALCO - CARDENAS|X|LUNES|X|X|X|X|X|DOMICILIO |300|14500|0|0|0|2022-01-19|2022-01-26|x|x|x|x|x|AARMQKP7RFVCNAK|x|HOMBRE|X|14800|X|X|X|X|X|X|X|X|CARDENAS|X|X|X|X|X</v>
      </c>
    </row>
    <row r="1522" spans="1:82" x14ac:dyDescent="0.25">
      <c r="A1522" t="s">
        <v>1656</v>
      </c>
      <c r="B1522" t="s">
        <v>2808</v>
      </c>
      <c r="C1522">
        <v>3</v>
      </c>
      <c r="D1522" t="s">
        <v>3183</v>
      </c>
      <c r="E1522" t="s">
        <v>3188</v>
      </c>
      <c r="F1522" t="s">
        <v>3189</v>
      </c>
      <c r="G1522" t="s">
        <v>3583</v>
      </c>
      <c r="H1522" t="s">
        <v>4051</v>
      </c>
      <c r="I1522">
        <v>14800</v>
      </c>
      <c r="J1522">
        <v>0</v>
      </c>
      <c r="K1522">
        <v>500</v>
      </c>
      <c r="L1522">
        <v>50</v>
      </c>
      <c r="M1522">
        <v>1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 t="s">
        <v>4346</v>
      </c>
      <c r="AC1522" t="s">
        <v>4406</v>
      </c>
      <c r="AD1522" t="s">
        <v>4916</v>
      </c>
      <c r="AE1522" t="s">
        <v>4</v>
      </c>
      <c r="AF1522" t="s">
        <v>1</v>
      </c>
      <c r="AG1522" t="s">
        <v>1</v>
      </c>
      <c r="AH1522" t="s">
        <v>5681</v>
      </c>
      <c r="AI1522" t="s">
        <v>3583</v>
      </c>
      <c r="AJ1522" t="s">
        <v>1</v>
      </c>
      <c r="AK1522">
        <v>9331254061</v>
      </c>
      <c r="AL1522" t="s">
        <v>1</v>
      </c>
      <c r="AM1522" t="s">
        <v>1</v>
      </c>
      <c r="AN1522" t="s">
        <v>1</v>
      </c>
      <c r="AO1522" t="s">
        <v>5681</v>
      </c>
      <c r="AP1522" t="s">
        <v>1</v>
      </c>
      <c r="AQ1522" t="s">
        <v>2</v>
      </c>
      <c r="AR1522" t="s">
        <v>1</v>
      </c>
      <c r="AS1522" t="s">
        <v>1</v>
      </c>
      <c r="AT1522" t="s">
        <v>1</v>
      </c>
      <c r="AU1522" t="s">
        <v>1</v>
      </c>
      <c r="AV1522" t="s">
        <v>1</v>
      </c>
      <c r="AW1522" t="s">
        <v>11</v>
      </c>
      <c r="AX1522">
        <f>Tabla1[[#This Row],[precio del paquete]]-Tabla1[[#This Row],[Saldo_Deudor]]</f>
        <v>7800</v>
      </c>
      <c r="AY1522">
        <v>7000</v>
      </c>
      <c r="AZ1522">
        <v>0</v>
      </c>
      <c r="BA1522">
        <v>0</v>
      </c>
      <c r="BB1522" s="20">
        <v>0</v>
      </c>
      <c r="BC1522" t="s">
        <v>4077</v>
      </c>
      <c r="BD1522" t="s">
        <v>5965</v>
      </c>
      <c r="BE1522" t="s">
        <v>3</v>
      </c>
      <c r="BF1522" t="s">
        <v>3</v>
      </c>
      <c r="BG1522" t="s">
        <v>3</v>
      </c>
      <c r="BH1522" t="s">
        <v>3</v>
      </c>
      <c r="BI1522" t="s">
        <v>3</v>
      </c>
      <c r="BJ1522" s="18" t="s">
        <v>6150</v>
      </c>
      <c r="BK1522" t="s">
        <v>3</v>
      </c>
      <c r="BL1522" t="s">
        <v>132</v>
      </c>
      <c r="BM1522" t="s">
        <v>1</v>
      </c>
      <c r="BN1522">
        <f>Tabla1[[#This Row],[precio del paquete]]</f>
        <v>14800</v>
      </c>
      <c r="BO1522" t="s">
        <v>1</v>
      </c>
      <c r="BP1522" t="s">
        <v>1</v>
      </c>
      <c r="BQ1522" t="s">
        <v>1</v>
      </c>
      <c r="BR1522" t="s">
        <v>1</v>
      </c>
      <c r="BS1522" t="s">
        <v>1</v>
      </c>
      <c r="BT1522" t="s">
        <v>1</v>
      </c>
      <c r="BU1522" t="s">
        <v>1</v>
      </c>
      <c r="BV1522" t="s">
        <v>1</v>
      </c>
      <c r="BW1522" t="s">
        <v>0</v>
      </c>
      <c r="BX1522" t="s">
        <v>1</v>
      </c>
      <c r="BY1522" t="s">
        <v>1</v>
      </c>
      <c r="BZ1522" t="s">
        <v>1</v>
      </c>
      <c r="CA1522" t="s">
        <v>1</v>
      </c>
      <c r="CB1522" t="s">
        <v>1</v>
      </c>
      <c r="CD1522" t="str" cm="1">
        <f t="array" aca="1" ref="CD1522" ca="1">eConcatenar(A1522:CB1522,"|")</f>
        <v>0L8c55kWkmoLHg7b|COM2020-2928|3|MEMORIAL|TABASCO|COMALCALCO|SANTA AMALIA|2020-12-11|14800|0|500|50|1|0|0|0|0|0|0|0|0|0|0|0|0|0|0|FLORES|BALCAZAR|JUAN GABRIEL|SOLTERO|X|X|CALLE ZARAGOZA NUMERO 1130|SANTA AMALIA|X|9331254061|X|X|X|CALLE ZARAGOZA NUMERO 1130|X|LUNES|X|X|X|X|X|DOMICILIO |7800|7000|0|0|0|2022-06-01|2022-06-08|x|x|x|x|x|AARMQKP7RFVCNAK|x|HOMBRE|X|14800|X|X|X|X|X|X|X|X|CARDENAS|X|X|X|X|X</v>
      </c>
    </row>
    <row r="1523" spans="1:82" x14ac:dyDescent="0.25">
      <c r="A1523" t="s">
        <v>1657</v>
      </c>
      <c r="B1523" t="s">
        <v>2840</v>
      </c>
      <c r="C1523">
        <v>3</v>
      </c>
      <c r="D1523" t="s">
        <v>3183</v>
      </c>
      <c r="E1523" t="s">
        <v>3188</v>
      </c>
      <c r="F1523" t="s">
        <v>3189</v>
      </c>
      <c r="G1523" t="s">
        <v>3600</v>
      </c>
      <c r="H1523" t="s">
        <v>4060</v>
      </c>
      <c r="I1523">
        <v>14800</v>
      </c>
      <c r="J1523">
        <v>0</v>
      </c>
      <c r="K1523">
        <v>400</v>
      </c>
      <c r="L1523">
        <v>50</v>
      </c>
      <c r="M1523">
        <v>2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  <c r="AA1523">
        <v>0</v>
      </c>
      <c r="AB1523" t="s">
        <v>8</v>
      </c>
      <c r="AC1523" t="s">
        <v>4940</v>
      </c>
      <c r="AD1523" t="s">
        <v>4623</v>
      </c>
      <c r="AE1523" t="s">
        <v>4</v>
      </c>
      <c r="AF1523" t="s">
        <v>1</v>
      </c>
      <c r="AG1523" t="s">
        <v>1</v>
      </c>
      <c r="AH1523" t="s">
        <v>5695</v>
      </c>
      <c r="AI1523" t="s">
        <v>3600</v>
      </c>
      <c r="AJ1523" t="s">
        <v>1</v>
      </c>
      <c r="AK1523">
        <v>9331313607</v>
      </c>
      <c r="AL1523" t="s">
        <v>1</v>
      </c>
      <c r="AM1523" t="s">
        <v>1</v>
      </c>
      <c r="AN1523" t="s">
        <v>1</v>
      </c>
      <c r="AO1523" t="s">
        <v>5695</v>
      </c>
      <c r="AP1523" t="s">
        <v>1</v>
      </c>
      <c r="AQ1523" t="s">
        <v>2</v>
      </c>
      <c r="AR1523" t="s">
        <v>1</v>
      </c>
      <c r="AS1523" t="s">
        <v>1</v>
      </c>
      <c r="AT1523" t="s">
        <v>1</v>
      </c>
      <c r="AU1523" t="s">
        <v>1</v>
      </c>
      <c r="AV1523" t="s">
        <v>1</v>
      </c>
      <c r="AW1523" t="s">
        <v>11</v>
      </c>
      <c r="AX1523">
        <f>Tabla1[[#This Row],[precio del paquete]]-Tabla1[[#This Row],[Saldo_Deudor]]</f>
        <v>9900</v>
      </c>
      <c r="AY1523">
        <v>4900</v>
      </c>
      <c r="AZ1523">
        <v>0</v>
      </c>
      <c r="BA1523">
        <v>0</v>
      </c>
      <c r="BB1523" s="20">
        <v>0</v>
      </c>
      <c r="BC1523" t="s">
        <v>5963</v>
      </c>
      <c r="BD1523" t="s">
        <v>6044</v>
      </c>
      <c r="BE1523" t="s">
        <v>3</v>
      </c>
      <c r="BF1523" t="s">
        <v>3</v>
      </c>
      <c r="BG1523" t="s">
        <v>3</v>
      </c>
      <c r="BH1523" t="s">
        <v>3</v>
      </c>
      <c r="BI1523" t="s">
        <v>3</v>
      </c>
      <c r="BJ1523" s="19" t="s">
        <v>6150</v>
      </c>
      <c r="BK1523" t="s">
        <v>3</v>
      </c>
      <c r="BL1523" t="s">
        <v>132</v>
      </c>
      <c r="BM1523" t="s">
        <v>1</v>
      </c>
      <c r="BN1523">
        <f>Tabla1[[#This Row],[precio del paquete]]</f>
        <v>14800</v>
      </c>
      <c r="BO1523" t="s">
        <v>1</v>
      </c>
      <c r="BP1523" t="s">
        <v>1</v>
      </c>
      <c r="BQ1523" t="s">
        <v>1</v>
      </c>
      <c r="BR1523" t="s">
        <v>1</v>
      </c>
      <c r="BS1523" t="s">
        <v>1</v>
      </c>
      <c r="BT1523" t="s">
        <v>1</v>
      </c>
      <c r="BU1523" t="s">
        <v>1</v>
      </c>
      <c r="BV1523" t="s">
        <v>1</v>
      </c>
      <c r="BW1523" t="s">
        <v>0</v>
      </c>
      <c r="BX1523" t="s">
        <v>1</v>
      </c>
      <c r="BY1523" t="s">
        <v>1</v>
      </c>
      <c r="BZ1523" t="s">
        <v>1</v>
      </c>
      <c r="CA1523" t="s">
        <v>1</v>
      </c>
      <c r="CB1523" t="s">
        <v>1</v>
      </c>
      <c r="CD1523" t="str" cm="1">
        <f t="array" aca="1" ref="CD1523" ca="1">eConcatenar(A1523:CB1523,"|")</f>
        <v>yb5wrfgt8fmNTvQI|COM2020-0973|3|MEMORIAL|TABASCO|COMALCALCO|SUR CUARTA SECCION|2020-06-27|14800|0|400|50|2|0|0|0|0|0|0|0|0|0|0|0|0|0|0|GOMEZ|OCHOA|CONCEPCION|SOLTERO|X|X|CARRETERA VECINAL A COMALCALCO TULIPAN SIN NUMERO|SUR CUARTA SECCION|X|9331313607|X|X|X|CARRETERA VECINAL A COMALCALCO TULIPAN SIN NUMERO|X|LUNES|X|X|X|X|X|DOMICILIO |9900|4900|0|0|0|2022-02-02|2022-02-09|x|x|x|x|x|AARMQKP7RFVCNAK|x|HOMBRE|X|14800|X|X|X|X|X|X|X|X|CARDENAS|X|X|X|X|X</v>
      </c>
    </row>
    <row r="1524" spans="1:82" x14ac:dyDescent="0.25">
      <c r="A1524" t="s">
        <v>1658</v>
      </c>
      <c r="B1524" t="s">
        <v>2841</v>
      </c>
      <c r="C1524">
        <v>3</v>
      </c>
      <c r="D1524" t="s">
        <v>3183</v>
      </c>
      <c r="E1524" t="s">
        <v>3188</v>
      </c>
      <c r="F1524" t="s">
        <v>3189</v>
      </c>
      <c r="G1524" t="s">
        <v>3600</v>
      </c>
      <c r="H1524" t="s">
        <v>4061</v>
      </c>
      <c r="I1524">
        <v>14800</v>
      </c>
      <c r="J1524">
        <v>0</v>
      </c>
      <c r="K1524">
        <v>200</v>
      </c>
      <c r="L1524">
        <v>50</v>
      </c>
      <c r="M1524">
        <v>1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0</v>
      </c>
      <c r="AB1524" t="s">
        <v>4294</v>
      </c>
      <c r="AC1524" t="s">
        <v>4237</v>
      </c>
      <c r="AD1524" t="s">
        <v>4941</v>
      </c>
      <c r="AE1524" t="s">
        <v>4</v>
      </c>
      <c r="AF1524" t="s">
        <v>1</v>
      </c>
      <c r="AG1524" t="s">
        <v>1</v>
      </c>
      <c r="AH1524" t="s">
        <v>5696</v>
      </c>
      <c r="AI1524" t="s">
        <v>3600</v>
      </c>
      <c r="AJ1524" t="s">
        <v>1</v>
      </c>
      <c r="AK1524">
        <v>9331215676</v>
      </c>
      <c r="AL1524" t="s">
        <v>1</v>
      </c>
      <c r="AM1524" t="s">
        <v>1</v>
      </c>
      <c r="AN1524" t="s">
        <v>1</v>
      </c>
      <c r="AO1524" t="s">
        <v>5696</v>
      </c>
      <c r="AP1524" t="s">
        <v>1</v>
      </c>
      <c r="AQ1524" t="s">
        <v>2</v>
      </c>
      <c r="AR1524" t="s">
        <v>1</v>
      </c>
      <c r="AS1524" t="s">
        <v>1</v>
      </c>
      <c r="AT1524" t="s">
        <v>1</v>
      </c>
      <c r="AU1524" t="s">
        <v>1</v>
      </c>
      <c r="AV1524" t="s">
        <v>1</v>
      </c>
      <c r="AW1524" t="s">
        <v>11</v>
      </c>
      <c r="AX1524">
        <f>Tabla1[[#This Row],[precio del paquete]]-Tabla1[[#This Row],[Saldo_Deudor]]</f>
        <v>9400</v>
      </c>
      <c r="AY1524">
        <v>5400</v>
      </c>
      <c r="AZ1524">
        <v>0</v>
      </c>
      <c r="BA1524">
        <v>0</v>
      </c>
      <c r="BB1524" s="20">
        <v>0</v>
      </c>
      <c r="BC1524" t="s">
        <v>5963</v>
      </c>
      <c r="BD1524" t="s">
        <v>6044</v>
      </c>
      <c r="BE1524" t="s">
        <v>3</v>
      </c>
      <c r="BF1524" t="s">
        <v>3</v>
      </c>
      <c r="BG1524" t="s">
        <v>3</v>
      </c>
      <c r="BH1524" t="s">
        <v>3</v>
      </c>
      <c r="BI1524" t="s">
        <v>3</v>
      </c>
      <c r="BJ1524" s="18" t="s">
        <v>6150</v>
      </c>
      <c r="BK1524" t="s">
        <v>3</v>
      </c>
      <c r="BL1524" t="s">
        <v>132</v>
      </c>
      <c r="BM1524" t="s">
        <v>1</v>
      </c>
      <c r="BN1524">
        <f>Tabla1[[#This Row],[precio del paquete]]</f>
        <v>14800</v>
      </c>
      <c r="BO1524" t="s">
        <v>1</v>
      </c>
      <c r="BP1524" t="s">
        <v>1</v>
      </c>
      <c r="BQ1524" t="s">
        <v>1</v>
      </c>
      <c r="BR1524" t="s">
        <v>1</v>
      </c>
      <c r="BS1524" t="s">
        <v>1</v>
      </c>
      <c r="BT1524" t="s">
        <v>1</v>
      </c>
      <c r="BU1524" t="s">
        <v>1</v>
      </c>
      <c r="BV1524" t="s">
        <v>1</v>
      </c>
      <c r="BW1524" t="s">
        <v>0</v>
      </c>
      <c r="BX1524" t="s">
        <v>1</v>
      </c>
      <c r="BY1524" t="s">
        <v>1</v>
      </c>
      <c r="BZ1524" t="s">
        <v>1</v>
      </c>
      <c r="CA1524" t="s">
        <v>1</v>
      </c>
      <c r="CB1524" t="s">
        <v>1</v>
      </c>
      <c r="CD1524" t="str" cm="1">
        <f t="array" aca="1" ref="CD1524" ca="1">eConcatenar(A1524:CB1524,"|")</f>
        <v>WWZTjVWNwkUUnmuY|COM2020-0984|3|MEMORIAL|TABASCO|COMALCALCO|SUR CUARTA SECCION|2020-06-29|14800|0|200|50|1|0|0|0|0|0|0|0|0|0|0|0|0|0|0|LAZARO|ALEJANDRO|DALIZA|SOLTERO|X|X|CARRETERA VECINAL CUARTA CALLE FLORIDA|SUR CUARTA SECCION|X|9331215676|X|X|X|CARRETERA VECINAL CUARTA CALLE FLORIDA|X|LUNES|X|X|X|X|X|DOMICILIO |9400|5400|0|0|0|2022-02-02|2022-02-09|x|x|x|x|x|AARMQKP7RFVCNAK|x|HOMBRE|X|14800|X|X|X|X|X|X|X|X|CARDENAS|X|X|X|X|X</v>
      </c>
    </row>
    <row r="1525" spans="1:82" x14ac:dyDescent="0.25">
      <c r="A1525" t="s">
        <v>1659</v>
      </c>
      <c r="B1525" t="s">
        <v>2290</v>
      </c>
      <c r="C1525">
        <v>3</v>
      </c>
      <c r="D1525" t="s">
        <v>3183</v>
      </c>
      <c r="E1525" t="s">
        <v>3188</v>
      </c>
      <c r="F1525" t="s">
        <v>3189</v>
      </c>
      <c r="G1525" t="s">
        <v>3289</v>
      </c>
      <c r="H1525" t="s">
        <v>3856</v>
      </c>
      <c r="I1525">
        <v>14800</v>
      </c>
      <c r="J1525">
        <v>0</v>
      </c>
      <c r="K1525">
        <v>400</v>
      </c>
      <c r="L1525">
        <v>50</v>
      </c>
      <c r="M1525">
        <v>2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0</v>
      </c>
      <c r="AB1525" t="s">
        <v>4454</v>
      </c>
      <c r="AC1525" t="s">
        <v>4455</v>
      </c>
      <c r="AD1525" t="s">
        <v>4456</v>
      </c>
      <c r="AE1525" t="s">
        <v>4</v>
      </c>
      <c r="AF1525" t="s">
        <v>1</v>
      </c>
      <c r="AG1525" t="s">
        <v>1</v>
      </c>
      <c r="AH1525" t="s">
        <v>5316</v>
      </c>
      <c r="AI1525" t="s">
        <v>3289</v>
      </c>
      <c r="AJ1525" t="s">
        <v>1</v>
      </c>
      <c r="AK1525">
        <v>9331194480</v>
      </c>
      <c r="AL1525" t="s">
        <v>1</v>
      </c>
      <c r="AM1525" t="s">
        <v>1</v>
      </c>
      <c r="AN1525" t="s">
        <v>1</v>
      </c>
      <c r="AO1525" t="s">
        <v>5316</v>
      </c>
      <c r="AP1525" t="s">
        <v>1</v>
      </c>
      <c r="AQ1525" t="s">
        <v>2</v>
      </c>
      <c r="AR1525" t="s">
        <v>1</v>
      </c>
      <c r="AS1525" t="s">
        <v>1</v>
      </c>
      <c r="AT1525" t="s">
        <v>1</v>
      </c>
      <c r="AU1525" t="s">
        <v>1</v>
      </c>
      <c r="AV1525" t="s">
        <v>1</v>
      </c>
      <c r="AW1525" t="s">
        <v>11</v>
      </c>
      <c r="AX1525">
        <f>Tabla1[[#This Row],[precio del paquete]]-Tabla1[[#This Row],[Saldo_Deudor]]</f>
        <v>12000</v>
      </c>
      <c r="AY1525">
        <v>2800</v>
      </c>
      <c r="AZ1525">
        <v>0</v>
      </c>
      <c r="BA1525">
        <v>0</v>
      </c>
      <c r="BB1525" s="20">
        <v>0</v>
      </c>
      <c r="BC1525" t="s">
        <v>5963</v>
      </c>
      <c r="BD1525" t="s">
        <v>6044</v>
      </c>
      <c r="BE1525" t="s">
        <v>3</v>
      </c>
      <c r="BF1525" t="s">
        <v>3</v>
      </c>
      <c r="BG1525" t="s">
        <v>3</v>
      </c>
      <c r="BH1525" t="s">
        <v>3</v>
      </c>
      <c r="BI1525" t="s">
        <v>3</v>
      </c>
      <c r="BJ1525" s="19" t="s">
        <v>6150</v>
      </c>
      <c r="BK1525" t="s">
        <v>3</v>
      </c>
      <c r="BL1525" t="s">
        <v>132</v>
      </c>
      <c r="BM1525" t="s">
        <v>1</v>
      </c>
      <c r="BN1525">
        <f>Tabla1[[#This Row],[precio del paquete]]</f>
        <v>14800</v>
      </c>
      <c r="BO1525" t="s">
        <v>1</v>
      </c>
      <c r="BP1525" t="s">
        <v>1</v>
      </c>
      <c r="BQ1525" t="s">
        <v>1</v>
      </c>
      <c r="BR1525" t="s">
        <v>1</v>
      </c>
      <c r="BS1525" t="s">
        <v>1</v>
      </c>
      <c r="BT1525" t="s">
        <v>1</v>
      </c>
      <c r="BU1525" t="s">
        <v>1</v>
      </c>
      <c r="BV1525" t="s">
        <v>1</v>
      </c>
      <c r="BW1525" t="s">
        <v>0</v>
      </c>
      <c r="BX1525" t="s">
        <v>1</v>
      </c>
      <c r="BY1525" t="s">
        <v>1</v>
      </c>
      <c r="BZ1525" t="s">
        <v>1</v>
      </c>
      <c r="CA1525" t="s">
        <v>1</v>
      </c>
      <c r="CB1525" t="s">
        <v>1</v>
      </c>
      <c r="CD1525" t="str" cm="1">
        <f t="array" aca="1" ref="CD1525" ca="1">eConcatenar(A1525:CB1525,"|")</f>
        <v>nOjoAv2O0BYhN4iX|COM2020-0191|3|MEMORIAL|TABASCO|COMALCALCO|COLONIA SANTA AMALIA|2020-01-17|14800|0|400|50|2|0|0|0|0|0|0|0|0|0|0|0|0|0|0|JAVIER|DE LA FUENTE|NORMA LILIA|SOLTERO|X|X|CALLE ROCENDO TARASENA PADRON NUMERO 120|COLONIA SANTA AMALIA|X|9331194480|X|X|X|CALLE ROCENDO TARASENA PADRON NUMERO 120|X|LUNES|X|X|X|X|X|DOMICILIO |12000|2800|0|0|0|2022-02-02|2022-02-09|x|x|x|x|x|AARMQKP7RFVCNAK|x|HOMBRE|X|14800|X|X|X|X|X|X|X|X|CARDENAS|X|X|X|X|X</v>
      </c>
    </row>
    <row r="1526" spans="1:82" x14ac:dyDescent="0.25">
      <c r="A1526" t="s">
        <v>1660</v>
      </c>
      <c r="B1526" t="s">
        <v>2289</v>
      </c>
      <c r="C1526">
        <v>3</v>
      </c>
      <c r="D1526" t="s">
        <v>3187</v>
      </c>
      <c r="E1526" t="s">
        <v>3188</v>
      </c>
      <c r="F1526" t="s">
        <v>3189</v>
      </c>
      <c r="G1526" t="s">
        <v>3288</v>
      </c>
      <c r="H1526" t="s">
        <v>3855</v>
      </c>
      <c r="I1526">
        <v>12900</v>
      </c>
      <c r="J1526">
        <v>0</v>
      </c>
      <c r="K1526">
        <v>400</v>
      </c>
      <c r="L1526">
        <v>50</v>
      </c>
      <c r="M1526">
        <v>2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0</v>
      </c>
      <c r="AA1526">
        <v>0</v>
      </c>
      <c r="AB1526" t="s">
        <v>4452</v>
      </c>
      <c r="AC1526" t="s">
        <v>4453</v>
      </c>
      <c r="AD1526" t="s">
        <v>4248</v>
      </c>
      <c r="AE1526" t="s">
        <v>4</v>
      </c>
      <c r="AF1526" t="s">
        <v>1</v>
      </c>
      <c r="AG1526" t="s">
        <v>1</v>
      </c>
      <c r="AH1526" t="s">
        <v>5315</v>
      </c>
      <c r="AI1526" t="s">
        <v>3288</v>
      </c>
      <c r="AJ1526" t="s">
        <v>1</v>
      </c>
      <c r="AK1526">
        <v>93340722</v>
      </c>
      <c r="AL1526" t="s">
        <v>1</v>
      </c>
      <c r="AM1526" t="s">
        <v>1</v>
      </c>
      <c r="AN1526" t="s">
        <v>1</v>
      </c>
      <c r="AO1526" t="s">
        <v>5315</v>
      </c>
      <c r="AP1526" t="s">
        <v>1</v>
      </c>
      <c r="AQ1526" t="s">
        <v>2</v>
      </c>
      <c r="AR1526" t="s">
        <v>1</v>
      </c>
      <c r="AS1526" t="s">
        <v>1</v>
      </c>
      <c r="AT1526" t="s">
        <v>1</v>
      </c>
      <c r="AU1526" t="s">
        <v>1</v>
      </c>
      <c r="AV1526" t="s">
        <v>1</v>
      </c>
      <c r="AW1526" t="s">
        <v>11</v>
      </c>
      <c r="AX1526">
        <f>Tabla1[[#This Row],[precio del paquete]]-Tabla1[[#This Row],[Saldo_Deudor]]</f>
        <v>10000</v>
      </c>
      <c r="AY1526">
        <v>2900</v>
      </c>
      <c r="AZ1526">
        <v>0</v>
      </c>
      <c r="BA1526">
        <v>0</v>
      </c>
      <c r="BB1526" s="20">
        <v>0</v>
      </c>
      <c r="BC1526" t="s">
        <v>5963</v>
      </c>
      <c r="BD1526" t="s">
        <v>6044</v>
      </c>
      <c r="BE1526" t="s">
        <v>3</v>
      </c>
      <c r="BF1526" t="s">
        <v>3</v>
      </c>
      <c r="BG1526" t="s">
        <v>3</v>
      </c>
      <c r="BH1526" t="s">
        <v>3</v>
      </c>
      <c r="BI1526" t="s">
        <v>3</v>
      </c>
      <c r="BJ1526" s="18" t="s">
        <v>6150</v>
      </c>
      <c r="BK1526" t="s">
        <v>3</v>
      </c>
      <c r="BL1526" t="s">
        <v>132</v>
      </c>
      <c r="BM1526" t="s">
        <v>1</v>
      </c>
      <c r="BN1526">
        <f>Tabla1[[#This Row],[precio del paquete]]</f>
        <v>12900</v>
      </c>
      <c r="BO1526" t="s">
        <v>1</v>
      </c>
      <c r="BP1526" t="s">
        <v>1</v>
      </c>
      <c r="BQ1526" t="s">
        <v>1</v>
      </c>
      <c r="BR1526" t="s">
        <v>1</v>
      </c>
      <c r="BS1526" t="s">
        <v>1</v>
      </c>
      <c r="BT1526" t="s">
        <v>1</v>
      </c>
      <c r="BU1526" t="s">
        <v>1</v>
      </c>
      <c r="BV1526" t="s">
        <v>1</v>
      </c>
      <c r="BW1526" t="s">
        <v>0</v>
      </c>
      <c r="BX1526" t="s">
        <v>1</v>
      </c>
      <c r="BY1526" t="s">
        <v>1</v>
      </c>
      <c r="BZ1526" t="s">
        <v>1</v>
      </c>
      <c r="CA1526" t="s">
        <v>1</v>
      </c>
      <c r="CB1526" t="s">
        <v>1</v>
      </c>
      <c r="CD1526" t="str" cm="1">
        <f t="array" aca="1" ref="CD1526" ca="1">eConcatenar(A1526:CB1526,"|")</f>
        <v>ZOIIg5HGhFsrmjtq|COM2019-3415|3|ECONOLINE|TABASCO|COMALCALCO|COLONIA SAN SILVERIO|2019-12-27|12900|0|400|50|2|0|0|0|0|0|0|0|0|0|0|0|0|0|0|MOSIOSO|CORTEZ|JORGE|SOLTERO|X|X|CALLE JUSTO SIERRA NUMERO 22|COLONIA SAN SILVERIO|X|93340722|X|X|X|CALLE JUSTO SIERRA NUMERO 22|X|LUNES|X|X|X|X|X|DOMICILIO |10000|2900|0|0|0|2022-02-02|2022-02-09|x|x|x|x|x|AARMQKP7RFVCNAK|x|HOMBRE|X|12900|X|X|X|X|X|X|X|X|CARDENAS|X|X|X|X|X</v>
      </c>
    </row>
    <row r="1527" spans="1:82" x14ac:dyDescent="0.25">
      <c r="A1527" t="s">
        <v>1661</v>
      </c>
      <c r="B1527" t="s">
        <v>2305</v>
      </c>
      <c r="C1527">
        <v>3</v>
      </c>
      <c r="D1527" t="s">
        <v>3184</v>
      </c>
      <c r="E1527" t="s">
        <v>3188</v>
      </c>
      <c r="F1527" t="s">
        <v>3189</v>
      </c>
      <c r="G1527" t="s">
        <v>3299</v>
      </c>
      <c r="H1527" t="s">
        <v>3864</v>
      </c>
      <c r="I1527">
        <v>24500</v>
      </c>
      <c r="J1527">
        <v>0</v>
      </c>
      <c r="K1527">
        <v>200</v>
      </c>
      <c r="L1527">
        <v>50</v>
      </c>
      <c r="M1527">
        <v>1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0</v>
      </c>
      <c r="AB1527" t="s">
        <v>4374</v>
      </c>
      <c r="AC1527" t="s">
        <v>4246</v>
      </c>
      <c r="AD1527" t="s">
        <v>4359</v>
      </c>
      <c r="AE1527" t="s">
        <v>4</v>
      </c>
      <c r="AF1527" t="s">
        <v>1</v>
      </c>
      <c r="AG1527" t="s">
        <v>1</v>
      </c>
      <c r="AH1527" t="s">
        <v>5331</v>
      </c>
      <c r="AI1527" t="s">
        <v>3299</v>
      </c>
      <c r="AJ1527" t="s">
        <v>1</v>
      </c>
      <c r="AK1527">
        <v>3340922</v>
      </c>
      <c r="AL1527" t="s">
        <v>1</v>
      </c>
      <c r="AM1527" t="s">
        <v>1</v>
      </c>
      <c r="AN1527" t="s">
        <v>1</v>
      </c>
      <c r="AO1527" t="s">
        <v>5331</v>
      </c>
      <c r="AP1527" t="s">
        <v>1</v>
      </c>
      <c r="AQ1527" t="s">
        <v>2</v>
      </c>
      <c r="AR1527" t="s">
        <v>1</v>
      </c>
      <c r="AS1527" t="s">
        <v>1</v>
      </c>
      <c r="AT1527" t="s">
        <v>1</v>
      </c>
      <c r="AU1527" t="s">
        <v>1</v>
      </c>
      <c r="AV1527" t="s">
        <v>1</v>
      </c>
      <c r="AW1527" t="s">
        <v>11</v>
      </c>
      <c r="AX1527">
        <f>Tabla1[[#This Row],[precio del paquete]]-Tabla1[[#This Row],[Saldo_Deudor]]</f>
        <v>1800</v>
      </c>
      <c r="AY1527">
        <v>22700</v>
      </c>
      <c r="AZ1527">
        <v>0</v>
      </c>
      <c r="BA1527">
        <v>0</v>
      </c>
      <c r="BB1527" s="20">
        <v>0</v>
      </c>
      <c r="BC1527" t="s">
        <v>5963</v>
      </c>
      <c r="BD1527" t="s">
        <v>6044</v>
      </c>
      <c r="BE1527" t="s">
        <v>3</v>
      </c>
      <c r="BF1527" t="s">
        <v>3</v>
      </c>
      <c r="BG1527" t="s">
        <v>3</v>
      </c>
      <c r="BH1527" t="s">
        <v>3</v>
      </c>
      <c r="BI1527" t="s">
        <v>3</v>
      </c>
      <c r="BJ1527" s="19" t="s">
        <v>6150</v>
      </c>
      <c r="BK1527" t="s">
        <v>3</v>
      </c>
      <c r="BL1527" t="s">
        <v>132</v>
      </c>
      <c r="BM1527" t="s">
        <v>1</v>
      </c>
      <c r="BN1527">
        <f>Tabla1[[#This Row],[precio del paquete]]</f>
        <v>24500</v>
      </c>
      <c r="BO1527" t="s">
        <v>1</v>
      </c>
      <c r="BP1527" t="s">
        <v>1</v>
      </c>
      <c r="BQ1527" t="s">
        <v>1</v>
      </c>
      <c r="BR1527" t="s">
        <v>1</v>
      </c>
      <c r="BS1527" t="s">
        <v>1</v>
      </c>
      <c r="BT1527" t="s">
        <v>1</v>
      </c>
      <c r="BU1527" t="s">
        <v>1</v>
      </c>
      <c r="BV1527" t="s">
        <v>1</v>
      </c>
      <c r="BW1527" t="s">
        <v>0</v>
      </c>
      <c r="BX1527" t="s">
        <v>1</v>
      </c>
      <c r="BY1527" t="s">
        <v>1</v>
      </c>
      <c r="BZ1527" t="s">
        <v>1</v>
      </c>
      <c r="CA1527" t="s">
        <v>1</v>
      </c>
      <c r="CB1527" t="s">
        <v>1</v>
      </c>
      <c r="CD1527" t="str" cm="1">
        <f t="array" aca="1" ref="CD1527" ca="1">eConcatenar(A1527:CB1527,"|")</f>
        <v>PeFfn8wzuvDvnqT1|COM2021-3366|3|DIGNITY|TABASCO|COMALCALCO|COLONIA VILLAS DE ORIENTE|2021-10-25|24500|0|200|50|1|0|0|0|0|0|0|0|0|0|0|0|0|0|0|MAGAÃ‘A|JIMENEZ|FLORICEL|SOLTERO|X|X|CALLE CEDRO SIN NUMERO|COLONIA VILLAS DE ORIENTE|X|3340922|X|X|X|CALLE CEDRO SIN NUMERO|X|LUNES|X|X|X|X|X|DOMICILIO |1800|22700|0|0|0|2022-02-02|2022-02-09|x|x|x|x|x|AARMQKP7RFVCNAK|x|HOMBRE|X|24500|X|X|X|X|X|X|X|X|CARDENAS|X|X|X|X|X</v>
      </c>
    </row>
    <row r="1528" spans="1:82" x14ac:dyDescent="0.25">
      <c r="A1528" t="s">
        <v>1662</v>
      </c>
      <c r="B1528" t="s">
        <v>2306</v>
      </c>
      <c r="C1528">
        <v>3</v>
      </c>
      <c r="D1528" t="s">
        <v>3183</v>
      </c>
      <c r="E1528" t="s">
        <v>3188</v>
      </c>
      <c r="F1528" t="s">
        <v>3189</v>
      </c>
      <c r="G1528" t="s">
        <v>3299</v>
      </c>
      <c r="H1528" t="s">
        <v>3865</v>
      </c>
      <c r="I1528">
        <v>14800</v>
      </c>
      <c r="J1528">
        <v>0</v>
      </c>
      <c r="K1528">
        <v>400</v>
      </c>
      <c r="L1528">
        <v>50</v>
      </c>
      <c r="M1528">
        <v>2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0</v>
      </c>
      <c r="AA1528">
        <v>0</v>
      </c>
      <c r="AB1528" t="s">
        <v>4246</v>
      </c>
      <c r="AC1528" t="s">
        <v>4475</v>
      </c>
      <c r="AD1528" t="s">
        <v>4476</v>
      </c>
      <c r="AE1528" t="s">
        <v>4</v>
      </c>
      <c r="AF1528" t="s">
        <v>1</v>
      </c>
      <c r="AG1528" t="s">
        <v>1</v>
      </c>
      <c r="AH1528" t="s">
        <v>5332</v>
      </c>
      <c r="AI1528" t="s">
        <v>3299</v>
      </c>
      <c r="AJ1528" t="s">
        <v>1</v>
      </c>
      <c r="AK1528">
        <v>9331812498</v>
      </c>
      <c r="AL1528" t="s">
        <v>1</v>
      </c>
      <c r="AM1528" t="s">
        <v>1</v>
      </c>
      <c r="AN1528" t="s">
        <v>1</v>
      </c>
      <c r="AO1528" t="s">
        <v>5332</v>
      </c>
      <c r="AP1528" t="s">
        <v>1</v>
      </c>
      <c r="AQ1528" t="s">
        <v>2</v>
      </c>
      <c r="AR1528" t="s">
        <v>1</v>
      </c>
      <c r="AS1528" t="s">
        <v>1</v>
      </c>
      <c r="AT1528" t="s">
        <v>1</v>
      </c>
      <c r="AU1528" t="s">
        <v>1</v>
      </c>
      <c r="AV1528" t="s">
        <v>1</v>
      </c>
      <c r="AW1528" t="s">
        <v>11</v>
      </c>
      <c r="AX1528">
        <f>Tabla1[[#This Row],[precio del paquete]]-Tabla1[[#This Row],[Saldo_Deudor]]</f>
        <v>4000</v>
      </c>
      <c r="AY1528">
        <v>10800</v>
      </c>
      <c r="AZ1528">
        <v>0</v>
      </c>
      <c r="BA1528">
        <v>0</v>
      </c>
      <c r="BB1528" s="20">
        <v>0</v>
      </c>
      <c r="BC1528" t="s">
        <v>5963</v>
      </c>
      <c r="BD1528" t="s">
        <v>6044</v>
      </c>
      <c r="BE1528" t="s">
        <v>3</v>
      </c>
      <c r="BF1528" t="s">
        <v>3</v>
      </c>
      <c r="BG1528" t="s">
        <v>3</v>
      </c>
      <c r="BH1528" t="s">
        <v>3</v>
      </c>
      <c r="BI1528" t="s">
        <v>3</v>
      </c>
      <c r="BJ1528" s="18" t="s">
        <v>6150</v>
      </c>
      <c r="BK1528" t="s">
        <v>3</v>
      </c>
      <c r="BL1528" t="s">
        <v>132</v>
      </c>
      <c r="BM1528" t="s">
        <v>1</v>
      </c>
      <c r="BN1528">
        <f>Tabla1[[#This Row],[precio del paquete]]</f>
        <v>14800</v>
      </c>
      <c r="BO1528" t="s">
        <v>1</v>
      </c>
      <c r="BP1528" t="s">
        <v>1</v>
      </c>
      <c r="BQ1528" t="s">
        <v>1</v>
      </c>
      <c r="BR1528" t="s">
        <v>1</v>
      </c>
      <c r="BS1528" t="s">
        <v>1</v>
      </c>
      <c r="BT1528" t="s">
        <v>1</v>
      </c>
      <c r="BU1528" t="s">
        <v>1</v>
      </c>
      <c r="BV1528" t="s">
        <v>1</v>
      </c>
      <c r="BW1528" t="s">
        <v>0</v>
      </c>
      <c r="BX1528" t="s">
        <v>1</v>
      </c>
      <c r="BY1528" t="s">
        <v>1</v>
      </c>
      <c r="BZ1528" t="s">
        <v>1</v>
      </c>
      <c r="CA1528" t="s">
        <v>1</v>
      </c>
      <c r="CB1528" t="s">
        <v>1</v>
      </c>
      <c r="CD1528" t="str" cm="1">
        <f t="array" aca="1" ref="CD1528" ca="1">eConcatenar(A1528:CB1528,"|")</f>
        <v>m7DX9jYynlG2fB65|COM2021-1573|3|MEMORIAL|TABASCO|COMALCALCO|COLONIA VILLAS DE ORIENTE|2021-05-13|14800|0|400|50|2|0|0|0|0|0|0|0|0|0|0|0|0|0|0|JIMENEZ|CHAVARRA|BELLA LIVIS|SOLTERO|X|X|CARRETERA VECINAL A CHICHICAPA SIN NUMERO|COLONIA VILLAS DE ORIENTE|X|9331812498|X|X|X|CARRETERA VECINAL A CHICHICAPA SIN NUMERO|X|LUNES|X|X|X|X|X|DOMICILIO |4000|10800|0|0|0|2022-02-02|2022-02-09|x|x|x|x|x|AARMQKP7RFVCNAK|x|HOMBRE|X|14800|X|X|X|X|X|X|X|X|CARDENAS|X|X|X|X|X</v>
      </c>
    </row>
    <row r="1529" spans="1:82" x14ac:dyDescent="0.25">
      <c r="A1529" t="s">
        <v>1663</v>
      </c>
      <c r="B1529" t="s">
        <v>2755</v>
      </c>
      <c r="C1529">
        <v>3</v>
      </c>
      <c r="D1529" t="s">
        <v>3185</v>
      </c>
      <c r="E1529" t="s">
        <v>3188</v>
      </c>
      <c r="F1529" t="s">
        <v>3189</v>
      </c>
      <c r="G1529" t="s">
        <v>3551</v>
      </c>
      <c r="H1529" t="s">
        <v>4036</v>
      </c>
      <c r="I1529">
        <v>12900</v>
      </c>
      <c r="J1529">
        <v>0</v>
      </c>
      <c r="K1529">
        <v>100</v>
      </c>
      <c r="L1529">
        <v>50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0</v>
      </c>
      <c r="AA1529">
        <v>0</v>
      </c>
      <c r="AB1529" t="s">
        <v>4200</v>
      </c>
      <c r="AC1529" t="s">
        <v>4283</v>
      </c>
      <c r="AD1529" t="s">
        <v>4849</v>
      </c>
      <c r="AE1529" t="s">
        <v>4</v>
      </c>
      <c r="AF1529" s="1" t="s">
        <v>1</v>
      </c>
      <c r="AG1529" t="s">
        <v>1</v>
      </c>
      <c r="AH1529" t="s">
        <v>5650</v>
      </c>
      <c r="AI1529" t="s">
        <v>3551</v>
      </c>
      <c r="AJ1529" t="s">
        <v>1</v>
      </c>
      <c r="AK1529">
        <v>9331070323</v>
      </c>
      <c r="AL1529" t="s">
        <v>1</v>
      </c>
      <c r="AM1529" t="s">
        <v>1</v>
      </c>
      <c r="AN1529" t="s">
        <v>1</v>
      </c>
      <c r="AO1529" t="s">
        <v>5650</v>
      </c>
      <c r="AP1529" t="s">
        <v>1</v>
      </c>
      <c r="AQ1529" t="s">
        <v>2</v>
      </c>
      <c r="AR1529" t="s">
        <v>1</v>
      </c>
      <c r="AS1529" t="s">
        <v>1</v>
      </c>
      <c r="AT1529" t="s">
        <v>1</v>
      </c>
      <c r="AU1529" t="s">
        <v>1</v>
      </c>
      <c r="AV1529" t="s">
        <v>1</v>
      </c>
      <c r="AW1529" t="s">
        <v>11</v>
      </c>
      <c r="AX1529">
        <f>Tabla1[[#This Row],[precio del paquete]]-Tabla1[[#This Row],[Saldo_Deudor]]</f>
        <v>7100</v>
      </c>
      <c r="AY1529">
        <v>5800</v>
      </c>
      <c r="AZ1529">
        <v>0</v>
      </c>
      <c r="BA1529">
        <v>0</v>
      </c>
      <c r="BB1529" s="20">
        <v>0</v>
      </c>
      <c r="BC1529" t="s">
        <v>5963</v>
      </c>
      <c r="BD1529" t="s">
        <v>6044</v>
      </c>
      <c r="BE1529" s="1" t="s">
        <v>3</v>
      </c>
      <c r="BF1529" t="s">
        <v>3</v>
      </c>
      <c r="BG1529" t="s">
        <v>3</v>
      </c>
      <c r="BH1529" t="s">
        <v>3</v>
      </c>
      <c r="BI1529" t="s">
        <v>3</v>
      </c>
      <c r="BJ1529" s="19" t="s">
        <v>6150</v>
      </c>
      <c r="BK1529" t="s">
        <v>3</v>
      </c>
      <c r="BL1529" t="s">
        <v>132</v>
      </c>
      <c r="BM1529" s="2" t="s">
        <v>1</v>
      </c>
      <c r="BN1529">
        <f>Tabla1[[#This Row],[precio del paquete]]</f>
        <v>12900</v>
      </c>
      <c r="BO1529" t="s">
        <v>1</v>
      </c>
      <c r="BP1529" t="s">
        <v>1</v>
      </c>
      <c r="BQ1529" t="s">
        <v>1</v>
      </c>
      <c r="BR1529" t="s">
        <v>1</v>
      </c>
      <c r="BS1529" t="s">
        <v>1</v>
      </c>
      <c r="BT1529" t="s">
        <v>1</v>
      </c>
      <c r="BU1529" t="s">
        <v>1</v>
      </c>
      <c r="BV1529" t="s">
        <v>1</v>
      </c>
      <c r="BW1529" t="s">
        <v>0</v>
      </c>
      <c r="BX1529" t="s">
        <v>1</v>
      </c>
      <c r="BY1529" t="s">
        <v>1</v>
      </c>
      <c r="BZ1529" t="s">
        <v>1</v>
      </c>
      <c r="CA1529" t="s">
        <v>1</v>
      </c>
      <c r="CB1529" t="s">
        <v>1</v>
      </c>
      <c r="CD1529" t="str" cm="1">
        <f t="array" aca="1" ref="CD1529" ca="1">eConcatenar(A1529:CB1529,"|")</f>
        <v>JSpUFUiW8QZLa1EI|COM2020-2325|3|IMPERIAL DE LUJO|TABASCO|COMALCALCO|RANCHERIA ORIENTE TERCERA SECCION|2020-06-09|12900|0|100|50|0|0|0|0|0|0|0|0|0|0|0|0|0|0|0|MARQUEZ|CORDOVA|JOSEFA|SOLTERO|X|X|ENTRADA EL CHIPILIN|RANCHERIA ORIENTE TERCERA SECCION|X|9331070323|X|X|X|ENTRADA EL CHIPILIN|X|LUNES|X|X|X|X|X|DOMICILIO |7100|5800|0|0|0|2022-02-02|2022-02-09|x|x|x|x|x|AARMQKP7RFVCNAK|x|HOMBRE|X|12900|X|X|X|X|X|X|X|X|CARDENAS|X|X|X|X|X</v>
      </c>
    </row>
    <row r="1530" spans="1:82" x14ac:dyDescent="0.25">
      <c r="A1530" t="s">
        <v>1664</v>
      </c>
      <c r="B1530" t="s">
        <v>2752</v>
      </c>
      <c r="C1530">
        <v>3</v>
      </c>
      <c r="D1530" t="s">
        <v>3185</v>
      </c>
      <c r="E1530" t="s">
        <v>3188</v>
      </c>
      <c r="F1530" t="s">
        <v>3189</v>
      </c>
      <c r="G1530" t="s">
        <v>3549</v>
      </c>
      <c r="H1530" t="s">
        <v>4033</v>
      </c>
      <c r="I1530">
        <v>12900</v>
      </c>
      <c r="J1530">
        <v>0</v>
      </c>
      <c r="K1530">
        <v>200</v>
      </c>
      <c r="L1530">
        <v>50</v>
      </c>
      <c r="M1530">
        <v>2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 t="s">
        <v>4878</v>
      </c>
      <c r="AC1530" t="s">
        <v>4597</v>
      </c>
      <c r="AD1530" t="s">
        <v>4320</v>
      </c>
      <c r="AE1530" t="s">
        <v>4</v>
      </c>
      <c r="AF1530" t="s">
        <v>1</v>
      </c>
      <c r="AG1530" t="s">
        <v>1</v>
      </c>
      <c r="AH1530" t="s">
        <v>5649</v>
      </c>
      <c r="AI1530" t="s">
        <v>3549</v>
      </c>
      <c r="AJ1530" t="s">
        <v>1</v>
      </c>
      <c r="AK1530">
        <v>9331025334</v>
      </c>
      <c r="AL1530" t="s">
        <v>1</v>
      </c>
      <c r="AM1530" t="s">
        <v>1</v>
      </c>
      <c r="AN1530" t="s">
        <v>1</v>
      </c>
      <c r="AO1530" t="s">
        <v>5649</v>
      </c>
      <c r="AP1530" t="s">
        <v>1</v>
      </c>
      <c r="AQ1530" t="s">
        <v>2</v>
      </c>
      <c r="AR1530" t="s">
        <v>1</v>
      </c>
      <c r="AS1530" t="s">
        <v>1</v>
      </c>
      <c r="AT1530" t="s">
        <v>1</v>
      </c>
      <c r="AU1530" t="s">
        <v>1</v>
      </c>
      <c r="AV1530" t="s">
        <v>1</v>
      </c>
      <c r="AW1530" t="s">
        <v>11</v>
      </c>
      <c r="AX1530">
        <f>Tabla1[[#This Row],[precio del paquete]]-Tabla1[[#This Row],[Saldo_Deudor]]</f>
        <v>11000</v>
      </c>
      <c r="AY1530">
        <v>1900</v>
      </c>
      <c r="AZ1530">
        <v>0</v>
      </c>
      <c r="BA1530">
        <v>0</v>
      </c>
      <c r="BB1530" s="20">
        <v>0</v>
      </c>
      <c r="BC1530" t="s">
        <v>5963</v>
      </c>
      <c r="BD1530" t="s">
        <v>6044</v>
      </c>
      <c r="BE1530" t="s">
        <v>3</v>
      </c>
      <c r="BF1530" t="s">
        <v>3</v>
      </c>
      <c r="BG1530" t="s">
        <v>3</v>
      </c>
      <c r="BH1530" t="s">
        <v>3</v>
      </c>
      <c r="BI1530" t="s">
        <v>3</v>
      </c>
      <c r="BJ1530" s="18" t="s">
        <v>6150</v>
      </c>
      <c r="BK1530" t="s">
        <v>3</v>
      </c>
      <c r="BL1530" t="s">
        <v>132</v>
      </c>
      <c r="BM1530" t="s">
        <v>1</v>
      </c>
      <c r="BN1530">
        <f>Tabla1[[#This Row],[precio del paquete]]</f>
        <v>12900</v>
      </c>
      <c r="BO1530" t="s">
        <v>1</v>
      </c>
      <c r="BP1530" t="s">
        <v>1</v>
      </c>
      <c r="BQ1530" t="s">
        <v>1</v>
      </c>
      <c r="BR1530" t="s">
        <v>1</v>
      </c>
      <c r="BS1530" t="s">
        <v>1</v>
      </c>
      <c r="BT1530" t="s">
        <v>1</v>
      </c>
      <c r="BU1530" t="s">
        <v>1</v>
      </c>
      <c r="BV1530" t="s">
        <v>1</v>
      </c>
      <c r="BW1530" t="s">
        <v>0</v>
      </c>
      <c r="BX1530" t="s">
        <v>1</v>
      </c>
      <c r="BY1530" t="s">
        <v>1</v>
      </c>
      <c r="BZ1530" t="s">
        <v>1</v>
      </c>
      <c r="CA1530" t="s">
        <v>1</v>
      </c>
      <c r="CB1530" t="s">
        <v>1</v>
      </c>
      <c r="CD1530" t="str" cm="1">
        <f t="array" aca="1" ref="CD1530" ca="1">eConcatenar(A1530:CB1530,"|")</f>
        <v>DlUxr4wYrIdD05Pn|COM2019-1458|3|IMPERIAL DE LUJO|TABASCO|COMALCALCO|RANCHERIA ORIENTE SEGUNDA SECCION|2019-03-06|12900|0|200|50|2|0|0|0|0|0|0|0|0|0|0|0|0|0|0|CUSTODIO|ROMERO|CARLOS|SOLTERO|X|X|CARRETERA FEDERAL CARDENAS COMALCALCO|RANCHERIA ORIENTE SEGUNDA SECCION|X|9331025334|X|X|X|CARRETERA FEDERAL CARDENAS COMALCALCO|X|LUNES|X|X|X|X|X|DOMICILIO |11000|1900|0|0|0|2022-02-02|2022-02-09|x|x|x|x|x|AARMQKP7RFVCNAK|x|HOMBRE|X|12900|X|X|X|X|X|X|X|X|CARDENAS|X|X|X|X|X</v>
      </c>
    </row>
    <row r="1531" spans="1:82" x14ac:dyDescent="0.25">
      <c r="A1531" t="s">
        <v>1665</v>
      </c>
      <c r="B1531" t="s">
        <v>2767</v>
      </c>
      <c r="C1531">
        <v>3</v>
      </c>
      <c r="D1531" t="s">
        <v>3183</v>
      </c>
      <c r="E1531" t="s">
        <v>3188</v>
      </c>
      <c r="F1531" t="s">
        <v>3191</v>
      </c>
      <c r="G1531" t="s">
        <v>3558</v>
      </c>
      <c r="H1531" t="s">
        <v>3832</v>
      </c>
      <c r="I1531">
        <v>14800</v>
      </c>
      <c r="J1531">
        <v>0</v>
      </c>
      <c r="K1531">
        <v>100</v>
      </c>
      <c r="L1531">
        <v>50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0</v>
      </c>
      <c r="AA1531">
        <v>0</v>
      </c>
      <c r="AB1531" t="s">
        <v>4425</v>
      </c>
      <c r="AC1531" t="s">
        <v>4890</v>
      </c>
      <c r="AD1531" t="s">
        <v>4258</v>
      </c>
      <c r="AE1531" t="s">
        <v>4</v>
      </c>
      <c r="AF1531" t="s">
        <v>1</v>
      </c>
      <c r="AG1531" t="s">
        <v>1</v>
      </c>
      <c r="AH1531" t="s">
        <v>5661</v>
      </c>
      <c r="AI1531" t="s">
        <v>3558</v>
      </c>
      <c r="AJ1531" t="s">
        <v>1</v>
      </c>
      <c r="AK1531">
        <v>9141001358</v>
      </c>
      <c r="AL1531" t="s">
        <v>1</v>
      </c>
      <c r="AM1531" t="s">
        <v>1</v>
      </c>
      <c r="AN1531" t="s">
        <v>1</v>
      </c>
      <c r="AO1531" t="s">
        <v>5661</v>
      </c>
      <c r="AP1531" t="s">
        <v>1</v>
      </c>
      <c r="AQ1531" t="s">
        <v>2</v>
      </c>
      <c r="AR1531" t="s">
        <v>1</v>
      </c>
      <c r="AS1531" t="s">
        <v>1</v>
      </c>
      <c r="AT1531" t="s">
        <v>1</v>
      </c>
      <c r="AU1531" t="s">
        <v>1</v>
      </c>
      <c r="AV1531" t="s">
        <v>1</v>
      </c>
      <c r="AW1531" t="s">
        <v>11</v>
      </c>
      <c r="AX1531">
        <f>Tabla1[[#This Row],[precio del paquete]]-Tabla1[[#This Row],[Saldo_Deudor]]</f>
        <v>1450</v>
      </c>
      <c r="AY1531">
        <v>13350</v>
      </c>
      <c r="AZ1531">
        <v>0</v>
      </c>
      <c r="BA1531">
        <v>0</v>
      </c>
      <c r="BB1531" s="20">
        <v>0</v>
      </c>
      <c r="BC1531" t="s">
        <v>5963</v>
      </c>
      <c r="BD1531" t="s">
        <v>6044</v>
      </c>
      <c r="BE1531" t="s">
        <v>3</v>
      </c>
      <c r="BF1531" t="s">
        <v>3</v>
      </c>
      <c r="BG1531" t="s">
        <v>3</v>
      </c>
      <c r="BH1531" t="s">
        <v>3</v>
      </c>
      <c r="BI1531" t="s">
        <v>3</v>
      </c>
      <c r="BJ1531" s="19" t="s">
        <v>6150</v>
      </c>
      <c r="BK1531" t="s">
        <v>3</v>
      </c>
      <c r="BL1531" t="s">
        <v>132</v>
      </c>
      <c r="BM1531" t="s">
        <v>1</v>
      </c>
      <c r="BN1531">
        <f>Tabla1[[#This Row],[precio del paquete]]</f>
        <v>14800</v>
      </c>
      <c r="BO1531" t="s">
        <v>1</v>
      </c>
      <c r="BP1531" t="s">
        <v>1</v>
      </c>
      <c r="BQ1531" t="s">
        <v>1</v>
      </c>
      <c r="BR1531" t="s">
        <v>1</v>
      </c>
      <c r="BS1531" t="s">
        <v>1</v>
      </c>
      <c r="BT1531" t="s">
        <v>1</v>
      </c>
      <c r="BU1531" t="s">
        <v>1</v>
      </c>
      <c r="BV1531" t="s">
        <v>1</v>
      </c>
      <c r="BW1531" t="s">
        <v>0</v>
      </c>
      <c r="BX1531" t="s">
        <v>1</v>
      </c>
      <c r="BY1531" t="s">
        <v>1</v>
      </c>
      <c r="BZ1531" t="s">
        <v>1</v>
      </c>
      <c r="CA1531" t="s">
        <v>1</v>
      </c>
      <c r="CB1531" t="s">
        <v>1</v>
      </c>
      <c r="CD1531" t="str" cm="1">
        <f t="array" aca="1" ref="CD1531" ca="1">eConcatenar(A1531:CB1531,"|")</f>
        <v>3symsV6hgOh5Iseq|COM2021-6817|3|MEMORIAL|TABASCO|CUNDUACAN|RANCHERIA RIO SECO SEGUNDA SECCION|2021-09-11|14800|0|100|50|0|0|0|0|0|0|0|0|0|0|0|0|0|0|0|ESCALANTE|CEBALLOS|MANUEL|SOLTERO|X|X|CARRETERA COMALCALCO CARDENAS|RANCHERIA RIO SECO SEGUNDA SECCION|X|9141001358|X|X|X|CARRETERA COMALCALCO CARDENAS|X|LUNES|X|X|X|X|X|DOMICILIO |1450|13350|0|0|0|2022-02-02|2022-02-09|x|x|x|x|x|AARMQKP7RFVCNAK|x|HOMBRE|X|14800|X|X|X|X|X|X|X|X|CARDENAS|X|X|X|X|X</v>
      </c>
    </row>
    <row r="1532" spans="1:82" x14ac:dyDescent="0.25">
      <c r="A1532" t="s">
        <v>1666</v>
      </c>
      <c r="B1532" t="s">
        <v>2481</v>
      </c>
      <c r="C1532">
        <v>3</v>
      </c>
      <c r="D1532" t="s">
        <v>3187</v>
      </c>
      <c r="E1532" t="s">
        <v>3188</v>
      </c>
      <c r="F1532" t="s">
        <v>0</v>
      </c>
      <c r="G1532" t="s">
        <v>3397</v>
      </c>
      <c r="H1532" t="s">
        <v>3763</v>
      </c>
      <c r="I1532">
        <v>12900</v>
      </c>
      <c r="J1532">
        <v>0</v>
      </c>
      <c r="K1532">
        <v>100</v>
      </c>
      <c r="L1532">
        <v>50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0</v>
      </c>
      <c r="AA1532">
        <v>0</v>
      </c>
      <c r="AB1532" t="s">
        <v>4656</v>
      </c>
      <c r="AC1532" t="s">
        <v>4201</v>
      </c>
      <c r="AD1532" t="s">
        <v>4268</v>
      </c>
      <c r="AE1532" t="s">
        <v>4</v>
      </c>
      <c r="AF1532" t="s">
        <v>1</v>
      </c>
      <c r="AG1532" t="s">
        <v>1</v>
      </c>
      <c r="AH1532" t="s">
        <v>5455</v>
      </c>
      <c r="AI1532" t="s">
        <v>3397</v>
      </c>
      <c r="AJ1532" t="s">
        <v>1</v>
      </c>
      <c r="AK1532" t="s">
        <v>1</v>
      </c>
      <c r="AL1532" t="s">
        <v>1</v>
      </c>
      <c r="AM1532" t="s">
        <v>1</v>
      </c>
      <c r="AN1532" t="s">
        <v>1</v>
      </c>
      <c r="AO1532" t="s">
        <v>5455</v>
      </c>
      <c r="AP1532" t="s">
        <v>1</v>
      </c>
      <c r="AQ1532" t="s">
        <v>2</v>
      </c>
      <c r="AR1532" t="s">
        <v>1</v>
      </c>
      <c r="AS1532" t="s">
        <v>1</v>
      </c>
      <c r="AT1532" t="s">
        <v>1</v>
      </c>
      <c r="AU1532" t="s">
        <v>1</v>
      </c>
      <c r="AV1532" t="s">
        <v>1</v>
      </c>
      <c r="AW1532" t="s">
        <v>11</v>
      </c>
      <c r="AX1532">
        <f>Tabla1[[#This Row],[precio del paquete]]-Tabla1[[#This Row],[Saldo_Deudor]]</f>
        <v>7700</v>
      </c>
      <c r="AY1532">
        <v>5200</v>
      </c>
      <c r="AZ1532">
        <v>0</v>
      </c>
      <c r="BA1532">
        <v>0</v>
      </c>
      <c r="BB1532" s="20">
        <v>0</v>
      </c>
      <c r="BC1532" t="s">
        <v>3985</v>
      </c>
      <c r="BD1532" t="s">
        <v>4141</v>
      </c>
      <c r="BE1532" t="s">
        <v>3</v>
      </c>
      <c r="BF1532" t="s">
        <v>3</v>
      </c>
      <c r="BG1532" t="s">
        <v>3</v>
      </c>
      <c r="BH1532" t="s">
        <v>3</v>
      </c>
      <c r="BI1532" t="s">
        <v>3</v>
      </c>
      <c r="BJ1532" s="18" t="s">
        <v>6150</v>
      </c>
      <c r="BK1532" t="s">
        <v>3</v>
      </c>
      <c r="BL1532" t="s">
        <v>132</v>
      </c>
      <c r="BM1532" t="s">
        <v>1</v>
      </c>
      <c r="BN1532">
        <f>Tabla1[[#This Row],[precio del paquete]]</f>
        <v>12900</v>
      </c>
      <c r="BO1532" t="s">
        <v>1</v>
      </c>
      <c r="BP1532" t="s">
        <v>1</v>
      </c>
      <c r="BQ1532" t="s">
        <v>1</v>
      </c>
      <c r="BR1532" t="s">
        <v>1</v>
      </c>
      <c r="BS1532" t="s">
        <v>1</v>
      </c>
      <c r="BT1532" t="s">
        <v>1</v>
      </c>
      <c r="BU1532" t="s">
        <v>1</v>
      </c>
      <c r="BV1532" t="s">
        <v>1</v>
      </c>
      <c r="BW1532" t="s">
        <v>0</v>
      </c>
      <c r="BX1532" t="s">
        <v>1</v>
      </c>
      <c r="BY1532" t="s">
        <v>1</v>
      </c>
      <c r="BZ1532" t="s">
        <v>1</v>
      </c>
      <c r="CA1532" t="s">
        <v>1</v>
      </c>
      <c r="CB1532" t="s">
        <v>1</v>
      </c>
      <c r="CD1532" t="str" cm="1">
        <f t="array" aca="1" ref="CD1532" ca="1">eConcatenar(A1532:CB1532,"|")</f>
        <v>zg6jXhzRWHqhBwLo|COM2020-1486|3|ECONOLINE|TABASCO|CARDENAS|JACINTO LOPEZ|2022-02-01|12900|0|100|50|0|0|0|0|0|0|0|0|0|0|0|0|0|0|0|GASPAR|HERNANDEZ|VIRIDIANA|SOLTERO|X|X|CALLE ARABIA 6 MANZANA 30 LOTE 14|JACINTO LOPEZ|X|X|X|X|X|CALLE ARABIA 6 MANZANA 30 LOTE 14|X|LUNES|X|X|X|X|X|DOMICILIO |7700|5200|0|0|0|2022-01-17|2022-01-24|x|x|x|x|x|AARMQKP7RFVCNAK|x|HOMBRE|X|12900|X|X|X|X|X|X|X|X|CARDENAS|X|X|X|X|X</v>
      </c>
    </row>
    <row r="1533" spans="1:82" x14ac:dyDescent="0.25">
      <c r="A1533" t="s">
        <v>1667</v>
      </c>
      <c r="B1533" t="s">
        <v>2264</v>
      </c>
      <c r="C1533">
        <v>3</v>
      </c>
      <c r="D1533" t="s">
        <v>3183</v>
      </c>
      <c r="E1533" t="s">
        <v>3188</v>
      </c>
      <c r="F1533" t="s">
        <v>0</v>
      </c>
      <c r="G1533" t="s">
        <v>3269</v>
      </c>
      <c r="H1533" t="s">
        <v>3786</v>
      </c>
      <c r="I1533">
        <v>14800</v>
      </c>
      <c r="J1533">
        <v>0</v>
      </c>
      <c r="K1533">
        <v>400</v>
      </c>
      <c r="L1533">
        <v>50</v>
      </c>
      <c r="M1533">
        <v>2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 t="s">
        <v>4417</v>
      </c>
      <c r="AC1533" t="s">
        <v>4184</v>
      </c>
      <c r="AD1533" t="s">
        <v>4418</v>
      </c>
      <c r="AE1533" t="s">
        <v>4</v>
      </c>
      <c r="AF1533" t="s">
        <v>1</v>
      </c>
      <c r="AG1533" t="s">
        <v>1</v>
      </c>
      <c r="AH1533" t="s">
        <v>5292</v>
      </c>
      <c r="AI1533" t="s">
        <v>3269</v>
      </c>
      <c r="AJ1533" t="s">
        <v>1</v>
      </c>
      <c r="AK1533">
        <v>9371080267</v>
      </c>
      <c r="AL1533" t="s">
        <v>1</v>
      </c>
      <c r="AM1533" t="s">
        <v>1</v>
      </c>
      <c r="AN1533" t="s">
        <v>1</v>
      </c>
      <c r="AO1533" t="s">
        <v>5292</v>
      </c>
      <c r="AP1533" t="s">
        <v>1</v>
      </c>
      <c r="AQ1533" t="s">
        <v>2</v>
      </c>
      <c r="AR1533" t="s">
        <v>1</v>
      </c>
      <c r="AS1533" t="s">
        <v>1</v>
      </c>
      <c r="AT1533" t="s">
        <v>1</v>
      </c>
      <c r="AU1533" t="s">
        <v>1</v>
      </c>
      <c r="AV1533" t="s">
        <v>1</v>
      </c>
      <c r="AW1533" t="s">
        <v>11</v>
      </c>
      <c r="AX1533">
        <f>Tabla1[[#This Row],[precio del paquete]]-Tabla1[[#This Row],[Saldo_Deudor]]</f>
        <v>800</v>
      </c>
      <c r="AY1533">
        <v>14000</v>
      </c>
      <c r="AZ1533">
        <v>0</v>
      </c>
      <c r="BA1533">
        <v>0</v>
      </c>
      <c r="BB1533" s="20">
        <v>0</v>
      </c>
      <c r="BC1533" t="s">
        <v>3966</v>
      </c>
      <c r="BD1533" t="s">
        <v>6036</v>
      </c>
      <c r="BE1533" t="s">
        <v>3</v>
      </c>
      <c r="BF1533" t="s">
        <v>3</v>
      </c>
      <c r="BG1533" t="s">
        <v>3</v>
      </c>
      <c r="BH1533" t="s">
        <v>3</v>
      </c>
      <c r="BI1533" t="s">
        <v>3</v>
      </c>
      <c r="BJ1533" s="19" t="s">
        <v>6150</v>
      </c>
      <c r="BK1533" t="s">
        <v>3</v>
      </c>
      <c r="BL1533" t="s">
        <v>132</v>
      </c>
      <c r="BM1533" t="s">
        <v>1</v>
      </c>
      <c r="BN1533">
        <f>Tabla1[[#This Row],[precio del paquete]]</f>
        <v>14800</v>
      </c>
      <c r="BO1533" t="s">
        <v>1</v>
      </c>
      <c r="BP1533" t="s">
        <v>1</v>
      </c>
      <c r="BQ1533" t="s">
        <v>1</v>
      </c>
      <c r="BR1533" t="s">
        <v>1</v>
      </c>
      <c r="BS1533" t="s">
        <v>1</v>
      </c>
      <c r="BT1533" t="s">
        <v>1</v>
      </c>
      <c r="BU1533" t="s">
        <v>1</v>
      </c>
      <c r="BV1533" t="s">
        <v>1</v>
      </c>
      <c r="BW1533" t="s">
        <v>0</v>
      </c>
      <c r="BX1533" t="s">
        <v>1</v>
      </c>
      <c r="BY1533" t="s">
        <v>1</v>
      </c>
      <c r="BZ1533" t="s">
        <v>1</v>
      </c>
      <c r="CA1533" t="s">
        <v>1</v>
      </c>
      <c r="CB1533" t="s">
        <v>1</v>
      </c>
      <c r="CD1533" t="str" cm="1">
        <f t="array" aca="1" ref="CD1533" ca="1">eConcatenar(A1533:CB1533,"|")</f>
        <v>KIzlPU85vgVCN5d4|CAR2021-7439|3|MEMORIAL|TABASCO|CARDENAS|COLONIA INVITAB|2021-04-12|14800|0|400|50|2|0|0|0|0|0|0|0|0|0|0|0|0|0|0|PARRA|PEREZ|CALIXTO|SOLTERO|X|X|ANDADOR COCOA MANZANA 17 LOTE 1|COLONIA INVITAB|X|9371080267|X|X|X|ANDADOR COCOA MANZANA 17 LOTE 1|X|LUNES|X|X|X|X|X|DOMICILIO |800|14000|0|0|0|2022-04-01|2022-04-08|x|x|x|x|x|AARMQKP7RFVCNAK|x|HOMBRE|X|14800|X|X|X|X|X|X|X|X|CARDENAS|X|X|X|X|X</v>
      </c>
    </row>
    <row r="1534" spans="1:82" x14ac:dyDescent="0.25">
      <c r="A1534" t="s">
        <v>1668</v>
      </c>
      <c r="B1534" t="s">
        <v>2243</v>
      </c>
      <c r="C1534">
        <v>3</v>
      </c>
      <c r="D1534" t="s">
        <v>3184</v>
      </c>
      <c r="E1534" t="s">
        <v>3188</v>
      </c>
      <c r="F1534" t="s">
        <v>0</v>
      </c>
      <c r="G1534" t="s">
        <v>3737</v>
      </c>
      <c r="H1534" t="s">
        <v>3795</v>
      </c>
      <c r="I1534">
        <v>24500</v>
      </c>
      <c r="J1534">
        <v>0</v>
      </c>
      <c r="K1534">
        <v>2500</v>
      </c>
      <c r="L1534">
        <v>50</v>
      </c>
      <c r="M1534">
        <v>2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0</v>
      </c>
      <c r="AA1534">
        <v>0</v>
      </c>
      <c r="AB1534" t="s">
        <v>4389</v>
      </c>
      <c r="AC1534" t="s">
        <v>4253</v>
      </c>
      <c r="AD1534" t="s">
        <v>4390</v>
      </c>
      <c r="AE1534" t="s">
        <v>4</v>
      </c>
      <c r="AF1534" t="s">
        <v>1</v>
      </c>
      <c r="AG1534" t="s">
        <v>1</v>
      </c>
      <c r="AH1534" t="s">
        <v>5272</v>
      </c>
      <c r="AI1534" t="s">
        <v>3737</v>
      </c>
      <c r="AJ1534" t="s">
        <v>1</v>
      </c>
      <c r="AK1534">
        <v>9371031101</v>
      </c>
      <c r="AL1534" t="s">
        <v>1</v>
      </c>
      <c r="AM1534" t="s">
        <v>1</v>
      </c>
      <c r="AN1534" t="s">
        <v>1</v>
      </c>
      <c r="AO1534" t="s">
        <v>5272</v>
      </c>
      <c r="AP1534" t="s">
        <v>1</v>
      </c>
      <c r="AQ1534" t="s">
        <v>2</v>
      </c>
      <c r="AR1534" t="s">
        <v>1</v>
      </c>
      <c r="AS1534" t="s">
        <v>1</v>
      </c>
      <c r="AT1534" t="s">
        <v>1</v>
      </c>
      <c r="AU1534" t="s">
        <v>1</v>
      </c>
      <c r="AV1534" t="s">
        <v>1</v>
      </c>
      <c r="AW1534" t="s">
        <v>11</v>
      </c>
      <c r="AX1534">
        <f>Tabla1[[#This Row],[precio del paquete]]-Tabla1[[#This Row],[Saldo_Deudor]]</f>
        <v>3500</v>
      </c>
      <c r="AY1534">
        <v>21000</v>
      </c>
      <c r="AZ1534">
        <v>0</v>
      </c>
      <c r="BA1534">
        <v>0</v>
      </c>
      <c r="BB1534" s="20">
        <v>0</v>
      </c>
      <c r="BC1534" t="s">
        <v>3966</v>
      </c>
      <c r="BD1534" t="s">
        <v>6036</v>
      </c>
      <c r="BE1534" t="s">
        <v>3</v>
      </c>
      <c r="BF1534" t="s">
        <v>3</v>
      </c>
      <c r="BG1534" t="s">
        <v>3</v>
      </c>
      <c r="BH1534" t="s">
        <v>3</v>
      </c>
      <c r="BI1534" t="s">
        <v>3</v>
      </c>
      <c r="BJ1534" s="18" t="s">
        <v>6140</v>
      </c>
      <c r="BK1534" t="s">
        <v>3</v>
      </c>
      <c r="BL1534" t="s">
        <v>132</v>
      </c>
      <c r="BM1534" t="s">
        <v>1</v>
      </c>
      <c r="BN1534">
        <f>Tabla1[[#This Row],[precio del paquete]]</f>
        <v>24500</v>
      </c>
      <c r="BO1534" t="s">
        <v>1</v>
      </c>
      <c r="BP1534" t="s">
        <v>1</v>
      </c>
      <c r="BQ1534" t="s">
        <v>1</v>
      </c>
      <c r="BR1534" t="s">
        <v>1</v>
      </c>
      <c r="BS1534" t="s">
        <v>1</v>
      </c>
      <c r="BT1534" t="s">
        <v>1</v>
      </c>
      <c r="BU1534" t="s">
        <v>1</v>
      </c>
      <c r="BV1534" t="s">
        <v>1</v>
      </c>
      <c r="BW1534" t="s">
        <v>0</v>
      </c>
      <c r="BX1534" t="s">
        <v>1</v>
      </c>
      <c r="BY1534" t="s">
        <v>1</v>
      </c>
      <c r="BZ1534" t="s">
        <v>1</v>
      </c>
      <c r="CA1534" t="s">
        <v>1</v>
      </c>
      <c r="CB1534" t="s">
        <v>1</v>
      </c>
      <c r="CD1534" t="str" cm="1">
        <f t="array" aca="1" ref="CD1534" ca="1">eConcatenar(A1534:CB1534,"|")</f>
        <v>O7hrMcwB8Me8AWjf|CAR2021-6828|3|DIGNITY|TABASCO|CARDENAS|COLONIA CSAT|2021-10-11|24500|0|2500|50|2|0|0|0|0|0|0|0|0|0|0|0|0|0|0|BRITO|GAMAS|MARCO ANTONIO|SOLTERO|X|X|CALLE PIJIJE NUMERO 48|COLONIA CSAT|X|9371031101|X|X|X|CALLE PIJIJE NUMERO 48|X|LUNES|X|X|X|X|X|DOMICILIO |3500|21000|0|0|0|2022-04-01|2022-04-08|x|x|x|x|x|QWZGYVYW9KVTQO|x|HOMBRE|X|24500|X|X|X|X|X|X|X|X|CARDENAS|X|X|X|X|X</v>
      </c>
    </row>
    <row r="1535" spans="1:82" x14ac:dyDescent="0.25">
      <c r="A1535" t="s">
        <v>1669</v>
      </c>
      <c r="B1535" t="s">
        <v>2287</v>
      </c>
      <c r="C1535">
        <v>3</v>
      </c>
      <c r="D1535" t="s">
        <v>3184</v>
      </c>
      <c r="E1535" t="s">
        <v>3188</v>
      </c>
      <c r="F1535" t="s">
        <v>0</v>
      </c>
      <c r="G1535" t="s">
        <v>3286</v>
      </c>
      <c r="H1535" t="s">
        <v>3777</v>
      </c>
      <c r="I1535">
        <v>24500</v>
      </c>
      <c r="J1535">
        <v>0</v>
      </c>
      <c r="K1535">
        <v>500</v>
      </c>
      <c r="L1535">
        <v>50</v>
      </c>
      <c r="M1535">
        <v>2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  <c r="AA1535">
        <v>0</v>
      </c>
      <c r="AB1535" t="s">
        <v>4449</v>
      </c>
      <c r="AC1535" t="s">
        <v>4246</v>
      </c>
      <c r="AD1535" t="s">
        <v>4407</v>
      </c>
      <c r="AE1535" t="s">
        <v>4</v>
      </c>
      <c r="AF1535" t="s">
        <v>1</v>
      </c>
      <c r="AG1535" t="s">
        <v>1</v>
      </c>
      <c r="AH1535" t="s">
        <v>5313</v>
      </c>
      <c r="AI1535" t="s">
        <v>3286</v>
      </c>
      <c r="AJ1535" t="s">
        <v>1</v>
      </c>
      <c r="AK1535">
        <v>9371283939</v>
      </c>
      <c r="AL1535" t="s">
        <v>1</v>
      </c>
      <c r="AM1535" t="s">
        <v>1</v>
      </c>
      <c r="AN1535" t="s">
        <v>1</v>
      </c>
      <c r="AO1535" t="s">
        <v>5313</v>
      </c>
      <c r="AP1535" t="s">
        <v>1</v>
      </c>
      <c r="AQ1535" t="s">
        <v>2</v>
      </c>
      <c r="AR1535" t="s">
        <v>1</v>
      </c>
      <c r="AS1535" t="s">
        <v>1</v>
      </c>
      <c r="AT1535" t="s">
        <v>1</v>
      </c>
      <c r="AU1535" t="s">
        <v>1</v>
      </c>
      <c r="AV1535" t="s">
        <v>1</v>
      </c>
      <c r="AW1535" t="s">
        <v>11</v>
      </c>
      <c r="AX1535">
        <f>Tabla1[[#This Row],[precio del paquete]]-Tabla1[[#This Row],[Saldo_Deudor]]</f>
        <v>1500</v>
      </c>
      <c r="AY1535">
        <v>23000</v>
      </c>
      <c r="AZ1535">
        <v>0</v>
      </c>
      <c r="BA1535">
        <v>0</v>
      </c>
      <c r="BB1535" s="20">
        <v>0</v>
      </c>
      <c r="BC1535" t="s">
        <v>3966</v>
      </c>
      <c r="BD1535" t="s">
        <v>6036</v>
      </c>
      <c r="BE1535" t="s">
        <v>3</v>
      </c>
      <c r="BF1535" t="s">
        <v>3</v>
      </c>
      <c r="BG1535" t="s">
        <v>3</v>
      </c>
      <c r="BH1535" t="s">
        <v>3</v>
      </c>
      <c r="BI1535" t="s">
        <v>3</v>
      </c>
      <c r="BJ1535" s="19" t="s">
        <v>6140</v>
      </c>
      <c r="BK1535" t="s">
        <v>3</v>
      </c>
      <c r="BL1535" t="s">
        <v>132</v>
      </c>
      <c r="BM1535" t="s">
        <v>1</v>
      </c>
      <c r="BN1535">
        <f>Tabla1[[#This Row],[precio del paquete]]</f>
        <v>24500</v>
      </c>
      <c r="BO1535" t="s">
        <v>1</v>
      </c>
      <c r="BP1535" t="s">
        <v>1</v>
      </c>
      <c r="BQ1535" t="s">
        <v>1</v>
      </c>
      <c r="BR1535" t="s">
        <v>1</v>
      </c>
      <c r="BS1535" t="s">
        <v>1</v>
      </c>
      <c r="BT1535" t="s">
        <v>1</v>
      </c>
      <c r="BU1535" t="s">
        <v>1</v>
      </c>
      <c r="BV1535" t="s">
        <v>1</v>
      </c>
      <c r="BW1535" t="s">
        <v>0</v>
      </c>
      <c r="BX1535" t="s">
        <v>1</v>
      </c>
      <c r="BY1535" t="s">
        <v>1</v>
      </c>
      <c r="BZ1535" t="s">
        <v>1</v>
      </c>
      <c r="CA1535" t="s">
        <v>1</v>
      </c>
      <c r="CB1535" t="s">
        <v>1</v>
      </c>
      <c r="CD1535" t="str" cm="1">
        <f t="array" aca="1" ref="CD1535" ca="1">eConcatenar(A1535:CB1535,"|")</f>
        <v>YWI3yrv63ZczOjPz|CAR2021-6637|3|DIGNITY|TABASCO|CARDENAS|COLONIA PUEBLO NUEVO|2021-03-11|24500|0|500|50|2|0|0|0|0|0|0|0|0|0|0|0|0|0|0|CANO|JIMENEZ|ALFREDO|SOLTERO|X|X|CALLE MANUEL LEYVA NUMERO 150|COLONIA PUEBLO NUEVO|X|9371283939|X|X|X|CALLE MANUEL LEYVA NUMERO 150|X|LUNES|X|X|X|X|X|DOMICILIO |1500|23000|0|0|0|2022-04-01|2022-04-08|x|x|x|x|x|QWZGYVYW9KVTQO|x|HOMBRE|X|24500|X|X|X|X|X|X|X|X|CARDENAS|X|X|X|X|X</v>
      </c>
    </row>
    <row r="1536" spans="1:82" x14ac:dyDescent="0.25">
      <c r="A1536" t="s">
        <v>1670</v>
      </c>
      <c r="B1536" t="s">
        <v>2427</v>
      </c>
      <c r="C1536">
        <v>3</v>
      </c>
      <c r="D1536" t="s">
        <v>3183</v>
      </c>
      <c r="E1536" t="s">
        <v>3188</v>
      </c>
      <c r="F1536" t="s">
        <v>3192</v>
      </c>
      <c r="G1536" t="s">
        <v>3371</v>
      </c>
      <c r="H1536" t="s">
        <v>3767</v>
      </c>
      <c r="I1536">
        <v>14800</v>
      </c>
      <c r="J1536">
        <v>0</v>
      </c>
      <c r="K1536">
        <v>200</v>
      </c>
      <c r="L1536">
        <v>50</v>
      </c>
      <c r="M1536">
        <v>1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0</v>
      </c>
      <c r="AA1536">
        <v>0</v>
      </c>
      <c r="AB1536" t="s">
        <v>8</v>
      </c>
      <c r="AC1536" t="s">
        <v>4215</v>
      </c>
      <c r="AD1536" t="s">
        <v>4512</v>
      </c>
      <c r="AE1536" t="s">
        <v>4</v>
      </c>
      <c r="AF1536" t="s">
        <v>1</v>
      </c>
      <c r="AG1536" t="s">
        <v>1</v>
      </c>
      <c r="AH1536" t="s">
        <v>5419</v>
      </c>
      <c r="AI1536" t="s">
        <v>3371</v>
      </c>
      <c r="AJ1536" t="s">
        <v>1</v>
      </c>
      <c r="AK1536">
        <v>9331023422</v>
      </c>
      <c r="AL1536" t="s">
        <v>1</v>
      </c>
      <c r="AM1536" t="s">
        <v>1</v>
      </c>
      <c r="AN1536" t="s">
        <v>1</v>
      </c>
      <c r="AO1536" t="s">
        <v>5419</v>
      </c>
      <c r="AP1536" t="s">
        <v>1</v>
      </c>
      <c r="AQ1536" t="s">
        <v>2</v>
      </c>
      <c r="AR1536" t="s">
        <v>1</v>
      </c>
      <c r="AS1536" t="s">
        <v>1</v>
      </c>
      <c r="AT1536" t="s">
        <v>1</v>
      </c>
      <c r="AU1536" t="s">
        <v>1</v>
      </c>
      <c r="AV1536" t="s">
        <v>1</v>
      </c>
      <c r="AW1536" t="s">
        <v>11</v>
      </c>
      <c r="AX1536">
        <f>Tabla1[[#This Row],[precio del paquete]]-Tabla1[[#This Row],[Saldo_Deudor]]</f>
        <v>1800</v>
      </c>
      <c r="AY1536">
        <v>13000</v>
      </c>
      <c r="AZ1536">
        <v>0</v>
      </c>
      <c r="BA1536">
        <v>0</v>
      </c>
      <c r="BB1536" s="20">
        <v>0</v>
      </c>
      <c r="BC1536" t="s">
        <v>5974</v>
      </c>
      <c r="BD1536" t="s">
        <v>6064</v>
      </c>
      <c r="BE1536" t="s">
        <v>3</v>
      </c>
      <c r="BF1536" t="s">
        <v>3</v>
      </c>
      <c r="BG1536" t="s">
        <v>3</v>
      </c>
      <c r="BH1536" t="s">
        <v>3</v>
      </c>
      <c r="BI1536" t="s">
        <v>3</v>
      </c>
      <c r="BJ1536" s="18" t="s">
        <v>6140</v>
      </c>
      <c r="BK1536" t="s">
        <v>3</v>
      </c>
      <c r="BL1536" t="s">
        <v>132</v>
      </c>
      <c r="BM1536" t="s">
        <v>1</v>
      </c>
      <c r="BN1536">
        <f>Tabla1[[#This Row],[precio del paquete]]</f>
        <v>14800</v>
      </c>
      <c r="BO1536" t="s">
        <v>1</v>
      </c>
      <c r="BP1536" t="s">
        <v>1</v>
      </c>
      <c r="BQ1536" t="s">
        <v>1</v>
      </c>
      <c r="BR1536" t="s">
        <v>1</v>
      </c>
      <c r="BS1536" t="s">
        <v>1</v>
      </c>
      <c r="BT1536" t="s">
        <v>1</v>
      </c>
      <c r="BU1536" t="s">
        <v>1</v>
      </c>
      <c r="BV1536" t="s">
        <v>1</v>
      </c>
      <c r="BW1536" t="s">
        <v>0</v>
      </c>
      <c r="BX1536" t="s">
        <v>1</v>
      </c>
      <c r="BY1536" t="s">
        <v>1</v>
      </c>
      <c r="BZ1536" t="s">
        <v>1</v>
      </c>
      <c r="CA1536" t="s">
        <v>1</v>
      </c>
      <c r="CB1536" t="s">
        <v>1</v>
      </c>
      <c r="CD1536" t="str" cm="1">
        <f t="array" aca="1" ref="CD1536" ca="1">eConcatenar(A1536:CB1536,"|")</f>
        <v>aqgN1FJKQRn9RJT5|PAR2021-3337|3|MEMORIAL|TABASCO|PARAISO|FRACCIONAMIENTO PRIMAVERA|2021-10-20|14800|0|200|50|1|0|0|0|0|0|0|0|0|0|0|0|0|0|0|GOMEZ|COLLADO|ROSALINO|SOLTERO|X|X|CALLE GUAYACANES SIN NUMERO|FRACCIONAMIENTO PRIMAVERA|X|9331023422|X|X|X|CALLE GUAYACANES SIN NUMERO|X|LUNES|X|X|X|X|X|DOMICILIO |1800|13000|0|0|0|2022-03-02|2022-03-09|x|x|x|x|x|QWZGYVYW9KVTQO|x|HOMBRE|X|14800|X|X|X|X|X|X|X|X|CARDENAS|X|X|X|X|X</v>
      </c>
    </row>
    <row r="1537" spans="1:82" x14ac:dyDescent="0.25">
      <c r="A1537" t="s">
        <v>1671</v>
      </c>
      <c r="B1537" t="s">
        <v>2685</v>
      </c>
      <c r="C1537">
        <v>3</v>
      </c>
      <c r="D1537" t="s">
        <v>3183</v>
      </c>
      <c r="E1537" t="s">
        <v>3188</v>
      </c>
      <c r="F1537" t="s">
        <v>0</v>
      </c>
      <c r="G1537" t="s">
        <v>3514</v>
      </c>
      <c r="H1537" t="s">
        <v>3972</v>
      </c>
      <c r="I1537">
        <v>14800</v>
      </c>
      <c r="J1537">
        <v>0</v>
      </c>
      <c r="K1537">
        <v>200</v>
      </c>
      <c r="L1537">
        <v>50</v>
      </c>
      <c r="M1537">
        <v>1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 t="s">
        <v>4221</v>
      </c>
      <c r="AC1537" t="s">
        <v>4360</v>
      </c>
      <c r="AD1537" t="s">
        <v>4321</v>
      </c>
      <c r="AE1537" t="s">
        <v>4</v>
      </c>
      <c r="AF1537" t="s">
        <v>1</v>
      </c>
      <c r="AG1537" t="s">
        <v>1</v>
      </c>
      <c r="AH1537" t="s">
        <v>5582</v>
      </c>
      <c r="AI1537" t="s">
        <v>3514</v>
      </c>
      <c r="AJ1537" t="s">
        <v>1</v>
      </c>
      <c r="AK1537">
        <v>9141139500</v>
      </c>
      <c r="AL1537" t="s">
        <v>1</v>
      </c>
      <c r="AM1537" t="s">
        <v>1</v>
      </c>
      <c r="AN1537" t="s">
        <v>1</v>
      </c>
      <c r="AO1537" t="s">
        <v>5582</v>
      </c>
      <c r="AP1537" t="s">
        <v>1</v>
      </c>
      <c r="AQ1537" t="s">
        <v>2</v>
      </c>
      <c r="AR1537" t="s">
        <v>1</v>
      </c>
      <c r="AS1537" t="s">
        <v>1</v>
      </c>
      <c r="AT1537" t="s">
        <v>1</v>
      </c>
      <c r="AU1537" t="s">
        <v>1</v>
      </c>
      <c r="AV1537" t="s">
        <v>1</v>
      </c>
      <c r="AW1537" t="s">
        <v>11</v>
      </c>
      <c r="AX1537">
        <f>Tabla1[[#This Row],[precio del paquete]]-Tabla1[[#This Row],[Saldo_Deudor]]</f>
        <v>800</v>
      </c>
      <c r="AY1537">
        <v>14000</v>
      </c>
      <c r="AZ1537">
        <v>0</v>
      </c>
      <c r="BA1537">
        <v>0</v>
      </c>
      <c r="BB1537" s="20">
        <v>0</v>
      </c>
      <c r="BC1537" t="s">
        <v>3972</v>
      </c>
      <c r="BD1537" t="s">
        <v>3994</v>
      </c>
      <c r="BE1537" t="s">
        <v>3</v>
      </c>
      <c r="BF1537" t="s">
        <v>3</v>
      </c>
      <c r="BG1537" t="s">
        <v>3</v>
      </c>
      <c r="BH1537" t="s">
        <v>3</v>
      </c>
      <c r="BI1537" t="s">
        <v>3</v>
      </c>
      <c r="BJ1537" s="19" t="s">
        <v>6141</v>
      </c>
      <c r="BK1537" t="s">
        <v>3</v>
      </c>
      <c r="BL1537" t="s">
        <v>132</v>
      </c>
      <c r="BM1537" t="s">
        <v>1</v>
      </c>
      <c r="BN1537">
        <f>Tabla1[[#This Row],[precio del paquete]]</f>
        <v>14800</v>
      </c>
      <c r="BO1537" t="s">
        <v>1</v>
      </c>
      <c r="BP1537" t="s">
        <v>1</v>
      </c>
      <c r="BQ1537" t="s">
        <v>1</v>
      </c>
      <c r="BR1537" t="s">
        <v>1</v>
      </c>
      <c r="BS1537" t="s">
        <v>1</v>
      </c>
      <c r="BT1537" t="s">
        <v>1</v>
      </c>
      <c r="BU1537" t="s">
        <v>1</v>
      </c>
      <c r="BV1537" t="s">
        <v>1</v>
      </c>
      <c r="BW1537" t="s">
        <v>0</v>
      </c>
      <c r="BX1537" t="s">
        <v>1</v>
      </c>
      <c r="BY1537" t="s">
        <v>1</v>
      </c>
      <c r="BZ1537" t="s">
        <v>1</v>
      </c>
      <c r="CA1537" t="s">
        <v>1</v>
      </c>
      <c r="CB1537" t="s">
        <v>1</v>
      </c>
      <c r="CD1537" t="str" cm="1">
        <f t="array" aca="1" ref="CD1537" ca="1">eConcatenar(A1537:CB1537,"|")</f>
        <v>Q1JiiVVs83gA69ox|PAR2021-7490|3|MEMORIAL|TABASCO|CARDENAS|RANCHERIA HUAPACAL SEGUNDA SECCION|2021-09-12|14800|0|200|50|1|0|0|0|0|0|0|0|0|0|0|0|0|0|0|GONZALEZ|TORRES|PABLO|SOLTERO|X|X|CALLE DEL CENTRO DE SALUD|RANCHERIA HUAPACAL SEGUNDA SECCION|X|9141139500|X|X|X|CALLE DEL CENTRO DE SALUD|X|LUNES|X|X|X|X|X|DOMICILIO |800|14000|0|0|0|2021-09-12|2021-09-19|x|x|x|x|x|QWZGYZFM9KVTQO|x|HOMBRE|X|14800|X|X|X|X|X|X|X|X|CARDENAS|X|X|X|X|X</v>
      </c>
    </row>
    <row r="1538" spans="1:82" x14ac:dyDescent="0.25">
      <c r="A1538" t="s">
        <v>1672</v>
      </c>
      <c r="B1538" t="s">
        <v>2394</v>
      </c>
      <c r="C1538">
        <v>3</v>
      </c>
      <c r="D1538" t="s">
        <v>3183</v>
      </c>
      <c r="E1538" t="s">
        <v>3188</v>
      </c>
      <c r="F1538" t="s">
        <v>3192</v>
      </c>
      <c r="G1538" t="s">
        <v>3351</v>
      </c>
      <c r="H1538" t="s">
        <v>3916</v>
      </c>
      <c r="I1538">
        <v>14800</v>
      </c>
      <c r="J1538">
        <v>0</v>
      </c>
      <c r="K1538">
        <v>400</v>
      </c>
      <c r="L1538">
        <v>50</v>
      </c>
      <c r="M1538">
        <v>2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 t="s">
        <v>4201</v>
      </c>
      <c r="AC1538" t="s">
        <v>4231</v>
      </c>
      <c r="AD1538" t="s">
        <v>4570</v>
      </c>
      <c r="AE1538" t="s">
        <v>4</v>
      </c>
      <c r="AF1538" t="s">
        <v>1</v>
      </c>
      <c r="AG1538" t="s">
        <v>1</v>
      </c>
      <c r="AH1538" t="s">
        <v>5391</v>
      </c>
      <c r="AI1538" t="s">
        <v>3351</v>
      </c>
      <c r="AJ1538" t="s">
        <v>1</v>
      </c>
      <c r="AK1538">
        <v>9331339128</v>
      </c>
      <c r="AL1538" t="s">
        <v>1</v>
      </c>
      <c r="AM1538" t="s">
        <v>1</v>
      </c>
      <c r="AN1538" t="s">
        <v>1</v>
      </c>
      <c r="AO1538" t="s">
        <v>5391</v>
      </c>
      <c r="AP1538" t="s">
        <v>1</v>
      </c>
      <c r="AQ1538" t="s">
        <v>2</v>
      </c>
      <c r="AR1538" t="s">
        <v>1</v>
      </c>
      <c r="AS1538" t="s">
        <v>1</v>
      </c>
      <c r="AT1538" t="s">
        <v>1</v>
      </c>
      <c r="AU1538" t="s">
        <v>1</v>
      </c>
      <c r="AV1538" t="s">
        <v>1</v>
      </c>
      <c r="AW1538" t="s">
        <v>11</v>
      </c>
      <c r="AX1538">
        <f>Tabla1[[#This Row],[precio del paquete]]-Tabla1[[#This Row],[Saldo_Deudor]]</f>
        <v>6500</v>
      </c>
      <c r="AY1538">
        <v>8300</v>
      </c>
      <c r="AZ1538">
        <v>0</v>
      </c>
      <c r="BA1538">
        <v>0</v>
      </c>
      <c r="BB1538" s="20">
        <v>0</v>
      </c>
      <c r="BC1538" t="s">
        <v>3957</v>
      </c>
      <c r="BD1538" t="s">
        <v>4137</v>
      </c>
      <c r="BE1538" t="s">
        <v>3</v>
      </c>
      <c r="BF1538" t="s">
        <v>3</v>
      </c>
      <c r="BG1538" t="s">
        <v>3</v>
      </c>
      <c r="BH1538" t="s">
        <v>3</v>
      </c>
      <c r="BI1538" t="s">
        <v>3</v>
      </c>
      <c r="BJ1538" s="18" t="s">
        <v>6141</v>
      </c>
      <c r="BK1538" t="s">
        <v>3</v>
      </c>
      <c r="BL1538" t="s">
        <v>132</v>
      </c>
      <c r="BM1538" t="s">
        <v>1</v>
      </c>
      <c r="BN1538">
        <f>Tabla1[[#This Row],[precio del paquete]]</f>
        <v>14800</v>
      </c>
      <c r="BO1538" t="s">
        <v>1</v>
      </c>
      <c r="BP1538" t="s">
        <v>1</v>
      </c>
      <c r="BQ1538" t="s">
        <v>1</v>
      </c>
      <c r="BR1538" t="s">
        <v>1</v>
      </c>
      <c r="BS1538" t="s">
        <v>1</v>
      </c>
      <c r="BT1538" t="s">
        <v>1</v>
      </c>
      <c r="BU1538" t="s">
        <v>1</v>
      </c>
      <c r="BV1538" t="s">
        <v>1</v>
      </c>
      <c r="BW1538" t="s">
        <v>0</v>
      </c>
      <c r="BX1538" t="s">
        <v>1</v>
      </c>
      <c r="BY1538" t="s">
        <v>1</v>
      </c>
      <c r="BZ1538" t="s">
        <v>1</v>
      </c>
      <c r="CA1538" t="s">
        <v>1</v>
      </c>
      <c r="CB1538" t="s">
        <v>1</v>
      </c>
      <c r="CD1538" t="str" cm="1">
        <f t="array" aca="1" ref="CD1538" ca="1">eConcatenar(A1538:CB1538,"|")</f>
        <v>kN2s12aumM7OGoac|PAR2021-2381|3|MEMORIAL|TABASCO|PARAISO|EL PENJAMO|2021-07-13|14800|0|400|50|2|0|0|0|0|0|0|0|0|0|0|0|0|0|0|HERNANDEZ|MORALES|AIDALINA|SOLTERO|X|X|ENTRADA CHILTEPEC|EL PENJAMO|X|9331339128|X|X|X|ENTRADA CHILTEPEC|X|LUNES|X|X|X|X|X|DOMICILIO |6500|8300|0|0|0|2021-07-01|2021-07-08|x|x|x|x|x|QWZGYZFM9KVTQO|x|HOMBRE|X|14800|X|X|X|X|X|X|X|X|CARDENAS|X|X|X|X|X</v>
      </c>
    </row>
    <row r="1539" spans="1:82" x14ac:dyDescent="0.25">
      <c r="A1539" t="s">
        <v>1673</v>
      </c>
      <c r="B1539" t="s">
        <v>2395</v>
      </c>
      <c r="C1539">
        <v>3</v>
      </c>
      <c r="D1539" t="s">
        <v>3183</v>
      </c>
      <c r="E1539" t="s">
        <v>3188</v>
      </c>
      <c r="F1539" t="s">
        <v>3192</v>
      </c>
      <c r="G1539" t="s">
        <v>3351</v>
      </c>
      <c r="H1539" t="s">
        <v>3916</v>
      </c>
      <c r="I1539">
        <v>14800</v>
      </c>
      <c r="J1539">
        <v>0</v>
      </c>
      <c r="K1539">
        <v>400</v>
      </c>
      <c r="L1539">
        <v>50</v>
      </c>
      <c r="M1539">
        <v>2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0</v>
      </c>
      <c r="AA1539">
        <v>0</v>
      </c>
      <c r="AB1539" t="s">
        <v>4219</v>
      </c>
      <c r="AC1539" t="s">
        <v>4217</v>
      </c>
      <c r="AD1539" t="s">
        <v>4571</v>
      </c>
      <c r="AE1539" t="s">
        <v>4</v>
      </c>
      <c r="AF1539" t="s">
        <v>1</v>
      </c>
      <c r="AG1539" t="s">
        <v>1</v>
      </c>
      <c r="AH1539" t="s">
        <v>5392</v>
      </c>
      <c r="AI1539" t="s">
        <v>3351</v>
      </c>
      <c r="AJ1539" t="s">
        <v>1</v>
      </c>
      <c r="AK1539">
        <v>9331210203</v>
      </c>
      <c r="AL1539" t="s">
        <v>1</v>
      </c>
      <c r="AM1539" t="s">
        <v>1</v>
      </c>
      <c r="AN1539" t="s">
        <v>1</v>
      </c>
      <c r="AO1539" t="s">
        <v>5392</v>
      </c>
      <c r="AP1539" t="s">
        <v>1</v>
      </c>
      <c r="AQ1539" t="s">
        <v>2</v>
      </c>
      <c r="AR1539" t="s">
        <v>1</v>
      </c>
      <c r="AS1539" t="s">
        <v>1</v>
      </c>
      <c r="AT1539" t="s">
        <v>1</v>
      </c>
      <c r="AU1539" t="s">
        <v>1</v>
      </c>
      <c r="AV1539" t="s">
        <v>1</v>
      </c>
      <c r="AW1539" t="s">
        <v>11</v>
      </c>
      <c r="AX1539">
        <f>Tabla1[[#This Row],[precio del paquete]]-Tabla1[[#This Row],[Saldo_Deudor]]</f>
        <v>6500</v>
      </c>
      <c r="AY1539">
        <v>8300</v>
      </c>
      <c r="AZ1539">
        <v>0</v>
      </c>
      <c r="BA1539">
        <v>0</v>
      </c>
      <c r="BB1539" s="20">
        <v>0</v>
      </c>
      <c r="BC1539" t="s">
        <v>3983</v>
      </c>
      <c r="BD1539" t="s">
        <v>6048</v>
      </c>
      <c r="BE1539" t="s">
        <v>3</v>
      </c>
      <c r="BF1539" t="s">
        <v>3</v>
      </c>
      <c r="BG1539" t="s">
        <v>3</v>
      </c>
      <c r="BH1539" t="s">
        <v>3</v>
      </c>
      <c r="BI1539" t="s">
        <v>3</v>
      </c>
      <c r="BJ1539" s="19" t="s">
        <v>6139</v>
      </c>
      <c r="BK1539" t="s">
        <v>3</v>
      </c>
      <c r="BL1539" t="s">
        <v>132</v>
      </c>
      <c r="BM1539" t="s">
        <v>1</v>
      </c>
      <c r="BN1539">
        <f>Tabla1[[#This Row],[precio del paquete]]</f>
        <v>14800</v>
      </c>
      <c r="BO1539" t="s">
        <v>1</v>
      </c>
      <c r="BP1539" t="s">
        <v>1</v>
      </c>
      <c r="BQ1539" t="s">
        <v>1</v>
      </c>
      <c r="BR1539" t="s">
        <v>1</v>
      </c>
      <c r="BS1539" t="s">
        <v>1</v>
      </c>
      <c r="BT1539" t="s">
        <v>1</v>
      </c>
      <c r="BU1539" t="s">
        <v>1</v>
      </c>
      <c r="BV1539" t="s">
        <v>1</v>
      </c>
      <c r="BW1539" t="s">
        <v>0</v>
      </c>
      <c r="BX1539" t="s">
        <v>1</v>
      </c>
      <c r="BY1539" t="s">
        <v>1</v>
      </c>
      <c r="BZ1539" t="s">
        <v>1</v>
      </c>
      <c r="CA1539" t="s">
        <v>1</v>
      </c>
      <c r="CB1539" t="s">
        <v>1</v>
      </c>
      <c r="CD1539" t="str" cm="1">
        <f t="array" aca="1" ref="CD1539" ca="1">eConcatenar(A1539:CB1539,"|")</f>
        <v>coP0LbpHIpLXKrEV|PAR2021-2388|3|MEMORIAL|TABASCO|PARAISO|EL PENJAMO|2021-07-13|14800|0|400|50|2|0|0|0|0|0|0|0|0|0|0|0|0|0|0|RUIZ|RODRIGUEZ|ARIAN|SOLTERO|X|X|CARRETERA AL POBLADO CHILTEPEC|EL PENJAMO|X|9331210203|X|X|X|CARRETERA AL POBLADO CHILTEPEC|X|LUNES|X|X|X|X|X|DOMICILIO |6500|8300|0|0|0|2022-07-01|2022-07-08|x|x|x|x|x|QWZGYT4O9KVTQO|x|HOMBRE|X|14800|X|X|X|X|X|X|X|X|CARDENAS|X|X|X|X|X</v>
      </c>
    </row>
    <row r="1540" spans="1:82" x14ac:dyDescent="0.25">
      <c r="A1540" t="s">
        <v>1674</v>
      </c>
      <c r="B1540" t="s">
        <v>2333</v>
      </c>
      <c r="C1540">
        <v>3</v>
      </c>
      <c r="D1540" t="s">
        <v>3187</v>
      </c>
      <c r="E1540" t="s">
        <v>3188</v>
      </c>
      <c r="F1540" t="s">
        <v>3192</v>
      </c>
      <c r="G1540" t="s">
        <v>3314</v>
      </c>
      <c r="H1540" t="s">
        <v>3879</v>
      </c>
      <c r="I1540">
        <v>12900</v>
      </c>
      <c r="J1540">
        <v>0</v>
      </c>
      <c r="K1540">
        <v>400</v>
      </c>
      <c r="L1540">
        <v>50</v>
      </c>
      <c r="M1540">
        <v>2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 t="s">
        <v>4325</v>
      </c>
      <c r="AC1540" t="s">
        <v>4237</v>
      </c>
      <c r="AD1540" t="s">
        <v>4509</v>
      </c>
      <c r="AE1540" t="s">
        <v>4</v>
      </c>
      <c r="AF1540" t="s">
        <v>1</v>
      </c>
      <c r="AG1540" t="s">
        <v>1</v>
      </c>
      <c r="AH1540" t="s">
        <v>5352</v>
      </c>
      <c r="AI1540" t="s">
        <v>3314</v>
      </c>
      <c r="AJ1540" t="s">
        <v>1</v>
      </c>
      <c r="AK1540">
        <v>9331606255</v>
      </c>
      <c r="AL1540" t="s">
        <v>1</v>
      </c>
      <c r="AM1540" t="s">
        <v>1</v>
      </c>
      <c r="AN1540" t="s">
        <v>1</v>
      </c>
      <c r="AO1540" t="s">
        <v>5352</v>
      </c>
      <c r="AP1540" t="s">
        <v>1</v>
      </c>
      <c r="AQ1540" t="s">
        <v>2</v>
      </c>
      <c r="AR1540" t="s">
        <v>1</v>
      </c>
      <c r="AS1540" t="s">
        <v>1</v>
      </c>
      <c r="AT1540" t="s">
        <v>1</v>
      </c>
      <c r="AU1540" t="s">
        <v>1</v>
      </c>
      <c r="AV1540" t="s">
        <v>1</v>
      </c>
      <c r="AW1540" t="s">
        <v>11</v>
      </c>
      <c r="AX1540">
        <f>Tabla1[[#This Row],[precio del paquete]]-Tabla1[[#This Row],[Saldo_Deudor]]</f>
        <v>10600</v>
      </c>
      <c r="AY1540">
        <v>2300</v>
      </c>
      <c r="AZ1540">
        <v>0</v>
      </c>
      <c r="BA1540">
        <v>0</v>
      </c>
      <c r="BB1540" s="20">
        <v>0</v>
      </c>
      <c r="BC1540" t="s">
        <v>3966</v>
      </c>
      <c r="BD1540" t="s">
        <v>6036</v>
      </c>
      <c r="BE1540" t="s">
        <v>3</v>
      </c>
      <c r="BF1540" t="s">
        <v>3</v>
      </c>
      <c r="BG1540" t="s">
        <v>3</v>
      </c>
      <c r="BH1540" t="s">
        <v>3</v>
      </c>
      <c r="BI1540" t="s">
        <v>3</v>
      </c>
      <c r="BJ1540" s="18" t="s">
        <v>6139</v>
      </c>
      <c r="BK1540" t="s">
        <v>3</v>
      </c>
      <c r="BL1540" t="s">
        <v>132</v>
      </c>
      <c r="BM1540" t="s">
        <v>1</v>
      </c>
      <c r="BN1540">
        <f>Tabla1[[#This Row],[precio del paquete]]</f>
        <v>12900</v>
      </c>
      <c r="BO1540" t="s">
        <v>1</v>
      </c>
      <c r="BP1540" t="s">
        <v>1</v>
      </c>
      <c r="BQ1540" t="s">
        <v>1</v>
      </c>
      <c r="BR1540" t="s">
        <v>1</v>
      </c>
      <c r="BS1540" t="s">
        <v>1</v>
      </c>
      <c r="BT1540" t="s">
        <v>1</v>
      </c>
      <c r="BU1540" t="s">
        <v>1</v>
      </c>
      <c r="BV1540" t="s">
        <v>1</v>
      </c>
      <c r="BW1540" t="s">
        <v>0</v>
      </c>
      <c r="BX1540" t="s">
        <v>1</v>
      </c>
      <c r="BY1540" t="s">
        <v>1</v>
      </c>
      <c r="BZ1540" t="s">
        <v>1</v>
      </c>
      <c r="CA1540" t="s">
        <v>1</v>
      </c>
      <c r="CB1540" t="s">
        <v>1</v>
      </c>
      <c r="CD1540" t="str" cm="1">
        <f t="array" aca="1" ref="CD1540" ca="1">eConcatenar(A1540:CB1540,"|")</f>
        <v>oHZusShHwr5AjPRg|PAR2019-2765|3|ECONOLINE|TABASCO|PARAISO|EJIDO CHILTEPEC SECCION TANQUE|2019-09-25|12900|0|400|50|2|0|0|0|0|0|0|0|0|0|0|0|0|0|0|SEGURA|ALEJANDRO|MARLENE|SOLTERO|X|X|CALLE POR LA PALAPA EL GRINGO|EJIDO CHILTEPEC SECCION TANQUE|X|9331606255|X|X|X|CALLE POR LA PALAPA EL GRINGO|X|LUNES|X|X|X|X|X|DOMICILIO |10600|2300|0|0|0|2022-04-01|2022-04-08|x|x|x|x|x|QWZGYT4O9KVTQO|x|HOMBRE|X|12900|X|X|X|X|X|X|X|X|CARDENAS|X|X|X|X|X</v>
      </c>
    </row>
    <row r="1541" spans="1:82" x14ac:dyDescent="0.25">
      <c r="A1541" t="s">
        <v>1675</v>
      </c>
      <c r="B1541" t="s">
        <v>2622</v>
      </c>
      <c r="C1541">
        <v>3</v>
      </c>
      <c r="D1541" t="s">
        <v>3184</v>
      </c>
      <c r="E1541" t="s">
        <v>3188</v>
      </c>
      <c r="F1541" t="s">
        <v>3192</v>
      </c>
      <c r="G1541" t="s">
        <v>3487</v>
      </c>
      <c r="H1541" t="s">
        <v>3982</v>
      </c>
      <c r="I1541">
        <v>24500</v>
      </c>
      <c r="J1541">
        <v>0</v>
      </c>
      <c r="K1541">
        <v>1000</v>
      </c>
      <c r="L1541">
        <v>50</v>
      </c>
      <c r="M1541">
        <v>2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0</v>
      </c>
      <c r="AA1541">
        <v>0</v>
      </c>
      <c r="AB1541" t="s">
        <v>4318</v>
      </c>
      <c r="AC1541" t="s">
        <v>4201</v>
      </c>
      <c r="AD1541" t="s">
        <v>4784</v>
      </c>
      <c r="AE1541" t="s">
        <v>4</v>
      </c>
      <c r="AF1541" t="s">
        <v>1</v>
      </c>
      <c r="AG1541" t="s">
        <v>1</v>
      </c>
      <c r="AH1541" t="s">
        <v>5547</v>
      </c>
      <c r="AI1541" t="s">
        <v>3487</v>
      </c>
      <c r="AJ1541" t="s">
        <v>1</v>
      </c>
      <c r="AK1541">
        <v>9131059331</v>
      </c>
      <c r="AL1541" t="s">
        <v>1</v>
      </c>
      <c r="AM1541" t="s">
        <v>1</v>
      </c>
      <c r="AN1541" t="s">
        <v>1</v>
      </c>
      <c r="AO1541" t="s">
        <v>5547</v>
      </c>
      <c r="AP1541" t="s">
        <v>1</v>
      </c>
      <c r="AQ1541" t="s">
        <v>2</v>
      </c>
      <c r="AR1541" t="s">
        <v>1</v>
      </c>
      <c r="AS1541" t="s">
        <v>1</v>
      </c>
      <c r="AT1541" t="s">
        <v>1</v>
      </c>
      <c r="AU1541" t="s">
        <v>1</v>
      </c>
      <c r="AV1541" t="s">
        <v>1</v>
      </c>
      <c r="AW1541" t="s">
        <v>11</v>
      </c>
      <c r="AX1541">
        <f>Tabla1[[#This Row],[precio del paquete]]-Tabla1[[#This Row],[Saldo_Deudor]]</f>
        <v>6000</v>
      </c>
      <c r="AY1541">
        <v>18500</v>
      </c>
      <c r="AZ1541">
        <v>0</v>
      </c>
      <c r="BA1541">
        <v>0</v>
      </c>
      <c r="BB1541" s="20">
        <v>0</v>
      </c>
      <c r="BC1541" t="s">
        <v>3983</v>
      </c>
      <c r="BD1541" t="s">
        <v>6048</v>
      </c>
      <c r="BE1541" t="s">
        <v>3</v>
      </c>
      <c r="BF1541" t="s">
        <v>3</v>
      </c>
      <c r="BG1541" t="s">
        <v>3</v>
      </c>
      <c r="BH1541" t="s">
        <v>3</v>
      </c>
      <c r="BI1541" t="s">
        <v>3</v>
      </c>
      <c r="BJ1541" s="19" t="s">
        <v>6139</v>
      </c>
      <c r="BK1541" t="s">
        <v>3</v>
      </c>
      <c r="BL1541" t="s">
        <v>132</v>
      </c>
      <c r="BM1541" t="s">
        <v>1</v>
      </c>
      <c r="BN1541">
        <f>Tabla1[[#This Row],[precio del paquete]]</f>
        <v>24500</v>
      </c>
      <c r="BO1541" t="s">
        <v>1</v>
      </c>
      <c r="BP1541" t="s">
        <v>1</v>
      </c>
      <c r="BQ1541" t="s">
        <v>1</v>
      </c>
      <c r="BR1541" t="s">
        <v>1</v>
      </c>
      <c r="BS1541" t="s">
        <v>1</v>
      </c>
      <c r="BT1541" t="s">
        <v>1</v>
      </c>
      <c r="BU1541" t="s">
        <v>1</v>
      </c>
      <c r="BV1541" t="s">
        <v>1</v>
      </c>
      <c r="BW1541" t="s">
        <v>0</v>
      </c>
      <c r="BX1541" t="s">
        <v>1</v>
      </c>
      <c r="BY1541" t="s">
        <v>1</v>
      </c>
      <c r="BZ1541" t="s">
        <v>1</v>
      </c>
      <c r="CA1541" t="s">
        <v>1</v>
      </c>
      <c r="CB1541" t="s">
        <v>1</v>
      </c>
      <c r="CD1541" t="str" cm="1">
        <f t="array" aca="1" ref="CD1541" ca="1">eConcatenar(A1541:CB1541,"|")</f>
        <v>uZcyjMRCDvRFTIJO|PAR2021-1532|3|DIGNITY|TABASCO|PARAISO|POBLADO IGNACIO ZARAGOZA|2021-06-05|24500|0|1000|50|2|0|0|0|0|0|0|0|0|0|0|0|0|0|0|GALMICHE|HERNANDEZ|HUGO|SOLTERO|X|X|CALLE LINDO MERINO SIN NUMERO|POBLADO IGNACIO ZARAGOZA|X|9131059331|X|X|X|CALLE LINDO MERINO SIN NUMERO|X|LUNES|X|X|X|X|X|DOMICILIO |6000|18500|0|0|0|2022-07-01|2022-07-08|x|x|x|x|x|QWZGYT4O9KVTQO|x|HOMBRE|X|24500|X|X|X|X|X|X|X|X|CARDENAS|X|X|X|X|X</v>
      </c>
    </row>
    <row r="1542" spans="1:82" x14ac:dyDescent="0.25">
      <c r="A1542" t="s">
        <v>1676</v>
      </c>
      <c r="B1542" t="s">
        <v>2666</v>
      </c>
      <c r="C1542">
        <v>3</v>
      </c>
      <c r="D1542" t="s">
        <v>3185</v>
      </c>
      <c r="E1542" t="s">
        <v>3188</v>
      </c>
      <c r="F1542" t="s">
        <v>3192</v>
      </c>
      <c r="G1542" t="s">
        <v>3501</v>
      </c>
      <c r="H1542" t="s">
        <v>3956</v>
      </c>
      <c r="I1542">
        <v>12900</v>
      </c>
      <c r="J1542">
        <v>0</v>
      </c>
      <c r="K1542">
        <v>500</v>
      </c>
      <c r="L1542">
        <v>50</v>
      </c>
      <c r="M1542">
        <v>2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  <c r="AA1542">
        <v>0</v>
      </c>
      <c r="AB1542" t="s">
        <v>4562</v>
      </c>
      <c r="AC1542" t="s">
        <v>4305</v>
      </c>
      <c r="AD1542" t="s">
        <v>4552</v>
      </c>
      <c r="AE1542" t="s">
        <v>4</v>
      </c>
      <c r="AF1542" t="s">
        <v>1</v>
      </c>
      <c r="AG1542" t="s">
        <v>1</v>
      </c>
      <c r="AH1542" t="s">
        <v>5580</v>
      </c>
      <c r="AI1542" t="s">
        <v>3501</v>
      </c>
      <c r="AJ1542" t="s">
        <v>1</v>
      </c>
      <c r="AK1542">
        <v>9331137468</v>
      </c>
      <c r="AL1542" t="s">
        <v>1</v>
      </c>
      <c r="AM1542" t="s">
        <v>1</v>
      </c>
      <c r="AN1542" t="s">
        <v>1</v>
      </c>
      <c r="AO1542" t="s">
        <v>5580</v>
      </c>
      <c r="AP1542" t="s">
        <v>1</v>
      </c>
      <c r="AQ1542" t="s">
        <v>2</v>
      </c>
      <c r="AR1542" t="s">
        <v>1</v>
      </c>
      <c r="AS1542" t="s">
        <v>1</v>
      </c>
      <c r="AT1542" t="s">
        <v>1</v>
      </c>
      <c r="AU1542" t="s">
        <v>1</v>
      </c>
      <c r="AV1542" t="s">
        <v>1</v>
      </c>
      <c r="AW1542" t="s">
        <v>11</v>
      </c>
      <c r="AX1542">
        <f>Tabla1[[#This Row],[precio del paquete]]-Tabla1[[#This Row],[Saldo_Deudor]]</f>
        <v>5400</v>
      </c>
      <c r="AY1542">
        <v>7500</v>
      </c>
      <c r="AZ1542">
        <v>0</v>
      </c>
      <c r="BA1542">
        <v>0</v>
      </c>
      <c r="BB1542" s="20">
        <v>0</v>
      </c>
      <c r="BC1542" t="s">
        <v>3983</v>
      </c>
      <c r="BD1542" t="s">
        <v>6048</v>
      </c>
      <c r="BE1542" t="s">
        <v>3</v>
      </c>
      <c r="BF1542" t="s">
        <v>3</v>
      </c>
      <c r="BG1542" t="s">
        <v>3</v>
      </c>
      <c r="BH1542" t="s">
        <v>3</v>
      </c>
      <c r="BI1542" t="s">
        <v>3</v>
      </c>
      <c r="BJ1542" s="18" t="s">
        <v>6139</v>
      </c>
      <c r="BK1542" t="s">
        <v>3</v>
      </c>
      <c r="BL1542" t="s">
        <v>132</v>
      </c>
      <c r="BM1542" t="s">
        <v>1</v>
      </c>
      <c r="BN1542">
        <f>Tabla1[[#This Row],[precio del paquete]]</f>
        <v>12900</v>
      </c>
      <c r="BO1542" t="s">
        <v>1</v>
      </c>
      <c r="BP1542" t="s">
        <v>1</v>
      </c>
      <c r="BQ1542" t="s">
        <v>1</v>
      </c>
      <c r="BR1542" t="s">
        <v>1</v>
      </c>
      <c r="BS1542" t="s">
        <v>1</v>
      </c>
      <c r="BT1542" t="s">
        <v>1</v>
      </c>
      <c r="BU1542" t="s">
        <v>1</v>
      </c>
      <c r="BV1542" t="s">
        <v>1</v>
      </c>
      <c r="BW1542" t="s">
        <v>0</v>
      </c>
      <c r="BX1542" t="s">
        <v>1</v>
      </c>
      <c r="BY1542" t="s">
        <v>1</v>
      </c>
      <c r="BZ1542" t="s">
        <v>1</v>
      </c>
      <c r="CA1542" t="s">
        <v>1</v>
      </c>
      <c r="CB1542" t="s">
        <v>1</v>
      </c>
      <c r="CD1542" t="str" cm="1">
        <f t="array" aca="1" ref="CD1542" ca="1">eConcatenar(A1542:CB1542,"|")</f>
        <v>XcRaVQzthtNqrgki|PAR2021-0879|3|IMPERIAL DE LUJO|TABASCO|PARAISO|RANCHERIA AQUILES SERDAN|2021-12-03|12900|0|500|50|2|0|0|0|0|0|0|0|0|0|0|0|0|0|0|ACOSTA|SANCHEZ|MARIA GUADALUPE|SOLTERO|X|X|ENTRADA EL EMBUDO SIN NUMERO|RANCHERIA AQUILES SERDAN|X|9331137468|X|X|X|ENTRADA EL EMBUDO SIN NUMERO|X|LUNES|X|X|X|X|X|DOMICILIO |5400|7500|0|0|0|2022-07-01|2022-07-08|x|x|x|x|x|QWZGYT4O9KVTQO|x|HOMBRE|X|12900|X|X|X|X|X|X|X|X|CARDENAS|X|X|X|X|X</v>
      </c>
    </row>
    <row r="1543" spans="1:82" x14ac:dyDescent="0.25">
      <c r="A1543" t="s">
        <v>1677</v>
      </c>
      <c r="B1543" t="s">
        <v>2667</v>
      </c>
      <c r="C1543">
        <v>3</v>
      </c>
      <c r="D1543" t="s">
        <v>3187</v>
      </c>
      <c r="E1543" t="s">
        <v>3188</v>
      </c>
      <c r="F1543" t="s">
        <v>3192</v>
      </c>
      <c r="G1543" t="s">
        <v>3501</v>
      </c>
      <c r="H1543" t="s">
        <v>4000</v>
      </c>
      <c r="I1543">
        <v>12900</v>
      </c>
      <c r="J1543">
        <v>0</v>
      </c>
      <c r="K1543">
        <v>400</v>
      </c>
      <c r="L1543">
        <v>50</v>
      </c>
      <c r="M1543">
        <v>2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  <c r="AA1543">
        <v>0</v>
      </c>
      <c r="AB1543" t="s">
        <v>4562</v>
      </c>
      <c r="AC1543" t="s">
        <v>4305</v>
      </c>
      <c r="AD1543" t="s">
        <v>4552</v>
      </c>
      <c r="AE1543" t="s">
        <v>4</v>
      </c>
      <c r="AF1543" t="s">
        <v>1</v>
      </c>
      <c r="AG1543" t="s">
        <v>1</v>
      </c>
      <c r="AH1543" t="s">
        <v>5581</v>
      </c>
      <c r="AI1543" t="s">
        <v>3501</v>
      </c>
      <c r="AJ1543" t="s">
        <v>1</v>
      </c>
      <c r="AK1543">
        <v>9331137468</v>
      </c>
      <c r="AL1543" t="s">
        <v>1</v>
      </c>
      <c r="AM1543" t="s">
        <v>1</v>
      </c>
      <c r="AN1543" t="s">
        <v>1</v>
      </c>
      <c r="AO1543" t="s">
        <v>5581</v>
      </c>
      <c r="AP1543" t="s">
        <v>1</v>
      </c>
      <c r="AQ1543" t="s">
        <v>2</v>
      </c>
      <c r="AR1543" t="s">
        <v>1</v>
      </c>
      <c r="AS1543" t="s">
        <v>1</v>
      </c>
      <c r="AT1543" t="s">
        <v>1</v>
      </c>
      <c r="AU1543" t="s">
        <v>1</v>
      </c>
      <c r="AV1543" t="s">
        <v>1</v>
      </c>
      <c r="AW1543" t="s">
        <v>11</v>
      </c>
      <c r="AX1543">
        <f>Tabla1[[#This Row],[precio del paquete]]-Tabla1[[#This Row],[Saldo_Deudor]]</f>
        <v>12300</v>
      </c>
      <c r="AY1543">
        <v>600</v>
      </c>
      <c r="AZ1543">
        <v>0</v>
      </c>
      <c r="BA1543">
        <v>0</v>
      </c>
      <c r="BB1543" s="20">
        <v>0</v>
      </c>
      <c r="BC1543" t="s">
        <v>3983</v>
      </c>
      <c r="BD1543" t="s">
        <v>6048</v>
      </c>
      <c r="BE1543" t="s">
        <v>3</v>
      </c>
      <c r="BF1543" t="s">
        <v>3</v>
      </c>
      <c r="BG1543" t="s">
        <v>3</v>
      </c>
      <c r="BH1543" t="s">
        <v>3</v>
      </c>
      <c r="BI1543" t="s">
        <v>3</v>
      </c>
      <c r="BJ1543" s="19" t="s">
        <v>6139</v>
      </c>
      <c r="BK1543" t="s">
        <v>3</v>
      </c>
      <c r="BL1543" t="s">
        <v>132</v>
      </c>
      <c r="BM1543" t="s">
        <v>1</v>
      </c>
      <c r="BN1543">
        <f>Tabla1[[#This Row],[precio del paquete]]</f>
        <v>12900</v>
      </c>
      <c r="BO1543" t="s">
        <v>1</v>
      </c>
      <c r="BP1543" t="s">
        <v>1</v>
      </c>
      <c r="BQ1543" t="s">
        <v>1</v>
      </c>
      <c r="BR1543" t="s">
        <v>1</v>
      </c>
      <c r="BS1543" t="s">
        <v>1</v>
      </c>
      <c r="BT1543" t="s">
        <v>1</v>
      </c>
      <c r="BU1543" t="s">
        <v>1</v>
      </c>
      <c r="BV1543" t="s">
        <v>1</v>
      </c>
      <c r="BW1543" t="s">
        <v>0</v>
      </c>
      <c r="BX1543" t="s">
        <v>1</v>
      </c>
      <c r="BY1543" t="s">
        <v>1</v>
      </c>
      <c r="BZ1543" t="s">
        <v>1</v>
      </c>
      <c r="CA1543" t="s">
        <v>1</v>
      </c>
      <c r="CB1543" t="s">
        <v>1</v>
      </c>
      <c r="CD1543" t="str" cm="1">
        <f t="array" aca="1" ref="CD1543" ca="1">eConcatenar(A1543:CB1543,"|")</f>
        <v>XCGHzE3Io1WJzIpw|PAR2019-2320|3|ECONOLINE|TABASCO|PARAISO|RANCHERIA AQUILES SERDAN|2019-08-22|12900|0|400|50|2|0|0|0|0|0|0|0|0|0|0|0|0|0|0|ACOSTA|SANCHEZ|MARIA GUADALUPE|SOLTERO|X|X|ENTRADA EL EMBUDO|RANCHERIA AQUILES SERDAN|X|9331137468|X|X|X|ENTRADA EL EMBUDO|X|LUNES|X|X|X|X|X|DOMICILIO |12300|600|0|0|0|2022-07-01|2022-07-08|x|x|x|x|x|QWZGYT4O9KVTQO|x|HOMBRE|X|12900|X|X|X|X|X|X|X|X|CARDENAS|X|X|X|X|X</v>
      </c>
    </row>
    <row r="1544" spans="1:82" x14ac:dyDescent="0.25">
      <c r="A1544" t="s">
        <v>1678</v>
      </c>
      <c r="B1544" t="s">
        <v>2334</v>
      </c>
      <c r="C1544">
        <v>3</v>
      </c>
      <c r="D1544" t="s">
        <v>3185</v>
      </c>
      <c r="E1544" t="s">
        <v>3188</v>
      </c>
      <c r="F1544" t="s">
        <v>3192</v>
      </c>
      <c r="G1544" t="s">
        <v>3314</v>
      </c>
      <c r="H1544" t="s">
        <v>3884</v>
      </c>
      <c r="I1544">
        <v>12900</v>
      </c>
      <c r="J1544">
        <v>0</v>
      </c>
      <c r="K1544">
        <v>400</v>
      </c>
      <c r="L1544">
        <v>50</v>
      </c>
      <c r="M1544">
        <v>2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0</v>
      </c>
      <c r="AA1544">
        <v>0</v>
      </c>
      <c r="AB1544" t="s">
        <v>4201</v>
      </c>
      <c r="AC1544" t="s">
        <v>4184</v>
      </c>
      <c r="AD1544" t="s">
        <v>4510</v>
      </c>
      <c r="AE1544" t="s">
        <v>4</v>
      </c>
      <c r="AF1544" t="s">
        <v>1</v>
      </c>
      <c r="AG1544" t="s">
        <v>1</v>
      </c>
      <c r="AH1544" t="s">
        <v>5353</v>
      </c>
      <c r="AI1544" t="s">
        <v>3314</v>
      </c>
      <c r="AJ1544" t="s">
        <v>1</v>
      </c>
      <c r="AK1544">
        <v>9331355233</v>
      </c>
      <c r="AL1544" t="s">
        <v>1</v>
      </c>
      <c r="AM1544" t="s">
        <v>1</v>
      </c>
      <c r="AN1544" t="s">
        <v>1</v>
      </c>
      <c r="AO1544" t="s">
        <v>5353</v>
      </c>
      <c r="AP1544" t="s">
        <v>1</v>
      </c>
      <c r="AQ1544" t="s">
        <v>2</v>
      </c>
      <c r="AR1544" t="s">
        <v>1</v>
      </c>
      <c r="AS1544" t="s">
        <v>1</v>
      </c>
      <c r="AT1544" t="s">
        <v>1</v>
      </c>
      <c r="AU1544" t="s">
        <v>1</v>
      </c>
      <c r="AV1544" t="s">
        <v>1</v>
      </c>
      <c r="AW1544" t="s">
        <v>11</v>
      </c>
      <c r="AX1544">
        <f>Tabla1[[#This Row],[precio del paquete]]-Tabla1[[#This Row],[Saldo_Deudor]]</f>
        <v>1400</v>
      </c>
      <c r="AY1544">
        <v>11500</v>
      </c>
      <c r="AZ1544">
        <v>0</v>
      </c>
      <c r="BA1544">
        <v>0</v>
      </c>
      <c r="BB1544" s="20">
        <v>0</v>
      </c>
      <c r="BC1544" t="s">
        <v>3860</v>
      </c>
      <c r="BD1544" t="s">
        <v>6060</v>
      </c>
      <c r="BE1544" t="s">
        <v>3</v>
      </c>
      <c r="BF1544" t="s">
        <v>3</v>
      </c>
      <c r="BG1544" t="s">
        <v>3</v>
      </c>
      <c r="BH1544" t="s">
        <v>3</v>
      </c>
      <c r="BI1544" t="s">
        <v>3</v>
      </c>
      <c r="BJ1544" s="18" t="s">
        <v>6139</v>
      </c>
      <c r="BK1544" t="s">
        <v>3</v>
      </c>
      <c r="BL1544" t="s">
        <v>132</v>
      </c>
      <c r="BM1544" t="s">
        <v>1</v>
      </c>
      <c r="BN1544">
        <f>Tabla1[[#This Row],[precio del paquete]]</f>
        <v>12900</v>
      </c>
      <c r="BO1544" t="s">
        <v>1</v>
      </c>
      <c r="BP1544" t="s">
        <v>1</v>
      </c>
      <c r="BQ1544" t="s">
        <v>1</v>
      </c>
      <c r="BR1544" t="s">
        <v>1</v>
      </c>
      <c r="BS1544" t="s">
        <v>1</v>
      </c>
      <c r="BT1544" t="s">
        <v>1</v>
      </c>
      <c r="BU1544" t="s">
        <v>1</v>
      </c>
      <c r="BV1544" t="s">
        <v>1</v>
      </c>
      <c r="BW1544" t="s">
        <v>0</v>
      </c>
      <c r="BX1544" t="s">
        <v>1</v>
      </c>
      <c r="BY1544" t="s">
        <v>1</v>
      </c>
      <c r="BZ1544" t="s">
        <v>1</v>
      </c>
      <c r="CA1544" t="s">
        <v>1</v>
      </c>
      <c r="CB1544" t="s">
        <v>1</v>
      </c>
      <c r="CD1544" t="str" cm="1">
        <f t="array" aca="1" ref="CD1544" ca="1">eConcatenar(A1544:CB1544,"|")</f>
        <v>rYtjfSKckGfH6qOl|PAR2021-1923|3|IMPERIAL DE LUJO|TABASCO|PARAISO|EJIDO CHILTEPEC SECCION TANQUE|2021-08-06|12900|0|400|50|2|0|0|0|0|0|0|0|0|0|0|0|0|0|0|HERNANDEZ|PEREZ|NILSA|SOLTERO|X|X|CAMINO VECINAL|EJIDO CHILTEPEC SECCION TANQUE|X|9331355233|X|X|X|CAMINO VECINAL|X|LUNES|X|X|X|X|X|DOMICILIO |1400|11500|0|0|0|2021-07-12|2021-07-19|x|x|x|x|x|QWZGYT4O9KVTQO|x|HOMBRE|X|12900|X|X|X|X|X|X|X|X|CARDENAS|X|X|X|X|X</v>
      </c>
    </row>
    <row r="1545" spans="1:82" x14ac:dyDescent="0.25">
      <c r="A1545" t="s">
        <v>1679</v>
      </c>
      <c r="B1545" t="s">
        <v>2396</v>
      </c>
      <c r="C1545">
        <v>3</v>
      </c>
      <c r="D1545" t="s">
        <v>3183</v>
      </c>
      <c r="E1545" t="s">
        <v>3188</v>
      </c>
      <c r="F1545" t="s">
        <v>3192</v>
      </c>
      <c r="G1545" t="s">
        <v>3351</v>
      </c>
      <c r="H1545" t="s">
        <v>3806</v>
      </c>
      <c r="I1545">
        <v>14800</v>
      </c>
      <c r="J1545">
        <v>0</v>
      </c>
      <c r="K1545">
        <v>300</v>
      </c>
      <c r="L1545">
        <v>50</v>
      </c>
      <c r="M1545">
        <v>2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  <c r="AA1545">
        <v>0</v>
      </c>
      <c r="AB1545" t="s">
        <v>4246</v>
      </c>
      <c r="AC1545" t="s">
        <v>4283</v>
      </c>
      <c r="AD1545" t="s">
        <v>4572</v>
      </c>
      <c r="AE1545" t="s">
        <v>4</v>
      </c>
      <c r="AF1545" t="s">
        <v>1</v>
      </c>
      <c r="AG1545" t="s">
        <v>1</v>
      </c>
      <c r="AH1545" t="s">
        <v>5393</v>
      </c>
      <c r="AI1545" t="s">
        <v>3351</v>
      </c>
      <c r="AJ1545" t="s">
        <v>1</v>
      </c>
      <c r="AK1545">
        <v>9331014156</v>
      </c>
      <c r="AL1545" t="s">
        <v>1</v>
      </c>
      <c r="AM1545" t="s">
        <v>1</v>
      </c>
      <c r="AN1545" t="s">
        <v>1</v>
      </c>
      <c r="AO1545" t="s">
        <v>5393</v>
      </c>
      <c r="AP1545" t="s">
        <v>1</v>
      </c>
      <c r="AQ1545" t="s">
        <v>2</v>
      </c>
      <c r="AR1545" t="s">
        <v>1</v>
      </c>
      <c r="AS1545" t="s">
        <v>1</v>
      </c>
      <c r="AT1545" t="s">
        <v>1</v>
      </c>
      <c r="AU1545" t="s">
        <v>1</v>
      </c>
      <c r="AV1545" t="s">
        <v>1</v>
      </c>
      <c r="AW1545" t="s">
        <v>11</v>
      </c>
      <c r="AX1545">
        <f>Tabla1[[#This Row],[precio del paquete]]-Tabla1[[#This Row],[Saldo_Deudor]]</f>
        <v>2700</v>
      </c>
      <c r="AY1545">
        <v>12100</v>
      </c>
      <c r="AZ1545">
        <v>0</v>
      </c>
      <c r="BA1545">
        <v>0</v>
      </c>
      <c r="BB1545" s="20">
        <v>0</v>
      </c>
      <c r="BC1545" t="s">
        <v>3983</v>
      </c>
      <c r="BD1545" t="s">
        <v>6048</v>
      </c>
      <c r="BE1545" t="s">
        <v>3</v>
      </c>
      <c r="BF1545" t="s">
        <v>3</v>
      </c>
      <c r="BG1545" t="s">
        <v>3</v>
      </c>
      <c r="BH1545" t="s">
        <v>3</v>
      </c>
      <c r="BI1545" t="s">
        <v>3</v>
      </c>
      <c r="BJ1545" s="19" t="s">
        <v>6139</v>
      </c>
      <c r="BK1545" t="s">
        <v>3</v>
      </c>
      <c r="BL1545" t="s">
        <v>132</v>
      </c>
      <c r="BM1545" t="s">
        <v>1</v>
      </c>
      <c r="BN1545">
        <f>Tabla1[[#This Row],[precio del paquete]]</f>
        <v>14800</v>
      </c>
      <c r="BO1545" t="s">
        <v>1</v>
      </c>
      <c r="BP1545" t="s">
        <v>1</v>
      </c>
      <c r="BQ1545" t="s">
        <v>1</v>
      </c>
      <c r="BR1545" t="s">
        <v>1</v>
      </c>
      <c r="BS1545" t="s">
        <v>1</v>
      </c>
      <c r="BT1545" t="s">
        <v>1</v>
      </c>
      <c r="BU1545" t="s">
        <v>1</v>
      </c>
      <c r="BV1545" t="s">
        <v>1</v>
      </c>
      <c r="BW1545" t="s">
        <v>0</v>
      </c>
      <c r="BX1545" t="s">
        <v>1</v>
      </c>
      <c r="BY1545" t="s">
        <v>1</v>
      </c>
      <c r="BZ1545" t="s">
        <v>1</v>
      </c>
      <c r="CA1545" t="s">
        <v>1</v>
      </c>
      <c r="CB1545" t="s">
        <v>1</v>
      </c>
      <c r="CD1545" t="str" cm="1">
        <f t="array" aca="1" ref="CD1545" ca="1">eConcatenar(A1545:CB1545,"|")</f>
        <v>2K4WWPF7d67olgpJ|PAR2021-2158|3|MEMORIAL|TABASCO|PARAISO|EL PENJAMO|2021-06-23|14800|0|300|50|2|0|0|0|0|0|0|0|0|0|0|0|0|0|0|JIMENEZ|CORDOVA|MARIA FELIPA|SOLTERO|X|X|ENTRADA AL PANTEON|EL PENJAMO|X|9331014156|X|X|X|ENTRADA AL PANTEON|X|LUNES|X|X|X|X|X|DOMICILIO |2700|12100|0|0|0|2022-07-01|2022-07-08|x|x|x|x|x|QWZGYT4O9KVTQO|x|HOMBRE|X|14800|X|X|X|X|X|X|X|X|CARDENAS|X|X|X|X|X</v>
      </c>
    </row>
    <row r="1546" spans="1:82" x14ac:dyDescent="0.25">
      <c r="A1546" t="s">
        <v>1680</v>
      </c>
      <c r="B1546" t="s">
        <v>2697</v>
      </c>
      <c r="C1546">
        <v>3</v>
      </c>
      <c r="D1546" t="s">
        <v>3187</v>
      </c>
      <c r="E1546" t="s">
        <v>3188</v>
      </c>
      <c r="F1546" t="s">
        <v>3192</v>
      </c>
      <c r="G1546" t="s">
        <v>3521</v>
      </c>
      <c r="H1546" t="s">
        <v>4012</v>
      </c>
      <c r="I1546">
        <v>12900</v>
      </c>
      <c r="J1546">
        <v>0</v>
      </c>
      <c r="K1546">
        <v>500</v>
      </c>
      <c r="L1546">
        <v>50</v>
      </c>
      <c r="M1546">
        <v>2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0</v>
      </c>
      <c r="AA1546">
        <v>0</v>
      </c>
      <c r="AB1546" t="s">
        <v>4555</v>
      </c>
      <c r="AC1546" t="s">
        <v>4344</v>
      </c>
      <c r="AD1546" t="s">
        <v>4833</v>
      </c>
      <c r="AE1546" t="s">
        <v>4</v>
      </c>
      <c r="AF1546" t="s">
        <v>1</v>
      </c>
      <c r="AG1546" t="s">
        <v>1</v>
      </c>
      <c r="AH1546" t="s">
        <v>5609</v>
      </c>
      <c r="AI1546" t="s">
        <v>3521</v>
      </c>
      <c r="AJ1546" t="s">
        <v>1</v>
      </c>
      <c r="AK1546">
        <v>9331564727</v>
      </c>
      <c r="AL1546" t="s">
        <v>1</v>
      </c>
      <c r="AM1546" t="s">
        <v>1</v>
      </c>
      <c r="AN1546" t="s">
        <v>1</v>
      </c>
      <c r="AO1546" t="s">
        <v>5609</v>
      </c>
      <c r="AP1546" t="s">
        <v>1</v>
      </c>
      <c r="AQ1546" t="s">
        <v>2</v>
      </c>
      <c r="AR1546" t="s">
        <v>1</v>
      </c>
      <c r="AS1546" t="s">
        <v>1</v>
      </c>
      <c r="AT1546" t="s">
        <v>1</v>
      </c>
      <c r="AU1546" t="s">
        <v>1</v>
      </c>
      <c r="AV1546" t="s">
        <v>1</v>
      </c>
      <c r="AW1546" t="s">
        <v>11</v>
      </c>
      <c r="AX1546">
        <f>Tabla1[[#This Row],[precio del paquete]]-Tabla1[[#This Row],[Saldo_Deudor]]</f>
        <v>11900</v>
      </c>
      <c r="AY1546">
        <v>1000</v>
      </c>
      <c r="AZ1546">
        <v>0</v>
      </c>
      <c r="BA1546">
        <v>0</v>
      </c>
      <c r="BB1546" s="20">
        <v>0</v>
      </c>
      <c r="BC1546" t="s">
        <v>3983</v>
      </c>
      <c r="BD1546" t="s">
        <v>6048</v>
      </c>
      <c r="BE1546" t="s">
        <v>3</v>
      </c>
      <c r="BF1546" t="s">
        <v>3</v>
      </c>
      <c r="BG1546" t="s">
        <v>3</v>
      </c>
      <c r="BH1546" t="s">
        <v>3</v>
      </c>
      <c r="BI1546" t="s">
        <v>3</v>
      </c>
      <c r="BJ1546" s="18" t="s">
        <v>6139</v>
      </c>
      <c r="BK1546" t="s">
        <v>3</v>
      </c>
      <c r="BL1546" t="s">
        <v>132</v>
      </c>
      <c r="BM1546" t="s">
        <v>1</v>
      </c>
      <c r="BN1546">
        <f>Tabla1[[#This Row],[precio del paquete]]</f>
        <v>12900</v>
      </c>
      <c r="BO1546" t="s">
        <v>1</v>
      </c>
      <c r="BP1546" t="s">
        <v>1</v>
      </c>
      <c r="BQ1546" t="s">
        <v>1</v>
      </c>
      <c r="BR1546" t="s">
        <v>1</v>
      </c>
      <c r="BS1546" t="s">
        <v>1</v>
      </c>
      <c r="BT1546" t="s">
        <v>1</v>
      </c>
      <c r="BU1546" t="s">
        <v>1</v>
      </c>
      <c r="BV1546" t="s">
        <v>1</v>
      </c>
      <c r="BW1546" t="s">
        <v>0</v>
      </c>
      <c r="BX1546" t="s">
        <v>1</v>
      </c>
      <c r="BY1546" t="s">
        <v>1</v>
      </c>
      <c r="BZ1546" t="s">
        <v>1</v>
      </c>
      <c r="CA1546" t="s">
        <v>1</v>
      </c>
      <c r="CB1546" t="s">
        <v>1</v>
      </c>
      <c r="CD1546" t="str" cm="1">
        <f t="array" aca="1" ref="CD1546" ca="1">eConcatenar(A1546:CB1546,"|")</f>
        <v>4hopjbI1UQg3svbV|PAR2019-2735|3|ECONOLINE|TABASCO|PARAISO|RANCHERIA JOSE MARIA MORELOS BELLOTE|2019-09-20|12900|0|500|50|2|0|0|0|0|0|0|0|0|0|0|0|0|0|0|WILSON||URBANO|SOLTERO|X|X|CARRETERA A CHILTEPEC|RANCHERIA JOSE MARIA MORELOS BELLOTE|X|9331564727|X|X|X|CARRETERA A CHILTEPEC|X|LUNES|X|X|X|X|X|DOMICILIO |11900|1000|0|0|0|2022-07-01|2022-07-08|x|x|x|x|x|QWZGYT4O9KVTQO|x|HOMBRE|X|12900|X|X|X|X|X|X|X|X|CARDENAS|X|X|X|X|X</v>
      </c>
    </row>
    <row r="1547" spans="1:82" x14ac:dyDescent="0.25">
      <c r="A1547" t="s">
        <v>1681</v>
      </c>
      <c r="B1547" t="s">
        <v>2313</v>
      </c>
      <c r="C1547">
        <v>3</v>
      </c>
      <c r="D1547" t="s">
        <v>3186</v>
      </c>
      <c r="E1547" t="s">
        <v>3188</v>
      </c>
      <c r="F1547" t="s">
        <v>3192</v>
      </c>
      <c r="G1547" t="s">
        <v>3305</v>
      </c>
      <c r="H1547" t="s">
        <v>3871</v>
      </c>
      <c r="I1547">
        <v>19800</v>
      </c>
      <c r="J1547">
        <v>0</v>
      </c>
      <c r="K1547">
        <v>400</v>
      </c>
      <c r="L1547">
        <v>50</v>
      </c>
      <c r="M1547">
        <v>2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 t="s">
        <v>4212</v>
      </c>
      <c r="AC1547" t="s">
        <v>4485</v>
      </c>
      <c r="AD1547" t="s">
        <v>4486</v>
      </c>
      <c r="AE1547" t="s">
        <v>4</v>
      </c>
      <c r="AF1547" t="s">
        <v>1</v>
      </c>
      <c r="AG1547" t="s">
        <v>1</v>
      </c>
      <c r="AH1547" t="s">
        <v>5337</v>
      </c>
      <c r="AI1547" t="s">
        <v>3305</v>
      </c>
      <c r="AJ1547" t="s">
        <v>1</v>
      </c>
      <c r="AK1547">
        <v>9331348812</v>
      </c>
      <c r="AL1547" t="s">
        <v>1</v>
      </c>
      <c r="AM1547" t="s">
        <v>1</v>
      </c>
      <c r="AN1547" t="s">
        <v>1</v>
      </c>
      <c r="AO1547" t="s">
        <v>5337</v>
      </c>
      <c r="AP1547" t="s">
        <v>1</v>
      </c>
      <c r="AQ1547" t="s">
        <v>2</v>
      </c>
      <c r="AR1547" t="s">
        <v>1</v>
      </c>
      <c r="AS1547" t="s">
        <v>1</v>
      </c>
      <c r="AT1547" t="s">
        <v>1</v>
      </c>
      <c r="AU1547" t="s">
        <v>1</v>
      </c>
      <c r="AV1547" t="s">
        <v>1</v>
      </c>
      <c r="AW1547" t="s">
        <v>11</v>
      </c>
      <c r="AX1547">
        <f>Tabla1[[#This Row],[precio del paquete]]-Tabla1[[#This Row],[Saldo_Deudor]]</f>
        <v>10500</v>
      </c>
      <c r="AY1547">
        <v>9300</v>
      </c>
      <c r="AZ1547">
        <v>0</v>
      </c>
      <c r="BA1547">
        <v>0</v>
      </c>
      <c r="BB1547" s="20">
        <v>0</v>
      </c>
      <c r="BC1547" t="s">
        <v>3924</v>
      </c>
      <c r="BD1547" t="s">
        <v>6041</v>
      </c>
      <c r="BE1547" t="s">
        <v>3</v>
      </c>
      <c r="BF1547" t="s">
        <v>3</v>
      </c>
      <c r="BG1547" t="s">
        <v>3</v>
      </c>
      <c r="BH1547" t="s">
        <v>3</v>
      </c>
      <c r="BI1547" t="s">
        <v>3</v>
      </c>
      <c r="BJ1547" s="19" t="s">
        <v>6139</v>
      </c>
      <c r="BK1547" t="s">
        <v>3</v>
      </c>
      <c r="BL1547" t="s">
        <v>132</v>
      </c>
      <c r="BM1547" t="s">
        <v>1</v>
      </c>
      <c r="BN1547">
        <f>Tabla1[[#This Row],[precio del paquete]]</f>
        <v>19800</v>
      </c>
      <c r="BO1547" t="s">
        <v>1</v>
      </c>
      <c r="BP1547" t="s">
        <v>1</v>
      </c>
      <c r="BQ1547" t="s">
        <v>1</v>
      </c>
      <c r="BR1547" t="s">
        <v>1</v>
      </c>
      <c r="BS1547" t="s">
        <v>1</v>
      </c>
      <c r="BT1547" t="s">
        <v>1</v>
      </c>
      <c r="BU1547" t="s">
        <v>1</v>
      </c>
      <c r="BV1547" t="s">
        <v>1</v>
      </c>
      <c r="BW1547" t="s">
        <v>0</v>
      </c>
      <c r="BX1547" t="s">
        <v>1</v>
      </c>
      <c r="BY1547" t="s">
        <v>1</v>
      </c>
      <c r="BZ1547" t="s">
        <v>1</v>
      </c>
      <c r="CA1547" t="s">
        <v>1</v>
      </c>
      <c r="CB1547" t="s">
        <v>1</v>
      </c>
      <c r="CD1547" t="str" cm="1">
        <f t="array" aca="1" ref="CD1547" ca="1">eConcatenar(A1547:CB1547,"|")</f>
        <v>dR1xUin6RPHU1PyB|PAR2019-2943|3|ZAFIRO|TABASCO|PARAISO|EJIDO AQUILES  SERDAN|2019-05-10|19800|0|400|50|2|0|0|0|0|0|0|0|0|0|0|0|0|0|0|RAMIREZ|LIGONIO|ARACELI|SOLTERO|X|X|CALLE DEL VIVERO|EJIDO AQUILES  SERDAN|X|9331348812|X|X|X|CALLE DEL VIVERO|X|LUNES|X|X|X|X|X|DOMICILIO |10500|9300|0|0|0|2022-08-01|2022-08-08|x|x|x|x|x|QWZGYT4O9KVTQO|x|HOMBRE|X|19800|X|X|X|X|X|X|X|X|CARDENAS|X|X|X|X|X</v>
      </c>
    </row>
    <row r="1548" spans="1:82" x14ac:dyDescent="0.25">
      <c r="A1548" t="s">
        <v>1682</v>
      </c>
      <c r="B1548" t="s">
        <v>2314</v>
      </c>
      <c r="C1548">
        <v>3</v>
      </c>
      <c r="D1548" t="s">
        <v>3187</v>
      </c>
      <c r="E1548" t="s">
        <v>3188</v>
      </c>
      <c r="F1548" t="s">
        <v>3192</v>
      </c>
      <c r="G1548" t="s">
        <v>3305</v>
      </c>
      <c r="H1548" t="s">
        <v>3872</v>
      </c>
      <c r="I1548">
        <v>12900</v>
      </c>
      <c r="J1548">
        <v>0</v>
      </c>
      <c r="K1548">
        <v>500</v>
      </c>
      <c r="L1548">
        <v>50</v>
      </c>
      <c r="M1548">
        <v>2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 t="s">
        <v>8</v>
      </c>
      <c r="AC1548" t="s">
        <v>4188</v>
      </c>
      <c r="AD1548" t="s">
        <v>4306</v>
      </c>
      <c r="AE1548" t="s">
        <v>4</v>
      </c>
      <c r="AF1548" t="s">
        <v>1</v>
      </c>
      <c r="AG1548" t="s">
        <v>1</v>
      </c>
      <c r="AH1548" t="s">
        <v>5338</v>
      </c>
      <c r="AI1548" t="s">
        <v>3305</v>
      </c>
      <c r="AJ1548" t="s">
        <v>1</v>
      </c>
      <c r="AK1548">
        <v>9331137834</v>
      </c>
      <c r="AL1548" t="s">
        <v>1</v>
      </c>
      <c r="AM1548" t="s">
        <v>1</v>
      </c>
      <c r="AN1548" t="s">
        <v>1</v>
      </c>
      <c r="AO1548" t="s">
        <v>5338</v>
      </c>
      <c r="AP1548" t="s">
        <v>1</v>
      </c>
      <c r="AQ1548" t="s">
        <v>2</v>
      </c>
      <c r="AR1548" t="s">
        <v>1</v>
      </c>
      <c r="AS1548" t="s">
        <v>1</v>
      </c>
      <c r="AT1548" t="s">
        <v>1</v>
      </c>
      <c r="AU1548" t="s">
        <v>1</v>
      </c>
      <c r="AV1548" t="s">
        <v>1</v>
      </c>
      <c r="AW1548" t="s">
        <v>11</v>
      </c>
      <c r="AX1548">
        <f>Tabla1[[#This Row],[precio del paquete]]-Tabla1[[#This Row],[Saldo_Deudor]]</f>
        <v>10700</v>
      </c>
      <c r="AY1548">
        <v>2200</v>
      </c>
      <c r="AZ1548">
        <v>0</v>
      </c>
      <c r="BA1548">
        <v>0</v>
      </c>
      <c r="BB1548" s="20">
        <v>0</v>
      </c>
      <c r="BC1548" t="s">
        <v>3763</v>
      </c>
      <c r="BD1548" t="s">
        <v>6037</v>
      </c>
      <c r="BE1548" t="s">
        <v>3</v>
      </c>
      <c r="BF1548" t="s">
        <v>3</v>
      </c>
      <c r="BG1548" t="s">
        <v>3</v>
      </c>
      <c r="BH1548" t="s">
        <v>3</v>
      </c>
      <c r="BI1548" t="s">
        <v>3</v>
      </c>
      <c r="BJ1548" s="18" t="s">
        <v>6139</v>
      </c>
      <c r="BK1548" t="s">
        <v>3</v>
      </c>
      <c r="BL1548" t="s">
        <v>132</v>
      </c>
      <c r="BM1548" t="s">
        <v>1</v>
      </c>
      <c r="BN1548">
        <f>Tabla1[[#This Row],[precio del paquete]]</f>
        <v>12900</v>
      </c>
      <c r="BO1548" t="s">
        <v>1</v>
      </c>
      <c r="BP1548" t="s">
        <v>1</v>
      </c>
      <c r="BQ1548" t="s">
        <v>1</v>
      </c>
      <c r="BR1548" t="s">
        <v>1</v>
      </c>
      <c r="BS1548" t="s">
        <v>1</v>
      </c>
      <c r="BT1548" t="s">
        <v>1</v>
      </c>
      <c r="BU1548" t="s">
        <v>1</v>
      </c>
      <c r="BV1548" t="s">
        <v>1</v>
      </c>
      <c r="BW1548" t="s">
        <v>0</v>
      </c>
      <c r="BX1548" t="s">
        <v>1</v>
      </c>
      <c r="BY1548" t="s">
        <v>1</v>
      </c>
      <c r="BZ1548" t="s">
        <v>1</v>
      </c>
      <c r="CA1548" t="s">
        <v>1</v>
      </c>
      <c r="CB1548" t="s">
        <v>1</v>
      </c>
      <c r="CD1548" t="str" cm="1">
        <f t="array" aca="1" ref="CD1548" ca="1">eConcatenar(A1548:CB1548,"|")</f>
        <v>anZyd6kmpToxu44M|PAR2019-2949|3|ECONOLINE|TABASCO|PARAISO|EJIDO AQUILES  SERDAN|2019-07-10|12900|0|500|50|2|0|0|0|0|0|0|0|0|0|0|0|0|0|0|GOMEZ|ARIAS|GUADALUPE|SOLTERO|X|X|POR LA LAGUNA|EJIDO AQUILES  SERDAN|X|9331137834|X|X|X|POR LA LAGUNA|X|LUNES|X|X|X|X|X|DOMICILIO |10700|2200|0|0|0|2022-02-01|2022-02-08|x|x|x|x|x|QWZGYT4O9KVTQO|x|HOMBRE|X|12900|X|X|X|X|X|X|X|X|CARDENAS|X|X|X|X|X</v>
      </c>
    </row>
    <row r="1549" spans="1:82" x14ac:dyDescent="0.25">
      <c r="A1549" t="s">
        <v>1683</v>
      </c>
      <c r="B1549" t="s">
        <v>2692</v>
      </c>
      <c r="C1549">
        <v>3</v>
      </c>
      <c r="D1549" t="s">
        <v>3187</v>
      </c>
      <c r="E1549" t="s">
        <v>3188</v>
      </c>
      <c r="F1549" t="s">
        <v>3192</v>
      </c>
      <c r="G1549" t="s">
        <v>3518</v>
      </c>
      <c r="H1549" t="s">
        <v>4011</v>
      </c>
      <c r="I1549">
        <v>12900</v>
      </c>
      <c r="J1549">
        <v>0</v>
      </c>
      <c r="K1549">
        <v>500</v>
      </c>
      <c r="L1549">
        <v>50</v>
      </c>
      <c r="M1549">
        <v>2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0</v>
      </c>
      <c r="AA1549">
        <v>0</v>
      </c>
      <c r="AB1549" t="s">
        <v>7</v>
      </c>
      <c r="AC1549" t="s">
        <v>4408</v>
      </c>
      <c r="AD1549" t="s">
        <v>4828</v>
      </c>
      <c r="AE1549" t="s">
        <v>4</v>
      </c>
      <c r="AF1549" t="s">
        <v>1</v>
      </c>
      <c r="AG1549" t="s">
        <v>1</v>
      </c>
      <c r="AH1549" t="s">
        <v>5604</v>
      </c>
      <c r="AI1549" t="s">
        <v>3518</v>
      </c>
      <c r="AJ1549" t="s">
        <v>1</v>
      </c>
      <c r="AK1549">
        <v>9371081539</v>
      </c>
      <c r="AL1549" t="s">
        <v>1</v>
      </c>
      <c r="AM1549" t="s">
        <v>1</v>
      </c>
      <c r="AN1549" t="s">
        <v>1</v>
      </c>
      <c r="AO1549" t="s">
        <v>5604</v>
      </c>
      <c r="AP1549" t="s">
        <v>1</v>
      </c>
      <c r="AQ1549" t="s">
        <v>2</v>
      </c>
      <c r="AR1549" t="s">
        <v>1</v>
      </c>
      <c r="AS1549" t="s">
        <v>1</v>
      </c>
      <c r="AT1549" t="s">
        <v>1</v>
      </c>
      <c r="AU1549" t="s">
        <v>1</v>
      </c>
      <c r="AV1549" t="s">
        <v>1</v>
      </c>
      <c r="AW1549" t="s">
        <v>11</v>
      </c>
      <c r="AX1549">
        <f>Tabla1[[#This Row],[precio del paquete]]-Tabla1[[#This Row],[Saldo_Deudor]]</f>
        <v>10100</v>
      </c>
      <c r="AY1549">
        <v>2800</v>
      </c>
      <c r="AZ1549">
        <v>0</v>
      </c>
      <c r="BA1549">
        <v>0</v>
      </c>
      <c r="BB1549" s="20">
        <v>0</v>
      </c>
      <c r="BC1549" t="s">
        <v>3957</v>
      </c>
      <c r="BD1549" t="s">
        <v>4137</v>
      </c>
      <c r="BE1549" t="s">
        <v>3</v>
      </c>
      <c r="BF1549" t="s">
        <v>3</v>
      </c>
      <c r="BG1549" t="s">
        <v>3</v>
      </c>
      <c r="BH1549" t="s">
        <v>3</v>
      </c>
      <c r="BI1549" t="s">
        <v>3</v>
      </c>
      <c r="BJ1549" s="19" t="s">
        <v>6139</v>
      </c>
      <c r="BK1549" t="s">
        <v>3</v>
      </c>
      <c r="BL1549" t="s">
        <v>132</v>
      </c>
      <c r="BM1549" t="s">
        <v>1</v>
      </c>
      <c r="BN1549">
        <f>Tabla1[[#This Row],[precio del paquete]]</f>
        <v>12900</v>
      </c>
      <c r="BO1549" t="s">
        <v>1</v>
      </c>
      <c r="BP1549" t="s">
        <v>1</v>
      </c>
      <c r="BQ1549" t="s">
        <v>1</v>
      </c>
      <c r="BR1549" t="s">
        <v>1</v>
      </c>
      <c r="BS1549" t="s">
        <v>1</v>
      </c>
      <c r="BT1549" t="s">
        <v>1</v>
      </c>
      <c r="BU1549" t="s">
        <v>1</v>
      </c>
      <c r="BV1549" t="s">
        <v>1</v>
      </c>
      <c r="BW1549" t="s">
        <v>0</v>
      </c>
      <c r="BX1549" t="s">
        <v>1</v>
      </c>
      <c r="BY1549" t="s">
        <v>1</v>
      </c>
      <c r="BZ1549" t="s">
        <v>1</v>
      </c>
      <c r="CA1549" t="s">
        <v>1</v>
      </c>
      <c r="CB1549" t="s">
        <v>1</v>
      </c>
      <c r="CD1549" t="str" cm="1">
        <f t="array" aca="1" ref="CD1549" ca="1">eConcatenar(A1549:CB1549,"|")</f>
        <v>sJJeI8ctt9TkBMqw|PAR2019-1793|3|ECONOLINE|TABASCO|PARAISO|RANCHERIA JALAPITA|2019-12-07|12900|0|500|50|2|0|0|0|0|0|0|0|0|0|0|0|0|0|0|LOPEZ|MAY|REMIGIO|SOLTERO|X|X|CALLE EL AGUILA|RANCHERIA JALAPITA|X|9371081539|X|X|X|CALLE EL AGUILA|X|LUNES|X|X|X|X|X|DOMICILIO |10100|2800|0|0|0|2021-07-01|2021-07-08|x|x|x|x|x|QWZGYT4O9KVTQO|x|HOMBRE|X|12900|X|X|X|X|X|X|X|X|CARDENAS|X|X|X|X|X</v>
      </c>
    </row>
    <row r="1550" spans="1:82" x14ac:dyDescent="0.25">
      <c r="A1550" t="s">
        <v>1684</v>
      </c>
      <c r="B1550" t="s">
        <v>2694</v>
      </c>
      <c r="C1550">
        <v>3</v>
      </c>
      <c r="D1550" t="s">
        <v>3183</v>
      </c>
      <c r="E1550" t="s">
        <v>3188</v>
      </c>
      <c r="F1550" t="s">
        <v>3194</v>
      </c>
      <c r="G1550" t="s">
        <v>3519</v>
      </c>
      <c r="H1550" t="s">
        <v>3858</v>
      </c>
      <c r="I1550">
        <v>14800</v>
      </c>
      <c r="J1550">
        <v>0</v>
      </c>
      <c r="K1550">
        <v>400</v>
      </c>
      <c r="L1550">
        <v>50</v>
      </c>
      <c r="M1550">
        <v>2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 t="s">
        <v>4305</v>
      </c>
      <c r="AC1550" t="s">
        <v>4374</v>
      </c>
      <c r="AD1550" t="s">
        <v>4333</v>
      </c>
      <c r="AE1550" t="s">
        <v>4</v>
      </c>
      <c r="AF1550" t="s">
        <v>1</v>
      </c>
      <c r="AG1550" t="s">
        <v>1</v>
      </c>
      <c r="AH1550" t="s">
        <v>5606</v>
      </c>
      <c r="AI1550" t="s">
        <v>3519</v>
      </c>
      <c r="AJ1550" t="s">
        <v>1</v>
      </c>
      <c r="AK1550">
        <v>9331021127</v>
      </c>
      <c r="AL1550" t="s">
        <v>1</v>
      </c>
      <c r="AM1550" t="s">
        <v>1</v>
      </c>
      <c r="AN1550" t="s">
        <v>1</v>
      </c>
      <c r="AO1550" t="s">
        <v>5606</v>
      </c>
      <c r="AP1550" t="s">
        <v>1</v>
      </c>
      <c r="AQ1550" t="s">
        <v>2</v>
      </c>
      <c r="AR1550" t="s">
        <v>1</v>
      </c>
      <c r="AS1550" t="s">
        <v>1</v>
      </c>
      <c r="AT1550" t="s">
        <v>1</v>
      </c>
      <c r="AU1550" t="s">
        <v>1</v>
      </c>
      <c r="AV1550" t="s">
        <v>1</v>
      </c>
      <c r="AW1550" t="s">
        <v>11</v>
      </c>
      <c r="AX1550">
        <f>Tabla1[[#This Row],[precio del paquete]]-Tabla1[[#This Row],[Saldo_Deudor]]</f>
        <v>450</v>
      </c>
      <c r="AY1550">
        <v>14350</v>
      </c>
      <c r="AZ1550">
        <v>0</v>
      </c>
      <c r="BA1550">
        <v>0</v>
      </c>
      <c r="BB1550" s="20">
        <v>0</v>
      </c>
      <c r="BC1550" t="s">
        <v>3983</v>
      </c>
      <c r="BD1550" t="s">
        <v>6048</v>
      </c>
      <c r="BE1550" t="s">
        <v>3</v>
      </c>
      <c r="BF1550" t="s">
        <v>3</v>
      </c>
      <c r="BG1550" t="s">
        <v>3</v>
      </c>
      <c r="BH1550" t="s">
        <v>3</v>
      </c>
      <c r="BI1550" t="s">
        <v>3</v>
      </c>
      <c r="BJ1550" s="18" t="s">
        <v>6139</v>
      </c>
      <c r="BK1550" t="s">
        <v>3</v>
      </c>
      <c r="BL1550" t="s">
        <v>132</v>
      </c>
      <c r="BM1550" t="s">
        <v>1</v>
      </c>
      <c r="BN1550">
        <f>Tabla1[[#This Row],[precio del paquete]]</f>
        <v>14800</v>
      </c>
      <c r="BO1550" t="s">
        <v>1</v>
      </c>
      <c r="BP1550" t="s">
        <v>1</v>
      </c>
      <c r="BQ1550" t="s">
        <v>1</v>
      </c>
      <c r="BR1550" t="s">
        <v>1</v>
      </c>
      <c r="BS1550" t="s">
        <v>1</v>
      </c>
      <c r="BT1550" t="s">
        <v>1</v>
      </c>
      <c r="BU1550" t="s">
        <v>1</v>
      </c>
      <c r="BV1550" t="s">
        <v>1</v>
      </c>
      <c r="BW1550" t="s">
        <v>0</v>
      </c>
      <c r="BX1550" t="s">
        <v>1</v>
      </c>
      <c r="BY1550" t="s">
        <v>1</v>
      </c>
      <c r="BZ1550" t="s">
        <v>1</v>
      </c>
      <c r="CA1550" t="s">
        <v>1</v>
      </c>
      <c r="CB1550" t="s">
        <v>1</v>
      </c>
      <c r="CD1550" t="str" cm="1">
        <f t="array" aca="1" ref="CD1550" ca="1">eConcatenar(A1550:CB1550,"|")</f>
        <v>5WrFghgemr8q3OYC|PAR2021-3735|3|MEMORIAL|TABASCO|CENTLA|RANCHERIA JALAPITA CENTLA|2021-11-19|14800|0|400|50|2|0|0|0|0|0|0|0|0|0|0|0|0|0|0|SANCHEZ|MAGAÃ‘A|ESPERANZA|SOLTERO|X|X|CALLE PRINCIPAL SIN NUMERO|RANCHERIA JALAPITA CENTLA|X|9331021127|X|X|X|CALLE PRINCIPAL SIN NUMERO|X|LUNES|X|X|X|X|X|DOMICILIO |450|14350|0|0|0|2022-07-01|2022-07-08|x|x|x|x|x|QWZGYT4O9KVTQO|x|HOMBRE|X|14800|X|X|X|X|X|X|X|X|CARDENAS|X|X|X|X|X</v>
      </c>
    </row>
    <row r="1551" spans="1:82" x14ac:dyDescent="0.25">
      <c r="A1551" t="s">
        <v>1685</v>
      </c>
      <c r="B1551" t="s">
        <v>2695</v>
      </c>
      <c r="C1551">
        <v>3</v>
      </c>
      <c r="D1551" t="s">
        <v>3187</v>
      </c>
      <c r="E1551" t="s">
        <v>3188</v>
      </c>
      <c r="F1551" t="s">
        <v>3194</v>
      </c>
      <c r="G1551" t="s">
        <v>3519</v>
      </c>
      <c r="H1551" t="s">
        <v>3875</v>
      </c>
      <c r="I1551">
        <v>12900</v>
      </c>
      <c r="J1551">
        <v>0</v>
      </c>
      <c r="K1551">
        <v>400</v>
      </c>
      <c r="L1551">
        <v>50</v>
      </c>
      <c r="M1551">
        <v>2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0</v>
      </c>
      <c r="AA1551">
        <v>0</v>
      </c>
      <c r="AB1551" t="s">
        <v>4829</v>
      </c>
      <c r="AC1551" t="s">
        <v>4305</v>
      </c>
      <c r="AD1551" t="s">
        <v>4830</v>
      </c>
      <c r="AE1551" t="s">
        <v>4</v>
      </c>
      <c r="AF1551" t="s">
        <v>1</v>
      </c>
      <c r="AG1551" t="s">
        <v>1</v>
      </c>
      <c r="AH1551" t="s">
        <v>5607</v>
      </c>
      <c r="AI1551" t="s">
        <v>3519</v>
      </c>
      <c r="AJ1551" t="s">
        <v>1</v>
      </c>
      <c r="AK1551" t="s">
        <v>1</v>
      </c>
      <c r="AL1551" t="s">
        <v>1</v>
      </c>
      <c r="AM1551" t="s">
        <v>1</v>
      </c>
      <c r="AN1551" t="s">
        <v>1</v>
      </c>
      <c r="AO1551" t="s">
        <v>5607</v>
      </c>
      <c r="AP1551" t="s">
        <v>1</v>
      </c>
      <c r="AQ1551" t="s">
        <v>2</v>
      </c>
      <c r="AR1551" t="s">
        <v>1</v>
      </c>
      <c r="AS1551" t="s">
        <v>1</v>
      </c>
      <c r="AT1551" t="s">
        <v>1</v>
      </c>
      <c r="AU1551" t="s">
        <v>1</v>
      </c>
      <c r="AV1551" t="s">
        <v>1</v>
      </c>
      <c r="AW1551" t="s">
        <v>11</v>
      </c>
      <c r="AX1551">
        <f>Tabla1[[#This Row],[precio del paquete]]-Tabla1[[#This Row],[Saldo_Deudor]]</f>
        <v>9700</v>
      </c>
      <c r="AY1551">
        <v>3200</v>
      </c>
      <c r="AZ1551">
        <v>0</v>
      </c>
      <c r="BA1551">
        <v>0</v>
      </c>
      <c r="BB1551" s="20">
        <v>0</v>
      </c>
      <c r="BC1551" t="s">
        <v>3983</v>
      </c>
      <c r="BD1551" t="s">
        <v>6048</v>
      </c>
      <c r="BE1551" t="s">
        <v>3</v>
      </c>
      <c r="BF1551" t="s">
        <v>3</v>
      </c>
      <c r="BG1551" t="s">
        <v>3</v>
      </c>
      <c r="BH1551" t="s">
        <v>3</v>
      </c>
      <c r="BI1551" t="s">
        <v>3</v>
      </c>
      <c r="BJ1551" s="19" t="s">
        <v>6139</v>
      </c>
      <c r="BK1551" t="s">
        <v>3</v>
      </c>
      <c r="BL1551" t="s">
        <v>132</v>
      </c>
      <c r="BM1551" t="s">
        <v>1</v>
      </c>
      <c r="BN1551">
        <f>Tabla1[[#This Row],[precio del paquete]]</f>
        <v>12900</v>
      </c>
      <c r="BO1551" t="s">
        <v>1</v>
      </c>
      <c r="BP1551" t="s">
        <v>1</v>
      </c>
      <c r="BQ1551" t="s">
        <v>1</v>
      </c>
      <c r="BR1551" t="s">
        <v>1</v>
      </c>
      <c r="BS1551" t="s">
        <v>1</v>
      </c>
      <c r="BT1551" t="s">
        <v>1</v>
      </c>
      <c r="BU1551" t="s">
        <v>1</v>
      </c>
      <c r="BV1551" t="s">
        <v>1</v>
      </c>
      <c r="BW1551" t="s">
        <v>0</v>
      </c>
      <c r="BX1551" t="s">
        <v>1</v>
      </c>
      <c r="BY1551" t="s">
        <v>1</v>
      </c>
      <c r="BZ1551" t="s">
        <v>1</v>
      </c>
      <c r="CA1551" t="s">
        <v>1</v>
      </c>
      <c r="CB1551" t="s">
        <v>1</v>
      </c>
      <c r="CD1551" t="str" cm="1">
        <f t="array" aca="1" ref="CD1551" ca="1">eConcatenar(A1551:CB1551,"|")</f>
        <v>szUGiN890onX2oKn|PAR2019-2927|3|ECONOLINE|TABASCO|CENTLA|RANCHERIA JALAPITA CENTLA|2019-02-10|12900|0|400|50|2|0|0|0|0|0|0|0|0|0|0|0|0|0|0|AQUINO|SANCHEZ|ELIA GUADALUPE|SOLTERO|X|X|CARRETERA A CENTLA|RANCHERIA JALAPITA CENTLA|X|X|X|X|X|CARRETERA A CENTLA|X|LUNES|X|X|X|X|X|DOMICILIO |9700|3200|0|0|0|2022-07-01|2022-07-08|x|x|x|x|x|QWZGYT4O9KVTQO|x|HOMBRE|X|12900|X|X|X|X|X|X|X|X|CARDENAS|X|X|X|X|X</v>
      </c>
    </row>
    <row r="1552" spans="1:82" x14ac:dyDescent="0.25">
      <c r="A1552" t="s">
        <v>1686</v>
      </c>
      <c r="B1552" t="s">
        <v>2594</v>
      </c>
      <c r="C1552">
        <v>3</v>
      </c>
      <c r="D1552" t="s">
        <v>3187</v>
      </c>
      <c r="E1552" t="s">
        <v>3188</v>
      </c>
      <c r="F1552" t="s">
        <v>3192</v>
      </c>
      <c r="G1552" t="s">
        <v>3474</v>
      </c>
      <c r="H1552" t="s">
        <v>3872</v>
      </c>
      <c r="I1552">
        <v>12900</v>
      </c>
      <c r="J1552">
        <v>0</v>
      </c>
      <c r="K1552">
        <v>400</v>
      </c>
      <c r="L1552">
        <v>50</v>
      </c>
      <c r="M1552">
        <v>2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 t="s">
        <v>4231</v>
      </c>
      <c r="AC1552" t="s">
        <v>4385</v>
      </c>
      <c r="AD1552" t="s">
        <v>4765</v>
      </c>
      <c r="AE1552" t="s">
        <v>4</v>
      </c>
      <c r="AF1552" t="s">
        <v>1</v>
      </c>
      <c r="AG1552" t="s">
        <v>1</v>
      </c>
      <c r="AH1552" t="s">
        <v>5528</v>
      </c>
      <c r="AI1552" t="s">
        <v>3474</v>
      </c>
      <c r="AJ1552" t="s">
        <v>1</v>
      </c>
      <c r="AK1552">
        <v>9331107908</v>
      </c>
      <c r="AL1552" t="s">
        <v>1</v>
      </c>
      <c r="AM1552" t="s">
        <v>1</v>
      </c>
      <c r="AN1552" t="s">
        <v>1</v>
      </c>
      <c r="AO1552" t="s">
        <v>5528</v>
      </c>
      <c r="AP1552" t="s">
        <v>1</v>
      </c>
      <c r="AQ1552" t="s">
        <v>2</v>
      </c>
      <c r="AR1552" t="s">
        <v>1</v>
      </c>
      <c r="AS1552" t="s">
        <v>1</v>
      </c>
      <c r="AT1552" t="s">
        <v>1</v>
      </c>
      <c r="AU1552" t="s">
        <v>1</v>
      </c>
      <c r="AV1552" t="s">
        <v>1</v>
      </c>
      <c r="AW1552" t="s">
        <v>11</v>
      </c>
      <c r="AX1552">
        <f>Tabla1[[#This Row],[precio del paquete]]-Tabla1[[#This Row],[Saldo_Deudor]]</f>
        <v>10400</v>
      </c>
      <c r="AY1552">
        <v>2500</v>
      </c>
      <c r="AZ1552">
        <v>0</v>
      </c>
      <c r="BA1552">
        <v>0</v>
      </c>
      <c r="BB1552" s="20">
        <v>0</v>
      </c>
      <c r="BC1552" t="s">
        <v>3983</v>
      </c>
      <c r="BD1552" t="s">
        <v>6048</v>
      </c>
      <c r="BE1552" t="s">
        <v>3</v>
      </c>
      <c r="BF1552" t="s">
        <v>3</v>
      </c>
      <c r="BG1552" t="s">
        <v>3</v>
      </c>
      <c r="BH1552" t="s">
        <v>3</v>
      </c>
      <c r="BI1552" t="s">
        <v>3</v>
      </c>
      <c r="BJ1552" s="18" t="s">
        <v>6139</v>
      </c>
      <c r="BK1552" t="s">
        <v>3</v>
      </c>
      <c r="BL1552" t="s">
        <v>132</v>
      </c>
      <c r="BM1552" t="s">
        <v>1</v>
      </c>
      <c r="BN1552">
        <f>Tabla1[[#This Row],[precio del paquete]]</f>
        <v>12900</v>
      </c>
      <c r="BO1552" t="s">
        <v>1</v>
      </c>
      <c r="BP1552" t="s">
        <v>1</v>
      </c>
      <c r="BQ1552" t="s">
        <v>1</v>
      </c>
      <c r="BR1552" t="s">
        <v>1</v>
      </c>
      <c r="BS1552" t="s">
        <v>1</v>
      </c>
      <c r="BT1552" t="s">
        <v>1</v>
      </c>
      <c r="BU1552" t="s">
        <v>1</v>
      </c>
      <c r="BV1552" t="s">
        <v>1</v>
      </c>
      <c r="BW1552" t="s">
        <v>0</v>
      </c>
      <c r="BX1552" t="s">
        <v>1</v>
      </c>
      <c r="BY1552" t="s">
        <v>1</v>
      </c>
      <c r="BZ1552" t="s">
        <v>1</v>
      </c>
      <c r="CA1552" t="s">
        <v>1</v>
      </c>
      <c r="CB1552" t="s">
        <v>1</v>
      </c>
      <c r="CD1552" t="str" cm="1">
        <f t="array" aca="1" ref="CD1552" ca="1">eConcatenar(A1552:CB1552,"|")</f>
        <v>mrKRJroRx3KwMRcf|PAR2019-2948|3|ECONOLINE|TABASCO|PARAISO|PENJAMO|2019-07-10|12900|0|400|50|2|0|0|0|0|0|0|0|0|0|0|0|0|0|0|MORALES|SANTOS|MARCELINO|SOLTERO|X|X|CARRETERA A PLAYA BRUJA SIN NUMERO|PENJAMO|X|9331107908|X|X|X|CARRETERA A PLAYA BRUJA SIN NUMERO|X|LUNES|X|X|X|X|X|DOMICILIO |10400|2500|0|0|0|2022-07-01|2022-07-08|x|x|x|x|x|QWZGYT4O9KVTQO|x|HOMBRE|X|12900|X|X|X|X|X|X|X|X|CARDENAS|X|X|X|X|X</v>
      </c>
    </row>
    <row r="1553" spans="1:82" x14ac:dyDescent="0.25">
      <c r="A1553" t="s">
        <v>1687</v>
      </c>
      <c r="B1553" t="s">
        <v>2335</v>
      </c>
      <c r="C1553">
        <v>3</v>
      </c>
      <c r="D1553" t="s">
        <v>3183</v>
      </c>
      <c r="E1553" t="s">
        <v>3188</v>
      </c>
      <c r="F1553" t="s">
        <v>3192</v>
      </c>
      <c r="G1553" t="s">
        <v>3314</v>
      </c>
      <c r="H1553" t="s">
        <v>3761</v>
      </c>
      <c r="I1553">
        <v>14800</v>
      </c>
      <c r="J1553">
        <v>0</v>
      </c>
      <c r="K1553">
        <v>800</v>
      </c>
      <c r="L1553">
        <v>50</v>
      </c>
      <c r="M1553">
        <v>2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0</v>
      </c>
      <c r="AA1553">
        <v>0</v>
      </c>
      <c r="AB1553" t="s">
        <v>4325</v>
      </c>
      <c r="AC1553" t="s">
        <v>4511</v>
      </c>
      <c r="AD1553" t="s">
        <v>4512</v>
      </c>
      <c r="AE1553" t="s">
        <v>4</v>
      </c>
      <c r="AF1553" t="s">
        <v>1</v>
      </c>
      <c r="AG1553" t="s">
        <v>1</v>
      </c>
      <c r="AH1553" t="s">
        <v>5354</v>
      </c>
      <c r="AI1553" t="s">
        <v>3314</v>
      </c>
      <c r="AJ1553" t="s">
        <v>1</v>
      </c>
      <c r="AK1553">
        <v>9331345152</v>
      </c>
      <c r="AL1553" t="s">
        <v>1</v>
      </c>
      <c r="AM1553" t="s">
        <v>1</v>
      </c>
      <c r="AN1553" t="s">
        <v>1</v>
      </c>
      <c r="AO1553" t="s">
        <v>5354</v>
      </c>
      <c r="AP1553" t="s">
        <v>1</v>
      </c>
      <c r="AQ1553" t="s">
        <v>2</v>
      </c>
      <c r="AR1553" t="s">
        <v>1</v>
      </c>
      <c r="AS1553" t="s">
        <v>1</v>
      </c>
      <c r="AT1553" t="s">
        <v>1</v>
      </c>
      <c r="AU1553" t="s">
        <v>1</v>
      </c>
      <c r="AV1553" t="s">
        <v>1</v>
      </c>
      <c r="AW1553" t="s">
        <v>11</v>
      </c>
      <c r="AX1553">
        <f>Tabla1[[#This Row],[precio del paquete]]-Tabla1[[#This Row],[Saldo_Deudor]]</f>
        <v>800</v>
      </c>
      <c r="AY1553">
        <v>14000</v>
      </c>
      <c r="AZ1553">
        <v>0</v>
      </c>
      <c r="BA1553">
        <v>0</v>
      </c>
      <c r="BB1553" s="20">
        <v>0</v>
      </c>
      <c r="BC1553" t="s">
        <v>4163</v>
      </c>
      <c r="BD1553" t="s">
        <v>5979</v>
      </c>
      <c r="BE1553" t="s">
        <v>3</v>
      </c>
      <c r="BF1553" t="s">
        <v>3</v>
      </c>
      <c r="BG1553" t="s">
        <v>3</v>
      </c>
      <c r="BH1553" t="s">
        <v>3</v>
      </c>
      <c r="BI1553" t="s">
        <v>3</v>
      </c>
      <c r="BJ1553" s="19" t="s">
        <v>6139</v>
      </c>
      <c r="BK1553" t="s">
        <v>3</v>
      </c>
      <c r="BL1553" t="s">
        <v>132</v>
      </c>
      <c r="BM1553" t="s">
        <v>1</v>
      </c>
      <c r="BN1553">
        <f>Tabla1[[#This Row],[precio del paquete]]</f>
        <v>14800</v>
      </c>
      <c r="BO1553" t="s">
        <v>1</v>
      </c>
      <c r="BP1553" t="s">
        <v>1</v>
      </c>
      <c r="BQ1553" t="s">
        <v>1</v>
      </c>
      <c r="BR1553" t="s">
        <v>1</v>
      </c>
      <c r="BS1553" t="s">
        <v>1</v>
      </c>
      <c r="BT1553" t="s">
        <v>1</v>
      </c>
      <c r="BU1553" t="s">
        <v>1</v>
      </c>
      <c r="BV1553" t="s">
        <v>1</v>
      </c>
      <c r="BW1553" t="s">
        <v>0</v>
      </c>
      <c r="BX1553" t="s">
        <v>1</v>
      </c>
      <c r="BY1553" t="s">
        <v>1</v>
      </c>
      <c r="BZ1553" t="s">
        <v>1</v>
      </c>
      <c r="CA1553" t="s">
        <v>1</v>
      </c>
      <c r="CB1553" t="s">
        <v>1</v>
      </c>
      <c r="CD1553" t="str" cm="1">
        <f t="array" aca="1" ref="CD1553" ca="1">eConcatenar(A1553:CB1553,"|")</f>
        <v>XZPu2IOfyZ7DuweE|PAR2021-3904|3|MEMORIAL|TABASCO|PARAISO|EJIDO CHILTEPEC SECCION TANQUE|2021-11-30|14800|0|800|50|2|0|0|0|0|0|0|0|0|0|0|0|0|0|0|SEGURA|MONTERO|ROSALINO|SOLTERO|X|X|CARRETERA VECINAL SIN NUMERO|EJIDO CHILTEPEC SECCION TANQUE|X|9331345152|X|X|X|CARRETERA VECINAL SIN NUMERO|X|LUNES|X|X|X|X|X|DOMICILIO |800|14000|0|0|0|2021-11-28|2021-12-05|x|x|x|x|x|QWZGYT4O9KVTQO|x|HOMBRE|X|14800|X|X|X|X|X|X|X|X|CARDENAS|X|X|X|X|X</v>
      </c>
    </row>
    <row r="1554" spans="1:82" x14ac:dyDescent="0.25">
      <c r="A1554" t="s">
        <v>1688</v>
      </c>
      <c r="B1554" t="s">
        <v>2379</v>
      </c>
      <c r="C1554">
        <v>3</v>
      </c>
      <c r="D1554" t="s">
        <v>3186</v>
      </c>
      <c r="E1554" t="s">
        <v>3188</v>
      </c>
      <c r="F1554" t="s">
        <v>3192</v>
      </c>
      <c r="G1554" t="s">
        <v>3346</v>
      </c>
      <c r="H1554" t="s">
        <v>3908</v>
      </c>
      <c r="I1554">
        <v>19800</v>
      </c>
      <c r="J1554">
        <v>0</v>
      </c>
      <c r="K1554">
        <v>800</v>
      </c>
      <c r="L1554">
        <v>50</v>
      </c>
      <c r="M1554">
        <v>2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 t="s">
        <v>4191</v>
      </c>
      <c r="AC1554" t="s">
        <v>4555</v>
      </c>
      <c r="AD1554" t="s">
        <v>4338</v>
      </c>
      <c r="AE1554" t="s">
        <v>4</v>
      </c>
      <c r="AF1554" t="s">
        <v>1</v>
      </c>
      <c r="AG1554" t="s">
        <v>1</v>
      </c>
      <c r="AH1554" t="s">
        <v>5384</v>
      </c>
      <c r="AI1554" t="s">
        <v>3346</v>
      </c>
      <c r="AJ1554" t="s">
        <v>1</v>
      </c>
      <c r="AK1554">
        <v>9331350730</v>
      </c>
      <c r="AL1554" t="s">
        <v>1</v>
      </c>
      <c r="AM1554" t="s">
        <v>1</v>
      </c>
      <c r="AN1554" t="s">
        <v>1</v>
      </c>
      <c r="AO1554" t="s">
        <v>5384</v>
      </c>
      <c r="AP1554" t="s">
        <v>1</v>
      </c>
      <c r="AQ1554" t="s">
        <v>2</v>
      </c>
      <c r="AR1554" t="s">
        <v>1</v>
      </c>
      <c r="AS1554" t="s">
        <v>1</v>
      </c>
      <c r="AT1554" t="s">
        <v>1</v>
      </c>
      <c r="AU1554" t="s">
        <v>1</v>
      </c>
      <c r="AV1554" t="s">
        <v>1</v>
      </c>
      <c r="AW1554" t="s">
        <v>11</v>
      </c>
      <c r="AX1554">
        <f>Tabla1[[#This Row],[precio del paquete]]-Tabla1[[#This Row],[Saldo_Deudor]]</f>
        <v>5700</v>
      </c>
      <c r="AY1554">
        <v>14100</v>
      </c>
      <c r="AZ1554">
        <v>0</v>
      </c>
      <c r="BA1554">
        <v>0</v>
      </c>
      <c r="BB1554" s="20">
        <v>0</v>
      </c>
      <c r="BC1554" t="s">
        <v>3983</v>
      </c>
      <c r="BD1554" t="s">
        <v>6048</v>
      </c>
      <c r="BE1554" t="s">
        <v>3</v>
      </c>
      <c r="BF1554" t="s">
        <v>3</v>
      </c>
      <c r="BG1554" t="s">
        <v>3</v>
      </c>
      <c r="BH1554" t="s">
        <v>3</v>
      </c>
      <c r="BI1554" t="s">
        <v>3</v>
      </c>
      <c r="BJ1554" s="18" t="s">
        <v>6139</v>
      </c>
      <c r="BK1554" t="s">
        <v>3</v>
      </c>
      <c r="BL1554" t="s">
        <v>132</v>
      </c>
      <c r="BM1554" t="s">
        <v>1</v>
      </c>
      <c r="BN1554">
        <f>Tabla1[[#This Row],[precio del paquete]]</f>
        <v>19800</v>
      </c>
      <c r="BO1554" t="s">
        <v>1</v>
      </c>
      <c r="BP1554" t="s">
        <v>1</v>
      </c>
      <c r="BQ1554" t="s">
        <v>1</v>
      </c>
      <c r="BR1554" t="s">
        <v>1</v>
      </c>
      <c r="BS1554" t="s">
        <v>1</v>
      </c>
      <c r="BT1554" t="s">
        <v>1</v>
      </c>
      <c r="BU1554" t="s">
        <v>1</v>
      </c>
      <c r="BV1554" t="s">
        <v>1</v>
      </c>
      <c r="BW1554" t="s">
        <v>0</v>
      </c>
      <c r="BX1554" t="s">
        <v>1</v>
      </c>
      <c r="BY1554" t="s">
        <v>1</v>
      </c>
      <c r="BZ1554" t="s">
        <v>1</v>
      </c>
      <c r="CA1554" t="s">
        <v>1</v>
      </c>
      <c r="CB1554" t="s">
        <v>1</v>
      </c>
      <c r="CD1554" t="str" cm="1">
        <f t="array" aca="1" ref="CD1554" ca="1">eConcatenar(A1554:CB1554,"|")</f>
        <v>xf3P5Gz5I2t1YDfX|PAR2020-1720|3|ZAFIRO|TABASCO|PARAISO|EL BELLOTE|2020-08-24|19800|0|800|50|2|0|0|0|0|0|0|0|0|0|0|0|0|0|0|FUENTES|WILSON|MARIA DEL CARMEN|SOLTERO|X|X|ENTRADA DEL P|EL BELLOTE|X|9331350730|X|X|X|ENTRADA DEL P|X|LUNES|X|X|X|X|X|DOMICILIO |5700|14100|0|0|0|2022-07-01|2022-07-08|x|x|x|x|x|QWZGYT4O9KVTQO|x|HOMBRE|X|19800|X|X|X|X|X|X|X|X|CARDENAS|X|X|X|X|X</v>
      </c>
    </row>
    <row r="1555" spans="1:82" x14ac:dyDescent="0.25">
      <c r="A1555" t="s">
        <v>1689</v>
      </c>
      <c r="B1555" t="s">
        <v>2642</v>
      </c>
      <c r="C1555">
        <v>3</v>
      </c>
      <c r="D1555" t="s">
        <v>3183</v>
      </c>
      <c r="E1555" t="s">
        <v>3188</v>
      </c>
      <c r="F1555" t="s">
        <v>3192</v>
      </c>
      <c r="G1555" t="s">
        <v>3496</v>
      </c>
      <c r="H1555" t="s">
        <v>3759</v>
      </c>
      <c r="I1555">
        <v>14800</v>
      </c>
      <c r="J1555">
        <v>0</v>
      </c>
      <c r="K1555">
        <v>400</v>
      </c>
      <c r="L1555">
        <v>50</v>
      </c>
      <c r="M1555">
        <v>2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0</v>
      </c>
      <c r="AA1555">
        <v>0</v>
      </c>
      <c r="AB1555" t="s">
        <v>4730</v>
      </c>
      <c r="AC1555" t="s">
        <v>4184</v>
      </c>
      <c r="AD1555" t="s">
        <v>4320</v>
      </c>
      <c r="AE1555" t="s">
        <v>4</v>
      </c>
      <c r="AF1555" t="s">
        <v>1</v>
      </c>
      <c r="AG1555" t="s">
        <v>1</v>
      </c>
      <c r="AH1555" t="s">
        <v>5359</v>
      </c>
      <c r="AI1555" t="s">
        <v>3496</v>
      </c>
      <c r="AJ1555" t="s">
        <v>1</v>
      </c>
      <c r="AK1555">
        <v>9331343797</v>
      </c>
      <c r="AL1555" t="s">
        <v>1</v>
      </c>
      <c r="AM1555" t="s">
        <v>1</v>
      </c>
      <c r="AN1555" t="s">
        <v>1</v>
      </c>
      <c r="AO1555" t="s">
        <v>5359</v>
      </c>
      <c r="AP1555" t="s">
        <v>1</v>
      </c>
      <c r="AQ1555" t="s">
        <v>2</v>
      </c>
      <c r="AR1555" t="s">
        <v>1</v>
      </c>
      <c r="AS1555" t="s">
        <v>1</v>
      </c>
      <c r="AT1555" t="s">
        <v>1</v>
      </c>
      <c r="AU1555" t="s">
        <v>1</v>
      </c>
      <c r="AV1555" t="s">
        <v>1</v>
      </c>
      <c r="AW1555" t="s">
        <v>11</v>
      </c>
      <c r="AX1555">
        <f>Tabla1[[#This Row],[precio del paquete]]-Tabla1[[#This Row],[Saldo_Deudor]]</f>
        <v>1000</v>
      </c>
      <c r="AY1555">
        <v>13800</v>
      </c>
      <c r="AZ1555">
        <v>0</v>
      </c>
      <c r="BA1555">
        <v>0</v>
      </c>
      <c r="BB1555" s="20">
        <v>0</v>
      </c>
      <c r="BC1555" t="s">
        <v>3983</v>
      </c>
      <c r="BD1555" t="s">
        <v>6048</v>
      </c>
      <c r="BE1555" t="s">
        <v>3</v>
      </c>
      <c r="BF1555" t="s">
        <v>3</v>
      </c>
      <c r="BG1555" t="s">
        <v>3</v>
      </c>
      <c r="BH1555" t="s">
        <v>3</v>
      </c>
      <c r="BI1555" t="s">
        <v>3</v>
      </c>
      <c r="BJ1555" s="19" t="s">
        <v>6139</v>
      </c>
      <c r="BK1555" t="s">
        <v>3</v>
      </c>
      <c r="BL1555" t="s">
        <v>132</v>
      </c>
      <c r="BM1555" t="s">
        <v>1</v>
      </c>
      <c r="BN1555">
        <f>Tabla1[[#This Row],[precio del paquete]]</f>
        <v>14800</v>
      </c>
      <c r="BO1555" t="s">
        <v>1</v>
      </c>
      <c r="BP1555" t="s">
        <v>1</v>
      </c>
      <c r="BQ1555" t="s">
        <v>1</v>
      </c>
      <c r="BR1555" t="s">
        <v>1</v>
      </c>
      <c r="BS1555" t="s">
        <v>1</v>
      </c>
      <c r="BT1555" t="s">
        <v>1</v>
      </c>
      <c r="BU1555" t="s">
        <v>1</v>
      </c>
      <c r="BV1555" t="s">
        <v>1</v>
      </c>
      <c r="BW1555" t="s">
        <v>0</v>
      </c>
      <c r="BX1555" t="s">
        <v>1</v>
      </c>
      <c r="BY1555" t="s">
        <v>1</v>
      </c>
      <c r="BZ1555" t="s">
        <v>1</v>
      </c>
      <c r="CA1555" t="s">
        <v>1</v>
      </c>
      <c r="CB1555" t="s">
        <v>1</v>
      </c>
      <c r="CD1555" t="str" cm="1">
        <f t="array" aca="1" ref="CD1555" ca="1">eConcatenar(A1555:CB1555,"|")</f>
        <v>E9QDxZrF43Td15K9|PAR2021-3503|3|MEMORIAL|TABASCO|PARAISO|PUERTO CEIBA CARRIZAL|2021-10-29|14800|0|400|50|2|0|0|0|0|0|0|0|0|0|0|0|0|0|0|OSORIO|PEREZ|CARLOS|SOLTERO|X|X|CALLE DEL PANTEON|PUERTO CEIBA CARRIZAL|X|9331343797|X|X|X|CALLE DEL PANTEON|X|LUNES|X|X|X|X|X|DOMICILIO |1000|13800|0|0|0|2022-07-01|2022-07-08|x|x|x|x|x|QWZGYT4O9KVTQO|x|HOMBRE|X|14800|X|X|X|X|X|X|X|X|CARDENAS|X|X|X|X|X</v>
      </c>
    </row>
    <row r="1556" spans="1:82" x14ac:dyDescent="0.25">
      <c r="A1556" t="s">
        <v>1690</v>
      </c>
      <c r="B1556" t="s">
        <v>2668</v>
      </c>
      <c r="C1556">
        <v>3</v>
      </c>
      <c r="D1556" t="s">
        <v>4176</v>
      </c>
      <c r="E1556" t="s">
        <v>3188</v>
      </c>
      <c r="F1556" t="s">
        <v>3192</v>
      </c>
      <c r="G1556" t="s">
        <v>3501</v>
      </c>
      <c r="H1556" t="s">
        <v>4001</v>
      </c>
      <c r="I1556">
        <v>35000</v>
      </c>
      <c r="J1556">
        <v>0</v>
      </c>
      <c r="K1556">
        <v>500</v>
      </c>
      <c r="L1556">
        <v>50</v>
      </c>
      <c r="M1556">
        <v>2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0</v>
      </c>
      <c r="AA1556">
        <v>0</v>
      </c>
      <c r="AB1556" t="s">
        <v>4186</v>
      </c>
      <c r="AC1556" t="s">
        <v>4212</v>
      </c>
      <c r="AD1556" t="s">
        <v>4808</v>
      </c>
      <c r="AE1556" t="s">
        <v>4</v>
      </c>
      <c r="AF1556" t="s">
        <v>1</v>
      </c>
      <c r="AG1556" t="s">
        <v>1</v>
      </c>
      <c r="AH1556" t="s">
        <v>5582</v>
      </c>
      <c r="AI1556" t="s">
        <v>3501</v>
      </c>
      <c r="AJ1556" t="s">
        <v>1</v>
      </c>
      <c r="AK1556">
        <v>9331189805</v>
      </c>
      <c r="AL1556" t="s">
        <v>1</v>
      </c>
      <c r="AM1556" t="s">
        <v>1</v>
      </c>
      <c r="AN1556" t="s">
        <v>1</v>
      </c>
      <c r="AO1556" t="s">
        <v>5582</v>
      </c>
      <c r="AP1556" t="s">
        <v>1</v>
      </c>
      <c r="AQ1556" t="s">
        <v>2</v>
      </c>
      <c r="AR1556" t="s">
        <v>1</v>
      </c>
      <c r="AS1556" t="s">
        <v>1</v>
      </c>
      <c r="AT1556" t="s">
        <v>1</v>
      </c>
      <c r="AU1556" t="s">
        <v>1</v>
      </c>
      <c r="AV1556" t="s">
        <v>1</v>
      </c>
      <c r="AW1556" t="s">
        <v>11</v>
      </c>
      <c r="AX1556">
        <f>Tabla1[[#This Row],[precio del paquete]]-Tabla1[[#This Row],[Saldo_Deudor]]</f>
        <v>2500</v>
      </c>
      <c r="AY1556">
        <v>32500</v>
      </c>
      <c r="AZ1556">
        <v>0</v>
      </c>
      <c r="BA1556">
        <v>0</v>
      </c>
      <c r="BB1556" s="20">
        <v>0</v>
      </c>
      <c r="BC1556" t="s">
        <v>5987</v>
      </c>
      <c r="BD1556" t="s">
        <v>3896</v>
      </c>
      <c r="BE1556" t="s">
        <v>3</v>
      </c>
      <c r="BF1556" t="s">
        <v>3</v>
      </c>
      <c r="BG1556" t="s">
        <v>3</v>
      </c>
      <c r="BH1556" t="s">
        <v>3</v>
      </c>
      <c r="BI1556" t="s">
        <v>3</v>
      </c>
      <c r="BJ1556" s="18" t="s">
        <v>6139</v>
      </c>
      <c r="BK1556" t="s">
        <v>3</v>
      </c>
      <c r="BL1556" t="s">
        <v>132</v>
      </c>
      <c r="BM1556" t="s">
        <v>1</v>
      </c>
      <c r="BN1556">
        <f>Tabla1[[#This Row],[precio del paquete]]</f>
        <v>35000</v>
      </c>
      <c r="BO1556" t="s">
        <v>1</v>
      </c>
      <c r="BP1556" t="s">
        <v>1</v>
      </c>
      <c r="BQ1556" t="s">
        <v>1</v>
      </c>
      <c r="BR1556" t="s">
        <v>1</v>
      </c>
      <c r="BS1556" t="s">
        <v>1</v>
      </c>
      <c r="BT1556" t="s">
        <v>1</v>
      </c>
      <c r="BU1556" t="s">
        <v>1</v>
      </c>
      <c r="BV1556" t="s">
        <v>1</v>
      </c>
      <c r="BW1556" t="s">
        <v>0</v>
      </c>
      <c r="BX1556" t="s">
        <v>1</v>
      </c>
      <c r="BY1556" t="s">
        <v>1</v>
      </c>
      <c r="BZ1556" t="s">
        <v>1</v>
      </c>
      <c r="CA1556" t="s">
        <v>1</v>
      </c>
      <c r="CB1556" t="s">
        <v>1</v>
      </c>
      <c r="CD1556" t="str" cm="1">
        <f t="array" aca="1" ref="CD1556" ca="1">eConcatenar(A1556:CB1556,"|")</f>
        <v>p7QkkmbBRfLfRVFa|PAR2021-2779|3|DELUX|TABASCO|PARAISO|RANCHERIA AQUILES SERDAN|2021-06-09|35000|0|500|50|2|0|0|0|0|0|0|0|0|0|0|0|0|0|0|GARCIA|RAMIREZ|ANDREA|SOLTERO|X|X|CALLE DEL CENTRO DE SALUD|RANCHERIA AQUILES SERDAN|X|9331189805|X|X|X|CALLE DEL CENTRO DE SALUD|X|LUNES|X|X|X|X|X|DOMICILIO |2500|32500|0|0|0|2021-12-24|2021-12-31|x|x|x|x|x|QWZGYT4O9KVTQO|x|HOMBRE|X|35000|X|X|X|X|X|X|X|X|CARDENAS|X|X|X|X|X</v>
      </c>
    </row>
    <row r="1557" spans="1:82" x14ac:dyDescent="0.25">
      <c r="A1557" t="s">
        <v>1691</v>
      </c>
      <c r="B1557" t="s">
        <v>2332</v>
      </c>
      <c r="C1557">
        <v>3</v>
      </c>
      <c r="D1557" t="s">
        <v>3183</v>
      </c>
      <c r="E1557" t="s">
        <v>3188</v>
      </c>
      <c r="F1557" t="s">
        <v>3192</v>
      </c>
      <c r="G1557" t="s">
        <v>3313</v>
      </c>
      <c r="H1557" t="s">
        <v>3814</v>
      </c>
      <c r="I1557">
        <v>14800</v>
      </c>
      <c r="J1557">
        <v>0</v>
      </c>
      <c r="K1557">
        <v>400</v>
      </c>
      <c r="L1557">
        <v>50</v>
      </c>
      <c r="M1557">
        <v>2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 t="s">
        <v>4272</v>
      </c>
      <c r="AC1557" t="s">
        <v>4224</v>
      </c>
      <c r="AD1557" t="s">
        <v>4202</v>
      </c>
      <c r="AE1557" t="s">
        <v>4</v>
      </c>
      <c r="AF1557" t="s">
        <v>1</v>
      </c>
      <c r="AG1557" t="s">
        <v>1</v>
      </c>
      <c r="AH1557" t="s">
        <v>5351</v>
      </c>
      <c r="AI1557" t="s">
        <v>3313</v>
      </c>
      <c r="AJ1557" t="s">
        <v>1</v>
      </c>
      <c r="AK1557">
        <v>9331333928</v>
      </c>
      <c r="AL1557" t="s">
        <v>1</v>
      </c>
      <c r="AM1557" t="s">
        <v>1</v>
      </c>
      <c r="AN1557" t="s">
        <v>1</v>
      </c>
      <c r="AO1557" t="s">
        <v>5351</v>
      </c>
      <c r="AP1557" t="s">
        <v>1</v>
      </c>
      <c r="AQ1557" t="s">
        <v>2</v>
      </c>
      <c r="AR1557" t="s">
        <v>1</v>
      </c>
      <c r="AS1557" t="s">
        <v>1</v>
      </c>
      <c r="AT1557" t="s">
        <v>1</v>
      </c>
      <c r="AU1557" t="s">
        <v>1</v>
      </c>
      <c r="AV1557" t="s">
        <v>1</v>
      </c>
      <c r="AW1557" t="s">
        <v>11</v>
      </c>
      <c r="AX1557">
        <f>Tabla1[[#This Row],[precio del paquete]]-Tabla1[[#This Row],[Saldo_Deudor]]</f>
        <v>400</v>
      </c>
      <c r="AY1557">
        <v>14400</v>
      </c>
      <c r="AZ1557">
        <v>0</v>
      </c>
      <c r="BA1557">
        <v>0</v>
      </c>
      <c r="BB1557" s="20">
        <v>0</v>
      </c>
      <c r="BC1557" t="s">
        <v>3786</v>
      </c>
      <c r="BD1557" t="s">
        <v>3838</v>
      </c>
      <c r="BE1557" t="s">
        <v>3</v>
      </c>
      <c r="BF1557" t="s">
        <v>3</v>
      </c>
      <c r="BG1557" t="s">
        <v>3</v>
      </c>
      <c r="BH1557" t="s">
        <v>3</v>
      </c>
      <c r="BI1557" t="s">
        <v>3</v>
      </c>
      <c r="BJ1557" s="19" t="s">
        <v>6139</v>
      </c>
      <c r="BK1557" t="s">
        <v>3</v>
      </c>
      <c r="BL1557" t="s">
        <v>132</v>
      </c>
      <c r="BM1557" t="s">
        <v>1</v>
      </c>
      <c r="BN1557">
        <f>Tabla1[[#This Row],[precio del paquete]]</f>
        <v>14800</v>
      </c>
      <c r="BO1557" t="s">
        <v>1</v>
      </c>
      <c r="BP1557" t="s">
        <v>1</v>
      </c>
      <c r="BQ1557" t="s">
        <v>1</v>
      </c>
      <c r="BR1557" t="s">
        <v>1</v>
      </c>
      <c r="BS1557" t="s">
        <v>1</v>
      </c>
      <c r="BT1557" t="s">
        <v>1</v>
      </c>
      <c r="BU1557" t="s">
        <v>1</v>
      </c>
      <c r="BV1557" t="s">
        <v>1</v>
      </c>
      <c r="BW1557" t="s">
        <v>0</v>
      </c>
      <c r="BX1557" t="s">
        <v>1</v>
      </c>
      <c r="BY1557" t="s">
        <v>1</v>
      </c>
      <c r="BZ1557" t="s">
        <v>1</v>
      </c>
      <c r="CA1557" t="s">
        <v>1</v>
      </c>
      <c r="CB1557" t="s">
        <v>1</v>
      </c>
      <c r="CD1557" t="str" cm="1">
        <f t="array" aca="1" ref="CD1557" ca="1">eConcatenar(A1557:CB1557,"|")</f>
        <v>Fjljgi1gUtT7JWQS|PAR2021-3529|3|MEMORIAL|TABASCO|PARAISO|EJIDO CHILTEPEC SECCION BANCO|2021-01-11|14800|0|400|50|2|0|0|0|0|0|0|0|0|0|0|0|0|0|0|BOLAINA|DOMINGUEZ|SANTIAGO|SOLTERO|X|X|CALLE PRINCIPAL |EJIDO CHILTEPEC SECCION BANCO|X|9331333928|X|X|X|CALLE PRINCIPAL |X|LUNES|X|X|X|X|X|DOMICILIO |400|14400|0|0|0|2021-04-12|2021-04-19|x|x|x|x|x|QWZGYT4O9KVTQO|x|HOMBRE|X|14800|X|X|X|X|X|X|X|X|CARDENAS|X|X|X|X|X</v>
      </c>
    </row>
    <row r="1558" spans="1:82" x14ac:dyDescent="0.25">
      <c r="A1558" t="s">
        <v>1692</v>
      </c>
      <c r="B1558" t="s">
        <v>2669</v>
      </c>
      <c r="C1558">
        <v>3</v>
      </c>
      <c r="D1558" t="s">
        <v>3187</v>
      </c>
      <c r="E1558" t="s">
        <v>3188</v>
      </c>
      <c r="F1558" t="s">
        <v>3192</v>
      </c>
      <c r="G1558" t="s">
        <v>3501</v>
      </c>
      <c r="H1558" t="s">
        <v>4002</v>
      </c>
      <c r="I1558">
        <v>12900</v>
      </c>
      <c r="J1558">
        <v>0</v>
      </c>
      <c r="K1558">
        <v>400</v>
      </c>
      <c r="L1558">
        <v>50</v>
      </c>
      <c r="M1558">
        <v>2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 t="s">
        <v>4631</v>
      </c>
      <c r="AC1558" t="s">
        <v>4328</v>
      </c>
      <c r="AD1558" t="s">
        <v>4809</v>
      </c>
      <c r="AE1558" t="s">
        <v>4</v>
      </c>
      <c r="AF1558" t="s">
        <v>1</v>
      </c>
      <c r="AG1558" t="s">
        <v>1</v>
      </c>
      <c r="AH1558" t="s">
        <v>5583</v>
      </c>
      <c r="AI1558" t="s">
        <v>3501</v>
      </c>
      <c r="AJ1558" t="s">
        <v>1</v>
      </c>
      <c r="AK1558">
        <v>9331130934</v>
      </c>
      <c r="AL1558" t="s">
        <v>1</v>
      </c>
      <c r="AM1558" t="s">
        <v>1</v>
      </c>
      <c r="AN1558" t="s">
        <v>1</v>
      </c>
      <c r="AO1558" t="s">
        <v>5583</v>
      </c>
      <c r="AP1558" t="s">
        <v>1</v>
      </c>
      <c r="AQ1558" t="s">
        <v>2</v>
      </c>
      <c r="AR1558" t="s">
        <v>1</v>
      </c>
      <c r="AS1558" t="s">
        <v>1</v>
      </c>
      <c r="AT1558" t="s">
        <v>1</v>
      </c>
      <c r="AU1558" t="s">
        <v>1</v>
      </c>
      <c r="AV1558" t="s">
        <v>1</v>
      </c>
      <c r="AW1558" t="s">
        <v>11</v>
      </c>
      <c r="AX1558">
        <f>Tabla1[[#This Row],[precio del paquete]]-Tabla1[[#This Row],[Saldo_Deudor]]</f>
        <v>12400</v>
      </c>
      <c r="AY1558">
        <v>500</v>
      </c>
      <c r="AZ1558">
        <v>0</v>
      </c>
      <c r="BA1558">
        <v>0</v>
      </c>
      <c r="BB1558" s="20">
        <v>0</v>
      </c>
      <c r="BC1558" t="s">
        <v>3964</v>
      </c>
      <c r="BD1558" t="s">
        <v>6065</v>
      </c>
      <c r="BE1558" t="s">
        <v>3</v>
      </c>
      <c r="BF1558" t="s">
        <v>3</v>
      </c>
      <c r="BG1558" t="s">
        <v>3</v>
      </c>
      <c r="BH1558" t="s">
        <v>3</v>
      </c>
      <c r="BI1558" t="s">
        <v>3</v>
      </c>
      <c r="BJ1558" s="18" t="s">
        <v>6139</v>
      </c>
      <c r="BK1558" t="s">
        <v>3</v>
      </c>
      <c r="BL1558" t="s">
        <v>132</v>
      </c>
      <c r="BM1558" t="s">
        <v>1</v>
      </c>
      <c r="BN1558">
        <f>Tabla1[[#This Row],[precio del paquete]]</f>
        <v>12900</v>
      </c>
      <c r="BO1558" t="s">
        <v>1</v>
      </c>
      <c r="BP1558" t="s">
        <v>1</v>
      </c>
      <c r="BQ1558" t="s">
        <v>1</v>
      </c>
      <c r="BR1558" t="s">
        <v>1</v>
      </c>
      <c r="BS1558" t="s">
        <v>1</v>
      </c>
      <c r="BT1558" t="s">
        <v>1</v>
      </c>
      <c r="BU1558" t="s">
        <v>1</v>
      </c>
      <c r="BV1558" t="s">
        <v>1</v>
      </c>
      <c r="BW1558" t="s">
        <v>0</v>
      </c>
      <c r="BX1558" t="s">
        <v>1</v>
      </c>
      <c r="BY1558" t="s">
        <v>1</v>
      </c>
      <c r="BZ1558" t="s">
        <v>1</v>
      </c>
      <c r="CA1558" t="s">
        <v>1</v>
      </c>
      <c r="CB1558" t="s">
        <v>1</v>
      </c>
      <c r="CD1558" t="str" cm="1">
        <f t="array" aca="1" ref="CD1558" ca="1">eConcatenar(A1558:CB1558,"|")</f>
        <v>xwJI1XFCaVE5Kaxb|PAR2018-2734|3|ECONOLINE|TABASCO|PARAISO|RANCHERIA AQUILES SERDAN|2018-04-12|12900|0|400|50|2|0|0|0|0|0|0|0|0|0|0|0|0|0|0|ZAPATA|CUPIL|JULIO|SOLTERO|X|X|CARRETERA PARAISO - JALAPITA|RANCHERIA AQUILES SERDAN|X|9331130934|X|X|X|CARRETERA PARAISO - JALAPITA|X|LUNES|X|X|X|X|X|DOMICILIO |12400|500|0|0|0|2021-03-12|2021-03-19|x|x|x|x|x|QWZGYT4O9KVTQO|x|HOMBRE|X|12900|X|X|X|X|X|X|X|X|CARDENAS|X|X|X|X|X</v>
      </c>
    </row>
    <row r="1559" spans="1:82" x14ac:dyDescent="0.25">
      <c r="A1559" t="s">
        <v>1693</v>
      </c>
      <c r="B1559" t="s">
        <v>2623</v>
      </c>
      <c r="C1559">
        <v>3</v>
      </c>
      <c r="D1559" t="s">
        <v>3184</v>
      </c>
      <c r="E1559" t="s">
        <v>3188</v>
      </c>
      <c r="F1559" t="s">
        <v>3192</v>
      </c>
      <c r="G1559" t="s">
        <v>3487</v>
      </c>
      <c r="H1559" t="s">
        <v>3927</v>
      </c>
      <c r="I1559">
        <v>24500</v>
      </c>
      <c r="J1559">
        <v>0</v>
      </c>
      <c r="K1559">
        <v>400</v>
      </c>
      <c r="L1559">
        <v>50</v>
      </c>
      <c r="M1559">
        <v>2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 t="s">
        <v>4184</v>
      </c>
      <c r="AC1559" t="s">
        <v>4201</v>
      </c>
      <c r="AD1559" t="s">
        <v>4528</v>
      </c>
      <c r="AE1559" t="s">
        <v>4</v>
      </c>
      <c r="AF1559" t="s">
        <v>1</v>
      </c>
      <c r="AG1559" t="s">
        <v>1</v>
      </c>
      <c r="AH1559" t="s">
        <v>5548</v>
      </c>
      <c r="AI1559" t="s">
        <v>3487</v>
      </c>
      <c r="AJ1559" t="s">
        <v>1</v>
      </c>
      <c r="AK1559">
        <v>9131007982</v>
      </c>
      <c r="AL1559" t="s">
        <v>1</v>
      </c>
      <c r="AM1559" t="s">
        <v>1</v>
      </c>
      <c r="AN1559" t="s">
        <v>1</v>
      </c>
      <c r="AO1559" t="s">
        <v>5548</v>
      </c>
      <c r="AP1559" t="s">
        <v>1</v>
      </c>
      <c r="AQ1559" t="s">
        <v>2</v>
      </c>
      <c r="AR1559" t="s">
        <v>1</v>
      </c>
      <c r="AS1559" t="s">
        <v>1</v>
      </c>
      <c r="AT1559" t="s">
        <v>1</v>
      </c>
      <c r="AU1559" t="s">
        <v>1</v>
      </c>
      <c r="AV1559" t="s">
        <v>1</v>
      </c>
      <c r="AW1559" t="s">
        <v>11</v>
      </c>
      <c r="AX1559">
        <f>Tabla1[[#This Row],[precio del paquete]]-Tabla1[[#This Row],[Saldo_Deudor]]</f>
        <v>2200</v>
      </c>
      <c r="AY1559">
        <v>22300</v>
      </c>
      <c r="AZ1559">
        <v>0</v>
      </c>
      <c r="BA1559">
        <v>0</v>
      </c>
      <c r="BB1559" s="20">
        <v>0</v>
      </c>
      <c r="BC1559" t="s">
        <v>3964</v>
      </c>
      <c r="BD1559" t="s">
        <v>6065</v>
      </c>
      <c r="BE1559" t="s">
        <v>3</v>
      </c>
      <c r="BF1559" t="s">
        <v>3</v>
      </c>
      <c r="BG1559" t="s">
        <v>3</v>
      </c>
      <c r="BH1559" t="s">
        <v>3</v>
      </c>
      <c r="BI1559" t="s">
        <v>3</v>
      </c>
      <c r="BJ1559" s="19" t="s">
        <v>6139</v>
      </c>
      <c r="BK1559" t="s">
        <v>3</v>
      </c>
      <c r="BL1559" t="s">
        <v>132</v>
      </c>
      <c r="BM1559" t="s">
        <v>1</v>
      </c>
      <c r="BN1559">
        <f>Tabla1[[#This Row],[precio del paquete]]</f>
        <v>24500</v>
      </c>
      <c r="BO1559" t="s">
        <v>1</v>
      </c>
      <c r="BP1559" t="s">
        <v>1</v>
      </c>
      <c r="BQ1559" t="s">
        <v>1</v>
      </c>
      <c r="BR1559" t="s">
        <v>1</v>
      </c>
      <c r="BS1559" t="s">
        <v>1</v>
      </c>
      <c r="BT1559" t="s">
        <v>1</v>
      </c>
      <c r="BU1559" t="s">
        <v>1</v>
      </c>
      <c r="BV1559" t="s">
        <v>1</v>
      </c>
      <c r="BW1559" t="s">
        <v>0</v>
      </c>
      <c r="BX1559" t="s">
        <v>1</v>
      </c>
      <c r="BY1559" t="s">
        <v>1</v>
      </c>
      <c r="BZ1559" t="s">
        <v>1</v>
      </c>
      <c r="CA1559" t="s">
        <v>1</v>
      </c>
      <c r="CB1559" t="s">
        <v>1</v>
      </c>
      <c r="CD1559" t="str" cm="1">
        <f t="array" aca="1" ref="CD1559" ca="1">eConcatenar(A1559:CB1559,"|")</f>
        <v>PSlNPYMrKWiY4Ae4|PAR2021-1713|3|DIGNITY|TABASCO|PARAISO|POBLADO IGNACIO ZARAGOZA|2021-05-20|24500|0|400|50|2|0|0|0|0|0|0|0|0|0|0|0|0|0|0|PEREZ|HERNANDEZ|ELIZABETH|SOLTERO|X|X|CALLE NARCIZO MENDOZA ESQUINA LINO MERINO|POBLADO IGNACIO ZARAGOZA|X|9131007982|X|X|X|CALLE NARCIZO MENDOZA ESQUINA LINO MERINO|X|LUNES|X|X|X|X|X|DOMICILIO |2200|22300|0|0|0|2021-03-12|2021-03-19|x|x|x|x|x|QWZGYT4O9KVTQO|x|HOMBRE|X|24500|X|X|X|X|X|X|X|X|CARDENAS|X|X|X|X|X</v>
      </c>
    </row>
    <row r="1560" spans="1:82" x14ac:dyDescent="0.25">
      <c r="A1560" t="s">
        <v>1694</v>
      </c>
      <c r="B1560" t="s">
        <v>2653</v>
      </c>
      <c r="C1560">
        <v>3</v>
      </c>
      <c r="D1560" t="s">
        <v>3187</v>
      </c>
      <c r="E1560" t="s">
        <v>3188</v>
      </c>
      <c r="F1560" t="s">
        <v>3192</v>
      </c>
      <c r="G1560" t="s">
        <v>3498</v>
      </c>
      <c r="H1560" t="s">
        <v>3995</v>
      </c>
      <c r="I1560">
        <v>11500</v>
      </c>
      <c r="J1560">
        <v>0</v>
      </c>
      <c r="K1560">
        <v>400</v>
      </c>
      <c r="L1560">
        <v>50</v>
      </c>
      <c r="M1560">
        <v>2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 t="s">
        <v>4258</v>
      </c>
      <c r="AC1560" t="s">
        <v>4237</v>
      </c>
      <c r="AD1560" t="s">
        <v>4259</v>
      </c>
      <c r="AE1560" t="s">
        <v>4</v>
      </c>
      <c r="AF1560" t="s">
        <v>1</v>
      </c>
      <c r="AG1560" t="s">
        <v>1</v>
      </c>
      <c r="AH1560" t="s">
        <v>5570</v>
      </c>
      <c r="AI1560" t="s">
        <v>3498</v>
      </c>
      <c r="AJ1560" t="s">
        <v>1</v>
      </c>
      <c r="AK1560">
        <v>9333252890</v>
      </c>
      <c r="AL1560" t="s">
        <v>1</v>
      </c>
      <c r="AM1560" t="s">
        <v>1</v>
      </c>
      <c r="AN1560" t="s">
        <v>1</v>
      </c>
      <c r="AO1560" t="s">
        <v>5570</v>
      </c>
      <c r="AP1560" t="s">
        <v>1</v>
      </c>
      <c r="AQ1560" t="s">
        <v>2</v>
      </c>
      <c r="AR1560" t="s">
        <v>1</v>
      </c>
      <c r="AS1560" t="s">
        <v>1</v>
      </c>
      <c r="AT1560" t="s">
        <v>1</v>
      </c>
      <c r="AU1560" t="s">
        <v>1</v>
      </c>
      <c r="AV1560" t="s">
        <v>1</v>
      </c>
      <c r="AW1560" t="s">
        <v>11</v>
      </c>
      <c r="AX1560">
        <f>Tabla1[[#This Row],[precio del paquete]]-Tabla1[[#This Row],[Saldo_Deudor]]</f>
        <v>10650</v>
      </c>
      <c r="AY1560">
        <v>850</v>
      </c>
      <c r="AZ1560">
        <v>0</v>
      </c>
      <c r="BA1560">
        <v>0</v>
      </c>
      <c r="BB1560" s="20">
        <v>0</v>
      </c>
      <c r="BC1560" t="s">
        <v>3900</v>
      </c>
      <c r="BD1560" t="s">
        <v>3942</v>
      </c>
      <c r="BE1560" t="s">
        <v>3</v>
      </c>
      <c r="BF1560" t="s">
        <v>3</v>
      </c>
      <c r="BG1560" t="s">
        <v>3</v>
      </c>
      <c r="BH1560" t="s">
        <v>3</v>
      </c>
      <c r="BI1560" t="s">
        <v>3</v>
      </c>
      <c r="BJ1560" s="18" t="s">
        <v>6139</v>
      </c>
      <c r="BK1560" t="s">
        <v>3</v>
      </c>
      <c r="BL1560" t="s">
        <v>132</v>
      </c>
      <c r="BM1560" t="s">
        <v>1</v>
      </c>
      <c r="BN1560">
        <f>Tabla1[[#This Row],[precio del paquete]]</f>
        <v>11500</v>
      </c>
      <c r="BO1560" t="s">
        <v>1</v>
      </c>
      <c r="BP1560" t="s">
        <v>1</v>
      </c>
      <c r="BQ1560" t="s">
        <v>1</v>
      </c>
      <c r="BR1560" t="s">
        <v>1</v>
      </c>
      <c r="BS1560" t="s">
        <v>1</v>
      </c>
      <c r="BT1560" t="s">
        <v>1</v>
      </c>
      <c r="BU1560" t="s">
        <v>1</v>
      </c>
      <c r="BV1560" t="s">
        <v>1</v>
      </c>
      <c r="BW1560" t="s">
        <v>0</v>
      </c>
      <c r="BX1560" t="s">
        <v>1</v>
      </c>
      <c r="BY1560" t="s">
        <v>1</v>
      </c>
      <c r="BZ1560" t="s">
        <v>1</v>
      </c>
      <c r="CA1560" t="s">
        <v>1</v>
      </c>
      <c r="CB1560" t="s">
        <v>1</v>
      </c>
      <c r="CD1560" t="str" cm="1">
        <f t="array" aca="1" ref="CD1560" ca="1">eConcatenar(A1560:CB1560,"|")</f>
        <v>b3DKL4bEFlXF5HqX|PAR2016-1361|3|ECONOLINE|TABASCO|PARAISO|PUERTO CHILTEPEC|2016-08-04|11500|0|400|50|2|0|0|0|0|0|0|0|0|0|0|0|0|0|0|MANUEL|ALEJANDRO|JOSE|SOLTERO|X|X|CALLE FRANCISCO I MADERO|PUERTO CHILTEPEC|X|9333252890|X|X|X|CALLE FRANCISCO I MADERO|X|LUNES|X|X|X|X|X|DOMICILIO |10650|850|0|0|0|2021-12-11|2021-12-18|x|x|x|x|x|QWZGYT4O9KVTQO|x|HOMBRE|X|11500|X|X|X|X|X|X|X|X|CARDENAS|X|X|X|X|X</v>
      </c>
    </row>
    <row r="1561" spans="1:82" x14ac:dyDescent="0.25">
      <c r="A1561" t="s">
        <v>1695</v>
      </c>
      <c r="B1561" t="s">
        <v>2336</v>
      </c>
      <c r="C1561">
        <v>3</v>
      </c>
      <c r="D1561" t="s">
        <v>3187</v>
      </c>
      <c r="E1561" t="s">
        <v>3188</v>
      </c>
      <c r="F1561" t="s">
        <v>3192</v>
      </c>
      <c r="G1561" t="s">
        <v>3314</v>
      </c>
      <c r="H1561" t="s">
        <v>3881</v>
      </c>
      <c r="I1561">
        <v>12900</v>
      </c>
      <c r="J1561">
        <v>0</v>
      </c>
      <c r="K1561">
        <v>500</v>
      </c>
      <c r="L1561">
        <v>50</v>
      </c>
      <c r="M1561">
        <v>2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0</v>
      </c>
      <c r="AB1561" t="s">
        <v>4184</v>
      </c>
      <c r="AC1561" t="s">
        <v>4513</v>
      </c>
      <c r="AD1561" t="s">
        <v>4514</v>
      </c>
      <c r="AE1561" t="s">
        <v>4</v>
      </c>
      <c r="AF1561" t="s">
        <v>1</v>
      </c>
      <c r="AG1561" t="s">
        <v>1</v>
      </c>
      <c r="AH1561" t="s">
        <v>5339</v>
      </c>
      <c r="AI1561" t="s">
        <v>3314</v>
      </c>
      <c r="AJ1561" t="s">
        <v>1</v>
      </c>
      <c r="AK1561">
        <v>9333295948</v>
      </c>
      <c r="AL1561" t="s">
        <v>1</v>
      </c>
      <c r="AM1561" t="s">
        <v>1</v>
      </c>
      <c r="AN1561" t="s">
        <v>1</v>
      </c>
      <c r="AO1561" t="s">
        <v>5339</v>
      </c>
      <c r="AP1561" t="s">
        <v>1</v>
      </c>
      <c r="AQ1561" t="s">
        <v>2</v>
      </c>
      <c r="AR1561" t="s">
        <v>1</v>
      </c>
      <c r="AS1561" t="s">
        <v>1</v>
      </c>
      <c r="AT1561" t="s">
        <v>1</v>
      </c>
      <c r="AU1561" t="s">
        <v>1</v>
      </c>
      <c r="AV1561" t="s">
        <v>1</v>
      </c>
      <c r="AW1561" t="s">
        <v>11</v>
      </c>
      <c r="AX1561">
        <f>Tabla1[[#This Row],[precio del paquete]]-Tabla1[[#This Row],[Saldo_Deudor]]</f>
        <v>5200</v>
      </c>
      <c r="AY1561">
        <v>7700</v>
      </c>
      <c r="AZ1561">
        <v>0</v>
      </c>
      <c r="BA1561">
        <v>0</v>
      </c>
      <c r="BB1561" s="20">
        <v>0</v>
      </c>
      <c r="BC1561" t="s">
        <v>3964</v>
      </c>
      <c r="BD1561" t="s">
        <v>6065</v>
      </c>
      <c r="BE1561" t="s">
        <v>3</v>
      </c>
      <c r="BF1561" t="s">
        <v>3</v>
      </c>
      <c r="BG1561" t="s">
        <v>3</v>
      </c>
      <c r="BH1561" t="s">
        <v>3</v>
      </c>
      <c r="BI1561" t="s">
        <v>3</v>
      </c>
      <c r="BJ1561" s="19" t="s">
        <v>6139</v>
      </c>
      <c r="BK1561" t="s">
        <v>3</v>
      </c>
      <c r="BL1561" t="s">
        <v>132</v>
      </c>
      <c r="BM1561" t="s">
        <v>1</v>
      </c>
      <c r="BN1561">
        <f>Tabla1[[#This Row],[precio del paquete]]</f>
        <v>12900</v>
      </c>
      <c r="BO1561" t="s">
        <v>1</v>
      </c>
      <c r="BP1561" t="s">
        <v>1</v>
      </c>
      <c r="BQ1561" t="s">
        <v>1</v>
      </c>
      <c r="BR1561" t="s">
        <v>1</v>
      </c>
      <c r="BS1561" t="s">
        <v>1</v>
      </c>
      <c r="BT1561" t="s">
        <v>1</v>
      </c>
      <c r="BU1561" t="s">
        <v>1</v>
      </c>
      <c r="BV1561" t="s">
        <v>1</v>
      </c>
      <c r="BW1561" t="s">
        <v>0</v>
      </c>
      <c r="BX1561" t="s">
        <v>1</v>
      </c>
      <c r="BY1561" t="s">
        <v>1</v>
      </c>
      <c r="BZ1561" t="s">
        <v>1</v>
      </c>
      <c r="CA1561" t="s">
        <v>1</v>
      </c>
      <c r="CB1561" t="s">
        <v>1</v>
      </c>
      <c r="CD1561" t="str" cm="1">
        <f t="array" aca="1" ref="CD1561" ca="1">eConcatenar(A1561:CB1561,"|")</f>
        <v>IiihFkZtfTbIb2Mm|PAR2019-2965|3|ECONOLINE|TABASCO|PARAISO|EJIDO CHILTEPEC SECCION TANQUE|2019-08-10|12900|0|500|50|2|0|0|0|0|0|0|0|0|0|0|0|0|0|0|PEREZ|SILVAN|CRECONCIA|SOLTERO|X|X|CARRETERA A JALAPITA|EJIDO CHILTEPEC SECCION TANQUE|X|9333295948|X|X|X|CARRETERA A JALAPITA|X|LUNES|X|X|X|X|X|DOMICILIO |5200|7700|0|0|0|2021-03-12|2021-03-19|x|x|x|x|x|QWZGYT4O9KVTQO|x|HOMBRE|X|12900|X|X|X|X|X|X|X|X|CARDENAS|X|X|X|X|X</v>
      </c>
    </row>
    <row r="1562" spans="1:82" x14ac:dyDescent="0.25">
      <c r="A1562" t="s">
        <v>1696</v>
      </c>
      <c r="B1562" t="s">
        <v>2422</v>
      </c>
      <c r="C1562">
        <v>3</v>
      </c>
      <c r="D1562" t="s">
        <v>3187</v>
      </c>
      <c r="E1562" t="s">
        <v>3188</v>
      </c>
      <c r="F1562" t="s">
        <v>3192</v>
      </c>
      <c r="G1562" t="s">
        <v>3368</v>
      </c>
      <c r="H1562" t="s">
        <v>3920</v>
      </c>
      <c r="I1562">
        <v>11900</v>
      </c>
      <c r="J1562">
        <v>0</v>
      </c>
      <c r="K1562">
        <v>400</v>
      </c>
      <c r="L1562">
        <v>50</v>
      </c>
      <c r="M1562">
        <v>2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 t="s">
        <v>4305</v>
      </c>
      <c r="AC1562" t="s">
        <v>4283</v>
      </c>
      <c r="AD1562" t="s">
        <v>4189</v>
      </c>
      <c r="AE1562" t="s">
        <v>4</v>
      </c>
      <c r="AF1562" t="s">
        <v>1</v>
      </c>
      <c r="AG1562" t="s">
        <v>1</v>
      </c>
      <c r="AH1562" t="s">
        <v>5414</v>
      </c>
      <c r="AI1562" t="s">
        <v>3368</v>
      </c>
      <c r="AJ1562" t="s">
        <v>1</v>
      </c>
      <c r="AK1562" t="s">
        <v>1</v>
      </c>
      <c r="AL1562" t="s">
        <v>1</v>
      </c>
      <c r="AM1562" t="s">
        <v>1</v>
      </c>
      <c r="AN1562" t="s">
        <v>1</v>
      </c>
      <c r="AO1562" t="s">
        <v>5414</v>
      </c>
      <c r="AP1562" t="s">
        <v>1</v>
      </c>
      <c r="AQ1562" t="s">
        <v>2</v>
      </c>
      <c r="AR1562" t="s">
        <v>1</v>
      </c>
      <c r="AS1562" t="s">
        <v>1</v>
      </c>
      <c r="AT1562" t="s">
        <v>1</v>
      </c>
      <c r="AU1562" t="s">
        <v>1</v>
      </c>
      <c r="AV1562" t="s">
        <v>1</v>
      </c>
      <c r="AW1562" t="s">
        <v>11</v>
      </c>
      <c r="AX1562">
        <f>Tabla1[[#This Row],[precio del paquete]]-Tabla1[[#This Row],[Saldo_Deudor]]</f>
        <v>4300</v>
      </c>
      <c r="AY1562">
        <v>7600</v>
      </c>
      <c r="AZ1562">
        <v>0</v>
      </c>
      <c r="BA1562">
        <v>0</v>
      </c>
      <c r="BB1562" s="20">
        <v>0</v>
      </c>
      <c r="BC1562" t="s">
        <v>3962</v>
      </c>
      <c r="BD1562" t="s">
        <v>4153</v>
      </c>
      <c r="BE1562" t="s">
        <v>3</v>
      </c>
      <c r="BF1562" t="s">
        <v>3</v>
      </c>
      <c r="BG1562" t="s">
        <v>3</v>
      </c>
      <c r="BH1562" t="s">
        <v>3</v>
      </c>
      <c r="BI1562" t="s">
        <v>3</v>
      </c>
      <c r="BJ1562" s="18" t="s">
        <v>6139</v>
      </c>
      <c r="BK1562" t="s">
        <v>3</v>
      </c>
      <c r="BL1562" t="s">
        <v>132</v>
      </c>
      <c r="BM1562" t="s">
        <v>1</v>
      </c>
      <c r="BN1562">
        <f>Tabla1[[#This Row],[precio del paquete]]</f>
        <v>11900</v>
      </c>
      <c r="BO1562" t="s">
        <v>1</v>
      </c>
      <c r="BP1562" t="s">
        <v>1</v>
      </c>
      <c r="BQ1562" t="s">
        <v>1</v>
      </c>
      <c r="BR1562" t="s">
        <v>1</v>
      </c>
      <c r="BS1562" t="s">
        <v>1</v>
      </c>
      <c r="BT1562" t="s">
        <v>1</v>
      </c>
      <c r="BU1562" t="s">
        <v>1</v>
      </c>
      <c r="BV1562" t="s">
        <v>1</v>
      </c>
      <c r="BW1562" t="s">
        <v>0</v>
      </c>
      <c r="BX1562" t="s">
        <v>1</v>
      </c>
      <c r="BY1562" t="s">
        <v>1</v>
      </c>
      <c r="BZ1562" t="s">
        <v>1</v>
      </c>
      <c r="CA1562" t="s">
        <v>1</v>
      </c>
      <c r="CB1562" t="s">
        <v>1</v>
      </c>
      <c r="CD1562" t="str" cm="1">
        <f t="array" aca="1" ref="CD1562" ca="1">eConcatenar(A1562:CB1562,"|")</f>
        <v>Ol7bIEIOjYsLRLmi|PAR2019-1460|3|ECONOLINE|TABASCO|PARAISO|FRACCIONAMIENTO LOS COCOS|2019-04-06|11900|0|400|50|2|0|0|0|0|0|0|0|0|0|0|0|0|0|0|SANCHEZ|CORDOVA|MARIA CRUZ|SOLTERO|X|X|CALLE NUEVO LEON|FRACCIONAMIENTO LOS COCOS|X|X|X|X|X|CALLE NUEVO LEON|X|LUNES|X|X|X|X|X|DOMICILIO |4300|7600|0|0|0|2021-03-01|2021-03-08|x|x|x|x|x|QWZGYT4O9KVTQO|x|HOMBRE|X|11900|X|X|X|X|X|X|X|X|CARDENAS|X|X|X|X|X</v>
      </c>
    </row>
    <row r="1563" spans="1:82" x14ac:dyDescent="0.25">
      <c r="A1563" t="s">
        <v>1697</v>
      </c>
      <c r="B1563" t="s">
        <v>2365</v>
      </c>
      <c r="C1563">
        <v>3</v>
      </c>
      <c r="D1563" t="s">
        <v>3183</v>
      </c>
      <c r="E1563" t="s">
        <v>3188</v>
      </c>
      <c r="F1563" t="s">
        <v>3192</v>
      </c>
      <c r="G1563" t="s">
        <v>3338</v>
      </c>
      <c r="H1563" t="s">
        <v>3899</v>
      </c>
      <c r="I1563">
        <v>14800</v>
      </c>
      <c r="J1563">
        <v>0</v>
      </c>
      <c r="K1563">
        <v>500</v>
      </c>
      <c r="L1563">
        <v>50</v>
      </c>
      <c r="M1563">
        <v>2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0</v>
      </c>
      <c r="AB1563" t="s">
        <v>4184</v>
      </c>
      <c r="AC1563" t="s">
        <v>4541</v>
      </c>
      <c r="AD1563" t="s">
        <v>4481</v>
      </c>
      <c r="AE1563" t="s">
        <v>4</v>
      </c>
      <c r="AF1563" t="s">
        <v>1</v>
      </c>
      <c r="AG1563" t="s">
        <v>1</v>
      </c>
      <c r="AH1563" t="s">
        <v>5374</v>
      </c>
      <c r="AI1563" t="s">
        <v>3338</v>
      </c>
      <c r="AJ1563" t="s">
        <v>1</v>
      </c>
      <c r="AK1563">
        <v>9331221154</v>
      </c>
      <c r="AL1563" t="s">
        <v>1</v>
      </c>
      <c r="AM1563" t="s">
        <v>1</v>
      </c>
      <c r="AN1563" t="s">
        <v>1</v>
      </c>
      <c r="AO1563" t="s">
        <v>5374</v>
      </c>
      <c r="AP1563" t="s">
        <v>1</v>
      </c>
      <c r="AQ1563" t="s">
        <v>2</v>
      </c>
      <c r="AR1563" t="s">
        <v>1</v>
      </c>
      <c r="AS1563" t="s">
        <v>1</v>
      </c>
      <c r="AT1563" t="s">
        <v>1</v>
      </c>
      <c r="AU1563" t="s">
        <v>1</v>
      </c>
      <c r="AV1563" t="s">
        <v>1</v>
      </c>
      <c r="AW1563" t="s">
        <v>11</v>
      </c>
      <c r="AX1563">
        <f>Tabla1[[#This Row],[precio del paquete]]-Tabla1[[#This Row],[Saldo_Deudor]]</f>
        <v>2500</v>
      </c>
      <c r="AY1563">
        <v>12300</v>
      </c>
      <c r="AZ1563">
        <v>0</v>
      </c>
      <c r="BA1563">
        <v>0</v>
      </c>
      <c r="BB1563" s="20">
        <v>0</v>
      </c>
      <c r="BC1563" t="s">
        <v>3988</v>
      </c>
      <c r="BD1563" t="s">
        <v>3768</v>
      </c>
      <c r="BE1563" t="s">
        <v>3</v>
      </c>
      <c r="BF1563" t="s">
        <v>3</v>
      </c>
      <c r="BG1563" t="s">
        <v>3</v>
      </c>
      <c r="BH1563" t="s">
        <v>3</v>
      </c>
      <c r="BI1563" t="s">
        <v>3</v>
      </c>
      <c r="BJ1563" s="19" t="s">
        <v>6139</v>
      </c>
      <c r="BK1563" t="s">
        <v>3</v>
      </c>
      <c r="BL1563" t="s">
        <v>132</v>
      </c>
      <c r="BM1563" t="s">
        <v>1</v>
      </c>
      <c r="BN1563">
        <f>Tabla1[[#This Row],[precio del paquete]]</f>
        <v>14800</v>
      </c>
      <c r="BO1563" t="s">
        <v>1</v>
      </c>
      <c r="BP1563" t="s">
        <v>1</v>
      </c>
      <c r="BQ1563" t="s">
        <v>1</v>
      </c>
      <c r="BR1563" t="s">
        <v>1</v>
      </c>
      <c r="BS1563" t="s">
        <v>1</v>
      </c>
      <c r="BT1563" t="s">
        <v>1</v>
      </c>
      <c r="BU1563" t="s">
        <v>1</v>
      </c>
      <c r="BV1563" t="s">
        <v>1</v>
      </c>
      <c r="BW1563" t="s">
        <v>0</v>
      </c>
      <c r="BX1563" t="s">
        <v>1</v>
      </c>
      <c r="BY1563" t="s">
        <v>1</v>
      </c>
      <c r="BZ1563" t="s">
        <v>1</v>
      </c>
      <c r="CA1563" t="s">
        <v>1</v>
      </c>
      <c r="CB1563" t="s">
        <v>1</v>
      </c>
      <c r="CD1563" t="str" cm="1">
        <f t="array" aca="1" ref="CD1563" ca="1">eConcatenar(A1563:CB1563,"|")</f>
        <v>jov8IKWOo41Y6dNB|PAR2021-2777|3|MEMORIAL|TABASCO|PARAISO|EJIDO PUERTO CEIBA|2021-04-09|14800|0|500|50|2|0|0|0|0|0|0|0|0|0|0|0|0|0|0|PEREZ|MADRIGAL|DORIS|SOLTERO|X|X|ENTRADA LOS PESCADORES SIN NUMERO|EJIDO PUERTO CEIBA|X|9331221154|X|X|X|ENTRADA LOS PESCADORES SIN NUMERO|X|LUNES|X|X|X|X|X|DOMICILIO |2500|12300|0|0|0|2022-01-15|2022-01-22|x|x|x|x|x|QWZGYT4O9KVTQO|x|HOMBRE|X|14800|X|X|X|X|X|X|X|X|CARDENAS|X|X|X|X|X</v>
      </c>
    </row>
    <row r="1564" spans="1:82" x14ac:dyDescent="0.25">
      <c r="A1564" t="s">
        <v>1698</v>
      </c>
      <c r="B1564" t="s">
        <v>2315</v>
      </c>
      <c r="C1564">
        <v>3</v>
      </c>
      <c r="D1564" t="s">
        <v>3183</v>
      </c>
      <c r="E1564" t="s">
        <v>3188</v>
      </c>
      <c r="F1564" t="s">
        <v>3192</v>
      </c>
      <c r="G1564" t="s">
        <v>3305</v>
      </c>
      <c r="H1564" t="s">
        <v>3873</v>
      </c>
      <c r="I1564">
        <v>14800</v>
      </c>
      <c r="J1564">
        <v>0</v>
      </c>
      <c r="K1564">
        <v>100</v>
      </c>
      <c r="L1564">
        <v>50</v>
      </c>
      <c r="M1564">
        <v>2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 t="s">
        <v>4186</v>
      </c>
      <c r="AC1564" t="s">
        <v>8</v>
      </c>
      <c r="AD1564" t="s">
        <v>4487</v>
      </c>
      <c r="AE1564" t="s">
        <v>4</v>
      </c>
      <c r="AF1564" t="s">
        <v>1</v>
      </c>
      <c r="AG1564" t="s">
        <v>1</v>
      </c>
      <c r="AH1564" t="s">
        <v>5339</v>
      </c>
      <c r="AI1564" t="s">
        <v>3305</v>
      </c>
      <c r="AJ1564" t="s">
        <v>1</v>
      </c>
      <c r="AK1564">
        <v>9931529861</v>
      </c>
      <c r="AL1564" t="s">
        <v>1</v>
      </c>
      <c r="AM1564" t="s">
        <v>1</v>
      </c>
      <c r="AN1564" t="s">
        <v>1</v>
      </c>
      <c r="AO1564" t="s">
        <v>5339</v>
      </c>
      <c r="AP1564" t="s">
        <v>1</v>
      </c>
      <c r="AQ1564" t="s">
        <v>2</v>
      </c>
      <c r="AR1564" t="s">
        <v>1</v>
      </c>
      <c r="AS1564" t="s">
        <v>1</v>
      </c>
      <c r="AT1564" t="s">
        <v>1</v>
      </c>
      <c r="AU1564" t="s">
        <v>1</v>
      </c>
      <c r="AV1564" t="s">
        <v>1</v>
      </c>
      <c r="AW1564" t="s">
        <v>11</v>
      </c>
      <c r="AX1564">
        <f>Tabla1[[#This Row],[precio del paquete]]-Tabla1[[#This Row],[Saldo_Deudor]]</f>
        <v>100</v>
      </c>
      <c r="AY1564">
        <v>14700</v>
      </c>
      <c r="AZ1564">
        <v>0</v>
      </c>
      <c r="BA1564">
        <v>0</v>
      </c>
      <c r="BB1564" s="20">
        <v>0</v>
      </c>
      <c r="BC1564" t="s">
        <v>3976</v>
      </c>
      <c r="BD1564" t="s">
        <v>6034</v>
      </c>
      <c r="BE1564" t="s">
        <v>3</v>
      </c>
      <c r="BF1564" t="s">
        <v>3</v>
      </c>
      <c r="BG1564" t="s">
        <v>3</v>
      </c>
      <c r="BH1564" t="s">
        <v>3</v>
      </c>
      <c r="BI1564" t="s">
        <v>3</v>
      </c>
      <c r="BJ1564" s="18" t="s">
        <v>6139</v>
      </c>
      <c r="BK1564" t="s">
        <v>3</v>
      </c>
      <c r="BL1564" t="s">
        <v>132</v>
      </c>
      <c r="BM1564" t="s">
        <v>1</v>
      </c>
      <c r="BN1564">
        <f>Tabla1[[#This Row],[precio del paquete]]</f>
        <v>14800</v>
      </c>
      <c r="BO1564" t="s">
        <v>1</v>
      </c>
      <c r="BP1564" t="s">
        <v>1</v>
      </c>
      <c r="BQ1564" t="s">
        <v>1</v>
      </c>
      <c r="BR1564" t="s">
        <v>1</v>
      </c>
      <c r="BS1564" t="s">
        <v>1</v>
      </c>
      <c r="BT1564" t="s">
        <v>1</v>
      </c>
      <c r="BU1564" t="s">
        <v>1</v>
      </c>
      <c r="BV1564" t="s">
        <v>1</v>
      </c>
      <c r="BW1564" t="s">
        <v>0</v>
      </c>
      <c r="BX1564" t="s">
        <v>1</v>
      </c>
      <c r="BY1564" t="s">
        <v>1</v>
      </c>
      <c r="BZ1564" t="s">
        <v>1</v>
      </c>
      <c r="CA1564" t="s">
        <v>1</v>
      </c>
      <c r="CB1564" t="s">
        <v>1</v>
      </c>
      <c r="CD1564" t="str" cm="1">
        <f t="array" aca="1" ref="CD1564" ca="1">eConcatenar(A1564:CB1564,"|")</f>
        <v>KZs5gwVwyWuTgdpY|PAR2022-0118|3|MEMORIAL|TABASCO|PARAISO|EJIDO AQUILES  SERDAN|2021-06-01|14800|0|100|50|2|0|0|0|0|0|0|0|0|0|0|0|0|0|0|GARCIA|GOMEZ|ELSA|SOLTERO|X|X|CARRETERA A JALAPITA|EJIDO AQUILES  SERDAN|X|9931529861|X|X|X|CARRETERA A JALAPITA|X|LUNES|X|X|X|X|X|DOMICILIO |100|14700|0|0|0|2022-05-01|2022-05-08|x|x|x|x|x|QWZGYT4O9KVTQO|x|HOMBRE|X|14800|X|X|X|X|X|X|X|X|CARDENAS|X|X|X|X|X</v>
      </c>
    </row>
    <row r="1565" spans="1:82" x14ac:dyDescent="0.25">
      <c r="A1565" t="s">
        <v>1699</v>
      </c>
      <c r="B1565" t="s">
        <v>2904</v>
      </c>
      <c r="C1565">
        <v>3</v>
      </c>
      <c r="D1565" t="s">
        <v>3183</v>
      </c>
      <c r="E1565" t="s">
        <v>3188</v>
      </c>
      <c r="F1565" t="s">
        <v>3192</v>
      </c>
      <c r="G1565" t="s">
        <v>3625</v>
      </c>
      <c r="H1565" t="s">
        <v>3966</v>
      </c>
      <c r="I1565">
        <v>14800</v>
      </c>
      <c r="J1565">
        <v>0</v>
      </c>
      <c r="K1565">
        <v>50</v>
      </c>
      <c r="L1565">
        <v>50</v>
      </c>
      <c r="M1565">
        <v>2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0</v>
      </c>
      <c r="AB1565" t="s">
        <v>4987</v>
      </c>
      <c r="AC1565" t="s">
        <v>4988</v>
      </c>
      <c r="AD1565" t="s">
        <v>4989</v>
      </c>
      <c r="AE1565" t="s">
        <v>4</v>
      </c>
      <c r="AF1565" t="s">
        <v>1</v>
      </c>
      <c r="AG1565" t="s">
        <v>1</v>
      </c>
      <c r="AH1565" t="s">
        <v>5743</v>
      </c>
      <c r="AI1565" t="s">
        <v>3625</v>
      </c>
      <c r="AJ1565" t="s">
        <v>1</v>
      </c>
      <c r="AK1565">
        <v>9331138472</v>
      </c>
      <c r="AL1565" t="s">
        <v>1</v>
      </c>
      <c r="AM1565" t="s">
        <v>1</v>
      </c>
      <c r="AN1565" t="s">
        <v>1</v>
      </c>
      <c r="AO1565" t="s">
        <v>5743</v>
      </c>
      <c r="AP1565" t="s">
        <v>1</v>
      </c>
      <c r="AQ1565" t="s">
        <v>2</v>
      </c>
      <c r="AR1565" t="s">
        <v>1</v>
      </c>
      <c r="AS1565" t="s">
        <v>1</v>
      </c>
      <c r="AT1565" t="s">
        <v>1</v>
      </c>
      <c r="AU1565" t="s">
        <v>1</v>
      </c>
      <c r="AV1565" t="s">
        <v>1</v>
      </c>
      <c r="AW1565" t="s">
        <v>11</v>
      </c>
      <c r="AX1565">
        <f>Tabla1[[#This Row],[precio del paquete]]-Tabla1[[#This Row],[Saldo_Deudor]]</f>
        <v>50</v>
      </c>
      <c r="AY1565">
        <v>14750</v>
      </c>
      <c r="AZ1565">
        <v>0</v>
      </c>
      <c r="BA1565">
        <v>0</v>
      </c>
      <c r="BB1565" s="20">
        <v>0</v>
      </c>
      <c r="BC1565" t="s">
        <v>3966</v>
      </c>
      <c r="BD1565" t="s">
        <v>6036</v>
      </c>
      <c r="BE1565" t="s">
        <v>3</v>
      </c>
      <c r="BF1565" t="s">
        <v>3</v>
      </c>
      <c r="BG1565" t="s">
        <v>3</v>
      </c>
      <c r="BH1565" t="s">
        <v>3</v>
      </c>
      <c r="BI1565" t="s">
        <v>3</v>
      </c>
      <c r="BJ1565" s="19" t="s">
        <v>6139</v>
      </c>
      <c r="BK1565" t="s">
        <v>3</v>
      </c>
      <c r="BL1565" t="s">
        <v>132</v>
      </c>
      <c r="BM1565" t="s">
        <v>1</v>
      </c>
      <c r="BN1565">
        <f>Tabla1[[#This Row],[precio del paquete]]</f>
        <v>14800</v>
      </c>
      <c r="BO1565" t="s">
        <v>1</v>
      </c>
      <c r="BP1565" t="s">
        <v>1</v>
      </c>
      <c r="BQ1565" t="s">
        <v>1</v>
      </c>
      <c r="BR1565" t="s">
        <v>1</v>
      </c>
      <c r="BS1565" t="s">
        <v>1</v>
      </c>
      <c r="BT1565" t="s">
        <v>1</v>
      </c>
      <c r="BU1565" t="s">
        <v>1</v>
      </c>
      <c r="BV1565" t="s">
        <v>1</v>
      </c>
      <c r="BW1565" t="s">
        <v>0</v>
      </c>
      <c r="BX1565" t="s">
        <v>1</v>
      </c>
      <c r="BY1565" t="s">
        <v>1</v>
      </c>
      <c r="BZ1565" t="s">
        <v>1</v>
      </c>
      <c r="CA1565" t="s">
        <v>1</v>
      </c>
      <c r="CB1565" t="s">
        <v>1</v>
      </c>
      <c r="CD1565" t="str" cm="1">
        <f t="array" aca="1" ref="CD1565" ca="1">eConcatenar(A1565:CB1565,"|")</f>
        <v>OyZnKWIKEYg3sw1t|PAR2022-0114|3|MEMORIAL|TABASCO|PARAISO|VILLAPUERTO CEIBA|2022-04-01|14800|0|50|50|2|0|0|0|0|0|0|0|0|0|0|0|0|0|0|CAMPECHANO|TOTO|OLIMPIA|SOLTERO|X|X|AVENIDA 5 DE FEBRERO SIN NUMERO|VILLAPUERTO CEIBA|X|9331138472|X|X|X|AVENIDA 5 DE FEBRERO SIN NUMERO|X|LUNES|X|X|X|X|X|DOMICILIO |50|14750|0|0|0|2022-04-01|2022-04-08|x|x|x|x|x|QWZGYT4O9KVTQO|x|HOMBRE|X|14800|X|X|X|X|X|X|X|X|CARDENAS|X|X|X|X|X</v>
      </c>
    </row>
    <row r="1566" spans="1:82" x14ac:dyDescent="0.25">
      <c r="A1566" t="s">
        <v>1700</v>
      </c>
      <c r="B1566" t="s">
        <v>2205</v>
      </c>
      <c r="C1566">
        <v>3</v>
      </c>
      <c r="D1566" t="s">
        <v>3183</v>
      </c>
      <c r="E1566" t="s">
        <v>3188</v>
      </c>
      <c r="F1566" t="s">
        <v>3192</v>
      </c>
      <c r="G1566" t="s">
        <v>3245</v>
      </c>
      <c r="H1566" t="s">
        <v>3783</v>
      </c>
      <c r="I1566">
        <v>14800</v>
      </c>
      <c r="J1566">
        <v>0</v>
      </c>
      <c r="K1566">
        <v>300</v>
      </c>
      <c r="L1566">
        <v>50</v>
      </c>
      <c r="M1566">
        <v>1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0</v>
      </c>
      <c r="AB1566" t="s">
        <v>4183</v>
      </c>
      <c r="AC1566" t="s">
        <v>4217</v>
      </c>
      <c r="AD1566" t="s">
        <v>4321</v>
      </c>
      <c r="AE1566" t="s">
        <v>4</v>
      </c>
      <c r="AF1566" t="s">
        <v>1</v>
      </c>
      <c r="AG1566" t="s">
        <v>1</v>
      </c>
      <c r="AH1566" t="s">
        <v>5244</v>
      </c>
      <c r="AI1566" t="s">
        <v>3245</v>
      </c>
      <c r="AJ1566" t="s">
        <v>1</v>
      </c>
      <c r="AK1566">
        <v>9331218168</v>
      </c>
      <c r="AL1566" t="s">
        <v>1</v>
      </c>
      <c r="AM1566" t="s">
        <v>1</v>
      </c>
      <c r="AN1566" t="s">
        <v>1</v>
      </c>
      <c r="AO1566" t="s">
        <v>5244</v>
      </c>
      <c r="AP1566" t="s">
        <v>1</v>
      </c>
      <c r="AQ1566" t="s">
        <v>2</v>
      </c>
      <c r="AR1566" t="s">
        <v>1</v>
      </c>
      <c r="AS1566" t="s">
        <v>1</v>
      </c>
      <c r="AT1566" t="s">
        <v>1</v>
      </c>
      <c r="AU1566" t="s">
        <v>1</v>
      </c>
      <c r="AV1566" t="s">
        <v>1</v>
      </c>
      <c r="AW1566" t="s">
        <v>11</v>
      </c>
      <c r="AX1566">
        <f>Tabla1[[#This Row],[precio del paquete]]-Tabla1[[#This Row],[Saldo_Deudor]]</f>
        <v>1600</v>
      </c>
      <c r="AY1566">
        <v>13200</v>
      </c>
      <c r="AZ1566">
        <v>0</v>
      </c>
      <c r="BA1566">
        <v>0</v>
      </c>
      <c r="BB1566" s="20">
        <v>0</v>
      </c>
      <c r="BC1566" t="s">
        <v>3924</v>
      </c>
      <c r="BD1566" t="s">
        <v>6041</v>
      </c>
      <c r="BE1566" t="s">
        <v>3</v>
      </c>
      <c r="BF1566" t="s">
        <v>3</v>
      </c>
      <c r="BG1566" t="s">
        <v>3</v>
      </c>
      <c r="BH1566" t="s">
        <v>3</v>
      </c>
      <c r="BI1566" t="s">
        <v>3</v>
      </c>
      <c r="BJ1566" s="18" t="s">
        <v>6139</v>
      </c>
      <c r="BK1566" t="s">
        <v>3</v>
      </c>
      <c r="BL1566" t="s">
        <v>132</v>
      </c>
      <c r="BM1566" t="s">
        <v>1</v>
      </c>
      <c r="BN1566">
        <f>Tabla1[[#This Row],[precio del paquete]]</f>
        <v>14800</v>
      </c>
      <c r="BO1566" t="s">
        <v>1</v>
      </c>
      <c r="BP1566" t="s">
        <v>1</v>
      </c>
      <c r="BQ1566" t="s">
        <v>1</v>
      </c>
      <c r="BR1566" t="s">
        <v>1</v>
      </c>
      <c r="BS1566" t="s">
        <v>1</v>
      </c>
      <c r="BT1566" t="s">
        <v>1</v>
      </c>
      <c r="BU1566" t="s">
        <v>1</v>
      </c>
      <c r="BV1566" t="s">
        <v>1</v>
      </c>
      <c r="BW1566" t="s">
        <v>0</v>
      </c>
      <c r="BX1566" t="s">
        <v>1</v>
      </c>
      <c r="BY1566" t="s">
        <v>1</v>
      </c>
      <c r="BZ1566" t="s">
        <v>1</v>
      </c>
      <c r="CA1566" t="s">
        <v>1</v>
      </c>
      <c r="CB1566" t="s">
        <v>1</v>
      </c>
      <c r="CD1566" t="str" cm="1">
        <f t="array" aca="1" ref="CD1566" ca="1">eConcatenar(A1566:CB1566,"|")</f>
        <v>dr5tEe9XkfbcGF3h|PAR2021-3359|3|MEMORIAL|TABASCO|PARAISO|CHILTEPEC|2021-10-23|14800|0|300|50|1|0|0|0|0|0|0|0|0|0|0|0|0|0|0|DE LA CRUZ|RODRIGUEZ|PABLO|SOLTERO|X|X|ENTRADA DEL RESTAURANT EL PULPO|CHILTEPEC|X|9331218168|X|X|X|ENTRADA DEL RESTAURANT EL PULPO|X|LUNES|X|X|X|X|X|DOMICILIO |1600|13200|0|0|0|2022-08-01|2022-08-08|x|x|x|x|x|QWZGYT4O9KVTQO|x|HOMBRE|X|14800|X|X|X|X|X|X|X|X|CARDENAS|X|X|X|X|X</v>
      </c>
    </row>
    <row r="1567" spans="1:82" x14ac:dyDescent="0.25">
      <c r="A1567" t="s">
        <v>1701</v>
      </c>
      <c r="B1567" t="s">
        <v>2572</v>
      </c>
      <c r="C1567">
        <v>3</v>
      </c>
      <c r="D1567" t="s">
        <v>3183</v>
      </c>
      <c r="E1567" t="s">
        <v>3188</v>
      </c>
      <c r="F1567" t="s">
        <v>3192</v>
      </c>
      <c r="G1567" t="s">
        <v>3457</v>
      </c>
      <c r="H1567" t="s">
        <v>3962</v>
      </c>
      <c r="I1567">
        <v>14800</v>
      </c>
      <c r="J1567">
        <v>0</v>
      </c>
      <c r="K1567">
        <v>100</v>
      </c>
      <c r="L1567">
        <v>50</v>
      </c>
      <c r="M1567">
        <v>1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 t="s">
        <v>4744</v>
      </c>
      <c r="AC1567" t="s">
        <v>4183</v>
      </c>
      <c r="AD1567" t="s">
        <v>4234</v>
      </c>
      <c r="AE1567" t="s">
        <v>4</v>
      </c>
      <c r="AF1567" t="s">
        <v>1</v>
      </c>
      <c r="AG1567" t="s">
        <v>1</v>
      </c>
      <c r="AH1567" t="s">
        <v>3237</v>
      </c>
      <c r="AI1567" t="s">
        <v>3457</v>
      </c>
      <c r="AJ1567" t="s">
        <v>1</v>
      </c>
      <c r="AK1567">
        <v>9331060490</v>
      </c>
      <c r="AL1567" t="s">
        <v>1</v>
      </c>
      <c r="AM1567" t="s">
        <v>1</v>
      </c>
      <c r="AN1567" t="s">
        <v>1</v>
      </c>
      <c r="AO1567" t="s">
        <v>3237</v>
      </c>
      <c r="AP1567" t="s">
        <v>1</v>
      </c>
      <c r="AQ1567" t="s">
        <v>2</v>
      </c>
      <c r="AR1567" t="s">
        <v>1</v>
      </c>
      <c r="AS1567" t="s">
        <v>1</v>
      </c>
      <c r="AT1567" t="s">
        <v>1</v>
      </c>
      <c r="AU1567" t="s">
        <v>1</v>
      </c>
      <c r="AV1567" t="s">
        <v>1</v>
      </c>
      <c r="AW1567" t="s">
        <v>11</v>
      </c>
      <c r="AX1567">
        <f>Tabla1[[#This Row],[precio del paquete]]-Tabla1[[#This Row],[Saldo_Deudor]]</f>
        <v>100</v>
      </c>
      <c r="AY1567">
        <v>14700</v>
      </c>
      <c r="AZ1567">
        <v>0</v>
      </c>
      <c r="BA1567">
        <v>0</v>
      </c>
      <c r="BB1567" s="20">
        <v>0</v>
      </c>
      <c r="BC1567" t="s">
        <v>3962</v>
      </c>
      <c r="BD1567" t="s">
        <v>4153</v>
      </c>
      <c r="BE1567" t="s">
        <v>3</v>
      </c>
      <c r="BF1567" t="s">
        <v>3</v>
      </c>
      <c r="BG1567" t="s">
        <v>3</v>
      </c>
      <c r="BH1567" t="s">
        <v>3</v>
      </c>
      <c r="BI1567" t="s">
        <v>3</v>
      </c>
      <c r="BJ1567" s="19" t="s">
        <v>6139</v>
      </c>
      <c r="BK1567" t="s">
        <v>3</v>
      </c>
      <c r="BL1567" t="s">
        <v>132</v>
      </c>
      <c r="BM1567" t="s">
        <v>1</v>
      </c>
      <c r="BN1567">
        <f>Tabla1[[#This Row],[precio del paquete]]</f>
        <v>14800</v>
      </c>
      <c r="BO1567" t="s">
        <v>1</v>
      </c>
      <c r="BP1567" t="s">
        <v>1</v>
      </c>
      <c r="BQ1567" t="s">
        <v>1</v>
      </c>
      <c r="BR1567" t="s">
        <v>1</v>
      </c>
      <c r="BS1567" t="s">
        <v>1</v>
      </c>
      <c r="BT1567" t="s">
        <v>1</v>
      </c>
      <c r="BU1567" t="s">
        <v>1</v>
      </c>
      <c r="BV1567" t="s">
        <v>1</v>
      </c>
      <c r="BW1567" t="s">
        <v>0</v>
      </c>
      <c r="BX1567" t="s">
        <v>1</v>
      </c>
      <c r="BY1567" t="s">
        <v>1</v>
      </c>
      <c r="BZ1567" t="s">
        <v>1</v>
      </c>
      <c r="CA1567" t="s">
        <v>1</v>
      </c>
      <c r="CB1567" t="s">
        <v>1</v>
      </c>
      <c r="CD1567" t="str" cm="1">
        <f t="array" aca="1" ref="CD1567" ca="1">eConcatenar(A1567:CB1567,"|")</f>
        <v>bz86jgDhzhTD0kiT|PAR2022-0101|3|MEMORIAL|TABASCO|PARAISO|NUEVO TORNO LARGO|2021-03-01|14800|0|100|50|1|0|0|0|0|0|0|0|0|0|0|0|0|0|0|MARQUES|DE LA CRUZ|GLADYS|SOLTERO|X|X|CARRETERA PRINCIPAL SIN NUMERO|NUEVO TORNO LARGO|X|9331060490|X|X|X|CARRETERA PRINCIPAL SIN NUMERO|X|LUNES|X|X|X|X|X|DOMICILIO |100|14700|0|0|0|2021-03-01|2021-03-08|x|x|x|x|x|QWZGYT4O9KVTQO|x|HOMBRE|X|14800|X|X|X|X|X|X|X|X|CARDENAS|X|X|X|X|X</v>
      </c>
    </row>
    <row r="1568" spans="1:82" x14ac:dyDescent="0.25">
      <c r="A1568" t="s">
        <v>1702</v>
      </c>
      <c r="B1568" t="s">
        <v>2693</v>
      </c>
      <c r="C1568">
        <v>3</v>
      </c>
      <c r="D1568" t="s">
        <v>3183</v>
      </c>
      <c r="E1568" t="s">
        <v>3188</v>
      </c>
      <c r="F1568" t="s">
        <v>3192</v>
      </c>
      <c r="G1568" t="s">
        <v>3518</v>
      </c>
      <c r="H1568" t="s">
        <v>3887</v>
      </c>
      <c r="I1568">
        <v>14800</v>
      </c>
      <c r="J1568">
        <v>0</v>
      </c>
      <c r="K1568">
        <v>200</v>
      </c>
      <c r="L1568">
        <v>50</v>
      </c>
      <c r="M1568">
        <v>1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0</v>
      </c>
      <c r="AA1568">
        <v>0</v>
      </c>
      <c r="AB1568" t="s">
        <v>4283</v>
      </c>
      <c r="AC1568" t="s">
        <v>4328</v>
      </c>
      <c r="AD1568" t="s">
        <v>4693</v>
      </c>
      <c r="AE1568" t="s">
        <v>4</v>
      </c>
      <c r="AF1568" t="s">
        <v>1</v>
      </c>
      <c r="AG1568" t="s">
        <v>1</v>
      </c>
      <c r="AH1568" t="s">
        <v>5605</v>
      </c>
      <c r="AI1568" t="s">
        <v>3518</v>
      </c>
      <c r="AJ1568" t="s">
        <v>1</v>
      </c>
      <c r="AK1568">
        <v>9331074263</v>
      </c>
      <c r="AL1568" t="s">
        <v>1</v>
      </c>
      <c r="AM1568" t="s">
        <v>1</v>
      </c>
      <c r="AN1568" t="s">
        <v>1</v>
      </c>
      <c r="AO1568" t="s">
        <v>5605</v>
      </c>
      <c r="AP1568" t="s">
        <v>1</v>
      </c>
      <c r="AQ1568" t="s">
        <v>2</v>
      </c>
      <c r="AR1568" t="s">
        <v>1</v>
      </c>
      <c r="AS1568" t="s">
        <v>1</v>
      </c>
      <c r="AT1568" t="s">
        <v>1</v>
      </c>
      <c r="AU1568" t="s">
        <v>1</v>
      </c>
      <c r="AV1568" t="s">
        <v>1</v>
      </c>
      <c r="AW1568" t="s">
        <v>11</v>
      </c>
      <c r="AX1568">
        <f>Tabla1[[#This Row],[precio del paquete]]-Tabla1[[#This Row],[Saldo_Deudor]]</f>
        <v>1000</v>
      </c>
      <c r="AY1568">
        <v>13800</v>
      </c>
      <c r="AZ1568">
        <v>0</v>
      </c>
      <c r="BA1568">
        <v>0</v>
      </c>
      <c r="BB1568" s="20">
        <v>0</v>
      </c>
      <c r="BC1568" t="s">
        <v>3858</v>
      </c>
      <c r="BD1568" t="s">
        <v>3987</v>
      </c>
      <c r="BE1568" t="s">
        <v>3</v>
      </c>
      <c r="BF1568" t="s">
        <v>3</v>
      </c>
      <c r="BG1568" t="s">
        <v>3</v>
      </c>
      <c r="BH1568" t="s">
        <v>3</v>
      </c>
      <c r="BI1568" t="s">
        <v>3</v>
      </c>
      <c r="BJ1568" s="18" t="s">
        <v>6139</v>
      </c>
      <c r="BK1568" t="s">
        <v>3</v>
      </c>
      <c r="BL1568" t="s">
        <v>132</v>
      </c>
      <c r="BM1568" t="s">
        <v>1</v>
      </c>
      <c r="BN1568">
        <f>Tabla1[[#This Row],[precio del paquete]]</f>
        <v>14800</v>
      </c>
      <c r="BO1568" t="s">
        <v>1</v>
      </c>
      <c r="BP1568" t="s">
        <v>1</v>
      </c>
      <c r="BQ1568" t="s">
        <v>1</v>
      </c>
      <c r="BR1568" t="s">
        <v>1</v>
      </c>
      <c r="BS1568" t="s">
        <v>1</v>
      </c>
      <c r="BT1568" t="s">
        <v>1</v>
      </c>
      <c r="BU1568" t="s">
        <v>1</v>
      </c>
      <c r="BV1568" t="s">
        <v>1</v>
      </c>
      <c r="BW1568" t="s">
        <v>0</v>
      </c>
      <c r="BX1568" t="s">
        <v>1</v>
      </c>
      <c r="BY1568" t="s">
        <v>1</v>
      </c>
      <c r="BZ1568" t="s">
        <v>1</v>
      </c>
      <c r="CA1568" t="s">
        <v>1</v>
      </c>
      <c r="CB1568" t="s">
        <v>1</v>
      </c>
      <c r="CD1568" t="str" cm="1">
        <f t="array" aca="1" ref="CD1568" ca="1">eConcatenar(A1568:CB1568,"|")</f>
        <v>A3pnAnqhLVDd4ZGv|PAR2021-2906|3|MEMORIAL|TABASCO|PARAISO|RANCHERIA JALAPITA|2021-09-13|14800|0|200|50|1|0|0|0|0|0|0|0|0|0|0|0|0|0|0|CORDOVA|CUPIL|MARCOLFA|SOLTERO|X|X|CARRETERA A LA PLAYA EL MORRAL|RANCHERIA JALAPITA|X|9331074263|X|X|X|CARRETERA A LA PLAYA EL MORRAL|X|LUNES|X|X|X|X|X|DOMICILIO |1000|13800|0|0|0|2021-11-19|2021-11-26|x|x|x|x|x|QWZGYT4O9KVTQO|x|HOMBRE|X|14800|X|X|X|X|X|X|X|X|CARDENAS|X|X|X|X|X</v>
      </c>
    </row>
    <row r="1569" spans="1:82" x14ac:dyDescent="0.25">
      <c r="A1569" t="s">
        <v>1703</v>
      </c>
      <c r="B1569" t="s">
        <v>2643</v>
      </c>
      <c r="C1569">
        <v>3</v>
      </c>
      <c r="D1569" t="s">
        <v>3187</v>
      </c>
      <c r="E1569" t="s">
        <v>3188</v>
      </c>
      <c r="F1569" t="s">
        <v>3192</v>
      </c>
      <c r="G1569" t="s">
        <v>3496</v>
      </c>
      <c r="H1569" t="s">
        <v>3990</v>
      </c>
      <c r="I1569">
        <v>12900</v>
      </c>
      <c r="J1569">
        <v>0</v>
      </c>
      <c r="K1569">
        <v>200</v>
      </c>
      <c r="L1569">
        <v>50</v>
      </c>
      <c r="M1569">
        <v>1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 t="s">
        <v>4428</v>
      </c>
      <c r="AC1569" t="s">
        <v>4201</v>
      </c>
      <c r="AD1569" t="s">
        <v>4795</v>
      </c>
      <c r="AE1569" t="s">
        <v>4</v>
      </c>
      <c r="AF1569" t="s">
        <v>1</v>
      </c>
      <c r="AG1569" t="s">
        <v>1</v>
      </c>
      <c r="AH1569" t="s">
        <v>5562</v>
      </c>
      <c r="AI1569" t="s">
        <v>3496</v>
      </c>
      <c r="AJ1569" t="s">
        <v>1</v>
      </c>
      <c r="AK1569">
        <v>9331135662</v>
      </c>
      <c r="AL1569" t="s">
        <v>1</v>
      </c>
      <c r="AM1569" t="s">
        <v>1</v>
      </c>
      <c r="AN1569" t="s">
        <v>1</v>
      </c>
      <c r="AO1569" t="s">
        <v>5562</v>
      </c>
      <c r="AP1569" t="s">
        <v>1</v>
      </c>
      <c r="AQ1569" t="s">
        <v>2</v>
      </c>
      <c r="AR1569" t="s">
        <v>1</v>
      </c>
      <c r="AS1569" t="s">
        <v>1</v>
      </c>
      <c r="AT1569" t="s">
        <v>1</v>
      </c>
      <c r="AU1569" t="s">
        <v>1</v>
      </c>
      <c r="AV1569" t="s">
        <v>1</v>
      </c>
      <c r="AW1569" t="s">
        <v>11</v>
      </c>
      <c r="AX1569">
        <f>Tabla1[[#This Row],[precio del paquete]]-Tabla1[[#This Row],[Saldo_Deudor]]</f>
        <v>8350</v>
      </c>
      <c r="AY1569">
        <v>4550</v>
      </c>
      <c r="AZ1569">
        <v>0</v>
      </c>
      <c r="BA1569">
        <v>0</v>
      </c>
      <c r="BB1569" s="20">
        <v>0</v>
      </c>
      <c r="BC1569" t="s">
        <v>3924</v>
      </c>
      <c r="BD1569" t="s">
        <v>6041</v>
      </c>
      <c r="BE1569" t="s">
        <v>3</v>
      </c>
      <c r="BF1569" t="s">
        <v>3</v>
      </c>
      <c r="BG1569" t="s">
        <v>3</v>
      </c>
      <c r="BH1569" t="s">
        <v>3</v>
      </c>
      <c r="BI1569" t="s">
        <v>3</v>
      </c>
      <c r="BJ1569" s="19" t="s">
        <v>6139</v>
      </c>
      <c r="BK1569" t="s">
        <v>3</v>
      </c>
      <c r="BL1569" t="s">
        <v>132</v>
      </c>
      <c r="BM1569" t="s">
        <v>1</v>
      </c>
      <c r="BN1569">
        <f>Tabla1[[#This Row],[precio del paquete]]</f>
        <v>12900</v>
      </c>
      <c r="BO1569" t="s">
        <v>1</v>
      </c>
      <c r="BP1569" t="s">
        <v>1</v>
      </c>
      <c r="BQ1569" t="s">
        <v>1</v>
      </c>
      <c r="BR1569" t="s">
        <v>1</v>
      </c>
      <c r="BS1569" t="s">
        <v>1</v>
      </c>
      <c r="BT1569" t="s">
        <v>1</v>
      </c>
      <c r="BU1569" t="s">
        <v>1</v>
      </c>
      <c r="BV1569" t="s">
        <v>1</v>
      </c>
      <c r="BW1569" t="s">
        <v>0</v>
      </c>
      <c r="BX1569" t="s">
        <v>1</v>
      </c>
      <c r="BY1569" t="s">
        <v>1</v>
      </c>
      <c r="BZ1569" t="s">
        <v>1</v>
      </c>
      <c r="CA1569" t="s">
        <v>1</v>
      </c>
      <c r="CB1569" t="s">
        <v>1</v>
      </c>
      <c r="CD1569" t="str" cm="1">
        <f t="array" aca="1" ref="CD1569" ca="1">eConcatenar(A1569:CB1569,"|")</f>
        <v>RxwCJRwn974wbz3N|PAR2019-0001|3|ECONOLINE|TABASCO|PARAISO|PUERTO CEIBA CARRIZAL|2019-03-01|12900|0|200|50|1|0|0|0|0|0|0|0|0|0|0|0|0|0|0|IZQUIERDO|HERNANDEZ|MARBELLA|SOLTERO|X|X|CALLE LOS DELFINES|PUERTO CEIBA CARRIZAL|X|9331135662|X|X|X|CALLE LOS DELFINES|X|LUNES|X|X|X|X|X|DOMICILIO |8350|4550|0|0|0|2022-08-01|2022-08-08|x|x|x|x|x|QWZGYT4O9KVTQO|x|HOMBRE|X|12900|X|X|X|X|X|X|X|X|CARDENAS|X|X|X|X|X</v>
      </c>
    </row>
    <row r="1570" spans="1:82" x14ac:dyDescent="0.25">
      <c r="A1570" t="s">
        <v>1704</v>
      </c>
      <c r="B1570" t="s">
        <v>2859</v>
      </c>
      <c r="C1570">
        <v>3</v>
      </c>
      <c r="D1570" t="s">
        <v>3187</v>
      </c>
      <c r="E1570" t="s">
        <v>3188</v>
      </c>
      <c r="F1570" t="s">
        <v>3192</v>
      </c>
      <c r="G1570" t="s">
        <v>3609</v>
      </c>
      <c r="H1570" t="s">
        <v>4068</v>
      </c>
      <c r="I1570">
        <v>12900</v>
      </c>
      <c r="J1570">
        <v>0</v>
      </c>
      <c r="K1570">
        <v>200</v>
      </c>
      <c r="L1570">
        <v>50</v>
      </c>
      <c r="M1570">
        <v>1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0</v>
      </c>
      <c r="AA1570">
        <v>0</v>
      </c>
      <c r="AB1570" t="s">
        <v>4346</v>
      </c>
      <c r="AC1570" t="s">
        <v>4221</v>
      </c>
      <c r="AD1570" t="s">
        <v>4353</v>
      </c>
      <c r="AE1570" t="s">
        <v>4</v>
      </c>
      <c r="AF1570" t="s">
        <v>1</v>
      </c>
      <c r="AG1570" t="s">
        <v>1</v>
      </c>
      <c r="AH1570" t="s">
        <v>5710</v>
      </c>
      <c r="AI1570" t="s">
        <v>3609</v>
      </c>
      <c r="AJ1570" t="s">
        <v>1</v>
      </c>
      <c r="AK1570">
        <v>5520114553</v>
      </c>
      <c r="AL1570" t="s">
        <v>1</v>
      </c>
      <c r="AM1570" t="s">
        <v>1</v>
      </c>
      <c r="AN1570" t="s">
        <v>1</v>
      </c>
      <c r="AO1570" t="s">
        <v>5710</v>
      </c>
      <c r="AP1570" t="s">
        <v>1</v>
      </c>
      <c r="AQ1570" t="s">
        <v>2</v>
      </c>
      <c r="AR1570" t="s">
        <v>1</v>
      </c>
      <c r="AS1570" t="s">
        <v>1</v>
      </c>
      <c r="AT1570" t="s">
        <v>1</v>
      </c>
      <c r="AU1570" t="s">
        <v>1</v>
      </c>
      <c r="AV1570" t="s">
        <v>1</v>
      </c>
      <c r="AW1570" t="s">
        <v>11</v>
      </c>
      <c r="AX1570">
        <f>Tabla1[[#This Row],[precio del paquete]]-Tabla1[[#This Row],[Saldo_Deudor]]</f>
        <v>4850</v>
      </c>
      <c r="AY1570">
        <v>8050</v>
      </c>
      <c r="AZ1570">
        <v>0</v>
      </c>
      <c r="BA1570">
        <v>0</v>
      </c>
      <c r="BB1570" s="20">
        <v>0</v>
      </c>
      <c r="BC1570" t="s">
        <v>4124</v>
      </c>
      <c r="BD1570" t="s">
        <v>4103</v>
      </c>
      <c r="BE1570" t="s">
        <v>3</v>
      </c>
      <c r="BF1570" t="s">
        <v>3</v>
      </c>
      <c r="BG1570" t="s">
        <v>3</v>
      </c>
      <c r="BH1570" t="s">
        <v>3</v>
      </c>
      <c r="BI1570" t="s">
        <v>3</v>
      </c>
      <c r="BJ1570" s="18" t="s">
        <v>6139</v>
      </c>
      <c r="BK1570" t="s">
        <v>3</v>
      </c>
      <c r="BL1570" t="s">
        <v>132</v>
      </c>
      <c r="BM1570" t="s">
        <v>1</v>
      </c>
      <c r="BN1570">
        <f>Tabla1[[#This Row],[precio del paquete]]</f>
        <v>12900</v>
      </c>
      <c r="BO1570" t="s">
        <v>1</v>
      </c>
      <c r="BP1570" t="s">
        <v>1</v>
      </c>
      <c r="BQ1570" t="s">
        <v>1</v>
      </c>
      <c r="BR1570" t="s">
        <v>1</v>
      </c>
      <c r="BS1570" t="s">
        <v>1</v>
      </c>
      <c r="BT1570" t="s">
        <v>1</v>
      </c>
      <c r="BU1570" t="s">
        <v>1</v>
      </c>
      <c r="BV1570" t="s">
        <v>1</v>
      </c>
      <c r="BW1570" t="s">
        <v>0</v>
      </c>
      <c r="BX1570" t="s">
        <v>1</v>
      </c>
      <c r="BY1570" t="s">
        <v>1</v>
      </c>
      <c r="BZ1570" t="s">
        <v>1</v>
      </c>
      <c r="CA1570" t="s">
        <v>1</v>
      </c>
      <c r="CB1570" t="s">
        <v>1</v>
      </c>
      <c r="CD1570" t="str" cm="1">
        <f t="array" aca="1" ref="CD1570" ca="1">eConcatenar(A1570:CB1570,"|")</f>
        <v>eOKc2zzXGjiMd2II|PAR2020-1535|3|ECONOLINE|TABASCO|PARAISO|TORNO LARGO|2020-05-08|12900|0|200|50|1|0|0|0|0|0|0|0|0|0|0|0|0|0|0|FLORES|GONZALEZ|BARTOLO|SOLTERO|X|X|CALLE DE LA ABARROTERA|TORNO LARGO|X|5520114553|X|X|X|CALLE DE LA ABARROTERA|X|LUNES|X|X|X|X|X|DOMICILIO |4850|8050|0|0|0|2022-01-21|2022-01-28|x|x|x|x|x|QWZGYT4O9KVTQO|x|HOMBRE|X|12900|X|X|X|X|X|X|X|X|CARDENAS|X|X|X|X|X</v>
      </c>
    </row>
    <row r="1571" spans="1:82" x14ac:dyDescent="0.25">
      <c r="A1571" t="s">
        <v>1705</v>
      </c>
      <c r="B1571" t="s">
        <v>2670</v>
      </c>
      <c r="C1571">
        <v>3</v>
      </c>
      <c r="D1571" t="s">
        <v>3187</v>
      </c>
      <c r="E1571" t="s">
        <v>3188</v>
      </c>
      <c r="F1571" t="s">
        <v>3192</v>
      </c>
      <c r="G1571" t="s">
        <v>3501</v>
      </c>
      <c r="H1571" t="s">
        <v>3879</v>
      </c>
      <c r="I1571">
        <v>12900</v>
      </c>
      <c r="J1571">
        <v>0</v>
      </c>
      <c r="K1571">
        <v>200</v>
      </c>
      <c r="L1571">
        <v>50</v>
      </c>
      <c r="M1571">
        <v>1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 t="s">
        <v>4318</v>
      </c>
      <c r="AC1571" t="s">
        <v>4212</v>
      </c>
      <c r="AD1571" t="s">
        <v>4810</v>
      </c>
      <c r="AE1571" t="s">
        <v>4</v>
      </c>
      <c r="AF1571" t="s">
        <v>1</v>
      </c>
      <c r="AG1571" t="s">
        <v>1</v>
      </c>
      <c r="AH1571" t="s">
        <v>5584</v>
      </c>
      <c r="AI1571" t="s">
        <v>3501</v>
      </c>
      <c r="AJ1571" t="s">
        <v>1</v>
      </c>
      <c r="AK1571">
        <v>9331292590</v>
      </c>
      <c r="AL1571" t="s">
        <v>1</v>
      </c>
      <c r="AM1571" t="s">
        <v>1</v>
      </c>
      <c r="AN1571" t="s">
        <v>1</v>
      </c>
      <c r="AO1571" t="s">
        <v>5584</v>
      </c>
      <c r="AP1571" t="s">
        <v>1</v>
      </c>
      <c r="AQ1571" t="s">
        <v>2</v>
      </c>
      <c r="AR1571" t="s">
        <v>1</v>
      </c>
      <c r="AS1571" t="s">
        <v>1</v>
      </c>
      <c r="AT1571" t="s">
        <v>1</v>
      </c>
      <c r="AU1571" t="s">
        <v>1</v>
      </c>
      <c r="AV1571" t="s">
        <v>1</v>
      </c>
      <c r="AW1571" t="s">
        <v>11</v>
      </c>
      <c r="AX1571">
        <f>Tabla1[[#This Row],[precio del paquete]]-Tabla1[[#This Row],[Saldo_Deudor]]</f>
        <v>12700</v>
      </c>
      <c r="AY1571">
        <v>200</v>
      </c>
      <c r="AZ1571">
        <v>0</v>
      </c>
      <c r="BA1571">
        <v>0</v>
      </c>
      <c r="BB1571" s="20">
        <v>0</v>
      </c>
      <c r="BC1571" t="s">
        <v>5975</v>
      </c>
      <c r="BD1571" t="s">
        <v>6011</v>
      </c>
      <c r="BE1571" t="s">
        <v>3</v>
      </c>
      <c r="BF1571" t="s">
        <v>3</v>
      </c>
      <c r="BG1571" t="s">
        <v>3</v>
      </c>
      <c r="BH1571" t="s">
        <v>3</v>
      </c>
      <c r="BI1571" t="s">
        <v>3</v>
      </c>
      <c r="BJ1571" s="19" t="s">
        <v>6139</v>
      </c>
      <c r="BK1571" t="s">
        <v>3</v>
      </c>
      <c r="BL1571" t="s">
        <v>132</v>
      </c>
      <c r="BM1571" t="s">
        <v>1</v>
      </c>
      <c r="BN1571">
        <f>Tabla1[[#This Row],[precio del paquete]]</f>
        <v>12900</v>
      </c>
      <c r="BO1571" t="s">
        <v>1</v>
      </c>
      <c r="BP1571" t="s">
        <v>1</v>
      </c>
      <c r="BQ1571" t="s">
        <v>1</v>
      </c>
      <c r="BR1571" t="s">
        <v>1</v>
      </c>
      <c r="BS1571" t="s">
        <v>1</v>
      </c>
      <c r="BT1571" t="s">
        <v>1</v>
      </c>
      <c r="BU1571" t="s">
        <v>1</v>
      </c>
      <c r="BV1571" t="s">
        <v>1</v>
      </c>
      <c r="BW1571" t="s">
        <v>0</v>
      </c>
      <c r="BX1571" t="s">
        <v>1</v>
      </c>
      <c r="BY1571" t="s">
        <v>1</v>
      </c>
      <c r="BZ1571" t="s">
        <v>1</v>
      </c>
      <c r="CA1571" t="s">
        <v>1</v>
      </c>
      <c r="CB1571" t="s">
        <v>1</v>
      </c>
      <c r="CD1571" t="str" cm="1">
        <f t="array" aca="1" ref="CD1571" ca="1">eConcatenar(A1571:CB1571,"|")</f>
        <v>MQLbFHu19cMTnQnZ|PAR2019-2763|3|ECONOLINE|TABASCO|PARAISO|RANCHERIA AQUILES SERDAN|2019-09-25|12900|0|200|50|1|0|0|0|0|0|0|0|0|0|0|0|0|0|0|GALMICHE|RAMIREZ|FATIMA DEL CARMEN|SOLTERO|X|X|ENTRADA POLLO AMY|RANCHERIA AQUILES SERDAN|X|9331292590|X|X|X|ENTRADA POLLO AMY|X|LUNES|X|X|X|X|X|DOMICILIO |12700|200|0|0|0|2022-11-21|2022-11-28|x|x|x|x|x|QWZGYT4O9KVTQO|x|HOMBRE|X|12900|X|X|X|X|X|X|X|X|CARDENAS|X|X|X|X|X</v>
      </c>
    </row>
    <row r="1572" spans="1:82" x14ac:dyDescent="0.25">
      <c r="A1572" t="s">
        <v>1706</v>
      </c>
      <c r="B1572" t="s">
        <v>2327</v>
      </c>
      <c r="C1572">
        <v>3</v>
      </c>
      <c r="D1572" t="s">
        <v>3183</v>
      </c>
      <c r="E1572" t="s">
        <v>3188</v>
      </c>
      <c r="F1572" t="s">
        <v>3192</v>
      </c>
      <c r="G1572" t="s">
        <v>3311</v>
      </c>
      <c r="H1572" t="s">
        <v>3766</v>
      </c>
      <c r="I1572">
        <v>14800</v>
      </c>
      <c r="J1572">
        <v>0</v>
      </c>
      <c r="K1572">
        <v>500</v>
      </c>
      <c r="L1572">
        <v>50</v>
      </c>
      <c r="M1572">
        <v>1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  <c r="AA1572">
        <v>0</v>
      </c>
      <c r="AB1572" t="s">
        <v>4504</v>
      </c>
      <c r="AC1572" t="s">
        <v>4201</v>
      </c>
      <c r="AD1572" t="s">
        <v>4488</v>
      </c>
      <c r="AE1572" t="s">
        <v>4</v>
      </c>
      <c r="AF1572" t="s">
        <v>1</v>
      </c>
      <c r="AG1572" t="s">
        <v>1</v>
      </c>
      <c r="AH1572" t="s">
        <v>5346</v>
      </c>
      <c r="AI1572" t="s">
        <v>3311</v>
      </c>
      <c r="AJ1572" t="s">
        <v>1</v>
      </c>
      <c r="AK1572">
        <v>9331133237</v>
      </c>
      <c r="AL1572" t="s">
        <v>1</v>
      </c>
      <c r="AM1572" t="s">
        <v>1</v>
      </c>
      <c r="AN1572" t="s">
        <v>1</v>
      </c>
      <c r="AO1572" t="s">
        <v>5346</v>
      </c>
      <c r="AP1572" t="s">
        <v>1</v>
      </c>
      <c r="AQ1572" t="s">
        <v>2</v>
      </c>
      <c r="AR1572" t="s">
        <v>1</v>
      </c>
      <c r="AS1572" t="s">
        <v>1</v>
      </c>
      <c r="AT1572" t="s">
        <v>1</v>
      </c>
      <c r="AU1572" t="s">
        <v>1</v>
      </c>
      <c r="AV1572" t="s">
        <v>1</v>
      </c>
      <c r="AW1572" t="s">
        <v>11</v>
      </c>
      <c r="AX1572">
        <f>Tabla1[[#This Row],[precio del paquete]]-Tabla1[[#This Row],[Saldo_Deudor]]</f>
        <v>14600</v>
      </c>
      <c r="AY1572">
        <v>200</v>
      </c>
      <c r="AZ1572">
        <v>0</v>
      </c>
      <c r="BA1572">
        <v>0</v>
      </c>
      <c r="BB1572" s="20">
        <v>0</v>
      </c>
      <c r="BC1572" t="s">
        <v>5975</v>
      </c>
      <c r="BD1572" t="s">
        <v>6011</v>
      </c>
      <c r="BE1572" t="s">
        <v>3</v>
      </c>
      <c r="BF1572" t="s">
        <v>3</v>
      </c>
      <c r="BG1572" t="s">
        <v>3</v>
      </c>
      <c r="BH1572" t="s">
        <v>3</v>
      </c>
      <c r="BI1572" t="s">
        <v>3</v>
      </c>
      <c r="BJ1572" s="18" t="s">
        <v>6139</v>
      </c>
      <c r="BK1572" t="s">
        <v>3</v>
      </c>
      <c r="BL1572" t="s">
        <v>132</v>
      </c>
      <c r="BM1572" t="s">
        <v>1</v>
      </c>
      <c r="BN1572">
        <f>Tabla1[[#This Row],[precio del paquete]]</f>
        <v>14800</v>
      </c>
      <c r="BO1572" t="s">
        <v>1</v>
      </c>
      <c r="BP1572" t="s">
        <v>1</v>
      </c>
      <c r="BQ1572" t="s">
        <v>1</v>
      </c>
      <c r="BR1572" t="s">
        <v>1</v>
      </c>
      <c r="BS1572" t="s">
        <v>1</v>
      </c>
      <c r="BT1572" t="s">
        <v>1</v>
      </c>
      <c r="BU1572" t="s">
        <v>1</v>
      </c>
      <c r="BV1572" t="s">
        <v>1</v>
      </c>
      <c r="BW1572" t="s">
        <v>0</v>
      </c>
      <c r="BX1572" t="s">
        <v>1</v>
      </c>
      <c r="BY1572" t="s">
        <v>1</v>
      </c>
      <c r="BZ1572" t="s">
        <v>1</v>
      </c>
      <c r="CA1572" t="s">
        <v>1</v>
      </c>
      <c r="CB1572" t="s">
        <v>1</v>
      </c>
      <c r="CD1572" t="str" cm="1">
        <f t="array" aca="1" ref="CD1572" ca="1">eConcatenar(A1572:CB1572,"|")</f>
        <v>gKH6IDkRqlNnuzFA|PAR2021-3959|3|MEMORIAL|TABASCO|PARAISO|EJIDO CHILTEPEC|2021-10-12|14800|0|500|50|1|0|0|0|0|0|0|0|0|0|0|0|0|0|0|BELTRAN|HERNANDEZ|RAMON|SOLTERO|X|X|LOCALIDAD CHILTEPEC SECCION TANQUE|EJIDO CHILTEPEC|X|9331133237|X|X|X|LOCALIDAD CHILTEPEC SECCION TANQUE|X|LUNES|X|X|X|X|X|DOMICILIO |14600|200|0|0|0|2022-11-21|2022-11-28|x|x|x|x|x|QWZGYT4O9KVTQO|x|HOMBRE|X|14800|X|X|X|X|X|X|X|X|CARDENAS|X|X|X|X|X</v>
      </c>
    </row>
    <row r="1573" spans="1:82" x14ac:dyDescent="0.25">
      <c r="A1573" t="s">
        <v>1707</v>
      </c>
      <c r="B1573" t="s">
        <v>2698</v>
      </c>
      <c r="C1573">
        <v>3</v>
      </c>
      <c r="D1573" t="s">
        <v>3183</v>
      </c>
      <c r="E1573" t="s">
        <v>3188</v>
      </c>
      <c r="F1573" t="s">
        <v>3192</v>
      </c>
      <c r="G1573" t="s">
        <v>3521</v>
      </c>
      <c r="H1573" t="s">
        <v>3813</v>
      </c>
      <c r="I1573">
        <v>14800</v>
      </c>
      <c r="J1573">
        <v>0</v>
      </c>
      <c r="K1573">
        <v>200</v>
      </c>
      <c r="L1573">
        <v>50</v>
      </c>
      <c r="M1573">
        <v>1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 t="s">
        <v>4642</v>
      </c>
      <c r="AC1573" t="s">
        <v>4381</v>
      </c>
      <c r="AD1573" t="s">
        <v>4834</v>
      </c>
      <c r="AE1573" t="s">
        <v>4</v>
      </c>
      <c r="AF1573" t="s">
        <v>1</v>
      </c>
      <c r="AG1573" t="s">
        <v>1</v>
      </c>
      <c r="AH1573" t="s">
        <v>5610</v>
      </c>
      <c r="AI1573" t="s">
        <v>3521</v>
      </c>
      <c r="AJ1573" t="s">
        <v>1</v>
      </c>
      <c r="AK1573">
        <v>9334063471</v>
      </c>
      <c r="AL1573" t="s">
        <v>1</v>
      </c>
      <c r="AM1573" t="s">
        <v>1</v>
      </c>
      <c r="AN1573" t="s">
        <v>1</v>
      </c>
      <c r="AO1573" t="s">
        <v>5610</v>
      </c>
      <c r="AP1573" t="s">
        <v>1</v>
      </c>
      <c r="AQ1573" t="s">
        <v>2</v>
      </c>
      <c r="AR1573" t="s">
        <v>1</v>
      </c>
      <c r="AS1573" t="s">
        <v>1</v>
      </c>
      <c r="AT1573" t="s">
        <v>1</v>
      </c>
      <c r="AU1573" t="s">
        <v>1</v>
      </c>
      <c r="AV1573" t="s">
        <v>1</v>
      </c>
      <c r="AW1573" t="s">
        <v>11</v>
      </c>
      <c r="AX1573">
        <f>Tabla1[[#This Row],[precio del paquete]]-Tabla1[[#This Row],[Saldo_Deudor]]</f>
        <v>14600</v>
      </c>
      <c r="AY1573">
        <v>200</v>
      </c>
      <c r="AZ1573">
        <v>0</v>
      </c>
      <c r="BA1573">
        <v>0</v>
      </c>
      <c r="BB1573" s="20">
        <v>0</v>
      </c>
      <c r="BC1573" t="s">
        <v>4124</v>
      </c>
      <c r="BD1573" t="s">
        <v>4103</v>
      </c>
      <c r="BE1573" t="s">
        <v>3</v>
      </c>
      <c r="BF1573" t="s">
        <v>3</v>
      </c>
      <c r="BG1573" t="s">
        <v>3</v>
      </c>
      <c r="BH1573" t="s">
        <v>3</v>
      </c>
      <c r="BI1573" t="s">
        <v>3</v>
      </c>
      <c r="BJ1573" s="19" t="s">
        <v>6139</v>
      </c>
      <c r="BK1573" t="s">
        <v>3</v>
      </c>
      <c r="BL1573" t="s">
        <v>132</v>
      </c>
      <c r="BM1573" t="s">
        <v>1</v>
      </c>
      <c r="BN1573">
        <f>Tabla1[[#This Row],[precio del paquete]]</f>
        <v>14800</v>
      </c>
      <c r="BO1573" t="s">
        <v>1</v>
      </c>
      <c r="BP1573" t="s">
        <v>1</v>
      </c>
      <c r="BQ1573" t="s">
        <v>1</v>
      </c>
      <c r="BR1573" t="s">
        <v>1</v>
      </c>
      <c r="BS1573" t="s">
        <v>1</v>
      </c>
      <c r="BT1573" t="s">
        <v>1</v>
      </c>
      <c r="BU1573" t="s">
        <v>1</v>
      </c>
      <c r="BV1573" t="s">
        <v>1</v>
      </c>
      <c r="BW1573" t="s">
        <v>0</v>
      </c>
      <c r="BX1573" t="s">
        <v>1</v>
      </c>
      <c r="BY1573" t="s">
        <v>1</v>
      </c>
      <c r="BZ1573" t="s">
        <v>1</v>
      </c>
      <c r="CA1573" t="s">
        <v>1</v>
      </c>
      <c r="CB1573" t="s">
        <v>1</v>
      </c>
      <c r="CD1573" t="str" cm="1">
        <f t="array" aca="1" ref="CD1573" ca="1">eConcatenar(A1573:CB1573,"|")</f>
        <v>4TvpPRQoityc14P7|PAR2021-3536|3|MEMORIAL|TABASCO|PARAISO|RANCHERIA JOSE MARIA MORELOS BELLOTE|2021-04-11|14800|0|200|50|1|0|0|0|0|0|0|0|0|0|0|0|0|0|0|CARRILLO|DE DIOS|RUBICELA|SOLTERO|X|X|CARRETERA PARAISO - CHILTEPEC|RANCHERIA JOSE MARIA MORELOS BELLOTE|X|9334063471|X|X|X|CARRETERA PARAISO - CHILTEPEC|X|LUNES|X|X|X|X|X|DOMICILIO |14600|200|0|0|0|2022-01-21|2022-01-28|x|x|x|x|x|QWZGYT4O9KVTQO|x|HOMBRE|X|14800|X|X|X|X|X|X|X|X|CARDENAS|X|X|X|X|X</v>
      </c>
    </row>
    <row r="1574" spans="1:82" x14ac:dyDescent="0.25">
      <c r="A1574" t="s">
        <v>1708</v>
      </c>
      <c r="B1574" t="s">
        <v>2846</v>
      </c>
      <c r="C1574">
        <v>3</v>
      </c>
      <c r="D1574" t="s">
        <v>3183</v>
      </c>
      <c r="E1574" t="s">
        <v>3188</v>
      </c>
      <c r="F1574" t="s">
        <v>3189</v>
      </c>
      <c r="G1574" t="s">
        <v>3604</v>
      </c>
      <c r="H1574" t="s">
        <v>3963</v>
      </c>
      <c r="I1574">
        <v>14800</v>
      </c>
      <c r="J1574">
        <v>0</v>
      </c>
      <c r="K1574">
        <v>300</v>
      </c>
      <c r="L1574">
        <v>50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0</v>
      </c>
      <c r="AA1574">
        <v>0</v>
      </c>
      <c r="AB1574" t="s">
        <v>4339</v>
      </c>
      <c r="AC1574" t="s">
        <v>4943</v>
      </c>
      <c r="AD1574" t="s">
        <v>4396</v>
      </c>
      <c r="AE1574" t="s">
        <v>4</v>
      </c>
      <c r="AF1574" t="s">
        <v>1</v>
      </c>
      <c r="AG1574" t="s">
        <v>1</v>
      </c>
      <c r="AH1574" t="s">
        <v>5701</v>
      </c>
      <c r="AI1574" t="s">
        <v>3604</v>
      </c>
      <c r="AJ1574" t="s">
        <v>1</v>
      </c>
      <c r="AK1574">
        <v>9331188041</v>
      </c>
      <c r="AL1574" t="s">
        <v>1</v>
      </c>
      <c r="AM1574" t="s">
        <v>1</v>
      </c>
      <c r="AN1574" t="s">
        <v>1</v>
      </c>
      <c r="AO1574" t="s">
        <v>5701</v>
      </c>
      <c r="AP1574" t="s">
        <v>1</v>
      </c>
      <c r="AQ1574" t="s">
        <v>2</v>
      </c>
      <c r="AR1574" t="s">
        <v>1</v>
      </c>
      <c r="AS1574" t="s">
        <v>1</v>
      </c>
      <c r="AT1574" t="s">
        <v>1</v>
      </c>
      <c r="AU1574" t="s">
        <v>1</v>
      </c>
      <c r="AV1574" t="s">
        <v>1</v>
      </c>
      <c r="AW1574" t="s">
        <v>11</v>
      </c>
      <c r="AX1574">
        <f>Tabla1[[#This Row],[precio del paquete]]-Tabla1[[#This Row],[Saldo_Deudor]]</f>
        <v>1700</v>
      </c>
      <c r="AY1574">
        <v>13100</v>
      </c>
      <c r="AZ1574">
        <v>0</v>
      </c>
      <c r="BA1574">
        <v>0</v>
      </c>
      <c r="BB1574" s="20">
        <v>0</v>
      </c>
      <c r="BC1574" t="s">
        <v>3984</v>
      </c>
      <c r="BD1574" t="s">
        <v>6096</v>
      </c>
      <c r="BE1574" t="s">
        <v>3</v>
      </c>
      <c r="BF1574" t="s">
        <v>3</v>
      </c>
      <c r="BG1574" t="s">
        <v>3</v>
      </c>
      <c r="BH1574" t="s">
        <v>3</v>
      </c>
      <c r="BI1574" t="s">
        <v>3</v>
      </c>
      <c r="BJ1574" s="18" t="s">
        <v>6139</v>
      </c>
      <c r="BK1574" t="s">
        <v>3</v>
      </c>
      <c r="BL1574" t="s">
        <v>132</v>
      </c>
      <c r="BM1574" t="s">
        <v>1</v>
      </c>
      <c r="BN1574">
        <f>Tabla1[[#This Row],[precio del paquete]]</f>
        <v>14800</v>
      </c>
      <c r="BO1574" t="s">
        <v>1</v>
      </c>
      <c r="BP1574" t="s">
        <v>1</v>
      </c>
      <c r="BQ1574" t="s">
        <v>1</v>
      </c>
      <c r="BR1574" t="s">
        <v>1</v>
      </c>
      <c r="BS1574" t="s">
        <v>1</v>
      </c>
      <c r="BT1574" t="s">
        <v>1</v>
      </c>
      <c r="BU1574" t="s">
        <v>1</v>
      </c>
      <c r="BV1574" t="s">
        <v>1</v>
      </c>
      <c r="BW1574" t="s">
        <v>0</v>
      </c>
      <c r="BX1574" t="s">
        <v>1</v>
      </c>
      <c r="BY1574" t="s">
        <v>1</v>
      </c>
      <c r="BZ1574" t="s">
        <v>1</v>
      </c>
      <c r="CA1574" t="s">
        <v>1</v>
      </c>
      <c r="CB1574" t="s">
        <v>1</v>
      </c>
      <c r="CD1574" t="str" cm="1">
        <f t="array" aca="1" ref="CD1574" ca="1">eConcatenar(A1574:CB1574,"|")</f>
        <v>YCBwiqPCvNSDZ8nE|COM2021-2935|3|MEMORIAL|TABASCO|COMALCALCO|SUR SEGUNDA SECCION |2021-09-15|14800|0|300|50|0|0|0|0|0|0|0|0|0|0|0|0|0|0|0|CALDERON|TIQUE|GABRIELA|SOLTERO|X|X|CARRETERA VECINAL COMALCALCO TULIPAN|SUR SEGUNDA SECCION |X|9331188041|X|X|X|CARRETERA VECINAL COMALCALCO TULIPAN|X|LUNES|X|X|X|X|X|DOMICILIO |1700|13100|0|0|0|2021-12-29|2022-01-05|x|x|x|x|x|QWZGYT4O9KVTQO|x|HOMBRE|X|14800|X|X|X|X|X|X|X|X|CARDENAS|X|X|X|X|X</v>
      </c>
    </row>
    <row r="1575" spans="1:82" x14ac:dyDescent="0.25">
      <c r="A1575" t="s">
        <v>1709</v>
      </c>
      <c r="B1575" t="s">
        <v>2171</v>
      </c>
      <c r="C1575">
        <v>3</v>
      </c>
      <c r="D1575" t="s">
        <v>3183</v>
      </c>
      <c r="E1575" t="s">
        <v>3188</v>
      </c>
      <c r="F1575" t="s">
        <v>0</v>
      </c>
      <c r="G1575" t="s">
        <v>3225</v>
      </c>
      <c r="H1575" t="s">
        <v>3781</v>
      </c>
      <c r="I1575">
        <v>14800</v>
      </c>
      <c r="J1575">
        <v>0</v>
      </c>
      <c r="K1575">
        <v>200</v>
      </c>
      <c r="L1575">
        <v>50</v>
      </c>
      <c r="M1575">
        <v>2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0</v>
      </c>
      <c r="AA1575">
        <v>0</v>
      </c>
      <c r="AB1575" t="s">
        <v>4264</v>
      </c>
      <c r="AC1575" t="s">
        <v>4265</v>
      </c>
      <c r="AD1575" t="s">
        <v>4266</v>
      </c>
      <c r="AE1575" t="s">
        <v>4</v>
      </c>
      <c r="AF1575" t="s">
        <v>1</v>
      </c>
      <c r="AG1575" t="s">
        <v>1</v>
      </c>
      <c r="AH1575" t="s">
        <v>5215</v>
      </c>
      <c r="AI1575" t="s">
        <v>3225</v>
      </c>
      <c r="AJ1575" t="s">
        <v>1</v>
      </c>
      <c r="AK1575">
        <v>9372720454</v>
      </c>
      <c r="AL1575" t="s">
        <v>1</v>
      </c>
      <c r="AM1575" t="s">
        <v>1</v>
      </c>
      <c r="AN1575" t="s">
        <v>1</v>
      </c>
      <c r="AO1575" t="s">
        <v>5215</v>
      </c>
      <c r="AP1575" t="s">
        <v>1</v>
      </c>
      <c r="AQ1575" t="s">
        <v>2</v>
      </c>
      <c r="AR1575" t="s">
        <v>1</v>
      </c>
      <c r="AS1575" t="s">
        <v>1</v>
      </c>
      <c r="AT1575" t="s">
        <v>1</v>
      </c>
      <c r="AU1575" t="s">
        <v>1</v>
      </c>
      <c r="AV1575" t="s">
        <v>1</v>
      </c>
      <c r="AW1575" t="s">
        <v>11</v>
      </c>
      <c r="AX1575">
        <f>Tabla1[[#This Row],[precio del paquete]]-Tabla1[[#This Row],[Saldo_Deudor]]</f>
        <v>700</v>
      </c>
      <c r="AY1575">
        <v>14100</v>
      </c>
      <c r="AZ1575">
        <v>0</v>
      </c>
      <c r="BA1575">
        <v>0</v>
      </c>
      <c r="BB1575" s="20">
        <v>0</v>
      </c>
      <c r="BC1575" t="s">
        <v>3766</v>
      </c>
      <c r="BD1575" t="s">
        <v>3794</v>
      </c>
      <c r="BE1575" t="s">
        <v>3</v>
      </c>
      <c r="BF1575" t="s">
        <v>3</v>
      </c>
      <c r="BG1575" t="s">
        <v>3</v>
      </c>
      <c r="BH1575" t="s">
        <v>3</v>
      </c>
      <c r="BI1575" t="s">
        <v>3</v>
      </c>
      <c r="BJ1575" s="19" t="s">
        <v>6150</v>
      </c>
      <c r="BK1575" t="s">
        <v>3</v>
      </c>
      <c r="BL1575" t="s">
        <v>132</v>
      </c>
      <c r="BM1575" t="s">
        <v>1</v>
      </c>
      <c r="BN1575">
        <f>Tabla1[[#This Row],[precio del paquete]]</f>
        <v>14800</v>
      </c>
      <c r="BO1575" t="s">
        <v>1</v>
      </c>
      <c r="BP1575" t="s">
        <v>1</v>
      </c>
      <c r="BQ1575" t="s">
        <v>1</v>
      </c>
      <c r="BR1575" t="s">
        <v>1</v>
      </c>
      <c r="BS1575" t="s">
        <v>1</v>
      </c>
      <c r="BT1575" t="s">
        <v>1</v>
      </c>
      <c r="BU1575" t="s">
        <v>1</v>
      </c>
      <c r="BV1575" t="s">
        <v>1</v>
      </c>
      <c r="BW1575" t="s">
        <v>0</v>
      </c>
      <c r="BX1575" t="s">
        <v>1</v>
      </c>
      <c r="BY1575" t="s">
        <v>1</v>
      </c>
      <c r="BZ1575" t="s">
        <v>1</v>
      </c>
      <c r="CA1575" t="s">
        <v>1</v>
      </c>
      <c r="CB1575" t="s">
        <v>1</v>
      </c>
      <c r="CD1575" t="str" cm="1">
        <f t="array" aca="1" ref="CD1575" ca="1">eConcatenar(A1575:CB1575,"|")</f>
        <v>qzgRRpjNPRfHujuW|CAR2021-6077|3|MEMORIAL|TABASCO|CARDENAS|C-9 FRANCISCO I MADERO|2021-11-13|14800|0|200|50|2|0|0|0|0|0|0|0|0|0|0|0|0|0|0|AREVALO|LEYVA|YOLANDA|SOLTERO|X|X|CALLE ANDRES SANCHEZ MAGALLANES |C-9 FRANCISCO I MADERO|X|9372720454|X|X|X|CALLE ANDRES SANCHEZ MAGALLANES |X|LUNES|X|X|X|X|X|DOMICILIO |700|14100|0|0|0|2021-10-12|2021-10-19|x|x|x|x|x|AARMQKP7RFVCNAK|x|HOMBRE|X|14800|X|X|X|X|X|X|X|X|CARDENAS|X|X|X|X|X</v>
      </c>
    </row>
    <row r="1576" spans="1:82" x14ac:dyDescent="0.25">
      <c r="A1576" t="s">
        <v>1710</v>
      </c>
      <c r="B1576" t="s">
        <v>2905</v>
      </c>
      <c r="C1576">
        <v>3</v>
      </c>
      <c r="D1576" t="s">
        <v>3183</v>
      </c>
      <c r="E1576" t="s">
        <v>3188</v>
      </c>
      <c r="F1576" t="s">
        <v>0</v>
      </c>
      <c r="G1576" t="s">
        <v>1</v>
      </c>
      <c r="H1576" t="s">
        <v>4079</v>
      </c>
      <c r="I1576">
        <v>14800</v>
      </c>
      <c r="J1576">
        <v>0</v>
      </c>
      <c r="K1576">
        <v>100</v>
      </c>
      <c r="L1576">
        <v>50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0</v>
      </c>
      <c r="AB1576" t="s">
        <v>4221</v>
      </c>
      <c r="AC1576" t="s">
        <v>4255</v>
      </c>
      <c r="AD1576" t="s">
        <v>4990</v>
      </c>
      <c r="AE1576" t="s">
        <v>4</v>
      </c>
      <c r="AF1576" t="s">
        <v>1</v>
      </c>
      <c r="AG1576" t="s">
        <v>1</v>
      </c>
      <c r="AH1576" t="s">
        <v>5744</v>
      </c>
      <c r="AI1576" t="s">
        <v>1</v>
      </c>
      <c r="AJ1576" t="s">
        <v>1</v>
      </c>
      <c r="AK1576">
        <v>9331193031</v>
      </c>
      <c r="AL1576" t="s">
        <v>1</v>
      </c>
      <c r="AM1576" t="s">
        <v>1</v>
      </c>
      <c r="AN1576" t="s">
        <v>1</v>
      </c>
      <c r="AO1576" t="s">
        <v>5744</v>
      </c>
      <c r="AP1576" t="s">
        <v>1</v>
      </c>
      <c r="AQ1576" t="s">
        <v>2</v>
      </c>
      <c r="AR1576" t="s">
        <v>1</v>
      </c>
      <c r="AS1576" t="s">
        <v>1</v>
      </c>
      <c r="AT1576" t="s">
        <v>1</v>
      </c>
      <c r="AU1576" t="s">
        <v>1</v>
      </c>
      <c r="AV1576" t="s">
        <v>1</v>
      </c>
      <c r="AW1576" t="s">
        <v>11</v>
      </c>
      <c r="AX1576">
        <f>Tabla1[[#This Row],[precio del paquete]]-Tabla1[[#This Row],[Saldo_Deudor]]</f>
        <v>13400</v>
      </c>
      <c r="AY1576">
        <v>1400</v>
      </c>
      <c r="AZ1576">
        <v>0</v>
      </c>
      <c r="BA1576">
        <v>0</v>
      </c>
      <c r="BB1576" s="20">
        <v>0</v>
      </c>
      <c r="BC1576" t="s">
        <v>5987</v>
      </c>
      <c r="BD1576" t="s">
        <v>3896</v>
      </c>
      <c r="BE1576" t="s">
        <v>3</v>
      </c>
      <c r="BF1576" t="s">
        <v>3</v>
      </c>
      <c r="BG1576" t="s">
        <v>3</v>
      </c>
      <c r="BH1576" t="s">
        <v>3</v>
      </c>
      <c r="BI1576" t="s">
        <v>3</v>
      </c>
      <c r="BJ1576" s="18" t="s">
        <v>6128</v>
      </c>
      <c r="BK1576" t="s">
        <v>3</v>
      </c>
      <c r="BL1576" t="s">
        <v>132</v>
      </c>
      <c r="BM1576" t="s">
        <v>1</v>
      </c>
      <c r="BN1576">
        <f>Tabla1[[#This Row],[precio del paquete]]</f>
        <v>14800</v>
      </c>
      <c r="BO1576" t="s">
        <v>1</v>
      </c>
      <c r="BP1576" t="s">
        <v>1</v>
      </c>
      <c r="BQ1576" t="s">
        <v>1</v>
      </c>
      <c r="BR1576" t="s">
        <v>1</v>
      </c>
      <c r="BS1576" t="s">
        <v>1</v>
      </c>
      <c r="BT1576" t="s">
        <v>1</v>
      </c>
      <c r="BU1576" t="s">
        <v>1</v>
      </c>
      <c r="BV1576" t="s">
        <v>1</v>
      </c>
      <c r="BW1576" t="s">
        <v>0</v>
      </c>
      <c r="BX1576" t="s">
        <v>1</v>
      </c>
      <c r="BY1576" t="s">
        <v>1</v>
      </c>
      <c r="BZ1576" t="s">
        <v>1</v>
      </c>
      <c r="CA1576" t="s">
        <v>1</v>
      </c>
      <c r="CB1576" t="s">
        <v>1</v>
      </c>
      <c r="CD1576" t="str" cm="1">
        <f t="array" aca="1" ref="CD1576" ca="1">eConcatenar(A1576:CB1576,"|")</f>
        <v>Btu0bh8SjX4WjTwb|CAR2019-1110|3|MEMORIAL|TABASCO|CARDENAS|X|2021-09-04|14800|0|100|50|0|0|0|0|0|0|0|0|0|0|0|0|0|0|0|GONZALEZ|ALVARADO|LUCRECIA|SOLTERO|X|X|RANCHERIA CARLOS GREEN TERCERA SECCION |X|X|9331193031|X|X|X|RANCHERIA CARLOS GREEN TERCERA SECCION |X|LUNES|X|X|X|X|X|DOMICILIO |13400|1400|0|0|0|2021-12-24|2021-12-31|x|x|x|x|x|EJCRE545VMMBBOQ|x|HOMBRE|X|14800|X|X|X|X|X|X|X|X|CARDENAS|X|X|X|X|X</v>
      </c>
    </row>
    <row r="1577" spans="1:82" x14ac:dyDescent="0.25">
      <c r="A1577" t="s">
        <v>1711</v>
      </c>
      <c r="B1577" t="s">
        <v>2425</v>
      </c>
      <c r="C1577">
        <v>3</v>
      </c>
      <c r="D1577" t="s">
        <v>3184</v>
      </c>
      <c r="E1577" t="s">
        <v>3188</v>
      </c>
      <c r="F1577" t="s">
        <v>0</v>
      </c>
      <c r="G1577" t="s">
        <v>3369</v>
      </c>
      <c r="H1577" t="s">
        <v>3922</v>
      </c>
      <c r="I1577">
        <v>24500</v>
      </c>
      <c r="J1577">
        <v>0</v>
      </c>
      <c r="K1577">
        <v>100</v>
      </c>
      <c r="L1577">
        <v>50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  <c r="AA1577">
        <v>0</v>
      </c>
      <c r="AB1577" t="s">
        <v>4249</v>
      </c>
      <c r="AC1577" t="s">
        <v>4601</v>
      </c>
      <c r="AD1577" t="s">
        <v>4602</v>
      </c>
      <c r="AE1577" t="s">
        <v>4</v>
      </c>
      <c r="AF1577" t="s">
        <v>1</v>
      </c>
      <c r="AG1577" t="s">
        <v>1</v>
      </c>
      <c r="AH1577" t="s">
        <v>5417</v>
      </c>
      <c r="AI1577" t="s">
        <v>3369</v>
      </c>
      <c r="AJ1577" t="s">
        <v>1</v>
      </c>
      <c r="AK1577">
        <v>9371549821</v>
      </c>
      <c r="AL1577" t="s">
        <v>1</v>
      </c>
      <c r="AM1577" t="s">
        <v>1</v>
      </c>
      <c r="AN1577" t="s">
        <v>1</v>
      </c>
      <c r="AO1577" t="s">
        <v>5417</v>
      </c>
      <c r="AP1577" t="s">
        <v>1</v>
      </c>
      <c r="AQ1577" t="s">
        <v>2</v>
      </c>
      <c r="AR1577" t="s">
        <v>1</v>
      </c>
      <c r="AS1577" t="s">
        <v>1</v>
      </c>
      <c r="AT1577" t="s">
        <v>1</v>
      </c>
      <c r="AU1577" t="s">
        <v>1</v>
      </c>
      <c r="AV1577" t="s">
        <v>1</v>
      </c>
      <c r="AW1577" t="s">
        <v>11</v>
      </c>
      <c r="AX1577">
        <f>Tabla1[[#This Row],[precio del paquete]]-Tabla1[[#This Row],[Saldo_Deudor]]</f>
        <v>2600</v>
      </c>
      <c r="AY1577">
        <v>21900</v>
      </c>
      <c r="AZ1577">
        <v>0</v>
      </c>
      <c r="BA1577">
        <v>0</v>
      </c>
      <c r="BB1577" s="20">
        <v>0</v>
      </c>
      <c r="BC1577" t="s">
        <v>3756</v>
      </c>
      <c r="BD1577" t="s">
        <v>5987</v>
      </c>
      <c r="BE1577" t="s">
        <v>3</v>
      </c>
      <c r="BF1577" t="s">
        <v>3</v>
      </c>
      <c r="BG1577" t="s">
        <v>3</v>
      </c>
      <c r="BH1577" t="s">
        <v>3</v>
      </c>
      <c r="BI1577" t="s">
        <v>3</v>
      </c>
      <c r="BJ1577" s="19" t="s">
        <v>6128</v>
      </c>
      <c r="BK1577" t="s">
        <v>3</v>
      </c>
      <c r="BL1577" t="s">
        <v>132</v>
      </c>
      <c r="BM1577" t="s">
        <v>1</v>
      </c>
      <c r="BN1577">
        <f>Tabla1[[#This Row],[precio del paquete]]</f>
        <v>24500</v>
      </c>
      <c r="BO1577" t="s">
        <v>1</v>
      </c>
      <c r="BP1577" t="s">
        <v>1</v>
      </c>
      <c r="BQ1577" t="s">
        <v>1</v>
      </c>
      <c r="BR1577" t="s">
        <v>1</v>
      </c>
      <c r="BS1577" t="s">
        <v>1</v>
      </c>
      <c r="BT1577" t="s">
        <v>1</v>
      </c>
      <c r="BU1577" t="s">
        <v>1</v>
      </c>
      <c r="BV1577" t="s">
        <v>1</v>
      </c>
      <c r="BW1577" t="s">
        <v>0</v>
      </c>
      <c r="BX1577" t="s">
        <v>1</v>
      </c>
      <c r="BY1577" t="s">
        <v>1</v>
      </c>
      <c r="BZ1577" t="s">
        <v>1</v>
      </c>
      <c r="CA1577" t="s">
        <v>1</v>
      </c>
      <c r="CB1577" t="s">
        <v>1</v>
      </c>
      <c r="CD1577" t="str" cm="1">
        <f t="array" aca="1" ref="CD1577" ca="1">eConcatenar(A1577:CB1577,"|")</f>
        <v>gzgaFlsgWCNeah0v|CAR2021-2473|3|DIGNITY|TABASCO|CARDENAS|FRACCIONAMIENTO POMOCA|2021-05-06|24500|0|100|50|0|0|0|0|0|0|0|0|0|0|0|0|0|0|0|NARANJO|QUIROGA|MELY BERENICE|SOLTERO|X|X|CALLE 25 MANZANA 37 MODULO 4 CASA 23|FRACCIONAMIENTO POMOCA|X|9371549821|X|X|X|CALLE 25 MANZANA 37 MODULO 4 CASA 23|X|LUNES|X|X|X|X|X|DOMICILIO |2600|21900|0|0|0|2021-12-17|2021-12-24|x|x|x|x|x|EJCRE545VMMBBOQ|x|HOMBRE|X|24500|X|X|X|X|X|X|X|X|CARDENAS|X|X|X|X|X</v>
      </c>
    </row>
    <row r="1578" spans="1:82" x14ac:dyDescent="0.25">
      <c r="A1578" t="s">
        <v>1712</v>
      </c>
      <c r="B1578" t="s">
        <v>2276</v>
      </c>
      <c r="C1578">
        <v>3</v>
      </c>
      <c r="D1578" t="s">
        <v>3187</v>
      </c>
      <c r="E1578" t="s">
        <v>3188</v>
      </c>
      <c r="F1578" t="s">
        <v>0</v>
      </c>
      <c r="G1578" t="s">
        <v>3277</v>
      </c>
      <c r="H1578" t="s">
        <v>3849</v>
      </c>
      <c r="I1578">
        <v>12900</v>
      </c>
      <c r="J1578">
        <v>0</v>
      </c>
      <c r="K1578">
        <v>500</v>
      </c>
      <c r="L1578">
        <v>50</v>
      </c>
      <c r="M1578">
        <v>1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0</v>
      </c>
      <c r="AA1578">
        <v>0</v>
      </c>
      <c r="AB1578" t="s">
        <v>4247</v>
      </c>
      <c r="AC1578" t="s">
        <v>4435</v>
      </c>
      <c r="AD1578" t="s">
        <v>4436</v>
      </c>
      <c r="AE1578" t="s">
        <v>4</v>
      </c>
      <c r="AF1578" t="s">
        <v>1</v>
      </c>
      <c r="AG1578" t="s">
        <v>1</v>
      </c>
      <c r="AH1578" t="s">
        <v>5303</v>
      </c>
      <c r="AI1578" t="s">
        <v>3277</v>
      </c>
      <c r="AJ1578" t="s">
        <v>1</v>
      </c>
      <c r="AK1578">
        <v>9373788946</v>
      </c>
      <c r="AL1578" t="s">
        <v>1</v>
      </c>
      <c r="AM1578" t="s">
        <v>1</v>
      </c>
      <c r="AN1578" t="s">
        <v>1</v>
      </c>
      <c r="AO1578" t="s">
        <v>5303</v>
      </c>
      <c r="AP1578" t="s">
        <v>1</v>
      </c>
      <c r="AQ1578" t="s">
        <v>2</v>
      </c>
      <c r="AR1578" t="s">
        <v>1</v>
      </c>
      <c r="AS1578" t="s">
        <v>1</v>
      </c>
      <c r="AT1578" t="s">
        <v>1</v>
      </c>
      <c r="AU1578" t="s">
        <v>1</v>
      </c>
      <c r="AV1578" t="s">
        <v>1</v>
      </c>
      <c r="AW1578" t="s">
        <v>11</v>
      </c>
      <c r="AX1578">
        <f>Tabla1[[#This Row],[precio del paquete]]-Tabla1[[#This Row],[Saldo_Deudor]]</f>
        <v>6900</v>
      </c>
      <c r="AY1578">
        <v>6000</v>
      </c>
      <c r="AZ1578">
        <v>0</v>
      </c>
      <c r="BA1578">
        <v>0</v>
      </c>
      <c r="BB1578" s="20">
        <v>0</v>
      </c>
      <c r="BC1578" t="s">
        <v>3860</v>
      </c>
      <c r="BD1578" t="s">
        <v>6060</v>
      </c>
      <c r="BE1578" t="s">
        <v>3</v>
      </c>
      <c r="BF1578" t="s">
        <v>3</v>
      </c>
      <c r="BG1578" t="s">
        <v>3</v>
      </c>
      <c r="BH1578" t="s">
        <v>3</v>
      </c>
      <c r="BI1578" t="s">
        <v>3</v>
      </c>
      <c r="BJ1578" s="18" t="s">
        <v>6128</v>
      </c>
      <c r="BK1578" t="s">
        <v>3</v>
      </c>
      <c r="BL1578" t="s">
        <v>132</v>
      </c>
      <c r="BM1578" t="s">
        <v>1</v>
      </c>
      <c r="BN1578">
        <f>Tabla1[[#This Row],[precio del paquete]]</f>
        <v>12900</v>
      </c>
      <c r="BO1578" t="s">
        <v>1</v>
      </c>
      <c r="BP1578" t="s">
        <v>1</v>
      </c>
      <c r="BQ1578" t="s">
        <v>1</v>
      </c>
      <c r="BR1578" t="s">
        <v>1</v>
      </c>
      <c r="BS1578" t="s">
        <v>1</v>
      </c>
      <c r="BT1578" t="s">
        <v>1</v>
      </c>
      <c r="BU1578" t="s">
        <v>1</v>
      </c>
      <c r="BV1578" t="s">
        <v>1</v>
      </c>
      <c r="BW1578" t="s">
        <v>0</v>
      </c>
      <c r="BX1578" t="s">
        <v>1</v>
      </c>
      <c r="BY1578" t="s">
        <v>1</v>
      </c>
      <c r="BZ1578" t="s">
        <v>1</v>
      </c>
      <c r="CA1578" t="s">
        <v>1</v>
      </c>
      <c r="CB1578" t="s">
        <v>1</v>
      </c>
      <c r="CD1578" t="str" cm="1">
        <f t="array" aca="1" ref="CD1578" ca="1">eConcatenar(A1578:CB1578,"|")</f>
        <v>RBes2dh2iZJVsc99|CAR2020-0088|3|ECONOLINE|TABASCO|CARDENAS|COLONIA MELCHOR OCAMPO|2020-01-16|12900|0|500|50|1|0|0|0|0|0|0|0|0|0|0|0|0|0|0|MENDEZ|VINAGRE|YAZMIN ARLETTE|SOLTERO|X|X|CERRADA SAN PEDRO |COLONIA MELCHOR OCAMPO|X|9373788946|X|X|X|CERRADA SAN PEDRO |X|LUNES|X|X|X|X|X|DOMICILIO |6900|6000|0|0|0|2021-07-12|2021-07-19|x|x|x|x|x|EJCRE545VMMBBOQ|x|HOMBRE|X|12900|X|X|X|X|X|X|X|X|CARDENAS|X|X|X|X|X</v>
      </c>
    </row>
    <row r="1579" spans="1:82" x14ac:dyDescent="0.25">
      <c r="A1579" t="s">
        <v>1713</v>
      </c>
      <c r="B1579" t="s">
        <v>2538</v>
      </c>
      <c r="C1579">
        <v>3</v>
      </c>
      <c r="D1579" t="s">
        <v>3187</v>
      </c>
      <c r="E1579" t="s">
        <v>3188</v>
      </c>
      <c r="F1579" t="s">
        <v>3189</v>
      </c>
      <c r="G1579" t="s">
        <v>3437</v>
      </c>
      <c r="H1579" t="s">
        <v>3954</v>
      </c>
      <c r="I1579">
        <v>12900</v>
      </c>
      <c r="J1579">
        <v>0</v>
      </c>
      <c r="K1579">
        <v>200</v>
      </c>
      <c r="L1579">
        <v>50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0</v>
      </c>
      <c r="AA1579">
        <v>0</v>
      </c>
      <c r="AB1579" t="s">
        <v>4393</v>
      </c>
      <c r="AC1579" t="s">
        <v>4201</v>
      </c>
      <c r="AD1579" t="s">
        <v>4254</v>
      </c>
      <c r="AE1579" t="s">
        <v>4</v>
      </c>
      <c r="AF1579" t="s">
        <v>1</v>
      </c>
      <c r="AG1579" t="s">
        <v>1</v>
      </c>
      <c r="AH1579" t="s">
        <v>5488</v>
      </c>
      <c r="AI1579" t="s">
        <v>3437</v>
      </c>
      <c r="AJ1579" t="s">
        <v>1</v>
      </c>
      <c r="AK1579">
        <v>9331684096</v>
      </c>
      <c r="AL1579" t="s">
        <v>1</v>
      </c>
      <c r="AM1579" t="s">
        <v>1</v>
      </c>
      <c r="AN1579" t="s">
        <v>1</v>
      </c>
      <c r="AO1579" t="s">
        <v>5488</v>
      </c>
      <c r="AP1579" t="s">
        <v>1</v>
      </c>
      <c r="AQ1579" t="s">
        <v>2</v>
      </c>
      <c r="AR1579" t="s">
        <v>1</v>
      </c>
      <c r="AS1579" t="s">
        <v>1</v>
      </c>
      <c r="AT1579" t="s">
        <v>1</v>
      </c>
      <c r="AU1579" t="s">
        <v>1</v>
      </c>
      <c r="AV1579" t="s">
        <v>1</v>
      </c>
      <c r="AW1579" t="s">
        <v>11</v>
      </c>
      <c r="AX1579">
        <f>Tabla1[[#This Row],[precio del paquete]]-Tabla1[[#This Row],[Saldo_Deudor]]</f>
        <v>12900</v>
      </c>
      <c r="AY1579">
        <v>0</v>
      </c>
      <c r="AZ1579">
        <v>0</v>
      </c>
      <c r="BA1579">
        <v>0</v>
      </c>
      <c r="BB1579" s="20">
        <v>0</v>
      </c>
      <c r="BC1579" t="s">
        <v>3771</v>
      </c>
      <c r="BD1579" t="s">
        <v>4018</v>
      </c>
      <c r="BE1579" t="s">
        <v>3</v>
      </c>
      <c r="BF1579" t="s">
        <v>3</v>
      </c>
      <c r="BG1579" t="s">
        <v>3</v>
      </c>
      <c r="BH1579" t="s">
        <v>3</v>
      </c>
      <c r="BI1579" t="s">
        <v>3</v>
      </c>
      <c r="BJ1579" s="19" t="s">
        <v>6140</v>
      </c>
      <c r="BK1579" t="s">
        <v>3</v>
      </c>
      <c r="BL1579" t="s">
        <v>132</v>
      </c>
      <c r="BM1579" t="s">
        <v>1</v>
      </c>
      <c r="BN1579">
        <f>Tabla1[[#This Row],[precio del paquete]]</f>
        <v>12900</v>
      </c>
      <c r="BO1579" t="s">
        <v>1</v>
      </c>
      <c r="BP1579" t="s">
        <v>1</v>
      </c>
      <c r="BQ1579" t="s">
        <v>1</v>
      </c>
      <c r="BR1579" t="s">
        <v>1</v>
      </c>
      <c r="BS1579" t="s">
        <v>1</v>
      </c>
      <c r="BT1579" t="s">
        <v>1</v>
      </c>
      <c r="BU1579" t="s">
        <v>1</v>
      </c>
      <c r="BV1579" t="s">
        <v>1</v>
      </c>
      <c r="BW1579" t="s">
        <v>0</v>
      </c>
      <c r="BX1579" t="s">
        <v>1</v>
      </c>
      <c r="BY1579" t="s">
        <v>1</v>
      </c>
      <c r="BZ1579" t="s">
        <v>1</v>
      </c>
      <c r="CA1579" t="s">
        <v>1</v>
      </c>
      <c r="CB1579" t="s">
        <v>1</v>
      </c>
      <c r="CD1579" t="str" cm="1">
        <f t="array" aca="1" ref="CD1579" ca="1">eConcatenar(A1579:CB1579,"|")</f>
        <v>HU7pAiyMLTHeOLNd|COM2018-1932|3|ECONOLINE|TABASCO|COMALCALCO|MIGUEL HIDALGO|2018-09-29|12900|0|200|50|0|0|0|0|0|0|0|0|0|0|0|0|0|0|0|ALCUDIA|HERNANDEZ|CARMEN|SOLTERO|X|X|ENTRADA EL MANGO |MIGUEL HIDALGO|X|9331684096|X|X|X|ENTRADA EL MANGO |X|LUNES|X|X|X|X|X|DOMICILIO |12900|0|0|0|0|2021-06-12|2021-06-19|x|x|x|x|x|QWZGYVYW9KVTQO|x|HOMBRE|X|12900|X|X|X|X|X|X|X|X|CARDENAS|X|X|X|X|X</v>
      </c>
    </row>
    <row r="1580" spans="1:82" x14ac:dyDescent="0.25">
      <c r="A1580" t="s">
        <v>1714</v>
      </c>
      <c r="B1580" t="s">
        <v>2405</v>
      </c>
      <c r="C1580">
        <v>3</v>
      </c>
      <c r="D1580" t="s">
        <v>3185</v>
      </c>
      <c r="E1580" t="s">
        <v>3188</v>
      </c>
      <c r="F1580" t="s">
        <v>3189</v>
      </c>
      <c r="G1580" t="s">
        <v>3356</v>
      </c>
      <c r="H1580" t="s">
        <v>3917</v>
      </c>
      <c r="I1580">
        <v>12900</v>
      </c>
      <c r="J1580">
        <v>0</v>
      </c>
      <c r="K1580">
        <v>100</v>
      </c>
      <c r="L1580">
        <v>50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0</v>
      </c>
      <c r="AB1580" t="s">
        <v>4365</v>
      </c>
      <c r="AC1580" t="s">
        <v>4231</v>
      </c>
      <c r="AD1580" t="s">
        <v>4577</v>
      </c>
      <c r="AE1580" t="s">
        <v>4</v>
      </c>
      <c r="AF1580" t="s">
        <v>1</v>
      </c>
      <c r="AG1580" t="s">
        <v>1</v>
      </c>
      <c r="AH1580" t="s">
        <v>5401</v>
      </c>
      <c r="AI1580" t="s">
        <v>3356</v>
      </c>
      <c r="AJ1580" t="s">
        <v>1</v>
      </c>
      <c r="AK1580">
        <v>9331471860</v>
      </c>
      <c r="AL1580" t="s">
        <v>1</v>
      </c>
      <c r="AM1580" t="s">
        <v>1</v>
      </c>
      <c r="AN1580" t="s">
        <v>1</v>
      </c>
      <c r="AO1580" t="s">
        <v>5401</v>
      </c>
      <c r="AP1580" t="s">
        <v>1</v>
      </c>
      <c r="AQ1580" t="s">
        <v>2</v>
      </c>
      <c r="AR1580" t="s">
        <v>1</v>
      </c>
      <c r="AS1580" t="s">
        <v>1</v>
      </c>
      <c r="AT1580" t="s">
        <v>1</v>
      </c>
      <c r="AU1580" t="s">
        <v>1</v>
      </c>
      <c r="AV1580" t="s">
        <v>1</v>
      </c>
      <c r="AW1580" t="s">
        <v>11</v>
      </c>
      <c r="AX1580">
        <f>Tabla1[[#This Row],[precio del paquete]]-Tabla1[[#This Row],[Saldo_Deudor]]</f>
        <v>9900</v>
      </c>
      <c r="AY1580">
        <v>3000</v>
      </c>
      <c r="AZ1580">
        <v>0</v>
      </c>
      <c r="BA1580">
        <v>0</v>
      </c>
      <c r="BB1580" s="20">
        <v>0</v>
      </c>
      <c r="BC1580" t="s">
        <v>3827</v>
      </c>
      <c r="BD1580" t="s">
        <v>4124</v>
      </c>
      <c r="BE1580" t="s">
        <v>3</v>
      </c>
      <c r="BF1580" t="s">
        <v>3</v>
      </c>
      <c r="BG1580" t="s">
        <v>3</v>
      </c>
      <c r="BH1580" t="s">
        <v>3</v>
      </c>
      <c r="BI1580" t="s">
        <v>3</v>
      </c>
      <c r="BJ1580" s="18" t="s">
        <v>6144</v>
      </c>
      <c r="BK1580" t="s">
        <v>3</v>
      </c>
      <c r="BL1580" t="s">
        <v>132</v>
      </c>
      <c r="BM1580" t="s">
        <v>1</v>
      </c>
      <c r="BN1580">
        <f>Tabla1[[#This Row],[precio del paquete]]</f>
        <v>12900</v>
      </c>
      <c r="BO1580" t="s">
        <v>1</v>
      </c>
      <c r="BP1580" t="s">
        <v>1</v>
      </c>
      <c r="BQ1580" t="s">
        <v>1</v>
      </c>
      <c r="BR1580" t="s">
        <v>1</v>
      </c>
      <c r="BS1580" t="s">
        <v>1</v>
      </c>
      <c r="BT1580" t="s">
        <v>1</v>
      </c>
      <c r="BU1580" t="s">
        <v>1</v>
      </c>
      <c r="BV1580" t="s">
        <v>1</v>
      </c>
      <c r="BW1580" t="s">
        <v>0</v>
      </c>
      <c r="BX1580" t="s">
        <v>1</v>
      </c>
      <c r="BY1580" t="s">
        <v>1</v>
      </c>
      <c r="BZ1580" t="s">
        <v>1</v>
      </c>
      <c r="CA1580" t="s">
        <v>1</v>
      </c>
      <c r="CB1580" t="s">
        <v>1</v>
      </c>
      <c r="CD1580" t="str" cm="1">
        <f t="array" aca="1" ref="CD1580" ca="1">eConcatenar(A1580:CB1580,"|")</f>
        <v>drJ0l6HloGaxh43M|COM2020-0143|3|IMPERIAL DE LUJO|TABASCO|COMALCALCO|EMILIANO ZAPATA|2020-01-11|12900|0|100|50|0|0|0|0|0|0|0|0|0|0|0|0|0|0|0|VALENZUELA|MORALES|ESTHER|SOLTERO|X|X|EMILIANO ZAPATA ZAPOTAL PRIMERA SECCION|EMILIANO ZAPATA|X|9331471860|X|X|X|EMILIANO ZAPATA ZAPOTAL PRIMERA SECCION|X|LUNES|X|X|X|X|X|DOMICILIO |9900|3000|0|0|0|2022-01-14|2022-01-21|x|x|x|x|x|QX002L4E9KVTQO|x|HOMBRE|X|12900|X|X|X|X|X|X|X|X|CARDENAS|X|X|X|X|X</v>
      </c>
    </row>
    <row r="1581" spans="1:82" x14ac:dyDescent="0.25">
      <c r="A1581" t="s">
        <v>1715</v>
      </c>
      <c r="B1581" t="s">
        <v>2176</v>
      </c>
      <c r="C1581">
        <v>3</v>
      </c>
      <c r="D1581" t="s">
        <v>3184</v>
      </c>
      <c r="E1581" t="s">
        <v>3188</v>
      </c>
      <c r="F1581" t="s">
        <v>0</v>
      </c>
      <c r="G1581" t="s">
        <v>3230</v>
      </c>
      <c r="H1581" t="s">
        <v>3784</v>
      </c>
      <c r="I1581">
        <v>24500</v>
      </c>
      <c r="J1581">
        <v>0</v>
      </c>
      <c r="K1581">
        <v>500</v>
      </c>
      <c r="L1581">
        <v>50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  <c r="AA1581">
        <v>0</v>
      </c>
      <c r="AB1581" t="s">
        <v>4201</v>
      </c>
      <c r="AC1581" t="s">
        <v>7</v>
      </c>
      <c r="AD1581" t="s">
        <v>4274</v>
      </c>
      <c r="AE1581" t="s">
        <v>4</v>
      </c>
      <c r="AF1581" t="s">
        <v>1</v>
      </c>
      <c r="AG1581" t="s">
        <v>1</v>
      </c>
      <c r="AH1581" t="s">
        <v>5219</v>
      </c>
      <c r="AI1581" t="s">
        <v>3230</v>
      </c>
      <c r="AJ1581" t="s">
        <v>1</v>
      </c>
      <c r="AK1581">
        <v>9372292319</v>
      </c>
      <c r="AL1581" t="s">
        <v>1</v>
      </c>
      <c r="AM1581" t="s">
        <v>1</v>
      </c>
      <c r="AN1581" t="s">
        <v>1</v>
      </c>
      <c r="AO1581" t="s">
        <v>5219</v>
      </c>
      <c r="AP1581" t="s">
        <v>1</v>
      </c>
      <c r="AQ1581" t="s">
        <v>2</v>
      </c>
      <c r="AR1581" t="s">
        <v>1</v>
      </c>
      <c r="AS1581" t="s">
        <v>1</v>
      </c>
      <c r="AT1581" t="s">
        <v>1</v>
      </c>
      <c r="AU1581" t="s">
        <v>1</v>
      </c>
      <c r="AV1581" t="s">
        <v>1</v>
      </c>
      <c r="AW1581" t="s">
        <v>11</v>
      </c>
      <c r="AX1581">
        <f>Tabla1[[#This Row],[precio del paquete]]-Tabla1[[#This Row],[Saldo_Deudor]]</f>
        <v>1700</v>
      </c>
      <c r="AY1581">
        <v>22800</v>
      </c>
      <c r="AZ1581">
        <v>0</v>
      </c>
      <c r="BA1581">
        <v>0</v>
      </c>
      <c r="BB1581" s="20">
        <v>0</v>
      </c>
      <c r="BC1581" t="s">
        <v>3784</v>
      </c>
      <c r="BD1581" t="s">
        <v>5971</v>
      </c>
      <c r="BE1581" t="s">
        <v>3</v>
      </c>
      <c r="BF1581" t="s">
        <v>3</v>
      </c>
      <c r="BG1581" t="s">
        <v>3</v>
      </c>
      <c r="BH1581" t="s">
        <v>3</v>
      </c>
      <c r="BI1581" t="s">
        <v>3</v>
      </c>
      <c r="BJ1581" s="19" t="s">
        <v>6132</v>
      </c>
      <c r="BK1581" t="s">
        <v>3</v>
      </c>
      <c r="BL1581" t="s">
        <v>132</v>
      </c>
      <c r="BM1581" t="s">
        <v>1</v>
      </c>
      <c r="BN1581">
        <f>Tabla1[[#This Row],[precio del paquete]]</f>
        <v>24500</v>
      </c>
      <c r="BO1581" t="s">
        <v>1</v>
      </c>
      <c r="BP1581" t="s">
        <v>1</v>
      </c>
      <c r="BQ1581" t="s">
        <v>1</v>
      </c>
      <c r="BR1581" t="s">
        <v>1</v>
      </c>
      <c r="BS1581" t="s">
        <v>1</v>
      </c>
      <c r="BT1581" t="s">
        <v>1</v>
      </c>
      <c r="BU1581" t="s">
        <v>1</v>
      </c>
      <c r="BV1581" t="s">
        <v>1</v>
      </c>
      <c r="BW1581" t="s">
        <v>0</v>
      </c>
      <c r="BX1581" t="s">
        <v>1</v>
      </c>
      <c r="BY1581" t="s">
        <v>1</v>
      </c>
      <c r="BZ1581" t="s">
        <v>1</v>
      </c>
      <c r="CA1581" t="s">
        <v>1</v>
      </c>
      <c r="CB1581" t="s">
        <v>1</v>
      </c>
      <c r="CD1581" t="str" cm="1">
        <f t="array" aca="1" ref="CD1581" ca="1">eConcatenar(A1581:CB1581,"|")</f>
        <v>lPgL0tMcKFA7FX8Q|CAR2021-6641|3|DIGNITY|TABASCO|CARDENAS|CALZADA SEGUNDA SECCION|2021-05-11|24500|0|500|50|0|0|0|0|0|0|0|0|0|0|0|0|0|0|0|HERNANDEZ|LOPEZ|EVER|SOLTERO|X|X|CALLE 5 DE MAYO|CALZADA SEGUNDA SECCION|X|9372292319|X|X|X|CALLE 5 DE MAYO|X|LUNES|X|X|X|X|X|DOMICILIO |1700|22800|0|0|0|2021-05-11|2021-05-18|x|x|x|x|x|DSYPMZPXEANHGLM|x|HOMBRE|X|24500|X|X|X|X|X|X|X|X|CARDENAS|X|X|X|X|X</v>
      </c>
    </row>
    <row r="1582" spans="1:82" x14ac:dyDescent="0.25">
      <c r="A1582" t="s">
        <v>1716</v>
      </c>
      <c r="B1582" t="s">
        <v>2505</v>
      </c>
      <c r="C1582">
        <v>3</v>
      </c>
      <c r="D1582" t="s">
        <v>3183</v>
      </c>
      <c r="E1582" t="s">
        <v>3188</v>
      </c>
      <c r="F1582" t="s">
        <v>0</v>
      </c>
      <c r="G1582" t="s">
        <v>3414</v>
      </c>
      <c r="H1582" t="s">
        <v>3942</v>
      </c>
      <c r="I1582">
        <v>12900</v>
      </c>
      <c r="J1582">
        <v>0</v>
      </c>
      <c r="K1582">
        <v>500</v>
      </c>
      <c r="L1582">
        <v>50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 t="s">
        <v>4202</v>
      </c>
      <c r="AC1582" t="s">
        <v>4201</v>
      </c>
      <c r="AD1582" t="s">
        <v>4648</v>
      </c>
      <c r="AE1582" t="s">
        <v>4</v>
      </c>
      <c r="AF1582" t="s">
        <v>1</v>
      </c>
      <c r="AG1582" t="s">
        <v>1</v>
      </c>
      <c r="AH1582" t="s">
        <v>3475</v>
      </c>
      <c r="AI1582" t="s">
        <v>3414</v>
      </c>
      <c r="AJ1582" t="s">
        <v>1</v>
      </c>
      <c r="AK1582">
        <v>9371391158</v>
      </c>
      <c r="AL1582" t="s">
        <v>1</v>
      </c>
      <c r="AM1582" t="s">
        <v>1</v>
      </c>
      <c r="AN1582" t="s">
        <v>1</v>
      </c>
      <c r="AO1582" t="s">
        <v>3475</v>
      </c>
      <c r="AP1582" t="s">
        <v>1</v>
      </c>
      <c r="AQ1582" t="s">
        <v>2</v>
      </c>
      <c r="AR1582" t="s">
        <v>1</v>
      </c>
      <c r="AS1582" t="s">
        <v>1</v>
      </c>
      <c r="AT1582" t="s">
        <v>1</v>
      </c>
      <c r="AU1582" t="s">
        <v>1</v>
      </c>
      <c r="AV1582" t="s">
        <v>1</v>
      </c>
      <c r="AW1582" t="s">
        <v>11</v>
      </c>
      <c r="AX1582">
        <f>Tabla1[[#This Row],[precio del paquete]]-Tabla1[[#This Row],[Saldo_Deudor]]</f>
        <v>1200</v>
      </c>
      <c r="AY1582">
        <v>11700</v>
      </c>
      <c r="AZ1582">
        <v>0</v>
      </c>
      <c r="BA1582">
        <v>0</v>
      </c>
      <c r="BB1582" s="20">
        <v>0</v>
      </c>
      <c r="BC1582" t="s">
        <v>3784</v>
      </c>
      <c r="BD1582" t="s">
        <v>5971</v>
      </c>
      <c r="BE1582" t="s">
        <v>3</v>
      </c>
      <c r="BF1582" t="s">
        <v>3</v>
      </c>
      <c r="BG1582" t="s">
        <v>3</v>
      </c>
      <c r="BH1582" t="s">
        <v>3</v>
      </c>
      <c r="BI1582" t="s">
        <v>3</v>
      </c>
      <c r="BJ1582" s="18" t="s">
        <v>6140</v>
      </c>
      <c r="BK1582" t="s">
        <v>3</v>
      </c>
      <c r="BL1582" t="s">
        <v>132</v>
      </c>
      <c r="BM1582" t="s">
        <v>1</v>
      </c>
      <c r="BN1582">
        <f>Tabla1[[#This Row],[precio del paquete]]</f>
        <v>12900</v>
      </c>
      <c r="BO1582" t="s">
        <v>1</v>
      </c>
      <c r="BP1582" t="s">
        <v>1</v>
      </c>
      <c r="BQ1582" t="s">
        <v>1</v>
      </c>
      <c r="BR1582" t="s">
        <v>1</v>
      </c>
      <c r="BS1582" t="s">
        <v>1</v>
      </c>
      <c r="BT1582" t="s">
        <v>1</v>
      </c>
      <c r="BU1582" t="s">
        <v>1</v>
      </c>
      <c r="BV1582" t="s">
        <v>1</v>
      </c>
      <c r="BW1582" t="s">
        <v>0</v>
      </c>
      <c r="BX1582" t="s">
        <v>1</v>
      </c>
      <c r="BY1582" t="s">
        <v>1</v>
      </c>
      <c r="BZ1582" t="s">
        <v>1</v>
      </c>
      <c r="CA1582" t="s">
        <v>1</v>
      </c>
      <c r="CB1582" t="s">
        <v>1</v>
      </c>
      <c r="CD1582" t="str" cm="1">
        <f t="array" aca="1" ref="CD1582" ca="1">eConcatenar(A1582:CB1582,"|")</f>
        <v>697sexlV0uSo0oB5|CAR2021-7541|3|MEMORIAL|TABASCO|CARDENAS|LA VEREDA|2021-12-18|12900|0|500|50|0|0|0|0|0|0|0|0|0|0|0|0|0|0|0|SANTIAGO|HERNANDEZ|JORGE ALBERTO|SOLTERO|X|X|PERIFERICO CARLOS A MOLINA|LA VEREDA|X|9371391158|X|X|X|PERIFERICO CARLOS A MOLINA|X|LUNES|X|X|X|X|X|DOMICILIO |1200|11700|0|0|0|2021-05-11|2021-05-18|x|x|x|x|x|QWZGYVYW9KVTQO|x|HOMBRE|X|12900|X|X|X|X|X|X|X|X|CARDENAS|X|X|X|X|X</v>
      </c>
    </row>
    <row r="1583" spans="1:82" x14ac:dyDescent="0.25">
      <c r="A1583" t="s">
        <v>1717</v>
      </c>
      <c r="B1583" t="s">
        <v>2471</v>
      </c>
      <c r="C1583">
        <v>3</v>
      </c>
      <c r="D1583" t="s">
        <v>3183</v>
      </c>
      <c r="E1583" t="s">
        <v>3188</v>
      </c>
      <c r="F1583" t="s">
        <v>0</v>
      </c>
      <c r="G1583" t="s">
        <v>3393</v>
      </c>
      <c r="H1583" t="s">
        <v>3756</v>
      </c>
      <c r="I1583">
        <v>14800</v>
      </c>
      <c r="J1583">
        <v>0</v>
      </c>
      <c r="K1583">
        <v>100</v>
      </c>
      <c r="L1583">
        <v>50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0</v>
      </c>
      <c r="AA1583">
        <v>0</v>
      </c>
      <c r="AB1583" t="s">
        <v>4183</v>
      </c>
      <c r="AC1583" t="s">
        <v>4183</v>
      </c>
      <c r="AD1583" t="s">
        <v>4569</v>
      </c>
      <c r="AE1583" t="s">
        <v>4</v>
      </c>
      <c r="AF1583" t="s">
        <v>1</v>
      </c>
      <c r="AG1583" t="s">
        <v>1</v>
      </c>
      <c r="AH1583" t="s">
        <v>5449</v>
      </c>
      <c r="AI1583" t="s">
        <v>3393</v>
      </c>
      <c r="AJ1583" t="s">
        <v>1</v>
      </c>
      <c r="AK1583">
        <v>9371277103</v>
      </c>
      <c r="AL1583" t="s">
        <v>1</v>
      </c>
      <c r="AM1583" t="s">
        <v>1</v>
      </c>
      <c r="AN1583" t="s">
        <v>1</v>
      </c>
      <c r="AO1583" t="s">
        <v>5449</v>
      </c>
      <c r="AP1583" t="s">
        <v>1</v>
      </c>
      <c r="AQ1583" t="s">
        <v>2</v>
      </c>
      <c r="AR1583" t="s">
        <v>1</v>
      </c>
      <c r="AS1583" t="s">
        <v>1</v>
      </c>
      <c r="AT1583" t="s">
        <v>1</v>
      </c>
      <c r="AU1583" t="s">
        <v>1</v>
      </c>
      <c r="AV1583" t="s">
        <v>1</v>
      </c>
      <c r="AW1583" t="s">
        <v>11</v>
      </c>
      <c r="AX1583">
        <f>Tabla1[[#This Row],[precio del paquete]]-Tabla1[[#This Row],[Saldo_Deudor]]</f>
        <v>600</v>
      </c>
      <c r="AY1583">
        <v>14200</v>
      </c>
      <c r="AZ1583">
        <v>0</v>
      </c>
      <c r="BA1583">
        <v>0</v>
      </c>
      <c r="BB1583" s="20">
        <v>0</v>
      </c>
      <c r="BC1583" t="s">
        <v>5959</v>
      </c>
      <c r="BD1583" t="s">
        <v>3763</v>
      </c>
      <c r="BE1583" t="s">
        <v>3</v>
      </c>
      <c r="BF1583" t="s">
        <v>3</v>
      </c>
      <c r="BG1583" t="s">
        <v>3</v>
      </c>
      <c r="BH1583" t="s">
        <v>3</v>
      </c>
      <c r="BI1583" t="s">
        <v>3</v>
      </c>
      <c r="BJ1583" s="19" t="s">
        <v>6140</v>
      </c>
      <c r="BK1583" t="s">
        <v>3</v>
      </c>
      <c r="BL1583" t="s">
        <v>132</v>
      </c>
      <c r="BM1583" t="s">
        <v>1</v>
      </c>
      <c r="BN1583">
        <f>Tabla1[[#This Row],[precio del paquete]]</f>
        <v>14800</v>
      </c>
      <c r="BO1583" t="s">
        <v>1</v>
      </c>
      <c r="BP1583" t="s">
        <v>1</v>
      </c>
      <c r="BQ1583" t="s">
        <v>1</v>
      </c>
      <c r="BR1583" t="s">
        <v>1</v>
      </c>
      <c r="BS1583" t="s">
        <v>1</v>
      </c>
      <c r="BT1583" t="s">
        <v>1</v>
      </c>
      <c r="BU1583" t="s">
        <v>1</v>
      </c>
      <c r="BV1583" t="s">
        <v>1</v>
      </c>
      <c r="BW1583" t="s">
        <v>0</v>
      </c>
      <c r="BX1583" t="s">
        <v>1</v>
      </c>
      <c r="BY1583" t="s">
        <v>1</v>
      </c>
      <c r="BZ1583" t="s">
        <v>1</v>
      </c>
      <c r="CA1583" t="s">
        <v>1</v>
      </c>
      <c r="CB1583" t="s">
        <v>1</v>
      </c>
      <c r="CD1583" t="str" cm="1">
        <f t="array" aca="1" ref="CD1583" ca="1">eConcatenar(A1583:CB1583,"|")</f>
        <v>M1jGp4eyidpfPfQ3|CAR2021-7605|3|MEMORIAL|TABASCO|CARDENAS|INFONAVIT LOMABONITA|2021-12-17|14800|0|100|50|0|0|0|0|0|0|0|0|0|0|0|0|0|0|0|DE LA CRUZ|DE LA CRUZ|PATRICIA|SOLTERO|X|X|ANDADOR DANIEL GONZALEZ|INFONAVIT LOMABONITA|X|9371277103|X|X|X|ANDADOR DANIEL GONZALEZ|X|LUNES|X|X|X|X|X|DOMICILIO |600|14200|0|0|0|2022-01-25|2022-02-01|x|x|x|x|x|QWZGYVYW9KVTQO|x|HOMBRE|X|14800|X|X|X|X|X|X|X|X|CARDENAS|X|X|X|X|X</v>
      </c>
    </row>
    <row r="1584" spans="1:82" x14ac:dyDescent="0.25">
      <c r="A1584" t="s">
        <v>1718</v>
      </c>
      <c r="B1584" t="s">
        <v>2472</v>
      </c>
      <c r="C1584">
        <v>3</v>
      </c>
      <c r="D1584" t="s">
        <v>3183</v>
      </c>
      <c r="E1584" t="s">
        <v>3188</v>
      </c>
      <c r="F1584" t="s">
        <v>0</v>
      </c>
      <c r="G1584" t="s">
        <v>3393</v>
      </c>
      <c r="H1584" t="s">
        <v>3756</v>
      </c>
      <c r="I1584">
        <v>14800</v>
      </c>
      <c r="J1584">
        <v>0</v>
      </c>
      <c r="K1584">
        <v>100</v>
      </c>
      <c r="L1584">
        <v>50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0</v>
      </c>
      <c r="AA1584">
        <v>0</v>
      </c>
      <c r="AB1584" t="s">
        <v>4645</v>
      </c>
      <c r="AC1584" t="s">
        <v>8</v>
      </c>
      <c r="AD1584" t="s">
        <v>4497</v>
      </c>
      <c r="AE1584" t="s">
        <v>4</v>
      </c>
      <c r="AF1584" t="s">
        <v>1</v>
      </c>
      <c r="AG1584" t="s">
        <v>1</v>
      </c>
      <c r="AH1584" t="s">
        <v>5449</v>
      </c>
      <c r="AI1584" t="s">
        <v>3393</v>
      </c>
      <c r="AJ1584" t="s">
        <v>1</v>
      </c>
      <c r="AK1584">
        <v>9931674292</v>
      </c>
      <c r="AL1584" t="s">
        <v>1</v>
      </c>
      <c r="AM1584" t="s">
        <v>1</v>
      </c>
      <c r="AN1584" t="s">
        <v>1</v>
      </c>
      <c r="AO1584" t="s">
        <v>5449</v>
      </c>
      <c r="AP1584" t="s">
        <v>1</v>
      </c>
      <c r="AQ1584" t="s">
        <v>2</v>
      </c>
      <c r="AR1584" t="s">
        <v>1</v>
      </c>
      <c r="AS1584" t="s">
        <v>1</v>
      </c>
      <c r="AT1584" t="s">
        <v>1</v>
      </c>
      <c r="AU1584" t="s">
        <v>1</v>
      </c>
      <c r="AV1584" t="s">
        <v>1</v>
      </c>
      <c r="AW1584" t="s">
        <v>11</v>
      </c>
      <c r="AX1584">
        <f>Tabla1[[#This Row],[precio del paquete]]-Tabla1[[#This Row],[Saldo_Deudor]]</f>
        <v>600</v>
      </c>
      <c r="AY1584">
        <v>14200</v>
      </c>
      <c r="AZ1584">
        <v>0</v>
      </c>
      <c r="BA1584">
        <v>0</v>
      </c>
      <c r="BB1584" s="20">
        <v>0</v>
      </c>
      <c r="BC1584" t="s">
        <v>5959</v>
      </c>
      <c r="BD1584" t="s">
        <v>3763</v>
      </c>
      <c r="BE1584" t="s">
        <v>3</v>
      </c>
      <c r="BF1584" t="s">
        <v>3</v>
      </c>
      <c r="BG1584" t="s">
        <v>3</v>
      </c>
      <c r="BH1584" t="s">
        <v>3</v>
      </c>
      <c r="BI1584" t="s">
        <v>3</v>
      </c>
      <c r="BJ1584" s="18" t="s">
        <v>6140</v>
      </c>
      <c r="BK1584" t="s">
        <v>3</v>
      </c>
      <c r="BL1584" t="s">
        <v>132</v>
      </c>
      <c r="BM1584" t="s">
        <v>1</v>
      </c>
      <c r="BN1584">
        <f>Tabla1[[#This Row],[precio del paquete]]</f>
        <v>14800</v>
      </c>
      <c r="BO1584" t="s">
        <v>1</v>
      </c>
      <c r="BP1584" t="s">
        <v>1</v>
      </c>
      <c r="BQ1584" t="s">
        <v>1</v>
      </c>
      <c r="BR1584" t="s">
        <v>1</v>
      </c>
      <c r="BS1584" t="s">
        <v>1</v>
      </c>
      <c r="BT1584" t="s">
        <v>1</v>
      </c>
      <c r="BU1584" t="s">
        <v>1</v>
      </c>
      <c r="BV1584" t="s">
        <v>1</v>
      </c>
      <c r="BW1584" t="s">
        <v>0</v>
      </c>
      <c r="BX1584" t="s">
        <v>1</v>
      </c>
      <c r="BY1584" t="s">
        <v>1</v>
      </c>
      <c r="BZ1584" t="s">
        <v>1</v>
      </c>
      <c r="CA1584" t="s">
        <v>1</v>
      </c>
      <c r="CB1584" t="s">
        <v>1</v>
      </c>
      <c r="CD1584" t="str" cm="1">
        <f t="array" aca="1" ref="CD1584" ca="1">eConcatenar(A1584:CB1584,"|")</f>
        <v>TlZWy1lm1T21UzJI|CAR2021-7606|3|MEMORIAL|TABASCO|CARDENAS|INFONAVIT LOMABONITA|2021-12-17|14800|0|100|50|0|0|0|0|0|0|0|0|0|0|0|0|0|0|0|TORES|GOMEZ|JOSE MANUEL|SOLTERO|X|X|ANDADOR DANIEL GONZALEZ|INFONAVIT LOMABONITA|X|9931674292|X|X|X|ANDADOR DANIEL GONZALEZ|X|LUNES|X|X|X|X|X|DOMICILIO |600|14200|0|0|0|2022-01-25|2022-02-01|x|x|x|x|x|QWZGYVYW9KVTQO|x|HOMBRE|X|14800|X|X|X|X|X|X|X|X|CARDENAS|X|X|X|X|X</v>
      </c>
    </row>
    <row r="1585" spans="1:82" x14ac:dyDescent="0.25">
      <c r="A1585" t="s">
        <v>1719</v>
      </c>
      <c r="B1585" t="s">
        <v>2193</v>
      </c>
      <c r="C1585">
        <v>3</v>
      </c>
      <c r="D1585" t="s">
        <v>3184</v>
      </c>
      <c r="E1585" t="s">
        <v>3188</v>
      </c>
      <c r="F1585" t="s">
        <v>0</v>
      </c>
      <c r="G1585" t="s">
        <v>5</v>
      </c>
      <c r="H1585" t="s">
        <v>3796</v>
      </c>
      <c r="I1585">
        <v>14800</v>
      </c>
      <c r="J1585">
        <v>0</v>
      </c>
      <c r="K1585">
        <v>200</v>
      </c>
      <c r="L1585">
        <v>50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0</v>
      </c>
      <c r="AA1585">
        <v>0</v>
      </c>
      <c r="AB1585" t="s">
        <v>4201</v>
      </c>
      <c r="AC1585" t="s">
        <v>4301</v>
      </c>
      <c r="AD1585" t="s">
        <v>4302</v>
      </c>
      <c r="AE1585" t="s">
        <v>4</v>
      </c>
      <c r="AF1585" t="s">
        <v>1</v>
      </c>
      <c r="AG1585" t="s">
        <v>1</v>
      </c>
      <c r="AH1585" t="s">
        <v>5232</v>
      </c>
      <c r="AI1585" t="s">
        <v>5</v>
      </c>
      <c r="AJ1585" t="s">
        <v>1</v>
      </c>
      <c r="AK1585">
        <v>9371191346</v>
      </c>
      <c r="AL1585" t="s">
        <v>1</v>
      </c>
      <c r="AM1585" t="s">
        <v>1</v>
      </c>
      <c r="AN1585" t="s">
        <v>1</v>
      </c>
      <c r="AO1585" t="s">
        <v>5232</v>
      </c>
      <c r="AP1585" t="s">
        <v>1</v>
      </c>
      <c r="AQ1585" t="s">
        <v>2</v>
      </c>
      <c r="AR1585" t="s">
        <v>1</v>
      </c>
      <c r="AS1585" t="s">
        <v>1</v>
      </c>
      <c r="AT1585" t="s">
        <v>1</v>
      </c>
      <c r="AU1585" t="s">
        <v>1</v>
      </c>
      <c r="AV1585" t="s">
        <v>1</v>
      </c>
      <c r="AW1585" t="s">
        <v>11</v>
      </c>
      <c r="AX1585">
        <f>Tabla1[[#This Row],[precio del paquete]]-Tabla1[[#This Row],[Saldo_Deudor]]</f>
        <v>-8450</v>
      </c>
      <c r="AY1585">
        <v>23250</v>
      </c>
      <c r="AZ1585">
        <v>0</v>
      </c>
      <c r="BA1585">
        <v>0</v>
      </c>
      <c r="BB1585" s="20">
        <v>0</v>
      </c>
      <c r="BC1585" t="s">
        <v>5959</v>
      </c>
      <c r="BD1585" t="s">
        <v>3763</v>
      </c>
      <c r="BE1585" t="s">
        <v>3</v>
      </c>
      <c r="BF1585" t="s">
        <v>3</v>
      </c>
      <c r="BG1585" t="s">
        <v>3</v>
      </c>
      <c r="BH1585" t="s">
        <v>3</v>
      </c>
      <c r="BI1585" t="s">
        <v>3</v>
      </c>
      <c r="BJ1585" s="19" t="s">
        <v>6140</v>
      </c>
      <c r="BK1585" t="s">
        <v>3</v>
      </c>
      <c r="BL1585" t="s">
        <v>132</v>
      </c>
      <c r="BM1585" t="s">
        <v>1</v>
      </c>
      <c r="BN1585">
        <f>Tabla1[[#This Row],[precio del paquete]]</f>
        <v>14800</v>
      </c>
      <c r="BO1585" t="s">
        <v>1</v>
      </c>
      <c r="BP1585" t="s">
        <v>1</v>
      </c>
      <c r="BQ1585" t="s">
        <v>1</v>
      </c>
      <c r="BR1585" t="s">
        <v>1</v>
      </c>
      <c r="BS1585" t="s">
        <v>1</v>
      </c>
      <c r="BT1585" t="s">
        <v>1</v>
      </c>
      <c r="BU1585" t="s">
        <v>1</v>
      </c>
      <c r="BV1585" t="s">
        <v>1</v>
      </c>
      <c r="BW1585" t="s">
        <v>0</v>
      </c>
      <c r="BX1585" t="s">
        <v>1</v>
      </c>
      <c r="BY1585" t="s">
        <v>1</v>
      </c>
      <c r="BZ1585" t="s">
        <v>1</v>
      </c>
      <c r="CA1585" t="s">
        <v>1</v>
      </c>
      <c r="CB1585" t="s">
        <v>1</v>
      </c>
      <c r="CD1585" t="str" cm="1">
        <f t="array" aca="1" ref="CD1585" ca="1">eConcatenar(A1585:CB1585,"|")</f>
        <v>09Z4QGPiVe0X8Rnh|CAR2021-7546|3|DIGNITY|TABASCO|CARDENAS|CENTRO|2021-12-13|14800|0|200|50|0|0|0|0|0|0|0|0|0|0|0|0|0|0|0|HERNANDEZ|ORTIZ|CLEMENTE ALONSO|SOLTERO|X|X|SANTOS DEGOLLADOS|CENTRO|X|9371191346|X|X|X|SANTOS DEGOLLADOS|X|LUNES|X|X|X|X|X|DOMICILIO |-8450|23250|0|0|0|2022-01-25|2022-02-01|x|x|x|x|x|QWZGYVYW9KVTQO|x|HOMBRE|X|14800|X|X|X|X|X|X|X|X|CARDENAS|X|X|X|X|X</v>
      </c>
    </row>
    <row r="1586" spans="1:82" x14ac:dyDescent="0.25">
      <c r="A1586" t="s">
        <v>1720</v>
      </c>
      <c r="B1586" t="s">
        <v>2412</v>
      </c>
      <c r="C1586">
        <v>3</v>
      </c>
      <c r="D1586" t="s">
        <v>3183</v>
      </c>
      <c r="E1586" t="s">
        <v>3188</v>
      </c>
      <c r="F1586" t="s">
        <v>0</v>
      </c>
      <c r="G1586" t="s">
        <v>3362</v>
      </c>
      <c r="H1586" t="s">
        <v>3777</v>
      </c>
      <c r="I1586">
        <v>14800</v>
      </c>
      <c r="J1586">
        <v>0</v>
      </c>
      <c r="K1586">
        <v>200</v>
      </c>
      <c r="L1586">
        <v>50</v>
      </c>
      <c r="M1586">
        <v>1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 t="s">
        <v>4305</v>
      </c>
      <c r="AC1586" t="s">
        <v>4201</v>
      </c>
      <c r="AD1586" t="s">
        <v>4502</v>
      </c>
      <c r="AE1586" t="s">
        <v>4</v>
      </c>
      <c r="AF1586" t="s">
        <v>1</v>
      </c>
      <c r="AG1586" t="s">
        <v>1</v>
      </c>
      <c r="AH1586" t="s">
        <v>3362</v>
      </c>
      <c r="AI1586" t="s">
        <v>3362</v>
      </c>
      <c r="AJ1586" t="s">
        <v>1</v>
      </c>
      <c r="AK1586">
        <v>9371664490</v>
      </c>
      <c r="AL1586" t="s">
        <v>1</v>
      </c>
      <c r="AM1586" t="s">
        <v>1</v>
      </c>
      <c r="AN1586" t="s">
        <v>1</v>
      </c>
      <c r="AO1586" t="s">
        <v>3362</v>
      </c>
      <c r="AP1586" t="s">
        <v>1</v>
      </c>
      <c r="AQ1586" t="s">
        <v>2</v>
      </c>
      <c r="AR1586" t="s">
        <v>1</v>
      </c>
      <c r="AS1586" t="s">
        <v>1</v>
      </c>
      <c r="AT1586" t="s">
        <v>1</v>
      </c>
      <c r="AU1586" t="s">
        <v>1</v>
      </c>
      <c r="AV1586" t="s">
        <v>1</v>
      </c>
      <c r="AW1586" t="s">
        <v>11</v>
      </c>
      <c r="AX1586">
        <f>Tabla1[[#This Row],[precio del paquete]]-Tabla1[[#This Row],[Saldo_Deudor]]</f>
        <v>1000</v>
      </c>
      <c r="AY1586">
        <v>13800</v>
      </c>
      <c r="AZ1586">
        <v>0</v>
      </c>
      <c r="BA1586">
        <v>0</v>
      </c>
      <c r="BB1586" s="20">
        <v>0</v>
      </c>
      <c r="BC1586" t="s">
        <v>5959</v>
      </c>
      <c r="BD1586" t="s">
        <v>3763</v>
      </c>
      <c r="BE1586" t="s">
        <v>3</v>
      </c>
      <c r="BF1586" t="s">
        <v>3</v>
      </c>
      <c r="BG1586" t="s">
        <v>3</v>
      </c>
      <c r="BH1586" t="s">
        <v>3</v>
      </c>
      <c r="BI1586" t="s">
        <v>3</v>
      </c>
      <c r="BJ1586" s="18" t="s">
        <v>6140</v>
      </c>
      <c r="BK1586" t="s">
        <v>3</v>
      </c>
      <c r="BL1586" t="s">
        <v>132</v>
      </c>
      <c r="BM1586" t="s">
        <v>1</v>
      </c>
      <c r="BN1586">
        <f>Tabla1[[#This Row],[precio del paquete]]</f>
        <v>14800</v>
      </c>
      <c r="BO1586" t="s">
        <v>1</v>
      </c>
      <c r="BP1586" t="s">
        <v>1</v>
      </c>
      <c r="BQ1586" t="s">
        <v>1</v>
      </c>
      <c r="BR1586" t="s">
        <v>1</v>
      </c>
      <c r="BS1586" t="s">
        <v>1</v>
      </c>
      <c r="BT1586" t="s">
        <v>1</v>
      </c>
      <c r="BU1586" t="s">
        <v>1</v>
      </c>
      <c r="BV1586" t="s">
        <v>1</v>
      </c>
      <c r="BW1586" t="s">
        <v>0</v>
      </c>
      <c r="BX1586" t="s">
        <v>1</v>
      </c>
      <c r="BY1586" t="s">
        <v>1</v>
      </c>
      <c r="BZ1586" t="s">
        <v>1</v>
      </c>
      <c r="CA1586" t="s">
        <v>1</v>
      </c>
      <c r="CB1586" t="s">
        <v>1</v>
      </c>
      <c r="CD1586" t="str" cm="1">
        <f t="array" aca="1" ref="CD1586" ca="1">eConcatenar(A1586:CB1586,"|")</f>
        <v>v6ppMSZlZWkZHpcR|CAR2021-6627|3|MEMORIAL|TABASCO|CARDENAS|FRACCIONAMIENTO CAÃ‘ALES|2021-03-11|14800|0|200|50|1|0|0|0|0|0|0|0|0|0|0|0|0|0|0|SANCHEZ|HERNANDEZ|ELVIRA|SOLTERO|X|X|FRACCIONAMIENTO CAÃ‘ALES|FRACCIONAMIENTO CAÃ‘ALES|X|9371664490|X|X|X|FRACCIONAMIENTO CAÃ‘ALES|X|LUNES|X|X|X|X|X|DOMICILIO |1000|13800|0|0|0|2022-01-25|2022-02-01|x|x|x|x|x|QWZGYVYW9KVTQO|x|HOMBRE|X|14800|X|X|X|X|X|X|X|X|CARDENAS|X|X|X|X|X</v>
      </c>
    </row>
    <row r="1587" spans="1:82" x14ac:dyDescent="0.25">
      <c r="A1587" t="s">
        <v>1721</v>
      </c>
      <c r="B1587" t="s">
        <v>2194</v>
      </c>
      <c r="C1587">
        <v>3</v>
      </c>
      <c r="D1587" t="s">
        <v>3183</v>
      </c>
      <c r="E1587" t="s">
        <v>3188</v>
      </c>
      <c r="F1587" t="s">
        <v>0</v>
      </c>
      <c r="G1587" t="s">
        <v>5</v>
      </c>
      <c r="H1587" t="s">
        <v>3797</v>
      </c>
      <c r="I1587">
        <v>14800</v>
      </c>
      <c r="J1587">
        <v>0</v>
      </c>
      <c r="K1587">
        <v>300</v>
      </c>
      <c r="L1587">
        <v>50</v>
      </c>
      <c r="M1587">
        <v>1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0</v>
      </c>
      <c r="AA1587">
        <v>0</v>
      </c>
      <c r="AB1587" t="s">
        <v>4221</v>
      </c>
      <c r="AC1587" t="s">
        <v>4303</v>
      </c>
      <c r="AD1587" t="s">
        <v>4304</v>
      </c>
      <c r="AE1587" t="s">
        <v>4</v>
      </c>
      <c r="AF1587" t="s">
        <v>1</v>
      </c>
      <c r="AG1587" t="s">
        <v>1</v>
      </c>
      <c r="AH1587" t="s">
        <v>5233</v>
      </c>
      <c r="AI1587" t="s">
        <v>5</v>
      </c>
      <c r="AJ1587" t="s">
        <v>1</v>
      </c>
      <c r="AK1587">
        <v>9371206070</v>
      </c>
      <c r="AL1587" t="s">
        <v>1</v>
      </c>
      <c r="AM1587" t="s">
        <v>1</v>
      </c>
      <c r="AN1587" t="s">
        <v>1</v>
      </c>
      <c r="AO1587" t="s">
        <v>5233</v>
      </c>
      <c r="AP1587" t="s">
        <v>1</v>
      </c>
      <c r="AQ1587" t="s">
        <v>2</v>
      </c>
      <c r="AR1587" t="s">
        <v>1</v>
      </c>
      <c r="AS1587" t="s">
        <v>1</v>
      </c>
      <c r="AT1587" t="s">
        <v>1</v>
      </c>
      <c r="AU1587" t="s">
        <v>1</v>
      </c>
      <c r="AV1587" t="s">
        <v>1</v>
      </c>
      <c r="AW1587" t="s">
        <v>11</v>
      </c>
      <c r="AX1587">
        <f>Tabla1[[#This Row],[precio del paquete]]-Tabla1[[#This Row],[Saldo_Deudor]]</f>
        <v>1700</v>
      </c>
      <c r="AY1587">
        <v>13100</v>
      </c>
      <c r="AZ1587">
        <v>0</v>
      </c>
      <c r="BA1587">
        <v>0</v>
      </c>
      <c r="BB1587" s="20">
        <v>0</v>
      </c>
      <c r="BC1587" t="s">
        <v>5959</v>
      </c>
      <c r="BD1587" t="s">
        <v>3763</v>
      </c>
      <c r="BE1587" t="s">
        <v>3</v>
      </c>
      <c r="BF1587" t="s">
        <v>3</v>
      </c>
      <c r="BG1587" t="s">
        <v>3</v>
      </c>
      <c r="BH1587" t="s">
        <v>3</v>
      </c>
      <c r="BI1587" t="s">
        <v>3</v>
      </c>
      <c r="BJ1587" s="19" t="s">
        <v>6140</v>
      </c>
      <c r="BK1587" t="s">
        <v>3</v>
      </c>
      <c r="BL1587" t="s">
        <v>132</v>
      </c>
      <c r="BM1587" t="s">
        <v>1</v>
      </c>
      <c r="BN1587">
        <f>Tabla1[[#This Row],[precio del paquete]]</f>
        <v>14800</v>
      </c>
      <c r="BO1587" t="s">
        <v>1</v>
      </c>
      <c r="BP1587" t="s">
        <v>1</v>
      </c>
      <c r="BQ1587" t="s">
        <v>1</v>
      </c>
      <c r="BR1587" t="s">
        <v>1</v>
      </c>
      <c r="BS1587" t="s">
        <v>1</v>
      </c>
      <c r="BT1587" t="s">
        <v>1</v>
      </c>
      <c r="BU1587" t="s">
        <v>1</v>
      </c>
      <c r="BV1587" t="s">
        <v>1</v>
      </c>
      <c r="BW1587" t="s">
        <v>0</v>
      </c>
      <c r="BX1587" t="s">
        <v>1</v>
      </c>
      <c r="BY1587" t="s">
        <v>1</v>
      </c>
      <c r="BZ1587" t="s">
        <v>1</v>
      </c>
      <c r="CA1587" t="s">
        <v>1</v>
      </c>
      <c r="CB1587" t="s">
        <v>1</v>
      </c>
      <c r="CD1587" t="str" cm="1">
        <f t="array" aca="1" ref="CD1587" ca="1">eConcatenar(A1587:CB1587,"|")</f>
        <v>oIkj6lTTDh6sV8mM|CAR2021-5434|3|MEMORIAL|TABASCO|CARDENAS|CENTRO|2021-09-18|14800|0|300|50|1|0|0|0|0|0|0|0|0|0|0|0|0|0|0|GONZALEZ|BAÃ‘O|CARLOS ANTONIO|SOLTERO|X|X|REYES HERNANDEZ|CENTRO|X|9371206070|X|X|X|REYES HERNANDEZ|X|LUNES|X|X|X|X|X|DOMICILIO |1700|13100|0|0|0|2022-01-25|2022-02-01|x|x|x|x|x|QWZGYVYW9KVTQO|x|HOMBRE|X|14800|X|X|X|X|X|X|X|X|CARDENAS|X|X|X|X|X</v>
      </c>
    </row>
    <row r="1588" spans="1:82" x14ac:dyDescent="0.25">
      <c r="A1588" t="s">
        <v>1722</v>
      </c>
      <c r="B1588" t="s">
        <v>2309</v>
      </c>
      <c r="C1588">
        <v>3</v>
      </c>
      <c r="D1588" t="s">
        <v>3187</v>
      </c>
      <c r="E1588" t="s">
        <v>3188</v>
      </c>
      <c r="F1588" t="s">
        <v>0</v>
      </c>
      <c r="G1588" t="s">
        <v>3301</v>
      </c>
      <c r="H1588" t="s">
        <v>3763</v>
      </c>
      <c r="I1588">
        <v>12900</v>
      </c>
      <c r="J1588">
        <v>0</v>
      </c>
      <c r="K1588">
        <v>100</v>
      </c>
      <c r="L1588">
        <v>50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0</v>
      </c>
      <c r="AA1588">
        <v>0</v>
      </c>
      <c r="AB1588" t="s">
        <v>4206</v>
      </c>
      <c r="AC1588" t="s">
        <v>4201</v>
      </c>
      <c r="AD1588" t="s">
        <v>4479</v>
      </c>
      <c r="AE1588" t="s">
        <v>4</v>
      </c>
      <c r="AF1588" t="s">
        <v>1</v>
      </c>
      <c r="AG1588" t="s">
        <v>1</v>
      </c>
      <c r="AH1588" t="s">
        <v>3301</v>
      </c>
      <c r="AI1588" t="s">
        <v>3301</v>
      </c>
      <c r="AJ1588" t="s">
        <v>1</v>
      </c>
      <c r="AK1588">
        <v>9371463650</v>
      </c>
      <c r="AL1588" t="s">
        <v>1</v>
      </c>
      <c r="AM1588" t="s">
        <v>1</v>
      </c>
      <c r="AN1588" t="s">
        <v>1</v>
      </c>
      <c r="AO1588" t="s">
        <v>3301</v>
      </c>
      <c r="AP1588" t="s">
        <v>1</v>
      </c>
      <c r="AQ1588" t="s">
        <v>2</v>
      </c>
      <c r="AR1588" t="s">
        <v>1</v>
      </c>
      <c r="AS1588" t="s">
        <v>1</v>
      </c>
      <c r="AT1588" t="s">
        <v>1</v>
      </c>
      <c r="AU1588" t="s">
        <v>1</v>
      </c>
      <c r="AV1588" t="s">
        <v>1</v>
      </c>
      <c r="AW1588" t="s">
        <v>11</v>
      </c>
      <c r="AX1588">
        <f>Tabla1[[#This Row],[precio del paquete]]-Tabla1[[#This Row],[Saldo_Deudor]]</f>
        <v>9000</v>
      </c>
      <c r="AY1588">
        <v>3900</v>
      </c>
      <c r="AZ1588">
        <v>0</v>
      </c>
      <c r="BA1588">
        <v>0</v>
      </c>
      <c r="BB1588" s="20">
        <v>0</v>
      </c>
      <c r="BC1588" t="s">
        <v>3985</v>
      </c>
      <c r="BD1588" t="s">
        <v>4141</v>
      </c>
      <c r="BE1588" t="s">
        <v>3</v>
      </c>
      <c r="BF1588" t="s">
        <v>3</v>
      </c>
      <c r="BG1588" t="s">
        <v>3</v>
      </c>
      <c r="BH1588" t="s">
        <v>3</v>
      </c>
      <c r="BI1588" t="s">
        <v>3</v>
      </c>
      <c r="BJ1588" s="18" t="s">
        <v>6140</v>
      </c>
      <c r="BK1588" t="s">
        <v>3</v>
      </c>
      <c r="BL1588" t="s">
        <v>132</v>
      </c>
      <c r="BM1588" t="s">
        <v>1</v>
      </c>
      <c r="BN1588">
        <f>Tabla1[[#This Row],[precio del paquete]]</f>
        <v>12900</v>
      </c>
      <c r="BO1588" t="s">
        <v>1</v>
      </c>
      <c r="BP1588" t="s">
        <v>1</v>
      </c>
      <c r="BQ1588" t="s">
        <v>1</v>
      </c>
      <c r="BR1588" t="s">
        <v>1</v>
      </c>
      <c r="BS1588" t="s">
        <v>1</v>
      </c>
      <c r="BT1588" t="s">
        <v>1</v>
      </c>
      <c r="BU1588" t="s">
        <v>1</v>
      </c>
      <c r="BV1588" t="s">
        <v>1</v>
      </c>
      <c r="BW1588" t="s">
        <v>0</v>
      </c>
      <c r="BX1588" t="s">
        <v>1</v>
      </c>
      <c r="BY1588" t="s">
        <v>1</v>
      </c>
      <c r="BZ1588" t="s">
        <v>1</v>
      </c>
      <c r="CA1588" t="s">
        <v>1</v>
      </c>
      <c r="CB1588" t="s">
        <v>1</v>
      </c>
      <c r="CD1588" t="str" cm="1">
        <f t="array" aca="1" ref="CD1588" ca="1">eConcatenar(A1588:CB1588,"|")</f>
        <v>c1wSr9ayawNsh4UN|CAR2018-2469|3|ECONOLINE|TABASCO|CARDENAS|CSAT|2022-02-01|12900|0|100|50|0|0|0|0|0|0|0|0|0|0|0|0|0|0|0|MARTINEZ|HERNANDEZ|FATIMA|SOLTERO|X|X|CSAT|CSAT|X|9371463650|X|X|X|CSAT|X|LUNES|X|X|X|X|X|DOMICILIO |9000|3900|0|0|0|2022-01-17|2022-01-24|x|x|x|x|x|QWZGYVYW9KVTQO|x|HOMBRE|X|12900|X|X|X|X|X|X|X|X|CARDENAS|X|X|X|X|X</v>
      </c>
    </row>
    <row r="1589" spans="1:82" x14ac:dyDescent="0.25">
      <c r="A1589" t="s">
        <v>1723</v>
      </c>
      <c r="B1589" t="s">
        <v>2206</v>
      </c>
      <c r="C1589">
        <v>3</v>
      </c>
      <c r="D1589" t="s">
        <v>3185</v>
      </c>
      <c r="E1589" t="s">
        <v>3188</v>
      </c>
      <c r="F1589" t="s">
        <v>0</v>
      </c>
      <c r="G1589" t="s">
        <v>3245</v>
      </c>
      <c r="H1589" t="s">
        <v>3763</v>
      </c>
      <c r="I1589">
        <v>12900</v>
      </c>
      <c r="J1589">
        <v>0</v>
      </c>
      <c r="K1589">
        <v>100</v>
      </c>
      <c r="L1589">
        <v>50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 t="s">
        <v>4224</v>
      </c>
      <c r="AC1589" t="s">
        <v>4201</v>
      </c>
      <c r="AD1589" t="s">
        <v>4259</v>
      </c>
      <c r="AE1589" t="s">
        <v>4</v>
      </c>
      <c r="AF1589" t="s">
        <v>1</v>
      </c>
      <c r="AG1589" t="s">
        <v>1</v>
      </c>
      <c r="AH1589" t="s">
        <v>3245</v>
      </c>
      <c r="AI1589" t="s">
        <v>3245</v>
      </c>
      <c r="AJ1589" t="s">
        <v>1</v>
      </c>
      <c r="AK1589">
        <v>9331185948</v>
      </c>
      <c r="AL1589" t="s">
        <v>1</v>
      </c>
      <c r="AM1589" t="s">
        <v>1</v>
      </c>
      <c r="AN1589" t="s">
        <v>1</v>
      </c>
      <c r="AO1589" t="s">
        <v>3245</v>
      </c>
      <c r="AP1589" t="s">
        <v>1</v>
      </c>
      <c r="AQ1589" t="s">
        <v>2</v>
      </c>
      <c r="AR1589" t="s">
        <v>1</v>
      </c>
      <c r="AS1589" t="s">
        <v>1</v>
      </c>
      <c r="AT1589" t="s">
        <v>1</v>
      </c>
      <c r="AU1589" t="s">
        <v>1</v>
      </c>
      <c r="AV1589" t="s">
        <v>1</v>
      </c>
      <c r="AW1589" t="s">
        <v>11</v>
      </c>
      <c r="AX1589">
        <f>Tabla1[[#This Row],[precio del paquete]]-Tabla1[[#This Row],[Saldo_Deudor]]</f>
        <v>7200</v>
      </c>
      <c r="AY1589">
        <v>5700</v>
      </c>
      <c r="AZ1589">
        <v>0</v>
      </c>
      <c r="BA1589">
        <v>0</v>
      </c>
      <c r="BB1589" s="20">
        <v>0</v>
      </c>
      <c r="BC1589" t="s">
        <v>4141</v>
      </c>
      <c r="BD1589" t="s">
        <v>5960</v>
      </c>
      <c r="BE1589" t="s">
        <v>3</v>
      </c>
      <c r="BF1589" t="s">
        <v>3</v>
      </c>
      <c r="BG1589" t="s">
        <v>3</v>
      </c>
      <c r="BH1589" t="s">
        <v>3</v>
      </c>
      <c r="BI1589" t="s">
        <v>3</v>
      </c>
      <c r="BJ1589" s="19" t="s">
        <v>6140</v>
      </c>
      <c r="BK1589" t="s">
        <v>3</v>
      </c>
      <c r="BL1589" t="s">
        <v>132</v>
      </c>
      <c r="BM1589" t="s">
        <v>1</v>
      </c>
      <c r="BN1589">
        <f>Tabla1[[#This Row],[precio del paquete]]</f>
        <v>12900</v>
      </c>
      <c r="BO1589" t="s">
        <v>1</v>
      </c>
      <c r="BP1589" t="s">
        <v>1</v>
      </c>
      <c r="BQ1589" t="s">
        <v>1</v>
      </c>
      <c r="BR1589" t="s">
        <v>1</v>
      </c>
      <c r="BS1589" t="s">
        <v>1</v>
      </c>
      <c r="BT1589" t="s">
        <v>1</v>
      </c>
      <c r="BU1589" t="s">
        <v>1</v>
      </c>
      <c r="BV1589" t="s">
        <v>1</v>
      </c>
      <c r="BW1589" t="s">
        <v>0</v>
      </c>
      <c r="BX1589" t="s">
        <v>1</v>
      </c>
      <c r="BY1589" t="s">
        <v>1</v>
      </c>
      <c r="BZ1589" t="s">
        <v>1</v>
      </c>
      <c r="CA1589" t="s">
        <v>1</v>
      </c>
      <c r="CB1589" t="s">
        <v>1</v>
      </c>
      <c r="CD1589" t="str" cm="1">
        <f t="array" aca="1" ref="CD1589" ca="1">eConcatenar(A1589:CB1589,"|")</f>
        <v>d8Hq1sX9BVE2v49G|COM2020-3531|3|IMPERIAL DE LUJO|TABASCO|CARDENAS|CHILTEPEC|2022-02-01|12900|0|100|50|0|0|0|0|0|0|0|0|0|0|0|0|0|0|0|DOMINGUEZ|HERNANDEZ|JOSE|SOLTERO|X|X|CHILTEPEC|CHILTEPEC|X|9331185948|X|X|X|CHILTEPEC|X|LUNES|X|X|X|X|X|DOMICILIO |7200|5700|0|0|0|2022-01-24|2022-01-31|x|x|x|x|x|QWZGYVYW9KVTQO|x|HOMBRE|X|12900|X|X|X|X|X|X|X|X|CARDENAS|X|X|X|X|X</v>
      </c>
    </row>
    <row r="1590" spans="1:82" x14ac:dyDescent="0.25">
      <c r="A1590" t="s">
        <v>1724</v>
      </c>
      <c r="B1590" t="s">
        <v>2595</v>
      </c>
      <c r="C1590">
        <v>3</v>
      </c>
      <c r="D1590" t="s">
        <v>3183</v>
      </c>
      <c r="E1590" t="s">
        <v>3188</v>
      </c>
      <c r="F1590" t="s">
        <v>3192</v>
      </c>
      <c r="G1590" t="s">
        <v>3474</v>
      </c>
      <c r="H1590" t="s">
        <v>3763</v>
      </c>
      <c r="I1590">
        <v>14800</v>
      </c>
      <c r="J1590">
        <v>0</v>
      </c>
      <c r="K1590">
        <v>100</v>
      </c>
      <c r="L1590">
        <v>50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 t="s">
        <v>4305</v>
      </c>
      <c r="AC1590" t="s">
        <v>4265</v>
      </c>
      <c r="AD1590" t="s">
        <v>4199</v>
      </c>
      <c r="AE1590" t="s">
        <v>4</v>
      </c>
      <c r="AF1590" t="s">
        <v>1</v>
      </c>
      <c r="AG1590" t="s">
        <v>1</v>
      </c>
      <c r="AH1590" t="s">
        <v>3474</v>
      </c>
      <c r="AI1590" t="s">
        <v>3474</v>
      </c>
      <c r="AJ1590" t="s">
        <v>1</v>
      </c>
      <c r="AK1590" t="s">
        <v>1</v>
      </c>
      <c r="AL1590" t="s">
        <v>1</v>
      </c>
      <c r="AM1590" t="s">
        <v>1</v>
      </c>
      <c r="AN1590" t="s">
        <v>1</v>
      </c>
      <c r="AO1590" t="s">
        <v>3474</v>
      </c>
      <c r="AP1590" t="s">
        <v>1</v>
      </c>
      <c r="AQ1590" t="s">
        <v>2</v>
      </c>
      <c r="AR1590" t="s">
        <v>1</v>
      </c>
      <c r="AS1590" t="s">
        <v>1</v>
      </c>
      <c r="AT1590" t="s">
        <v>1</v>
      </c>
      <c r="AU1590" t="s">
        <v>1</v>
      </c>
      <c r="AV1590" t="s">
        <v>1</v>
      </c>
      <c r="AW1590" t="s">
        <v>11</v>
      </c>
      <c r="AX1590">
        <f>Tabla1[[#This Row],[precio del paquete]]-Tabla1[[#This Row],[Saldo_Deudor]]</f>
        <v>1500</v>
      </c>
      <c r="AY1590">
        <v>13300</v>
      </c>
      <c r="AZ1590">
        <v>0</v>
      </c>
      <c r="BA1590">
        <v>0</v>
      </c>
      <c r="BB1590" s="20">
        <v>0</v>
      </c>
      <c r="BC1590" t="s">
        <v>4141</v>
      </c>
      <c r="BD1590" t="s">
        <v>5960</v>
      </c>
      <c r="BE1590" t="s">
        <v>3</v>
      </c>
      <c r="BF1590" t="s">
        <v>3</v>
      </c>
      <c r="BG1590" t="s">
        <v>3</v>
      </c>
      <c r="BH1590" t="s">
        <v>3</v>
      </c>
      <c r="BI1590" t="s">
        <v>3</v>
      </c>
      <c r="BJ1590" s="18" t="s">
        <v>6130</v>
      </c>
      <c r="BK1590" t="s">
        <v>3</v>
      </c>
      <c r="BL1590" t="s">
        <v>132</v>
      </c>
      <c r="BM1590" t="s">
        <v>1</v>
      </c>
      <c r="BN1590">
        <f>Tabla1[[#This Row],[precio del paquete]]</f>
        <v>14800</v>
      </c>
      <c r="BO1590" t="s">
        <v>1</v>
      </c>
      <c r="BP1590" t="s">
        <v>1</v>
      </c>
      <c r="BQ1590" t="s">
        <v>1</v>
      </c>
      <c r="BR1590" t="s">
        <v>1</v>
      </c>
      <c r="BS1590" t="s">
        <v>1</v>
      </c>
      <c r="BT1590" t="s">
        <v>1</v>
      </c>
      <c r="BU1590" t="s">
        <v>1</v>
      </c>
      <c r="BV1590" t="s">
        <v>1</v>
      </c>
      <c r="BW1590" t="s">
        <v>0</v>
      </c>
      <c r="BX1590" t="s">
        <v>1</v>
      </c>
      <c r="BY1590" t="s">
        <v>1</v>
      </c>
      <c r="BZ1590" t="s">
        <v>1</v>
      </c>
      <c r="CA1590" t="s">
        <v>1</v>
      </c>
      <c r="CB1590" t="s">
        <v>1</v>
      </c>
      <c r="CD1590" t="str" cm="1">
        <f t="array" aca="1" ref="CD1590" ca="1">eConcatenar(A1590:CB1590,"|")</f>
        <v>ifKb3l6UGWo93V1j|PAR2021-3360|3|MEMORIAL|TABASCO|PARAISO|PENJAMO|2022-02-01|14800|0|100|50|0|0|0|0|0|0|0|0|0|0|0|0|0|0|0|SANCHEZ|LEYVA|MARIA|SOLTERO|X|X|PENJAMO|PENJAMO|X|X|X|X|X|PENJAMO|X|LUNES|X|X|X|X|X|DOMICILIO |1500|13300|0|0|0|2022-01-24|2022-01-31|x|x|x|x|x|LM6I5BLUSKQS1VM|x|HOMBRE|X|14800|X|X|X|X|X|X|X|X|CARDENAS|X|X|X|X|X</v>
      </c>
    </row>
    <row r="1591" spans="1:82" x14ac:dyDescent="0.25">
      <c r="A1591" t="s">
        <v>1725</v>
      </c>
      <c r="B1591" t="s">
        <v>2380</v>
      </c>
      <c r="C1591">
        <v>3</v>
      </c>
      <c r="D1591" t="s">
        <v>3183</v>
      </c>
      <c r="E1591" t="s">
        <v>3188</v>
      </c>
      <c r="F1591" t="s">
        <v>3192</v>
      </c>
      <c r="G1591" t="s">
        <v>3346</v>
      </c>
      <c r="H1591" t="s">
        <v>3763</v>
      </c>
      <c r="I1591">
        <v>14800</v>
      </c>
      <c r="J1591">
        <v>0</v>
      </c>
      <c r="K1591">
        <v>100</v>
      </c>
      <c r="L1591">
        <v>50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0</v>
      </c>
      <c r="AA1591">
        <v>0</v>
      </c>
      <c r="AB1591" t="s">
        <v>4556</v>
      </c>
      <c r="AC1591" t="s">
        <v>4555</v>
      </c>
      <c r="AD1591" t="s">
        <v>4557</v>
      </c>
      <c r="AE1591" t="s">
        <v>4</v>
      </c>
      <c r="AF1591" t="s">
        <v>1</v>
      </c>
      <c r="AG1591" t="s">
        <v>1</v>
      </c>
      <c r="AH1591" t="s">
        <v>3346</v>
      </c>
      <c r="AI1591" t="s">
        <v>3346</v>
      </c>
      <c r="AJ1591" t="s">
        <v>1</v>
      </c>
      <c r="AK1591" t="s">
        <v>1</v>
      </c>
      <c r="AL1591" t="s">
        <v>1</v>
      </c>
      <c r="AM1591" t="s">
        <v>1</v>
      </c>
      <c r="AN1591" t="s">
        <v>1</v>
      </c>
      <c r="AO1591" t="s">
        <v>3346</v>
      </c>
      <c r="AP1591" t="s">
        <v>1</v>
      </c>
      <c r="AQ1591" t="s">
        <v>2</v>
      </c>
      <c r="AR1591" t="s">
        <v>1</v>
      </c>
      <c r="AS1591" t="s">
        <v>1</v>
      </c>
      <c r="AT1591" t="s">
        <v>1</v>
      </c>
      <c r="AU1591" t="s">
        <v>1</v>
      </c>
      <c r="AV1591" t="s">
        <v>1</v>
      </c>
      <c r="AW1591" t="s">
        <v>11</v>
      </c>
      <c r="AX1591">
        <f>Tabla1[[#This Row],[precio del paquete]]-Tabla1[[#This Row],[Saldo_Deudor]]</f>
        <v>1250</v>
      </c>
      <c r="AY1591">
        <v>13550</v>
      </c>
      <c r="AZ1591">
        <v>0</v>
      </c>
      <c r="BA1591">
        <v>0</v>
      </c>
      <c r="BB1591" s="20">
        <v>0</v>
      </c>
      <c r="BC1591" t="s">
        <v>4141</v>
      </c>
      <c r="BD1591" t="s">
        <v>5960</v>
      </c>
      <c r="BE1591" t="s">
        <v>3</v>
      </c>
      <c r="BF1591" t="s">
        <v>3</v>
      </c>
      <c r="BG1591" t="s">
        <v>3</v>
      </c>
      <c r="BH1591" t="s">
        <v>3</v>
      </c>
      <c r="BI1591" t="s">
        <v>3</v>
      </c>
      <c r="BJ1591" s="19" t="s">
        <v>6130</v>
      </c>
      <c r="BK1591" t="s">
        <v>3</v>
      </c>
      <c r="BL1591" t="s">
        <v>132</v>
      </c>
      <c r="BM1591" t="s">
        <v>1</v>
      </c>
      <c r="BN1591">
        <f>Tabla1[[#This Row],[precio del paquete]]</f>
        <v>14800</v>
      </c>
      <c r="BO1591" t="s">
        <v>1</v>
      </c>
      <c r="BP1591" t="s">
        <v>1</v>
      </c>
      <c r="BQ1591" t="s">
        <v>1</v>
      </c>
      <c r="BR1591" t="s">
        <v>1</v>
      </c>
      <c r="BS1591" t="s">
        <v>1</v>
      </c>
      <c r="BT1591" t="s">
        <v>1</v>
      </c>
      <c r="BU1591" t="s">
        <v>1</v>
      </c>
      <c r="BV1591" t="s">
        <v>1</v>
      </c>
      <c r="BW1591" t="s">
        <v>0</v>
      </c>
      <c r="BX1591" t="s">
        <v>1</v>
      </c>
      <c r="BY1591" t="s">
        <v>1</v>
      </c>
      <c r="BZ1591" t="s">
        <v>1</v>
      </c>
      <c r="CA1591" t="s">
        <v>1</v>
      </c>
      <c r="CB1591" t="s">
        <v>1</v>
      </c>
      <c r="CD1591" t="str" cm="1">
        <f t="array" aca="1" ref="CD1591" ca="1">eConcatenar(A1591:CB1591,"|")</f>
        <v>5XySA7twZUgsqnPc|PAR2021-3510|3|MEMORIAL|TABASCO|PARAISO|EL BELLOTE|2022-02-01|14800|0|100|50|0|0|0|0|0|0|0|0|0|0|0|0|0|0|0|FUERTES|WILSON|ARDREN|SOLTERO|X|X|EL BELLOTE|EL BELLOTE|X|X|X|X|X|EL BELLOTE|X|LUNES|X|X|X|X|X|DOMICILIO |1250|13550|0|0|0|2022-01-24|2022-01-31|x|x|x|x|x|LM6I5BLUSKQS1VM|x|HOMBRE|X|14800|X|X|X|X|X|X|X|X|CARDENAS|X|X|X|X|X</v>
      </c>
    </row>
    <row r="1592" spans="1:82" x14ac:dyDescent="0.25">
      <c r="A1592" t="s">
        <v>1726</v>
      </c>
      <c r="B1592" t="s">
        <v>2381</v>
      </c>
      <c r="C1592">
        <v>3</v>
      </c>
      <c r="D1592" t="s">
        <v>3183</v>
      </c>
      <c r="E1592" t="s">
        <v>3188</v>
      </c>
      <c r="F1592" t="s">
        <v>3192</v>
      </c>
      <c r="G1592" t="s">
        <v>3346</v>
      </c>
      <c r="H1592" t="s">
        <v>3763</v>
      </c>
      <c r="I1592">
        <v>14800</v>
      </c>
      <c r="J1592">
        <v>0</v>
      </c>
      <c r="K1592">
        <v>100</v>
      </c>
      <c r="L1592">
        <v>50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 t="s">
        <v>4224</v>
      </c>
      <c r="AC1592" t="s">
        <v>4556</v>
      </c>
      <c r="AD1592" t="s">
        <v>4558</v>
      </c>
      <c r="AE1592" t="s">
        <v>4</v>
      </c>
      <c r="AF1592" t="s">
        <v>1</v>
      </c>
      <c r="AG1592" t="s">
        <v>1</v>
      </c>
      <c r="AH1592" t="s">
        <v>3346</v>
      </c>
      <c r="AI1592" t="s">
        <v>3346</v>
      </c>
      <c r="AJ1592" t="s">
        <v>1</v>
      </c>
      <c r="AK1592">
        <v>9333295518</v>
      </c>
      <c r="AL1592" t="s">
        <v>1</v>
      </c>
      <c r="AM1592" t="s">
        <v>1</v>
      </c>
      <c r="AN1592" t="s">
        <v>1</v>
      </c>
      <c r="AO1592" t="s">
        <v>3346</v>
      </c>
      <c r="AP1592" t="s">
        <v>1</v>
      </c>
      <c r="AQ1592" t="s">
        <v>2</v>
      </c>
      <c r="AR1592" t="s">
        <v>1</v>
      </c>
      <c r="AS1592" t="s">
        <v>1</v>
      </c>
      <c r="AT1592" t="s">
        <v>1</v>
      </c>
      <c r="AU1592" t="s">
        <v>1</v>
      </c>
      <c r="AV1592" t="s">
        <v>1</v>
      </c>
      <c r="AW1592" t="s">
        <v>11</v>
      </c>
      <c r="AX1592">
        <f>Tabla1[[#This Row],[precio del paquete]]-Tabla1[[#This Row],[Saldo_Deudor]]</f>
        <v>1300</v>
      </c>
      <c r="AY1592">
        <v>13500</v>
      </c>
      <c r="AZ1592">
        <v>0</v>
      </c>
      <c r="BA1592">
        <v>0</v>
      </c>
      <c r="BB1592" s="20">
        <v>0</v>
      </c>
      <c r="BC1592" t="s">
        <v>4141</v>
      </c>
      <c r="BD1592" t="s">
        <v>5960</v>
      </c>
      <c r="BE1592" t="s">
        <v>3</v>
      </c>
      <c r="BF1592" t="s">
        <v>3</v>
      </c>
      <c r="BG1592" t="s">
        <v>3</v>
      </c>
      <c r="BH1592" t="s">
        <v>3</v>
      </c>
      <c r="BI1592" t="s">
        <v>3</v>
      </c>
      <c r="BJ1592" s="18" t="s">
        <v>6130</v>
      </c>
      <c r="BK1592" t="s">
        <v>3</v>
      </c>
      <c r="BL1592" t="s">
        <v>132</v>
      </c>
      <c r="BM1592" t="s">
        <v>1</v>
      </c>
      <c r="BN1592">
        <f>Tabla1[[#This Row],[precio del paquete]]</f>
        <v>14800</v>
      </c>
      <c r="BO1592" t="s">
        <v>1</v>
      </c>
      <c r="BP1592" t="s">
        <v>1</v>
      </c>
      <c r="BQ1592" t="s">
        <v>1</v>
      </c>
      <c r="BR1592" t="s">
        <v>1</v>
      </c>
      <c r="BS1592" t="s">
        <v>1</v>
      </c>
      <c r="BT1592" t="s">
        <v>1</v>
      </c>
      <c r="BU1592" t="s">
        <v>1</v>
      </c>
      <c r="BV1592" t="s">
        <v>1</v>
      </c>
      <c r="BW1592" t="s">
        <v>0</v>
      </c>
      <c r="BX1592" t="s">
        <v>1</v>
      </c>
      <c r="BY1592" t="s">
        <v>1</v>
      </c>
      <c r="BZ1592" t="s">
        <v>1</v>
      </c>
      <c r="CA1592" t="s">
        <v>1</v>
      </c>
      <c r="CB1592" t="s">
        <v>1</v>
      </c>
      <c r="CD1592" t="str" cm="1">
        <f t="array" aca="1" ref="CD1592" ca="1">eConcatenar(A1592:CB1592,"|")</f>
        <v>22C2ifbYDmMXRCiA|PAR2021-3511|3|MEMORIAL|TABASCO|PARAISO|EL BELLOTE|2022-02-01|14800|0|100|50|0|0|0|0|0|0|0|0|0|0|0|0|0|0|0|DOMINGUEZ|FUERTES|MARTINA MARIA|SOLTERO|X|X|EL BELLOTE|EL BELLOTE|X|9333295518|X|X|X|EL BELLOTE|X|LUNES|X|X|X|X|X|DOMICILIO |1300|13500|0|0|0|2022-01-24|2022-01-31|x|x|x|x|x|LM6I5BLUSKQS1VM|x|HOMBRE|X|14800|X|X|X|X|X|X|X|X|CARDENAS|X|X|X|X|X</v>
      </c>
    </row>
    <row r="1593" spans="1:82" x14ac:dyDescent="0.25">
      <c r="A1593" t="s">
        <v>1727</v>
      </c>
      <c r="B1593" t="s">
        <v>2382</v>
      </c>
      <c r="C1593">
        <v>3</v>
      </c>
      <c r="D1593" t="s">
        <v>3183</v>
      </c>
      <c r="E1593" t="s">
        <v>3188</v>
      </c>
      <c r="F1593" t="s">
        <v>3192</v>
      </c>
      <c r="G1593" t="s">
        <v>3346</v>
      </c>
      <c r="H1593" t="s">
        <v>3763</v>
      </c>
      <c r="I1593">
        <v>14800</v>
      </c>
      <c r="J1593">
        <v>0</v>
      </c>
      <c r="K1593">
        <v>100</v>
      </c>
      <c r="L1593">
        <v>50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  <c r="AA1593">
        <v>0</v>
      </c>
      <c r="AB1593" t="s">
        <v>4328</v>
      </c>
      <c r="AC1593" t="s">
        <v>4252</v>
      </c>
      <c r="AD1593" t="s">
        <v>4559</v>
      </c>
      <c r="AE1593" t="s">
        <v>4</v>
      </c>
      <c r="AF1593" t="s">
        <v>1</v>
      </c>
      <c r="AG1593" t="s">
        <v>1</v>
      </c>
      <c r="AH1593" t="s">
        <v>3346</v>
      </c>
      <c r="AI1593" t="s">
        <v>3346</v>
      </c>
      <c r="AJ1593" t="s">
        <v>1</v>
      </c>
      <c r="AK1593">
        <v>9334047791</v>
      </c>
      <c r="AL1593" t="s">
        <v>1</v>
      </c>
      <c r="AM1593" t="s">
        <v>1</v>
      </c>
      <c r="AN1593" t="s">
        <v>1</v>
      </c>
      <c r="AO1593" t="s">
        <v>3346</v>
      </c>
      <c r="AP1593" t="s">
        <v>1</v>
      </c>
      <c r="AQ1593" t="s">
        <v>2</v>
      </c>
      <c r="AR1593" t="s">
        <v>1</v>
      </c>
      <c r="AS1593" t="s">
        <v>1</v>
      </c>
      <c r="AT1593" t="s">
        <v>1</v>
      </c>
      <c r="AU1593" t="s">
        <v>1</v>
      </c>
      <c r="AV1593" t="s">
        <v>1</v>
      </c>
      <c r="AW1593" t="s">
        <v>11</v>
      </c>
      <c r="AX1593">
        <f>Tabla1[[#This Row],[precio del paquete]]-Tabla1[[#This Row],[Saldo_Deudor]]</f>
        <v>1450</v>
      </c>
      <c r="AY1593">
        <v>13350</v>
      </c>
      <c r="AZ1593">
        <v>0</v>
      </c>
      <c r="BA1593">
        <v>0</v>
      </c>
      <c r="BB1593" s="20">
        <v>0</v>
      </c>
      <c r="BC1593" t="s">
        <v>4141</v>
      </c>
      <c r="BD1593" t="s">
        <v>5960</v>
      </c>
      <c r="BE1593" t="s">
        <v>3</v>
      </c>
      <c r="BF1593" t="s">
        <v>3</v>
      </c>
      <c r="BG1593" t="s">
        <v>3</v>
      </c>
      <c r="BH1593" t="s">
        <v>3</v>
      </c>
      <c r="BI1593" t="s">
        <v>3</v>
      </c>
      <c r="BJ1593" s="19" t="s">
        <v>6130</v>
      </c>
      <c r="BK1593" t="s">
        <v>3</v>
      </c>
      <c r="BL1593" t="s">
        <v>132</v>
      </c>
      <c r="BM1593" t="s">
        <v>1</v>
      </c>
      <c r="BN1593">
        <f>Tabla1[[#This Row],[precio del paquete]]</f>
        <v>14800</v>
      </c>
      <c r="BO1593" t="s">
        <v>1</v>
      </c>
      <c r="BP1593" t="s">
        <v>1</v>
      </c>
      <c r="BQ1593" t="s">
        <v>1</v>
      </c>
      <c r="BR1593" t="s">
        <v>1</v>
      </c>
      <c r="BS1593" t="s">
        <v>1</v>
      </c>
      <c r="BT1593" t="s">
        <v>1</v>
      </c>
      <c r="BU1593" t="s">
        <v>1</v>
      </c>
      <c r="BV1593" t="s">
        <v>1</v>
      </c>
      <c r="BW1593" t="s">
        <v>0</v>
      </c>
      <c r="BX1593" t="s">
        <v>1</v>
      </c>
      <c r="BY1593" t="s">
        <v>1</v>
      </c>
      <c r="BZ1593" t="s">
        <v>1</v>
      </c>
      <c r="CA1593" t="s">
        <v>1</v>
      </c>
      <c r="CB1593" t="s">
        <v>1</v>
      </c>
      <c r="CD1593" t="str" cm="1">
        <f t="array" aca="1" ref="CD1593" ca="1">eConcatenar(A1593:CB1593,"|")</f>
        <v>HFp4EiIM3WplrPXn|PAR2021-3584|3|MEMORIAL|TABASCO|PARAISO|EL BELLOTE|2022-02-01|14800|0|100|50|0|0|0|0|0|0|0|0|0|0|0|0|0|0|0|CUPIL|CARRASCO|MARIA GLORIA|SOLTERO|X|X|EL BELLOTE|EL BELLOTE|X|9334047791|X|X|X|EL BELLOTE|X|LUNES|X|X|X|X|X|DOMICILIO |1450|13350|0|0|0|2022-01-24|2022-01-31|x|x|x|x|x|LM6I5BLUSKQS1VM|x|HOMBRE|X|14800|X|X|X|X|X|X|X|X|CARDENAS|X|X|X|X|X</v>
      </c>
    </row>
    <row r="1594" spans="1:82" x14ac:dyDescent="0.25">
      <c r="A1594" t="s">
        <v>1728</v>
      </c>
      <c r="B1594" t="s">
        <v>2639</v>
      </c>
      <c r="C1594">
        <v>3</v>
      </c>
      <c r="D1594" t="s">
        <v>3183</v>
      </c>
      <c r="E1594" t="s">
        <v>3188</v>
      </c>
      <c r="F1594" t="s">
        <v>3192</v>
      </c>
      <c r="G1594" t="s">
        <v>3495</v>
      </c>
      <c r="H1594" t="s">
        <v>3763</v>
      </c>
      <c r="I1594">
        <v>14800</v>
      </c>
      <c r="J1594">
        <v>0</v>
      </c>
      <c r="K1594">
        <v>100</v>
      </c>
      <c r="L1594">
        <v>50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 t="s">
        <v>4201</v>
      </c>
      <c r="AC1594" t="s">
        <v>4231</v>
      </c>
      <c r="AD1594" t="s">
        <v>4185</v>
      </c>
      <c r="AE1594" t="s">
        <v>4</v>
      </c>
      <c r="AF1594" t="s">
        <v>1</v>
      </c>
      <c r="AG1594" t="s">
        <v>1</v>
      </c>
      <c r="AH1594" t="s">
        <v>3495</v>
      </c>
      <c r="AI1594" t="s">
        <v>3495</v>
      </c>
      <c r="AJ1594" t="s">
        <v>1</v>
      </c>
      <c r="AK1594">
        <v>9331684362</v>
      </c>
      <c r="AL1594" t="s">
        <v>1</v>
      </c>
      <c r="AM1594" t="s">
        <v>1</v>
      </c>
      <c r="AN1594" t="s">
        <v>1</v>
      </c>
      <c r="AO1594" t="s">
        <v>3495</v>
      </c>
      <c r="AP1594" t="s">
        <v>1</v>
      </c>
      <c r="AQ1594" t="s">
        <v>2</v>
      </c>
      <c r="AR1594" t="s">
        <v>1</v>
      </c>
      <c r="AS1594" t="s">
        <v>1</v>
      </c>
      <c r="AT1594" t="s">
        <v>1</v>
      </c>
      <c r="AU1594" t="s">
        <v>1</v>
      </c>
      <c r="AV1594" t="s">
        <v>1</v>
      </c>
      <c r="AW1594" t="s">
        <v>11</v>
      </c>
      <c r="AX1594">
        <f>Tabla1[[#This Row],[precio del paquete]]-Tabla1[[#This Row],[Saldo_Deudor]]</f>
        <v>1200</v>
      </c>
      <c r="AY1594">
        <v>13600</v>
      </c>
      <c r="AZ1594">
        <v>0</v>
      </c>
      <c r="BA1594">
        <v>0</v>
      </c>
      <c r="BB1594" s="20">
        <v>0</v>
      </c>
      <c r="BC1594" t="s">
        <v>4141</v>
      </c>
      <c r="BD1594" t="s">
        <v>5960</v>
      </c>
      <c r="BE1594" t="s">
        <v>3</v>
      </c>
      <c r="BF1594" t="s">
        <v>3</v>
      </c>
      <c r="BG1594" t="s">
        <v>3</v>
      </c>
      <c r="BH1594" t="s">
        <v>3</v>
      </c>
      <c r="BI1594" t="s">
        <v>3</v>
      </c>
      <c r="BJ1594" s="18" t="s">
        <v>6130</v>
      </c>
      <c r="BK1594" t="s">
        <v>3</v>
      </c>
      <c r="BL1594" t="s">
        <v>132</v>
      </c>
      <c r="BM1594" t="s">
        <v>1</v>
      </c>
      <c r="BN1594">
        <f>Tabla1[[#This Row],[precio del paquete]]</f>
        <v>14800</v>
      </c>
      <c r="BO1594" t="s">
        <v>1</v>
      </c>
      <c r="BP1594" t="s">
        <v>1</v>
      </c>
      <c r="BQ1594" t="s">
        <v>1</v>
      </c>
      <c r="BR1594" t="s">
        <v>1</v>
      </c>
      <c r="BS1594" t="s">
        <v>1</v>
      </c>
      <c r="BT1594" t="s">
        <v>1</v>
      </c>
      <c r="BU1594" t="s">
        <v>1</v>
      </c>
      <c r="BV1594" t="s">
        <v>1</v>
      </c>
      <c r="BW1594" t="s">
        <v>0</v>
      </c>
      <c r="BX1594" t="s">
        <v>1</v>
      </c>
      <c r="BY1594" t="s">
        <v>1</v>
      </c>
      <c r="BZ1594" t="s">
        <v>1</v>
      </c>
      <c r="CA1594" t="s">
        <v>1</v>
      </c>
      <c r="CB1594" t="s">
        <v>1</v>
      </c>
      <c r="CD1594" t="str" cm="1">
        <f t="array" aca="1" ref="CD1594" ca="1">eConcatenar(A1594:CB1594,"|")</f>
        <v>6itwJ621FhpT0o5q|PAR2021-3557|3|MEMORIAL|TABASCO|PARAISO|PUERTO CEIBA|2022-02-01|14800|0|100|50|0|0|0|0|0|0|0|0|0|0|0|0|0|0|0|HERNANDEZ|MORALES|ANA MARIA|SOLTERO|X|X|PUERTO CEIBA|PUERTO CEIBA|X|9331684362|X|X|X|PUERTO CEIBA|X|LUNES|X|X|X|X|X|DOMICILIO |1200|13600|0|0|0|2022-01-24|2022-01-31|x|x|x|x|x|LM6I5BLUSKQS1VM|x|HOMBRE|X|14800|X|X|X|X|X|X|X|X|CARDENAS|X|X|X|X|X</v>
      </c>
    </row>
    <row r="1595" spans="1:82" x14ac:dyDescent="0.25">
      <c r="A1595" t="s">
        <v>1729</v>
      </c>
      <c r="B1595" t="s">
        <v>2517</v>
      </c>
      <c r="C1595">
        <v>3</v>
      </c>
      <c r="D1595" t="s">
        <v>3187</v>
      </c>
      <c r="E1595" t="s">
        <v>3188</v>
      </c>
      <c r="F1595" t="s">
        <v>3191</v>
      </c>
      <c r="G1595" t="s">
        <v>3423</v>
      </c>
      <c r="H1595" t="s">
        <v>3949</v>
      </c>
      <c r="I1595">
        <v>12900</v>
      </c>
      <c r="J1595">
        <v>0</v>
      </c>
      <c r="K1595">
        <v>100</v>
      </c>
      <c r="L1595">
        <v>50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 t="s">
        <v>4201</v>
      </c>
      <c r="AC1595" t="s">
        <v>4184</v>
      </c>
      <c r="AD1595" t="s">
        <v>4689</v>
      </c>
      <c r="AE1595" t="s">
        <v>4</v>
      </c>
      <c r="AF1595" t="s">
        <v>1</v>
      </c>
      <c r="AG1595" t="s">
        <v>1</v>
      </c>
      <c r="AH1595" t="s">
        <v>5477</v>
      </c>
      <c r="AI1595" t="s">
        <v>3423</v>
      </c>
      <c r="AJ1595" t="s">
        <v>1</v>
      </c>
      <c r="AK1595">
        <v>9171355226</v>
      </c>
      <c r="AL1595" t="s">
        <v>1</v>
      </c>
      <c r="AM1595" t="s">
        <v>1</v>
      </c>
      <c r="AN1595" t="s">
        <v>1</v>
      </c>
      <c r="AO1595" t="s">
        <v>5477</v>
      </c>
      <c r="AP1595" t="s">
        <v>1</v>
      </c>
      <c r="AQ1595" t="s">
        <v>2</v>
      </c>
      <c r="AR1595" t="s">
        <v>1</v>
      </c>
      <c r="AS1595" t="s">
        <v>1</v>
      </c>
      <c r="AT1595" t="s">
        <v>1</v>
      </c>
      <c r="AU1595" t="s">
        <v>1</v>
      </c>
      <c r="AV1595" t="s">
        <v>1</v>
      </c>
      <c r="AW1595" t="s">
        <v>11</v>
      </c>
      <c r="AX1595">
        <f>Tabla1[[#This Row],[precio del paquete]]-Tabla1[[#This Row],[Saldo_Deudor]]</f>
        <v>7700</v>
      </c>
      <c r="AY1595">
        <v>5200</v>
      </c>
      <c r="AZ1595">
        <v>0</v>
      </c>
      <c r="BA1595">
        <v>0</v>
      </c>
      <c r="BB1595" s="20">
        <v>0</v>
      </c>
      <c r="BC1595" t="s">
        <v>5959</v>
      </c>
      <c r="BD1595" t="s">
        <v>3763</v>
      </c>
      <c r="BE1595" t="s">
        <v>3</v>
      </c>
      <c r="BF1595" t="s">
        <v>3</v>
      </c>
      <c r="BG1595" t="s">
        <v>3</v>
      </c>
      <c r="BH1595" t="s">
        <v>3</v>
      </c>
      <c r="BI1595" t="s">
        <v>3</v>
      </c>
      <c r="BJ1595" s="19" t="s">
        <v>6130</v>
      </c>
      <c r="BK1595" t="s">
        <v>3</v>
      </c>
      <c r="BL1595" t="s">
        <v>132</v>
      </c>
      <c r="BM1595" t="s">
        <v>1</v>
      </c>
      <c r="BN1595">
        <f>Tabla1[[#This Row],[precio del paquete]]</f>
        <v>12900</v>
      </c>
      <c r="BO1595" t="s">
        <v>1</v>
      </c>
      <c r="BP1595" t="s">
        <v>1</v>
      </c>
      <c r="BQ1595" t="s">
        <v>1</v>
      </c>
      <c r="BR1595" t="s">
        <v>1</v>
      </c>
      <c r="BS1595" t="s">
        <v>1</v>
      </c>
      <c r="BT1595" t="s">
        <v>1</v>
      </c>
      <c r="BU1595" t="s">
        <v>1</v>
      </c>
      <c r="BV1595" t="s">
        <v>1</v>
      </c>
      <c r="BW1595" t="s">
        <v>0</v>
      </c>
      <c r="BX1595" t="s">
        <v>1</v>
      </c>
      <c r="BY1595" t="s">
        <v>1</v>
      </c>
      <c r="BZ1595" t="s">
        <v>1</v>
      </c>
      <c r="CA1595" t="s">
        <v>1</v>
      </c>
      <c r="CB1595" t="s">
        <v>1</v>
      </c>
      <c r="CD1595" t="str" cm="1">
        <f t="array" aca="1" ref="CD1595" ca="1">eConcatenar(A1595:CB1595,"|")</f>
        <v>KtB01zMKWIlOflym|CAR2019-0931|3|ECONOLINE|TABASCO|CUNDUACAN|LIBERTAD|2019-03-20|12900|0|100|50|0|0|0|0|0|0|0|0|0|0|0|0|0|0|0|HERNANDEZ|PEREZ|NUBILUDMILA|SOLTERO|X|X|LAS PALMAS|LIBERTAD|X|9171355226|X|X|X|LAS PALMAS|X|LUNES|X|X|X|X|X|DOMICILIO |7700|5200|0|0|0|2022-01-25|2022-02-01|x|x|x|x|x|LM6I5BLUSKQS1VM|x|HOMBRE|X|12900|X|X|X|X|X|X|X|X|CARDENAS|X|X|X|X|X</v>
      </c>
    </row>
    <row r="1596" spans="1:82" x14ac:dyDescent="0.25">
      <c r="A1596" t="s">
        <v>1730</v>
      </c>
      <c r="B1596" t="s">
        <v>2523</v>
      </c>
      <c r="C1596">
        <v>3</v>
      </c>
      <c r="D1596" t="s">
        <v>3183</v>
      </c>
      <c r="E1596" t="s">
        <v>3188</v>
      </c>
      <c r="F1596" t="s">
        <v>3191</v>
      </c>
      <c r="G1596" t="s">
        <v>3427</v>
      </c>
      <c r="H1596" t="s">
        <v>3952</v>
      </c>
      <c r="I1596">
        <v>14800</v>
      </c>
      <c r="J1596">
        <v>0</v>
      </c>
      <c r="K1596">
        <v>100</v>
      </c>
      <c r="L1596">
        <v>50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0</v>
      </c>
      <c r="AA1596">
        <v>0</v>
      </c>
      <c r="AB1596" t="s">
        <v>4310</v>
      </c>
      <c r="AC1596" t="s">
        <v>4524</v>
      </c>
      <c r="AD1596" t="s">
        <v>4694</v>
      </c>
      <c r="AE1596" t="s">
        <v>4</v>
      </c>
      <c r="AF1596" t="s">
        <v>1</v>
      </c>
      <c r="AG1596" t="s">
        <v>1</v>
      </c>
      <c r="AH1596" t="s">
        <v>5481</v>
      </c>
      <c r="AI1596" t="s">
        <v>3427</v>
      </c>
      <c r="AJ1596" t="s">
        <v>1</v>
      </c>
      <c r="AK1596">
        <v>9171144003</v>
      </c>
      <c r="AL1596" t="s">
        <v>1</v>
      </c>
      <c r="AM1596" t="s">
        <v>1</v>
      </c>
      <c r="AN1596" t="s">
        <v>1</v>
      </c>
      <c r="AO1596" t="s">
        <v>5481</v>
      </c>
      <c r="AP1596" t="s">
        <v>1</v>
      </c>
      <c r="AQ1596" t="s">
        <v>2</v>
      </c>
      <c r="AR1596" t="s">
        <v>1</v>
      </c>
      <c r="AS1596" t="s">
        <v>1</v>
      </c>
      <c r="AT1596" t="s">
        <v>1</v>
      </c>
      <c r="AU1596" t="s">
        <v>1</v>
      </c>
      <c r="AV1596" t="s">
        <v>1</v>
      </c>
      <c r="AW1596" t="s">
        <v>11</v>
      </c>
      <c r="AX1596">
        <f>Tabla1[[#This Row],[precio del paquete]]-Tabla1[[#This Row],[Saldo_Deudor]]</f>
        <v>7000</v>
      </c>
      <c r="AY1596">
        <v>7800</v>
      </c>
      <c r="AZ1596">
        <v>0</v>
      </c>
      <c r="BA1596">
        <v>0</v>
      </c>
      <c r="BB1596" s="20">
        <v>0</v>
      </c>
      <c r="BC1596" t="s">
        <v>5959</v>
      </c>
      <c r="BD1596" t="s">
        <v>3763</v>
      </c>
      <c r="BE1596" t="s">
        <v>3</v>
      </c>
      <c r="BF1596" t="s">
        <v>3</v>
      </c>
      <c r="BG1596" t="s">
        <v>3</v>
      </c>
      <c r="BH1596" t="s">
        <v>3</v>
      </c>
      <c r="BI1596" t="s">
        <v>3</v>
      </c>
      <c r="BJ1596" s="18" t="s">
        <v>6130</v>
      </c>
      <c r="BK1596" t="s">
        <v>3</v>
      </c>
      <c r="BL1596" t="s">
        <v>132</v>
      </c>
      <c r="BM1596" t="s">
        <v>1</v>
      </c>
      <c r="BN1596">
        <f>Tabla1[[#This Row],[precio del paquete]]</f>
        <v>14800</v>
      </c>
      <c r="BO1596" t="s">
        <v>1</v>
      </c>
      <c r="BP1596" t="s">
        <v>1</v>
      </c>
      <c r="BQ1596" t="s">
        <v>1</v>
      </c>
      <c r="BR1596" t="s">
        <v>1</v>
      </c>
      <c r="BS1596" t="s">
        <v>1</v>
      </c>
      <c r="BT1596" t="s">
        <v>1</v>
      </c>
      <c r="BU1596" t="s">
        <v>1</v>
      </c>
      <c r="BV1596" t="s">
        <v>1</v>
      </c>
      <c r="BW1596" t="s">
        <v>0</v>
      </c>
      <c r="BX1596" t="s">
        <v>1</v>
      </c>
      <c r="BY1596" t="s">
        <v>1</v>
      </c>
      <c r="BZ1596" t="s">
        <v>1</v>
      </c>
      <c r="CA1596" t="s">
        <v>1</v>
      </c>
      <c r="CB1596" t="s">
        <v>1</v>
      </c>
      <c r="CD1596" t="str" cm="1">
        <f t="array" aca="1" ref="CD1596" ca="1">eConcatenar(A1596:CB1596,"|")</f>
        <v>EGAVglN0Ot3fMhD7|CAR2020-1086|3|MEMORIAL|TABASCO|CUNDUACAN|LIBERTAD SEGUNDA SECCION|2020-06-21|14800|0|100|50|0|0|0|0|0|0|0|0|0|0|0|0|0|0|0|ALVAREZ|BURELO|ADAN|SOLTERO|X|X|CARRETERA A REFORMA|LIBERTAD SEGUNDA SECCION|X|9171144003|X|X|X|CARRETERA A REFORMA|X|LUNES|X|X|X|X|X|DOMICILIO |7000|7800|0|0|0|2022-01-25|2022-02-01|x|x|x|x|x|LM6I5BLUSKQS1VM|x|HOMBRE|X|14800|X|X|X|X|X|X|X|X|CARDENAS|X|X|X|X|X</v>
      </c>
    </row>
    <row r="1597" spans="1:82" x14ac:dyDescent="0.25">
      <c r="A1597" t="s">
        <v>1731</v>
      </c>
      <c r="B1597" t="s">
        <v>2499</v>
      </c>
      <c r="C1597">
        <v>3</v>
      </c>
      <c r="D1597" t="s">
        <v>3187</v>
      </c>
      <c r="E1597" t="s">
        <v>3188</v>
      </c>
      <c r="F1597" t="s">
        <v>3191</v>
      </c>
      <c r="G1597" t="s">
        <v>3410</v>
      </c>
      <c r="H1597" t="s">
        <v>3939</v>
      </c>
      <c r="I1597">
        <v>12900</v>
      </c>
      <c r="J1597">
        <v>0</v>
      </c>
      <c r="K1597">
        <v>100</v>
      </c>
      <c r="L1597">
        <v>50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0</v>
      </c>
      <c r="AA1597">
        <v>0</v>
      </c>
      <c r="AB1597" t="s">
        <v>4314</v>
      </c>
      <c r="AC1597" t="s">
        <v>4283</v>
      </c>
      <c r="AD1597" t="s">
        <v>4308</v>
      </c>
      <c r="AE1597" t="s">
        <v>4</v>
      </c>
      <c r="AF1597" t="s">
        <v>1</v>
      </c>
      <c r="AG1597" t="s">
        <v>1</v>
      </c>
      <c r="AH1597" t="s">
        <v>3410</v>
      </c>
      <c r="AI1597" t="s">
        <v>3410</v>
      </c>
      <c r="AJ1597" t="s">
        <v>1</v>
      </c>
      <c r="AK1597">
        <v>9171294743</v>
      </c>
      <c r="AL1597" t="s">
        <v>1</v>
      </c>
      <c r="AM1597" t="s">
        <v>1</v>
      </c>
      <c r="AN1597" t="s">
        <v>1</v>
      </c>
      <c r="AO1597" t="s">
        <v>3410</v>
      </c>
      <c r="AP1597" t="s">
        <v>1</v>
      </c>
      <c r="AQ1597" t="s">
        <v>2</v>
      </c>
      <c r="AR1597" t="s">
        <v>1</v>
      </c>
      <c r="AS1597" t="s">
        <v>1</v>
      </c>
      <c r="AT1597" t="s">
        <v>1</v>
      </c>
      <c r="AU1597" t="s">
        <v>1</v>
      </c>
      <c r="AV1597" t="s">
        <v>1</v>
      </c>
      <c r="AW1597" t="s">
        <v>11</v>
      </c>
      <c r="AX1597">
        <f>Tabla1[[#This Row],[precio del paquete]]-Tabla1[[#This Row],[Saldo_Deudor]]</f>
        <v>7800</v>
      </c>
      <c r="AY1597">
        <v>5100</v>
      </c>
      <c r="AZ1597">
        <v>0</v>
      </c>
      <c r="BA1597">
        <v>0</v>
      </c>
      <c r="BB1597" s="20">
        <v>0</v>
      </c>
      <c r="BC1597" t="s">
        <v>3985</v>
      </c>
      <c r="BD1597" t="s">
        <v>4141</v>
      </c>
      <c r="BE1597" t="s">
        <v>3</v>
      </c>
      <c r="BF1597" t="s">
        <v>3</v>
      </c>
      <c r="BG1597" t="s">
        <v>3</v>
      </c>
      <c r="BH1597" t="s">
        <v>3</v>
      </c>
      <c r="BI1597" t="s">
        <v>3</v>
      </c>
      <c r="BJ1597" s="19" t="s">
        <v>6130</v>
      </c>
      <c r="BK1597" t="s">
        <v>3</v>
      </c>
      <c r="BL1597" t="s">
        <v>132</v>
      </c>
      <c r="BM1597" t="s">
        <v>1</v>
      </c>
      <c r="BN1597">
        <f>Tabla1[[#This Row],[precio del paquete]]</f>
        <v>12900</v>
      </c>
      <c r="BO1597" t="s">
        <v>1</v>
      </c>
      <c r="BP1597" t="s">
        <v>1</v>
      </c>
      <c r="BQ1597" t="s">
        <v>1</v>
      </c>
      <c r="BR1597" t="s">
        <v>1</v>
      </c>
      <c r="BS1597" t="s">
        <v>1</v>
      </c>
      <c r="BT1597" t="s">
        <v>1</v>
      </c>
      <c r="BU1597" t="s">
        <v>1</v>
      </c>
      <c r="BV1597" t="s">
        <v>1</v>
      </c>
      <c r="BW1597" t="s">
        <v>0</v>
      </c>
      <c r="BX1597" t="s">
        <v>1</v>
      </c>
      <c r="BY1597" t="s">
        <v>1</v>
      </c>
      <c r="BZ1597" t="s">
        <v>1</v>
      </c>
      <c r="CA1597" t="s">
        <v>1</v>
      </c>
      <c r="CB1597" t="s">
        <v>1</v>
      </c>
      <c r="CD1597" t="str" cm="1">
        <f t="array" aca="1" ref="CD1597" ca="1">eConcatenar(A1597:CB1597,"|")</f>
        <v>cCojBEh68NgB5lWI|CAR2020-0694|3|ECONOLINE|TABASCO|CUNDUACAN|LA PLAYITA|2020-04-03|12900|0|100|50|0|0|0|0|0|0|0|0|0|0|0|0|0|0|0|CASTILLO|CORDOVA|OFELIA|SOLTERO|X|X|LA PLAYITA|LA PLAYITA|X|9171294743|X|X|X|LA PLAYITA|X|LUNES|X|X|X|X|X|DOMICILIO |7800|5100|0|0|0|2022-01-17|2022-01-24|x|x|x|x|x|LM6I5BLUSKQS1VM|x|HOMBRE|X|12900|X|X|X|X|X|X|X|X|CARDENAS|X|X|X|X|X</v>
      </c>
    </row>
    <row r="1598" spans="1:82" x14ac:dyDescent="0.25">
      <c r="A1598" t="s">
        <v>1732</v>
      </c>
      <c r="B1598" t="s">
        <v>2518</v>
      </c>
      <c r="C1598">
        <v>3</v>
      </c>
      <c r="D1598" t="s">
        <v>3187</v>
      </c>
      <c r="E1598" t="s">
        <v>3188</v>
      </c>
      <c r="F1598" t="s">
        <v>3191</v>
      </c>
      <c r="G1598" t="s">
        <v>3423</v>
      </c>
      <c r="H1598" t="s">
        <v>3950</v>
      </c>
      <c r="I1598">
        <v>12900</v>
      </c>
      <c r="J1598">
        <v>0</v>
      </c>
      <c r="K1598">
        <v>100</v>
      </c>
      <c r="L1598">
        <v>50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0</v>
      </c>
      <c r="AA1598">
        <v>0</v>
      </c>
      <c r="AB1598" t="s">
        <v>4203</v>
      </c>
      <c r="AC1598" t="s">
        <v>8</v>
      </c>
      <c r="AD1598" t="s">
        <v>4690</v>
      </c>
      <c r="AE1598" t="s">
        <v>4</v>
      </c>
      <c r="AF1598" t="s">
        <v>1</v>
      </c>
      <c r="AG1598" t="s">
        <v>1</v>
      </c>
      <c r="AH1598" t="s">
        <v>3423</v>
      </c>
      <c r="AI1598" t="s">
        <v>3423</v>
      </c>
      <c r="AJ1598" t="s">
        <v>1</v>
      </c>
      <c r="AK1598" t="s">
        <v>1</v>
      </c>
      <c r="AL1598" t="s">
        <v>1</v>
      </c>
      <c r="AM1598" t="s">
        <v>1</v>
      </c>
      <c r="AN1598" t="s">
        <v>1</v>
      </c>
      <c r="AO1598" t="s">
        <v>3423</v>
      </c>
      <c r="AP1598" t="s">
        <v>1</v>
      </c>
      <c r="AQ1598" t="s">
        <v>2</v>
      </c>
      <c r="AR1598" t="s">
        <v>1</v>
      </c>
      <c r="AS1598" t="s">
        <v>1</v>
      </c>
      <c r="AT1598" t="s">
        <v>1</v>
      </c>
      <c r="AU1598" t="s">
        <v>1</v>
      </c>
      <c r="AV1598" t="s">
        <v>1</v>
      </c>
      <c r="AW1598" t="s">
        <v>11</v>
      </c>
      <c r="AX1598">
        <f>Tabla1[[#This Row],[precio del paquete]]-Tabla1[[#This Row],[Saldo_Deudor]]</f>
        <v>5450</v>
      </c>
      <c r="AY1598">
        <v>7450</v>
      </c>
      <c r="AZ1598">
        <v>0</v>
      </c>
      <c r="BA1598">
        <v>0</v>
      </c>
      <c r="BB1598" s="20">
        <v>0</v>
      </c>
      <c r="BC1598" t="s">
        <v>3812</v>
      </c>
      <c r="BD1598" t="s">
        <v>6043</v>
      </c>
      <c r="BE1598" t="s">
        <v>3</v>
      </c>
      <c r="BF1598" t="s">
        <v>3</v>
      </c>
      <c r="BG1598" t="s">
        <v>3</v>
      </c>
      <c r="BH1598" t="s">
        <v>3</v>
      </c>
      <c r="BI1598" t="s">
        <v>3</v>
      </c>
      <c r="BJ1598" s="18" t="s">
        <v>6133</v>
      </c>
      <c r="BK1598" t="s">
        <v>3</v>
      </c>
      <c r="BL1598" t="s">
        <v>132</v>
      </c>
      <c r="BM1598" t="s">
        <v>1</v>
      </c>
      <c r="BN1598">
        <f>Tabla1[[#This Row],[precio del paquete]]</f>
        <v>12900</v>
      </c>
      <c r="BO1598" t="s">
        <v>1</v>
      </c>
      <c r="BP1598" t="s">
        <v>1</v>
      </c>
      <c r="BQ1598" t="s">
        <v>1</v>
      </c>
      <c r="BR1598" t="s">
        <v>1</v>
      </c>
      <c r="BS1598" t="s">
        <v>1</v>
      </c>
      <c r="BT1598" t="s">
        <v>1</v>
      </c>
      <c r="BU1598" t="s">
        <v>1</v>
      </c>
      <c r="BV1598" t="s">
        <v>1</v>
      </c>
      <c r="BW1598" t="s">
        <v>0</v>
      </c>
      <c r="BX1598" t="s">
        <v>1</v>
      </c>
      <c r="BY1598" t="s">
        <v>1</v>
      </c>
      <c r="BZ1598" t="s">
        <v>1</v>
      </c>
      <c r="CA1598" t="s">
        <v>1</v>
      </c>
      <c r="CB1598" t="s">
        <v>1</v>
      </c>
      <c r="CD1598" t="str" cm="1">
        <f t="array" aca="1" ref="CD1598" ca="1">eConcatenar(A1598:CB1598,"|")</f>
        <v>7L7jt2hDnV3Supnb|CAR2019-3037|3|ECONOLINE|TABASCO|CUNDUACAN|LIBERTAD|2019-10-31|12900|0|100|50|0|0|0|0|0|0|0|0|0|0|0|0|0|0|0|SOBERANO|GOMEZ|YSAIAS|SOLTERO|X|X|LIBERTAD|LIBERTAD|X|X|X|X|X|LIBERTAD|X|LUNES|X|X|X|X|X|DOMICILIO |5450|7450|0|0|0|2022-10-01|2022-10-08|x|x|x|x|x|YCRYFAU92K60AMA|x|HOMBRE|X|12900|X|X|X|X|X|X|X|X|CARDENAS|X|X|X|X|X</v>
      </c>
    </row>
    <row r="1599" spans="1:82" x14ac:dyDescent="0.25">
      <c r="A1599" t="s">
        <v>1733</v>
      </c>
      <c r="B1599" t="s">
        <v>2154</v>
      </c>
      <c r="C1599">
        <v>3</v>
      </c>
      <c r="D1599" t="s">
        <v>3183</v>
      </c>
      <c r="E1599" t="s">
        <v>3188</v>
      </c>
      <c r="F1599" t="s">
        <v>3189</v>
      </c>
      <c r="G1599" t="s">
        <v>3211</v>
      </c>
      <c r="H1599" t="s">
        <v>3768</v>
      </c>
      <c r="I1599">
        <v>14800</v>
      </c>
      <c r="J1599">
        <v>0</v>
      </c>
      <c r="K1599">
        <v>200</v>
      </c>
      <c r="L1599">
        <v>50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 t="s">
        <v>4230</v>
      </c>
      <c r="AC1599" t="s">
        <v>4231</v>
      </c>
      <c r="AD1599" t="s">
        <v>4232</v>
      </c>
      <c r="AE1599" t="s">
        <v>4</v>
      </c>
      <c r="AF1599" t="s">
        <v>1</v>
      </c>
      <c r="AG1599" t="s">
        <v>1</v>
      </c>
      <c r="AH1599" t="s">
        <v>3211</v>
      </c>
      <c r="AI1599" t="s">
        <v>3211</v>
      </c>
      <c r="AJ1599" t="s">
        <v>1</v>
      </c>
      <c r="AK1599">
        <v>9331010033</v>
      </c>
      <c r="AL1599" t="s">
        <v>1</v>
      </c>
      <c r="AM1599" t="s">
        <v>1</v>
      </c>
      <c r="AN1599" t="s">
        <v>1</v>
      </c>
      <c r="AO1599" t="s">
        <v>3211</v>
      </c>
      <c r="AP1599" t="s">
        <v>1</v>
      </c>
      <c r="AQ1599" t="s">
        <v>2</v>
      </c>
      <c r="AR1599" t="s">
        <v>1</v>
      </c>
      <c r="AS1599" t="s">
        <v>1</v>
      </c>
      <c r="AT1599" t="s">
        <v>1</v>
      </c>
      <c r="AU1599" t="s">
        <v>1</v>
      </c>
      <c r="AV1599" t="s">
        <v>1</v>
      </c>
      <c r="AW1599" t="s">
        <v>11</v>
      </c>
      <c r="AX1599">
        <f>Tabla1[[#This Row],[precio del paquete]]-Tabla1[[#This Row],[Saldo_Deudor]]</f>
        <v>400</v>
      </c>
      <c r="AY1599">
        <v>14400</v>
      </c>
      <c r="AZ1599">
        <v>0</v>
      </c>
      <c r="BA1599">
        <v>0</v>
      </c>
      <c r="BB1599" s="20">
        <v>0</v>
      </c>
      <c r="BC1599" t="s">
        <v>5962</v>
      </c>
      <c r="BD1599" t="s">
        <v>6038</v>
      </c>
      <c r="BE1599" t="s">
        <v>3</v>
      </c>
      <c r="BF1599" t="s">
        <v>3</v>
      </c>
      <c r="BG1599" t="s">
        <v>3</v>
      </c>
      <c r="BH1599" t="s">
        <v>3</v>
      </c>
      <c r="BI1599" t="s">
        <v>3</v>
      </c>
      <c r="BJ1599" s="19" t="s">
        <v>6133</v>
      </c>
      <c r="BK1599" t="s">
        <v>3</v>
      </c>
      <c r="BL1599" t="s">
        <v>132</v>
      </c>
      <c r="BM1599" t="s">
        <v>1</v>
      </c>
      <c r="BN1599">
        <f>Tabla1[[#This Row],[precio del paquete]]</f>
        <v>14800</v>
      </c>
      <c r="BO1599" t="s">
        <v>1</v>
      </c>
      <c r="BP1599" t="s">
        <v>1</v>
      </c>
      <c r="BQ1599" t="s">
        <v>1</v>
      </c>
      <c r="BR1599" t="s">
        <v>1</v>
      </c>
      <c r="BS1599" t="s">
        <v>1</v>
      </c>
      <c r="BT1599" t="s">
        <v>1</v>
      </c>
      <c r="BU1599" t="s">
        <v>1</v>
      </c>
      <c r="BV1599" t="s">
        <v>1</v>
      </c>
      <c r="BW1599" t="s">
        <v>0</v>
      </c>
      <c r="BX1599" t="s">
        <v>1</v>
      </c>
      <c r="BY1599" t="s">
        <v>1</v>
      </c>
      <c r="BZ1599" t="s">
        <v>1</v>
      </c>
      <c r="CA1599" t="s">
        <v>1</v>
      </c>
      <c r="CB1599" t="s">
        <v>1</v>
      </c>
      <c r="CD1599" t="str" cm="1">
        <f t="array" aca="1" ref="CD1599" ca="1">eConcatenar(A1599:CB1599,"|")</f>
        <v>m8mCi2y8CrN7da2z|COM2022-0425|3|MEMORIAL|TABASCO|COMALCALCO|ARROYO HONDO TERCERA SECCION|2022-01-22|14800|0|200|50|0|0|0|0|0|0|0|0|0|0|0|0|0|0|0|VELAZQUEZ|MORALES|HOFILIA|SOLTERO|X|X|ARROYO HONDO TERCERA SECCION|ARROYO HONDO TERCERA SECCION|X|9331010033|X|X|X|ARROYO HONDO TERCERA SECCION|X|LUNES|X|X|X|X|X|DOMICILIO |400|14400|0|0|0|2022-01-27|2022-02-03|x|x|x|x|x|YCRYFAU92K60AMA|x|HOMBRE|X|14800|X|X|X|X|X|X|X|X|CARDENAS|X|X|X|X|X</v>
      </c>
    </row>
    <row r="1600" spans="1:82" x14ac:dyDescent="0.25">
      <c r="A1600" t="s">
        <v>1734</v>
      </c>
      <c r="B1600" t="s">
        <v>2153</v>
      </c>
      <c r="C1600">
        <v>3</v>
      </c>
      <c r="D1600" t="s">
        <v>3183</v>
      </c>
      <c r="E1600" t="s">
        <v>3188</v>
      </c>
      <c r="F1600" t="s">
        <v>3189</v>
      </c>
      <c r="G1600" t="s">
        <v>3210</v>
      </c>
      <c r="H1600" t="s">
        <v>3767</v>
      </c>
      <c r="I1600">
        <v>14800</v>
      </c>
      <c r="J1600">
        <v>0</v>
      </c>
      <c r="K1600">
        <v>100</v>
      </c>
      <c r="L1600">
        <v>50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0</v>
      </c>
      <c r="AA1600">
        <v>0</v>
      </c>
      <c r="AB1600" t="s">
        <v>4184</v>
      </c>
      <c r="AC1600" t="s">
        <v>4228</v>
      </c>
      <c r="AD1600" t="s">
        <v>4229</v>
      </c>
      <c r="AE1600" t="s">
        <v>4</v>
      </c>
      <c r="AF1600" t="s">
        <v>1</v>
      </c>
      <c r="AG1600" t="s">
        <v>1</v>
      </c>
      <c r="AH1600" t="s">
        <v>5199</v>
      </c>
      <c r="AI1600" t="s">
        <v>3210</v>
      </c>
      <c r="AJ1600" t="s">
        <v>1</v>
      </c>
      <c r="AK1600">
        <v>9331553853</v>
      </c>
      <c r="AL1600" t="s">
        <v>1</v>
      </c>
      <c r="AM1600" t="s">
        <v>1</v>
      </c>
      <c r="AN1600" t="s">
        <v>1</v>
      </c>
      <c r="AO1600" t="s">
        <v>5199</v>
      </c>
      <c r="AP1600" t="s">
        <v>1</v>
      </c>
      <c r="AQ1600" t="s">
        <v>2</v>
      </c>
      <c r="AR1600" t="s">
        <v>1</v>
      </c>
      <c r="AS1600" t="s">
        <v>1</v>
      </c>
      <c r="AT1600" t="s">
        <v>1</v>
      </c>
      <c r="AU1600" t="s">
        <v>1</v>
      </c>
      <c r="AV1600" t="s">
        <v>1</v>
      </c>
      <c r="AW1600" t="s">
        <v>11</v>
      </c>
      <c r="AX1600">
        <f>Tabla1[[#This Row],[precio del paquete]]-Tabla1[[#This Row],[Saldo_Deudor]]</f>
        <v>1300</v>
      </c>
      <c r="AY1600">
        <v>13500</v>
      </c>
      <c r="AZ1600">
        <v>0</v>
      </c>
      <c r="BA1600">
        <v>0</v>
      </c>
      <c r="BB1600" s="20">
        <v>0</v>
      </c>
      <c r="BC1600" t="s">
        <v>3763</v>
      </c>
      <c r="BD1600" t="s">
        <v>6037</v>
      </c>
      <c r="BE1600" t="s">
        <v>3</v>
      </c>
      <c r="BF1600" t="s">
        <v>3</v>
      </c>
      <c r="BG1600" t="s">
        <v>3</v>
      </c>
      <c r="BH1600" t="s">
        <v>3</v>
      </c>
      <c r="BI1600" t="s">
        <v>3</v>
      </c>
      <c r="BJ1600" s="18" t="s">
        <v>6134</v>
      </c>
      <c r="BK1600" t="s">
        <v>3</v>
      </c>
      <c r="BL1600" t="s">
        <v>132</v>
      </c>
      <c r="BM1600" t="s">
        <v>1</v>
      </c>
      <c r="BN1600">
        <f>Tabla1[[#This Row],[precio del paquete]]</f>
        <v>14800</v>
      </c>
      <c r="BO1600" t="s">
        <v>1</v>
      </c>
      <c r="BP1600" t="s">
        <v>1</v>
      </c>
      <c r="BQ1600" t="s">
        <v>1</v>
      </c>
      <c r="BR1600" t="s">
        <v>1</v>
      </c>
      <c r="BS1600" t="s">
        <v>1</v>
      </c>
      <c r="BT1600" t="s">
        <v>1</v>
      </c>
      <c r="BU1600" t="s">
        <v>1</v>
      </c>
      <c r="BV1600" t="s">
        <v>1</v>
      </c>
      <c r="BW1600" t="s">
        <v>0</v>
      </c>
      <c r="BX1600" t="s">
        <v>1</v>
      </c>
      <c r="BY1600" t="s">
        <v>1</v>
      </c>
      <c r="BZ1600" t="s">
        <v>1</v>
      </c>
      <c r="CA1600" t="s">
        <v>1</v>
      </c>
      <c r="CB1600" t="s">
        <v>1</v>
      </c>
      <c r="CD1600" t="str" cm="1">
        <f t="array" aca="1" ref="CD1600" ca="1">eConcatenar(A1600:CB1600,"|")</f>
        <v>ktH0Pv9rls6N3ojc|COM2021-3329|3|MEMORIAL|TABASCO|COMALCALCO|ARROYO HONDO SEGUNDA SECCION|2021-10-20|14800|0|100|50|0|0|0|0|0|0|0|0|0|0|0|0|0|0|0|PEREZ|VENTURA|MERCEDES|SOLTERO|X|X|CARRETERA ARROYO HONDO CUARTA|ARROYO HONDO SEGUNDA SECCION|X|9331553853|X|X|X|CARRETERA ARROYO HONDO CUARTA|X|LUNES|X|X|X|X|X|DOMICILIO |1300|13500|0|0|0|2022-02-01|2022-02-08|x|x|x|x|x|QWZGYSX69KVTQO|x|HOMBRE|X|14800|X|X|X|X|X|X|X|X|CARDENAS|X|X|X|X|X</v>
      </c>
    </row>
    <row r="1601" spans="1:82" x14ac:dyDescent="0.25">
      <c r="A1601" t="s">
        <v>1735</v>
      </c>
      <c r="B1601" t="s">
        <v>2850</v>
      </c>
      <c r="C1601">
        <v>3</v>
      </c>
      <c r="D1601" t="s">
        <v>3183</v>
      </c>
      <c r="E1601" t="s">
        <v>3188</v>
      </c>
      <c r="F1601" t="s">
        <v>3189</v>
      </c>
      <c r="G1601" t="s">
        <v>3606</v>
      </c>
      <c r="H1601" t="s">
        <v>4065</v>
      </c>
      <c r="I1601">
        <v>14800</v>
      </c>
      <c r="J1601">
        <v>0</v>
      </c>
      <c r="K1601">
        <v>100</v>
      </c>
      <c r="L1601">
        <v>50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0</v>
      </c>
      <c r="AA1601">
        <v>0</v>
      </c>
      <c r="AB1601" t="s">
        <v>4217</v>
      </c>
      <c r="AC1601" t="s">
        <v>4201</v>
      </c>
      <c r="AD1601" t="s">
        <v>4946</v>
      </c>
      <c r="AE1601" t="s">
        <v>4</v>
      </c>
      <c r="AF1601" t="s">
        <v>1</v>
      </c>
      <c r="AG1601" t="s">
        <v>1</v>
      </c>
      <c r="AH1601" t="s">
        <v>5704</v>
      </c>
      <c r="AI1601" t="s">
        <v>3606</v>
      </c>
      <c r="AJ1601" t="s">
        <v>1</v>
      </c>
      <c r="AK1601">
        <v>9934096418</v>
      </c>
      <c r="AL1601" t="s">
        <v>1</v>
      </c>
      <c r="AM1601" t="s">
        <v>1</v>
      </c>
      <c r="AN1601" t="s">
        <v>1</v>
      </c>
      <c r="AO1601" t="s">
        <v>5704</v>
      </c>
      <c r="AP1601" t="s">
        <v>1</v>
      </c>
      <c r="AQ1601" t="s">
        <v>2</v>
      </c>
      <c r="AR1601" t="s">
        <v>1</v>
      </c>
      <c r="AS1601" t="s">
        <v>1</v>
      </c>
      <c r="AT1601" t="s">
        <v>1</v>
      </c>
      <c r="AU1601" t="s">
        <v>1</v>
      </c>
      <c r="AV1601" t="s">
        <v>1</v>
      </c>
      <c r="AW1601" t="s">
        <v>11</v>
      </c>
      <c r="AX1601">
        <f>Tabla1[[#This Row],[precio del paquete]]-Tabla1[[#This Row],[Saldo_Deudor]]</f>
        <v>700</v>
      </c>
      <c r="AY1601">
        <v>14100</v>
      </c>
      <c r="AZ1601">
        <v>0</v>
      </c>
      <c r="BA1601">
        <v>0</v>
      </c>
      <c r="BB1601" s="20">
        <v>0</v>
      </c>
      <c r="BC1601" t="s">
        <v>5962</v>
      </c>
      <c r="BD1601" t="s">
        <v>6038</v>
      </c>
      <c r="BE1601" t="s">
        <v>3</v>
      </c>
      <c r="BF1601" t="s">
        <v>3</v>
      </c>
      <c r="BG1601" t="s">
        <v>3</v>
      </c>
      <c r="BH1601" t="s">
        <v>3</v>
      </c>
      <c r="BI1601" t="s">
        <v>3</v>
      </c>
      <c r="BJ1601" s="19" t="s">
        <v>6134</v>
      </c>
      <c r="BK1601" t="s">
        <v>3</v>
      </c>
      <c r="BL1601" t="s">
        <v>132</v>
      </c>
      <c r="BM1601" t="s">
        <v>1</v>
      </c>
      <c r="BN1601">
        <f>Tabla1[[#This Row],[precio del paquete]]</f>
        <v>14800</v>
      </c>
      <c r="BO1601" t="s">
        <v>1</v>
      </c>
      <c r="BP1601" t="s">
        <v>1</v>
      </c>
      <c r="BQ1601" t="s">
        <v>1</v>
      </c>
      <c r="BR1601" t="s">
        <v>1</v>
      </c>
      <c r="BS1601" t="s">
        <v>1</v>
      </c>
      <c r="BT1601" t="s">
        <v>1</v>
      </c>
      <c r="BU1601" t="s">
        <v>1</v>
      </c>
      <c r="BV1601" t="s">
        <v>1</v>
      </c>
      <c r="BW1601" t="s">
        <v>0</v>
      </c>
      <c r="BX1601" t="s">
        <v>1</v>
      </c>
      <c r="BY1601" t="s">
        <v>1</v>
      </c>
      <c r="BZ1601" t="s">
        <v>1</v>
      </c>
      <c r="CA1601" t="s">
        <v>1</v>
      </c>
      <c r="CB1601" t="s">
        <v>1</v>
      </c>
      <c r="CD1601" t="str" cm="1">
        <f t="array" aca="1" ref="CD1601" ca="1">eConcatenar(A1601:CB1601,"|")</f>
        <v>ZBvKpDQa1sNN2Y3e|COM2021-2965|3|MEMORIAL|TABASCO|COMALCALCO|TECOLUTILLA|2022-09-22|14800|0|100|50|0|0|0|0|0|0|0|0|0|0|0|0|0|0|0|RODRIGUEZ|HERNANDEZ|TOMAS|SOLTERO|X|X|CALLE IGNACIO ZARAGOZA SIN NUMERO|TECOLUTILLA|X|9934096418|X|X|X|CALLE IGNACIO ZARAGOZA SIN NUMERO|X|LUNES|X|X|X|X|X|DOMICILIO |700|14100|0|0|0|2022-01-27|2022-02-03|x|x|x|x|x|QWZGYSX69KVTQO|x|HOMBRE|X|14800|X|X|X|X|X|X|X|X|CARDENAS|X|X|X|X|X</v>
      </c>
    </row>
    <row r="1602" spans="1:82" x14ac:dyDescent="0.25">
      <c r="A1602" t="s">
        <v>1736</v>
      </c>
      <c r="B1602" t="s">
        <v>2433</v>
      </c>
      <c r="C1602">
        <v>3</v>
      </c>
      <c r="D1602" t="s">
        <v>3183</v>
      </c>
      <c r="E1602" t="s">
        <v>3188</v>
      </c>
      <c r="F1602" t="s">
        <v>3189</v>
      </c>
      <c r="G1602" t="s">
        <v>3373</v>
      </c>
      <c r="H1602" t="s">
        <v>3925</v>
      </c>
      <c r="I1602">
        <v>14800</v>
      </c>
      <c r="J1602">
        <v>0</v>
      </c>
      <c r="K1602">
        <v>100</v>
      </c>
      <c r="L1602">
        <v>50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0</v>
      </c>
      <c r="AA1602">
        <v>0</v>
      </c>
      <c r="AB1602" t="s">
        <v>4264</v>
      </c>
      <c r="AC1602" t="s">
        <v>4283</v>
      </c>
      <c r="AD1602" t="s">
        <v>4254</v>
      </c>
      <c r="AE1602" t="s">
        <v>4</v>
      </c>
      <c r="AF1602" t="s">
        <v>1</v>
      </c>
      <c r="AG1602" t="s">
        <v>1</v>
      </c>
      <c r="AH1602" t="s">
        <v>5423</v>
      </c>
      <c r="AI1602" t="s">
        <v>3373</v>
      </c>
      <c r="AJ1602" t="s">
        <v>1</v>
      </c>
      <c r="AK1602">
        <v>9332072226</v>
      </c>
      <c r="AL1602" t="s">
        <v>1</v>
      </c>
      <c r="AM1602" t="s">
        <v>1</v>
      </c>
      <c r="AN1602" t="s">
        <v>1</v>
      </c>
      <c r="AO1602" t="s">
        <v>5423</v>
      </c>
      <c r="AP1602" t="s">
        <v>1</v>
      </c>
      <c r="AQ1602" t="s">
        <v>2</v>
      </c>
      <c r="AR1602" t="s">
        <v>1</v>
      </c>
      <c r="AS1602" t="s">
        <v>1</v>
      </c>
      <c r="AT1602" t="s">
        <v>1</v>
      </c>
      <c r="AU1602" t="s">
        <v>1</v>
      </c>
      <c r="AV1602" t="s">
        <v>1</v>
      </c>
      <c r="AW1602" t="s">
        <v>11</v>
      </c>
      <c r="AX1602">
        <f>Tabla1[[#This Row],[precio del paquete]]-Tabla1[[#This Row],[Saldo_Deudor]]</f>
        <v>1300</v>
      </c>
      <c r="AY1602">
        <v>13500</v>
      </c>
      <c r="AZ1602">
        <v>0</v>
      </c>
      <c r="BA1602">
        <v>0</v>
      </c>
      <c r="BB1602" s="20">
        <v>0</v>
      </c>
      <c r="BC1602" t="s">
        <v>3965</v>
      </c>
      <c r="BD1602" t="s">
        <v>4085</v>
      </c>
      <c r="BE1602" t="s">
        <v>3</v>
      </c>
      <c r="BF1602" t="s">
        <v>3</v>
      </c>
      <c r="BG1602" t="s">
        <v>3</v>
      </c>
      <c r="BH1602" t="s">
        <v>3</v>
      </c>
      <c r="BI1602" t="s">
        <v>3</v>
      </c>
      <c r="BJ1602" s="18" t="s">
        <v>6134</v>
      </c>
      <c r="BK1602" t="s">
        <v>3</v>
      </c>
      <c r="BL1602" t="s">
        <v>132</v>
      </c>
      <c r="BM1602" t="s">
        <v>1</v>
      </c>
      <c r="BN1602">
        <f>Tabla1[[#This Row],[precio del paquete]]</f>
        <v>14800</v>
      </c>
      <c r="BO1602" t="s">
        <v>1</v>
      </c>
      <c r="BP1602" t="s">
        <v>1</v>
      </c>
      <c r="BQ1602" t="s">
        <v>1</v>
      </c>
      <c r="BR1602" t="s">
        <v>1</v>
      </c>
      <c r="BS1602" t="s">
        <v>1</v>
      </c>
      <c r="BT1602" t="s">
        <v>1</v>
      </c>
      <c r="BU1602" t="s">
        <v>1</v>
      </c>
      <c r="BV1602" t="s">
        <v>1</v>
      </c>
      <c r="BW1602" t="s">
        <v>0</v>
      </c>
      <c r="BX1602" t="s">
        <v>1</v>
      </c>
      <c r="BY1602" t="s">
        <v>1</v>
      </c>
      <c r="BZ1602" t="s">
        <v>1</v>
      </c>
      <c r="CA1602" t="s">
        <v>1</v>
      </c>
      <c r="CB1602" t="s">
        <v>1</v>
      </c>
      <c r="CD1602" t="str" cm="1">
        <f t="array" aca="1" ref="CD1602" ca="1">eConcatenar(A1602:CB1602,"|")</f>
        <v>OgwhzCVn2wKNiuOz|COM2021-2987|3|MEMORIAL|TABASCO|COMALCALCO|FRANCISCO I MADERO|2021-09-28|14800|0|100|50|0|0|0|0|0|0|0|0|0|0|0|0|0|0|0|AREVALO|CORDOVA|CARMEN|SOLTERO|X|X|CARRETERA A LA IGLESIA SANTO TOMAS|FRANCISCO I MADERO|X|9332072226|X|X|X|CARRETERA A LA IGLESIA SANTO TOMAS|X|LUNES|X|X|X|X|X|DOMICILIO |1300|13500|0|0|0|2022-01-19|2022-01-26|x|x|x|x|x|QWZGYSX69KVTQO|x|HOMBRE|X|14800|X|X|X|X|X|X|X|X|CARDENAS|X|X|X|X|X</v>
      </c>
    </row>
    <row r="1603" spans="1:82" x14ac:dyDescent="0.25">
      <c r="A1603" t="s">
        <v>1737</v>
      </c>
      <c r="B1603" t="s">
        <v>2761</v>
      </c>
      <c r="C1603">
        <v>3</v>
      </c>
      <c r="D1603" t="s">
        <v>3183</v>
      </c>
      <c r="E1603" t="s">
        <v>3188</v>
      </c>
      <c r="F1603" t="s">
        <v>3189</v>
      </c>
      <c r="G1603" t="s">
        <v>3554</v>
      </c>
      <c r="H1603" t="s">
        <v>4038</v>
      </c>
      <c r="I1603">
        <v>14800</v>
      </c>
      <c r="J1603">
        <v>0</v>
      </c>
      <c r="K1603">
        <v>300</v>
      </c>
      <c r="L1603">
        <v>50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 t="s">
        <v>4888</v>
      </c>
      <c r="AC1603" t="s">
        <v>4674</v>
      </c>
      <c r="AD1603" t="s">
        <v>4560</v>
      </c>
      <c r="AE1603" t="s">
        <v>4</v>
      </c>
      <c r="AF1603" t="s">
        <v>1</v>
      </c>
      <c r="AG1603" t="s">
        <v>1</v>
      </c>
      <c r="AH1603" t="s">
        <v>5656</v>
      </c>
      <c r="AI1603" t="s">
        <v>3554</v>
      </c>
      <c r="AJ1603" t="s">
        <v>1</v>
      </c>
      <c r="AK1603">
        <v>9331201318</v>
      </c>
      <c r="AL1603" t="s">
        <v>1</v>
      </c>
      <c r="AM1603" t="s">
        <v>1</v>
      </c>
      <c r="AN1603" t="s">
        <v>1</v>
      </c>
      <c r="AO1603" t="s">
        <v>5656</v>
      </c>
      <c r="AP1603" t="s">
        <v>1</v>
      </c>
      <c r="AQ1603" t="s">
        <v>2</v>
      </c>
      <c r="AR1603" t="s">
        <v>1</v>
      </c>
      <c r="AS1603" t="s">
        <v>1</v>
      </c>
      <c r="AT1603" t="s">
        <v>1</v>
      </c>
      <c r="AU1603" t="s">
        <v>1</v>
      </c>
      <c r="AV1603" t="s">
        <v>1</v>
      </c>
      <c r="AW1603" t="s">
        <v>11</v>
      </c>
      <c r="AX1603">
        <f>Tabla1[[#This Row],[precio del paquete]]-Tabla1[[#This Row],[Saldo_Deudor]]</f>
        <v>3500</v>
      </c>
      <c r="AY1603">
        <v>11300</v>
      </c>
      <c r="AZ1603">
        <v>0</v>
      </c>
      <c r="BA1603">
        <v>0</v>
      </c>
      <c r="BB1603" s="20">
        <v>0</v>
      </c>
      <c r="BC1603" t="s">
        <v>3965</v>
      </c>
      <c r="BD1603" t="s">
        <v>4085</v>
      </c>
      <c r="BE1603" t="s">
        <v>3</v>
      </c>
      <c r="BF1603" t="s">
        <v>3</v>
      </c>
      <c r="BG1603" t="s">
        <v>3</v>
      </c>
      <c r="BH1603" t="s">
        <v>3</v>
      </c>
      <c r="BI1603" t="s">
        <v>3</v>
      </c>
      <c r="BJ1603" s="19" t="s">
        <v>6134</v>
      </c>
      <c r="BK1603" t="s">
        <v>3</v>
      </c>
      <c r="BL1603" t="s">
        <v>132</v>
      </c>
      <c r="BM1603" t="s">
        <v>1</v>
      </c>
      <c r="BN1603">
        <f>Tabla1[[#This Row],[precio del paquete]]</f>
        <v>14800</v>
      </c>
      <c r="BO1603" t="s">
        <v>1</v>
      </c>
      <c r="BP1603" t="s">
        <v>1</v>
      </c>
      <c r="BQ1603" t="s">
        <v>1</v>
      </c>
      <c r="BR1603" t="s">
        <v>1</v>
      </c>
      <c r="BS1603" t="s">
        <v>1</v>
      </c>
      <c r="BT1603" t="s">
        <v>1</v>
      </c>
      <c r="BU1603" t="s">
        <v>1</v>
      </c>
      <c r="BV1603" t="s">
        <v>1</v>
      </c>
      <c r="BW1603" t="s">
        <v>0</v>
      </c>
      <c r="BX1603" t="s">
        <v>1</v>
      </c>
      <c r="BY1603" t="s">
        <v>1</v>
      </c>
      <c r="BZ1603" t="s">
        <v>1</v>
      </c>
      <c r="CA1603" t="s">
        <v>1</v>
      </c>
      <c r="CB1603" t="s">
        <v>1</v>
      </c>
      <c r="CD1603" t="str" cm="1">
        <f t="array" aca="1" ref="CD1603" ca="1">eConcatenar(A1603:CB1603,"|")</f>
        <v>w7WV1oNZov1mUDAf|COM2021-2942|3|MEMORIAL|TABASCO|COMALCALCO|RANCHERIA PATASTAL SEGUNDA|2021-09-17|14800|0|300|50|0|0|0|0|0|0|0|0|0|0|0|0|0|0|0|BALTAZAR|REYES|ELENA|SOLTERO|X|X|CARRETERA AL CHESCHIN|RANCHERIA PATASTAL SEGUNDA|X|9331201318|X|X|X|CARRETERA AL CHESCHIN|X|LUNES|X|X|X|X|X|DOMICILIO |3500|11300|0|0|0|2022-01-19|2022-01-26|x|x|x|x|x|QWZGYSX69KVTQO|x|HOMBRE|X|14800|X|X|X|X|X|X|X|X|CARDENAS|X|X|X|X|X</v>
      </c>
    </row>
    <row r="1604" spans="1:82" x14ac:dyDescent="0.25">
      <c r="A1604" t="s">
        <v>1738</v>
      </c>
      <c r="B1604" t="s">
        <v>2901</v>
      </c>
      <c r="C1604">
        <v>3</v>
      </c>
      <c r="D1604" t="s">
        <v>3183</v>
      </c>
      <c r="E1604" t="s">
        <v>3188</v>
      </c>
      <c r="F1604" t="s">
        <v>3189</v>
      </c>
      <c r="G1604" t="s">
        <v>3624</v>
      </c>
      <c r="H1604" t="s">
        <v>3963</v>
      </c>
      <c r="I1604">
        <v>14800</v>
      </c>
      <c r="J1604">
        <v>0</v>
      </c>
      <c r="K1604">
        <v>50</v>
      </c>
      <c r="L1604">
        <v>50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0</v>
      </c>
      <c r="AA1604">
        <v>0</v>
      </c>
      <c r="AB1604" t="s">
        <v>4264</v>
      </c>
      <c r="AC1604" t="s">
        <v>4980</v>
      </c>
      <c r="AD1604" t="s">
        <v>4981</v>
      </c>
      <c r="AE1604" t="s">
        <v>4</v>
      </c>
      <c r="AF1604" t="s">
        <v>1</v>
      </c>
      <c r="AG1604" t="s">
        <v>1</v>
      </c>
      <c r="AH1604" t="s">
        <v>5742</v>
      </c>
      <c r="AI1604" t="s">
        <v>3624</v>
      </c>
      <c r="AJ1604" t="s">
        <v>1</v>
      </c>
      <c r="AK1604">
        <v>9331296696</v>
      </c>
      <c r="AL1604" t="s">
        <v>1</v>
      </c>
      <c r="AM1604" t="s">
        <v>1</v>
      </c>
      <c r="AN1604" t="s">
        <v>1</v>
      </c>
      <c r="AO1604" t="s">
        <v>5742</v>
      </c>
      <c r="AP1604" t="s">
        <v>1</v>
      </c>
      <c r="AQ1604" t="s">
        <v>2</v>
      </c>
      <c r="AR1604" t="s">
        <v>1</v>
      </c>
      <c r="AS1604" t="s">
        <v>1</v>
      </c>
      <c r="AT1604" t="s">
        <v>1</v>
      </c>
      <c r="AU1604" t="s">
        <v>1</v>
      </c>
      <c r="AV1604" t="s">
        <v>1</v>
      </c>
      <c r="AW1604" t="s">
        <v>11</v>
      </c>
      <c r="AX1604">
        <f>Tabla1[[#This Row],[precio del paquete]]-Tabla1[[#This Row],[Saldo_Deudor]]</f>
        <v>650</v>
      </c>
      <c r="AY1604">
        <v>14150</v>
      </c>
      <c r="AZ1604">
        <v>0</v>
      </c>
      <c r="BA1604">
        <v>0</v>
      </c>
      <c r="BB1604" s="20">
        <v>0</v>
      </c>
      <c r="BC1604" t="s">
        <v>5961</v>
      </c>
      <c r="BD1604" t="s">
        <v>4162</v>
      </c>
      <c r="BE1604" t="s">
        <v>3</v>
      </c>
      <c r="BF1604" t="s">
        <v>3</v>
      </c>
      <c r="BG1604" t="s">
        <v>3</v>
      </c>
      <c r="BH1604" t="s">
        <v>3</v>
      </c>
      <c r="BI1604" t="s">
        <v>3</v>
      </c>
      <c r="BJ1604" s="18" t="s">
        <v>6134</v>
      </c>
      <c r="BK1604" t="s">
        <v>3</v>
      </c>
      <c r="BL1604" t="s">
        <v>132</v>
      </c>
      <c r="BM1604" t="s">
        <v>1</v>
      </c>
      <c r="BN1604">
        <f>Tabla1[[#This Row],[precio del paquete]]</f>
        <v>14800</v>
      </c>
      <c r="BO1604" t="s">
        <v>1</v>
      </c>
      <c r="BP1604" t="s">
        <v>1</v>
      </c>
      <c r="BQ1604" t="s">
        <v>1</v>
      </c>
      <c r="BR1604" t="s">
        <v>1</v>
      </c>
      <c r="BS1604" t="s">
        <v>1</v>
      </c>
      <c r="BT1604" t="s">
        <v>1</v>
      </c>
      <c r="BU1604" t="s">
        <v>1</v>
      </c>
      <c r="BV1604" t="s">
        <v>1</v>
      </c>
      <c r="BW1604" t="s">
        <v>0</v>
      </c>
      <c r="BX1604" t="s">
        <v>1</v>
      </c>
      <c r="BY1604" t="s">
        <v>1</v>
      </c>
      <c r="BZ1604" t="s">
        <v>1</v>
      </c>
      <c r="CA1604" t="s">
        <v>1</v>
      </c>
      <c r="CB1604" t="s">
        <v>1</v>
      </c>
      <c r="CD1604" t="str" cm="1">
        <f t="array" aca="1" ref="CD1604" ca="1">eConcatenar(A1604:CB1604,"|")</f>
        <v>XCV31B1M4usYwn3A|COM2021-2920|3|MEMORIAL|TABASCO|COMALCALCO|VILLA TECOLUTILLA|2021-09-15|14800|0|50|50|0|0|0|0|0|0|0|0|0|0|0|0|0|0|0|AREVALO|ZURITA|FLORIBERTA|SOLTERO|X|X|CALLE IGNACIO RAYON SIN NUMERO|VILLA TECOLUTILLA|X|9331296696|X|X|X|CALLE IGNACIO RAYON SIN NUMERO|X|LUNES|X|X|X|X|X|DOMICILIO |650|14150|0|0|0|2022-01-13|2022-01-20|x|x|x|x|x|QWZGYSX69KVTQO|x|HOMBRE|X|14800|X|X|X|X|X|X|X|X|CARDENAS|X|X|X|X|X</v>
      </c>
    </row>
    <row r="1605" spans="1:82" x14ac:dyDescent="0.25">
      <c r="A1605" t="s">
        <v>1739</v>
      </c>
      <c r="B1605" t="s">
        <v>2874</v>
      </c>
      <c r="C1605">
        <v>3</v>
      </c>
      <c r="D1605" t="s">
        <v>3183</v>
      </c>
      <c r="E1605" t="s">
        <v>3188</v>
      </c>
      <c r="F1605" t="s">
        <v>3189</v>
      </c>
      <c r="G1605" t="s">
        <v>3618</v>
      </c>
      <c r="H1605" t="s">
        <v>3816</v>
      </c>
      <c r="I1605">
        <v>14800</v>
      </c>
      <c r="J1605">
        <v>0</v>
      </c>
      <c r="K1605">
        <v>100</v>
      </c>
      <c r="L1605">
        <v>50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 t="s">
        <v>4196</v>
      </c>
      <c r="AC1605" t="s">
        <v>4344</v>
      </c>
      <c r="AD1605" t="s">
        <v>4960</v>
      </c>
      <c r="AE1605" t="s">
        <v>4</v>
      </c>
      <c r="AF1605" t="s">
        <v>1</v>
      </c>
      <c r="AG1605" t="s">
        <v>1</v>
      </c>
      <c r="AH1605" t="s">
        <v>5722</v>
      </c>
      <c r="AI1605" t="s">
        <v>3618</v>
      </c>
      <c r="AJ1605" t="s">
        <v>1</v>
      </c>
      <c r="AK1605">
        <v>9331342152</v>
      </c>
      <c r="AL1605" t="s">
        <v>1</v>
      </c>
      <c r="AM1605" t="s">
        <v>1</v>
      </c>
      <c r="AN1605" t="s">
        <v>1</v>
      </c>
      <c r="AO1605" t="s">
        <v>5722</v>
      </c>
      <c r="AP1605" t="s">
        <v>1</v>
      </c>
      <c r="AQ1605" t="s">
        <v>2</v>
      </c>
      <c r="AR1605" t="s">
        <v>1</v>
      </c>
      <c r="AS1605" t="s">
        <v>1</v>
      </c>
      <c r="AT1605" t="s">
        <v>1</v>
      </c>
      <c r="AU1605" t="s">
        <v>1</v>
      </c>
      <c r="AV1605" t="s">
        <v>1</v>
      </c>
      <c r="AW1605" t="s">
        <v>11</v>
      </c>
      <c r="AX1605">
        <f>Tabla1[[#This Row],[precio del paquete]]-Tabla1[[#This Row],[Saldo_Deudor]]</f>
        <v>8000</v>
      </c>
      <c r="AY1605">
        <v>6800</v>
      </c>
      <c r="AZ1605">
        <v>0</v>
      </c>
      <c r="BA1605">
        <v>0</v>
      </c>
      <c r="BB1605" s="20">
        <v>0</v>
      </c>
      <c r="BC1605" t="s">
        <v>3965</v>
      </c>
      <c r="BD1605" t="s">
        <v>4085</v>
      </c>
      <c r="BE1605" t="s">
        <v>3</v>
      </c>
      <c r="BF1605" t="s">
        <v>3</v>
      </c>
      <c r="BG1605" t="s">
        <v>3</v>
      </c>
      <c r="BH1605" t="s">
        <v>3</v>
      </c>
      <c r="BI1605" t="s">
        <v>3</v>
      </c>
      <c r="BJ1605" s="19" t="s">
        <v>6134</v>
      </c>
      <c r="BK1605" t="s">
        <v>3</v>
      </c>
      <c r="BL1605" t="s">
        <v>132</v>
      </c>
      <c r="BM1605" t="s">
        <v>1</v>
      </c>
      <c r="BN1605">
        <f>Tabla1[[#This Row],[precio del paquete]]</f>
        <v>14800</v>
      </c>
      <c r="BO1605" t="s">
        <v>1</v>
      </c>
      <c r="BP1605" t="s">
        <v>1</v>
      </c>
      <c r="BQ1605" t="s">
        <v>1</v>
      </c>
      <c r="BR1605" t="s">
        <v>1</v>
      </c>
      <c r="BS1605" t="s">
        <v>1</v>
      </c>
      <c r="BT1605" t="s">
        <v>1</v>
      </c>
      <c r="BU1605" t="s">
        <v>1</v>
      </c>
      <c r="BV1605" t="s">
        <v>1</v>
      </c>
      <c r="BW1605" t="s">
        <v>0</v>
      </c>
      <c r="BX1605" t="s">
        <v>1</v>
      </c>
      <c r="BY1605" t="s">
        <v>1</v>
      </c>
      <c r="BZ1605" t="s">
        <v>1</v>
      </c>
      <c r="CA1605" t="s">
        <v>1</v>
      </c>
      <c r="CB1605" t="s">
        <v>1</v>
      </c>
      <c r="CD1605" t="str" cm="1">
        <f t="array" aca="1" ref="CD1605" ca="1">eConcatenar(A1605:CB1605,"|")</f>
        <v>IMyqvZA33T6talEA|COM2021-1724|3|MEMORIAL|TABASCO|COMALCALCO|VILLA ALDAMA|2020-08-25|14800|0|100|50|0|0|0|0|0|0|0|0|0|0|0|0|0|0|0|AGUILAR||MINERVA|SOLTERO|X|X|CALLE IGNACIO GUTIERREZ |VILLA ALDAMA|X|9331342152|X|X|X|CALLE IGNACIO GUTIERREZ |X|LUNES|X|X|X|X|X|DOMICILIO |8000|6800|0|0|0|2022-01-19|2022-01-26|x|x|x|x|x|QWZGYSX69KVTQO|x|HOMBRE|X|14800|X|X|X|X|X|X|X|X|CARDENAS|X|X|X|X|X</v>
      </c>
    </row>
    <row r="1606" spans="1:82" x14ac:dyDescent="0.25">
      <c r="A1606" t="s">
        <v>1740</v>
      </c>
      <c r="B1606" t="s">
        <v>2851</v>
      </c>
      <c r="C1606">
        <v>3</v>
      </c>
      <c r="D1606" t="s">
        <v>3183</v>
      </c>
      <c r="E1606" t="s">
        <v>3188</v>
      </c>
      <c r="F1606" t="s">
        <v>3189</v>
      </c>
      <c r="G1606" t="s">
        <v>3606</v>
      </c>
      <c r="H1606" t="s">
        <v>4038</v>
      </c>
      <c r="I1606">
        <v>14800</v>
      </c>
      <c r="J1606">
        <v>0</v>
      </c>
      <c r="K1606">
        <v>50</v>
      </c>
      <c r="L1606">
        <v>50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 t="s">
        <v>4380</v>
      </c>
      <c r="AC1606" t="s">
        <v>4455</v>
      </c>
      <c r="AD1606" t="s">
        <v>4716</v>
      </c>
      <c r="AE1606" t="s">
        <v>4</v>
      </c>
      <c r="AF1606" t="s">
        <v>1</v>
      </c>
      <c r="AG1606" t="s">
        <v>1</v>
      </c>
      <c r="AH1606" t="s">
        <v>5705</v>
      </c>
      <c r="AI1606" t="s">
        <v>3606</v>
      </c>
      <c r="AJ1606" t="s">
        <v>1</v>
      </c>
      <c r="AK1606">
        <v>9985771733</v>
      </c>
      <c r="AL1606" t="s">
        <v>1</v>
      </c>
      <c r="AM1606" t="s">
        <v>1</v>
      </c>
      <c r="AN1606" t="s">
        <v>1</v>
      </c>
      <c r="AO1606" t="s">
        <v>5705</v>
      </c>
      <c r="AP1606" t="s">
        <v>1</v>
      </c>
      <c r="AQ1606" t="s">
        <v>2</v>
      </c>
      <c r="AR1606" t="s">
        <v>1</v>
      </c>
      <c r="AS1606" t="s">
        <v>1</v>
      </c>
      <c r="AT1606" t="s">
        <v>1</v>
      </c>
      <c r="AU1606" t="s">
        <v>1</v>
      </c>
      <c r="AV1606" t="s">
        <v>1</v>
      </c>
      <c r="AW1606" t="s">
        <v>11</v>
      </c>
      <c r="AX1606">
        <f>Tabla1[[#This Row],[precio del paquete]]-Tabla1[[#This Row],[Saldo_Deudor]]</f>
        <v>300</v>
      </c>
      <c r="AY1606">
        <v>14500</v>
      </c>
      <c r="AZ1606">
        <v>0</v>
      </c>
      <c r="BA1606">
        <v>0</v>
      </c>
      <c r="BB1606" s="20">
        <v>0</v>
      </c>
      <c r="BC1606" t="s">
        <v>4066</v>
      </c>
      <c r="BD1606" t="s">
        <v>3970</v>
      </c>
      <c r="BE1606" t="s">
        <v>3</v>
      </c>
      <c r="BF1606" t="s">
        <v>3</v>
      </c>
      <c r="BG1606" t="s">
        <v>3</v>
      </c>
      <c r="BH1606" t="s">
        <v>3</v>
      </c>
      <c r="BI1606" t="s">
        <v>3</v>
      </c>
      <c r="BJ1606" s="18" t="s">
        <v>6134</v>
      </c>
      <c r="BK1606" t="s">
        <v>3</v>
      </c>
      <c r="BL1606" t="s">
        <v>132</v>
      </c>
      <c r="BM1606" t="s">
        <v>1</v>
      </c>
      <c r="BN1606">
        <f>Tabla1[[#This Row],[precio del paquete]]</f>
        <v>14800</v>
      </c>
      <c r="BO1606" t="s">
        <v>1</v>
      </c>
      <c r="BP1606" t="s">
        <v>1</v>
      </c>
      <c r="BQ1606" t="s">
        <v>1</v>
      </c>
      <c r="BR1606" t="s">
        <v>1</v>
      </c>
      <c r="BS1606" t="s">
        <v>1</v>
      </c>
      <c r="BT1606" t="s">
        <v>1</v>
      </c>
      <c r="BU1606" t="s">
        <v>1</v>
      </c>
      <c r="BV1606" t="s">
        <v>1</v>
      </c>
      <c r="BW1606" t="s">
        <v>0</v>
      </c>
      <c r="BX1606" t="s">
        <v>1</v>
      </c>
      <c r="BY1606" t="s">
        <v>1</v>
      </c>
      <c r="BZ1606" t="s">
        <v>1</v>
      </c>
      <c r="CA1606" t="s">
        <v>1</v>
      </c>
      <c r="CB1606" t="s">
        <v>1</v>
      </c>
      <c r="CD1606" t="str" cm="1">
        <f t="array" aca="1" ref="CD1606" ca="1">eConcatenar(A1606:CB1606,"|")</f>
        <v>MidvCoG2OOeunEzp|COM2021-2937|3|MEMORIAL|TABASCO|COMALCALCO|TECOLUTILLA|2021-09-17|14800|0|50|50|0|0|0|0|0|0|0|0|0|0|0|0|0|0|0|RAMOS|DE LA FUENTE|MARIA LUISA|SOLTERO|X|X|CALLE NICOLAS BRAVO|TECOLUTILLA|X|9985771733|X|X|X|CALLE NICOLAS BRAVO|X|LUNES|X|X|X|X|X|DOMICILIO |300|14500|0|0|0|2021-01-12|2021-01-19|x|x|x|x|x|QWZGYSX69KVTQO|x|HOMBRE|X|14800|X|X|X|X|X|X|X|X|CARDENAS|X|X|X|X|X</v>
      </c>
    </row>
    <row r="1607" spans="1:82" x14ac:dyDescent="0.25">
      <c r="A1607" t="s">
        <v>1741</v>
      </c>
      <c r="B1607" t="s">
        <v>2434</v>
      </c>
      <c r="C1607">
        <v>3</v>
      </c>
      <c r="D1607" t="s">
        <v>3183</v>
      </c>
      <c r="E1607" t="s">
        <v>3188</v>
      </c>
      <c r="F1607" t="s">
        <v>3189</v>
      </c>
      <c r="G1607" t="s">
        <v>3373</v>
      </c>
      <c r="H1607" t="s">
        <v>3859</v>
      </c>
      <c r="I1607">
        <v>14800</v>
      </c>
      <c r="J1607">
        <v>0</v>
      </c>
      <c r="K1607">
        <v>100</v>
      </c>
      <c r="L1607">
        <v>50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0</v>
      </c>
      <c r="Y1607">
        <v>0</v>
      </c>
      <c r="Z1607">
        <v>0</v>
      </c>
      <c r="AA1607">
        <v>0</v>
      </c>
      <c r="AB1607" t="s">
        <v>4198</v>
      </c>
      <c r="AC1607" t="s">
        <v>4423</v>
      </c>
      <c r="AD1607" t="s">
        <v>4611</v>
      </c>
      <c r="AE1607" t="s">
        <v>4</v>
      </c>
      <c r="AF1607" t="s">
        <v>1</v>
      </c>
      <c r="AG1607" t="s">
        <v>1</v>
      </c>
      <c r="AH1607" t="s">
        <v>5424</v>
      </c>
      <c r="AI1607" t="s">
        <v>3373</v>
      </c>
      <c r="AJ1607" t="s">
        <v>1</v>
      </c>
      <c r="AK1607">
        <v>9331224880</v>
      </c>
      <c r="AL1607" t="s">
        <v>1</v>
      </c>
      <c r="AM1607" t="s">
        <v>1</v>
      </c>
      <c r="AN1607" t="s">
        <v>1</v>
      </c>
      <c r="AO1607" t="s">
        <v>5424</v>
      </c>
      <c r="AP1607" t="s">
        <v>1</v>
      </c>
      <c r="AQ1607" t="s">
        <v>2</v>
      </c>
      <c r="AR1607" t="s">
        <v>1</v>
      </c>
      <c r="AS1607" t="s">
        <v>1</v>
      </c>
      <c r="AT1607" t="s">
        <v>1</v>
      </c>
      <c r="AU1607" t="s">
        <v>1</v>
      </c>
      <c r="AV1607" t="s">
        <v>1</v>
      </c>
      <c r="AW1607" t="s">
        <v>11</v>
      </c>
      <c r="AX1607">
        <f>Tabla1[[#This Row],[precio del paquete]]-Tabla1[[#This Row],[Saldo_Deudor]]</f>
        <v>900</v>
      </c>
      <c r="AY1607">
        <v>13900</v>
      </c>
      <c r="AZ1607">
        <v>0</v>
      </c>
      <c r="BA1607">
        <v>0</v>
      </c>
      <c r="BB1607" s="20">
        <v>0</v>
      </c>
      <c r="BC1607" t="s">
        <v>5982</v>
      </c>
      <c r="BD1607" t="s">
        <v>6073</v>
      </c>
      <c r="BE1607" t="s">
        <v>3</v>
      </c>
      <c r="BF1607" t="s">
        <v>3</v>
      </c>
      <c r="BG1607" t="s">
        <v>3</v>
      </c>
      <c r="BH1607" t="s">
        <v>3</v>
      </c>
      <c r="BI1607" t="s">
        <v>3</v>
      </c>
      <c r="BJ1607" s="19" t="s">
        <v>6134</v>
      </c>
      <c r="BK1607" t="s">
        <v>3</v>
      </c>
      <c r="BL1607" t="s">
        <v>132</v>
      </c>
      <c r="BM1607" t="s">
        <v>1</v>
      </c>
      <c r="BN1607">
        <f>Tabla1[[#This Row],[precio del paquete]]</f>
        <v>14800</v>
      </c>
      <c r="BO1607" t="s">
        <v>1</v>
      </c>
      <c r="BP1607" t="s">
        <v>1</v>
      </c>
      <c r="BQ1607" t="s">
        <v>1</v>
      </c>
      <c r="BR1607" t="s">
        <v>1</v>
      </c>
      <c r="BS1607" t="s">
        <v>1</v>
      </c>
      <c r="BT1607" t="s">
        <v>1</v>
      </c>
      <c r="BU1607" t="s">
        <v>1</v>
      </c>
      <c r="BV1607" t="s">
        <v>1</v>
      </c>
      <c r="BW1607" t="s">
        <v>0</v>
      </c>
      <c r="BX1607" t="s">
        <v>1</v>
      </c>
      <c r="BY1607" t="s">
        <v>1</v>
      </c>
      <c r="BZ1607" t="s">
        <v>1</v>
      </c>
      <c r="CA1607" t="s">
        <v>1</v>
      </c>
      <c r="CB1607" t="s">
        <v>1</v>
      </c>
      <c r="CD1607" t="str" cm="1">
        <f t="array" aca="1" ref="CD1607" ca="1">eConcatenar(A1607:CB1607,"|")</f>
        <v>5dmJbsEfHrVbhAn3|COM2021-2997|3|MEMORIAL|TABASCO|COMALCALCO|FRANCISCO I MADERO|2021-09-30|14800|0|100|50|0|0|0|0|0|0|0|0|0|0|0|0|0|0|0|JUAREZ|DE LA ROSA|MARTRHA|SOLTERO|X|X|CARRETERA A PROGRESO TULARSIN NUMERO|FRANCISCO I MADERO|X|9331224880|X|X|X|CARRETERA A PROGRESO TULARSIN NUMERO|X|LUNES|X|X|X|X|X|DOMICILIO |900|13900|0|0|0|2021-12-30|2022-01-06|x|x|x|x|x|QWZGYSX69KVTQO|x|HOMBRE|X|14800|X|X|X|X|X|X|X|X|CARDENAS|X|X|X|X|X</v>
      </c>
    </row>
    <row r="1608" spans="1:82" x14ac:dyDescent="0.25">
      <c r="A1608" t="s">
        <v>1742</v>
      </c>
      <c r="B1608" t="s">
        <v>2435</v>
      </c>
      <c r="C1608">
        <v>3</v>
      </c>
      <c r="D1608" t="s">
        <v>3183</v>
      </c>
      <c r="E1608" t="s">
        <v>3188</v>
      </c>
      <c r="F1608" t="s">
        <v>3189</v>
      </c>
      <c r="G1608" t="s">
        <v>3373</v>
      </c>
      <c r="H1608" t="s">
        <v>3926</v>
      </c>
      <c r="I1608">
        <v>14800</v>
      </c>
      <c r="J1608">
        <v>0</v>
      </c>
      <c r="K1608">
        <v>100</v>
      </c>
      <c r="L1608">
        <v>50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0</v>
      </c>
      <c r="AB1608" t="s">
        <v>4346</v>
      </c>
      <c r="AC1608" t="s">
        <v>4612</v>
      </c>
      <c r="AD1608" t="s">
        <v>4289</v>
      </c>
      <c r="AE1608" t="s">
        <v>4</v>
      </c>
      <c r="AF1608" t="s">
        <v>1</v>
      </c>
      <c r="AG1608" t="s">
        <v>1</v>
      </c>
      <c r="AH1608" t="s">
        <v>5425</v>
      </c>
      <c r="AI1608" t="s">
        <v>3373</v>
      </c>
      <c r="AJ1608" t="s">
        <v>1</v>
      </c>
      <c r="AK1608">
        <v>9331702265</v>
      </c>
      <c r="AL1608" t="s">
        <v>1</v>
      </c>
      <c r="AM1608" t="s">
        <v>1</v>
      </c>
      <c r="AN1608" t="s">
        <v>1</v>
      </c>
      <c r="AO1608" t="s">
        <v>5425</v>
      </c>
      <c r="AP1608" t="s">
        <v>1</v>
      </c>
      <c r="AQ1608" t="s">
        <v>2</v>
      </c>
      <c r="AR1608" t="s">
        <v>1</v>
      </c>
      <c r="AS1608" t="s">
        <v>1</v>
      </c>
      <c r="AT1608" t="s">
        <v>1</v>
      </c>
      <c r="AU1608" t="s">
        <v>1</v>
      </c>
      <c r="AV1608" t="s">
        <v>1</v>
      </c>
      <c r="AW1608" t="s">
        <v>11</v>
      </c>
      <c r="AX1608">
        <f>Tabla1[[#This Row],[precio del paquete]]-Tabla1[[#This Row],[Saldo_Deudor]]</f>
        <v>2100</v>
      </c>
      <c r="AY1608">
        <v>12700</v>
      </c>
      <c r="AZ1608">
        <v>0</v>
      </c>
      <c r="BA1608">
        <v>0</v>
      </c>
      <c r="BB1608" s="20">
        <v>0</v>
      </c>
      <c r="BC1608" t="s">
        <v>5959</v>
      </c>
      <c r="BD1608" t="s">
        <v>3763</v>
      </c>
      <c r="BE1608" t="s">
        <v>3</v>
      </c>
      <c r="BF1608" t="s">
        <v>3</v>
      </c>
      <c r="BG1608" t="s">
        <v>3</v>
      </c>
      <c r="BH1608" t="s">
        <v>3</v>
      </c>
      <c r="BI1608" t="s">
        <v>3</v>
      </c>
      <c r="BJ1608" s="18" t="s">
        <v>6134</v>
      </c>
      <c r="BK1608" t="s">
        <v>3</v>
      </c>
      <c r="BL1608" t="s">
        <v>132</v>
      </c>
      <c r="BM1608" t="s">
        <v>1</v>
      </c>
      <c r="BN1608">
        <f>Tabla1[[#This Row],[precio del paquete]]</f>
        <v>14800</v>
      </c>
      <c r="BO1608" t="s">
        <v>1</v>
      </c>
      <c r="BP1608" t="s">
        <v>1</v>
      </c>
      <c r="BQ1608" t="s">
        <v>1</v>
      </c>
      <c r="BR1608" t="s">
        <v>1</v>
      </c>
      <c r="BS1608" t="s">
        <v>1</v>
      </c>
      <c r="BT1608" t="s">
        <v>1</v>
      </c>
      <c r="BU1608" t="s">
        <v>1</v>
      </c>
      <c r="BV1608" t="s">
        <v>1</v>
      </c>
      <c r="BW1608" t="s">
        <v>0</v>
      </c>
      <c r="BX1608" t="s">
        <v>1</v>
      </c>
      <c r="BY1608" t="s">
        <v>1</v>
      </c>
      <c r="BZ1608" t="s">
        <v>1</v>
      </c>
      <c r="CA1608" t="s">
        <v>1</v>
      </c>
      <c r="CB1608" t="s">
        <v>1</v>
      </c>
      <c r="CD1608" t="str" cm="1">
        <f t="array" aca="1" ref="CD1608" ca="1">eConcatenar(A1608:CB1608,"|")</f>
        <v>QWoTpa0F2LEOgWdJ|COM2021-2500|3|MEMORIAL|TABASCO|COMALCALCO|FRANCISCO I MADERO|2021-07-15|14800|0|100|50|0|0|0|0|0|0|0|0|0|0|0|0|0|0|0|FLORES|CANDELERO|PEDRO|SOLTERO|X|X|CALLE DE LA ESCUELA PRIMARIA SIN NUMERO|FRANCISCO I MADERO|X|9331702265|X|X|X|CALLE DE LA ESCUELA PRIMARIA SIN NUMERO|X|LUNES|X|X|X|X|X|DOMICILIO |2100|12700|0|0|0|2022-01-25|2022-02-01|x|x|x|x|x|QWZGYSX69KVTQO|x|HOMBRE|X|14800|X|X|X|X|X|X|X|X|CARDENAS|X|X|X|X|X</v>
      </c>
    </row>
    <row r="1609" spans="1:82" x14ac:dyDescent="0.25">
      <c r="A1609" t="s">
        <v>1743</v>
      </c>
      <c r="B1609" t="s">
        <v>2436</v>
      </c>
      <c r="C1609">
        <v>3</v>
      </c>
      <c r="D1609" t="s">
        <v>3183</v>
      </c>
      <c r="E1609" t="s">
        <v>3188</v>
      </c>
      <c r="F1609" t="s">
        <v>3189</v>
      </c>
      <c r="G1609" t="s">
        <v>3373</v>
      </c>
      <c r="H1609" t="s">
        <v>3755</v>
      </c>
      <c r="I1609">
        <v>14800</v>
      </c>
      <c r="J1609">
        <v>0</v>
      </c>
      <c r="K1609">
        <v>100</v>
      </c>
      <c r="L1609">
        <v>50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0</v>
      </c>
      <c r="AA1609">
        <v>0</v>
      </c>
      <c r="AB1609" t="s">
        <v>4224</v>
      </c>
      <c r="AC1609" t="s">
        <v>4201</v>
      </c>
      <c r="AD1609" t="s">
        <v>4613</v>
      </c>
      <c r="AE1609" t="s">
        <v>4</v>
      </c>
      <c r="AF1609" t="s">
        <v>1</v>
      </c>
      <c r="AG1609" t="s">
        <v>1</v>
      </c>
      <c r="AH1609" t="s">
        <v>3237</v>
      </c>
      <c r="AI1609" t="s">
        <v>3373</v>
      </c>
      <c r="AJ1609" t="s">
        <v>1</v>
      </c>
      <c r="AK1609">
        <v>9331688771</v>
      </c>
      <c r="AL1609" t="s">
        <v>1</v>
      </c>
      <c r="AM1609" t="s">
        <v>1</v>
      </c>
      <c r="AN1609" t="s">
        <v>1</v>
      </c>
      <c r="AO1609" t="s">
        <v>3237</v>
      </c>
      <c r="AP1609" t="s">
        <v>1</v>
      </c>
      <c r="AQ1609" t="s">
        <v>2</v>
      </c>
      <c r="AR1609" t="s">
        <v>1</v>
      </c>
      <c r="AS1609" t="s">
        <v>1</v>
      </c>
      <c r="AT1609" t="s">
        <v>1</v>
      </c>
      <c r="AU1609" t="s">
        <v>1</v>
      </c>
      <c r="AV1609" t="s">
        <v>1</v>
      </c>
      <c r="AW1609" t="s">
        <v>11</v>
      </c>
      <c r="AX1609">
        <f>Tabla1[[#This Row],[precio del paquete]]-Tabla1[[#This Row],[Saldo_Deudor]]</f>
        <v>1600</v>
      </c>
      <c r="AY1609">
        <v>13200</v>
      </c>
      <c r="AZ1609">
        <v>0</v>
      </c>
      <c r="BA1609">
        <v>0</v>
      </c>
      <c r="BB1609" s="20">
        <v>0</v>
      </c>
      <c r="BC1609" t="s">
        <v>3893</v>
      </c>
      <c r="BD1609" t="s">
        <v>4078</v>
      </c>
      <c r="BE1609" t="s">
        <v>3</v>
      </c>
      <c r="BF1609" t="s">
        <v>3</v>
      </c>
      <c r="BG1609" t="s">
        <v>3</v>
      </c>
      <c r="BH1609" t="s">
        <v>3</v>
      </c>
      <c r="BI1609" t="s">
        <v>3</v>
      </c>
      <c r="BJ1609" s="19" t="s">
        <v>6134</v>
      </c>
      <c r="BK1609" t="s">
        <v>3</v>
      </c>
      <c r="BL1609" t="s">
        <v>132</v>
      </c>
      <c r="BM1609" t="s">
        <v>1</v>
      </c>
      <c r="BN1609">
        <f>Tabla1[[#This Row],[precio del paquete]]</f>
        <v>14800</v>
      </c>
      <c r="BO1609" t="s">
        <v>1</v>
      </c>
      <c r="BP1609" t="s">
        <v>1</v>
      </c>
      <c r="BQ1609" t="s">
        <v>1</v>
      </c>
      <c r="BR1609" t="s">
        <v>1</v>
      </c>
      <c r="BS1609" t="s">
        <v>1</v>
      </c>
      <c r="BT1609" t="s">
        <v>1</v>
      </c>
      <c r="BU1609" t="s">
        <v>1</v>
      </c>
      <c r="BV1609" t="s">
        <v>1</v>
      </c>
      <c r="BW1609" t="s">
        <v>0</v>
      </c>
      <c r="BX1609" t="s">
        <v>1</v>
      </c>
      <c r="BY1609" t="s">
        <v>1</v>
      </c>
      <c r="BZ1609" t="s">
        <v>1</v>
      </c>
      <c r="CA1609" t="s">
        <v>1</v>
      </c>
      <c r="CB1609" t="s">
        <v>1</v>
      </c>
      <c r="CD1609" t="str" cm="1">
        <f t="array" aca="1" ref="CD1609" ca="1">eConcatenar(A1609:CB1609,"|")</f>
        <v>JNyB8RLrudcOzoZw|COM2021-3106|3|MEMORIAL|TABASCO|COMALCALCO|FRANCISCO I MADERO|2021-01-10|14800|0|100|50|0|0|0|0|0|0|0|0|0|0|0|0|0|0|0|DOMINGUEZ|HERNANDEZ|ADELITA|SOLTERO|X|X|CARRETERA PRINCIPAL SIN NUMERO|FRANCISCO I MADERO|X|9331688771|X|X|X|CARRETERA PRINCIPAL SIN NUMERO|X|LUNES|X|X|X|X|X|DOMICILIO |1600|13200|0|0|0|2021-01-26|2021-02-02|x|x|x|x|x|QWZGYSX69KVTQO|x|HOMBRE|X|14800|X|X|X|X|X|X|X|X|CARDENAS|X|X|X|X|X</v>
      </c>
    </row>
    <row r="1610" spans="1:82" x14ac:dyDescent="0.25">
      <c r="A1610" t="s">
        <v>1744</v>
      </c>
      <c r="B1610" t="s">
        <v>2591</v>
      </c>
      <c r="C1610">
        <v>3</v>
      </c>
      <c r="D1610" t="s">
        <v>3185</v>
      </c>
      <c r="E1610" t="s">
        <v>3188</v>
      </c>
      <c r="F1610" t="s">
        <v>3189</v>
      </c>
      <c r="G1610" t="s">
        <v>3471</v>
      </c>
      <c r="H1610" t="s">
        <v>3814</v>
      </c>
      <c r="I1610">
        <v>12900</v>
      </c>
      <c r="J1610">
        <v>0</v>
      </c>
      <c r="K1610">
        <v>300</v>
      </c>
      <c r="L1610">
        <v>50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0</v>
      </c>
      <c r="AA1610">
        <v>0</v>
      </c>
      <c r="AB1610" t="s">
        <v>4217</v>
      </c>
      <c r="AC1610" t="s">
        <v>4183</v>
      </c>
      <c r="AD1610" t="s">
        <v>4426</v>
      </c>
      <c r="AE1610" t="s">
        <v>4</v>
      </c>
      <c r="AF1610" t="s">
        <v>1</v>
      </c>
      <c r="AG1610" t="s">
        <v>1</v>
      </c>
      <c r="AH1610" t="s">
        <v>5525</v>
      </c>
      <c r="AI1610" t="s">
        <v>3471</v>
      </c>
      <c r="AJ1610" t="s">
        <v>1</v>
      </c>
      <c r="AK1610">
        <v>9331518143</v>
      </c>
      <c r="AL1610" t="s">
        <v>1</v>
      </c>
      <c r="AM1610" t="s">
        <v>1</v>
      </c>
      <c r="AN1610" t="s">
        <v>1</v>
      </c>
      <c r="AO1610" t="s">
        <v>5525</v>
      </c>
      <c r="AP1610" t="s">
        <v>1</v>
      </c>
      <c r="AQ1610" t="s">
        <v>2</v>
      </c>
      <c r="AR1610" t="s">
        <v>1</v>
      </c>
      <c r="AS1610" t="s">
        <v>1</v>
      </c>
      <c r="AT1610" t="s">
        <v>1</v>
      </c>
      <c r="AU1610" t="s">
        <v>1</v>
      </c>
      <c r="AV1610" t="s">
        <v>1</v>
      </c>
      <c r="AW1610" t="s">
        <v>11</v>
      </c>
      <c r="AX1610">
        <f>Tabla1[[#This Row],[precio del paquete]]-Tabla1[[#This Row],[Saldo_Deudor]]</f>
        <v>1000</v>
      </c>
      <c r="AY1610">
        <v>11900</v>
      </c>
      <c r="AZ1610">
        <v>0</v>
      </c>
      <c r="BA1610">
        <v>0</v>
      </c>
      <c r="BB1610" s="20">
        <v>0</v>
      </c>
      <c r="BC1610" t="s">
        <v>3893</v>
      </c>
      <c r="BD1610" t="s">
        <v>4078</v>
      </c>
      <c r="BE1610" t="s">
        <v>3</v>
      </c>
      <c r="BF1610" t="s">
        <v>3</v>
      </c>
      <c r="BG1610" t="s">
        <v>3</v>
      </c>
      <c r="BH1610" t="s">
        <v>3</v>
      </c>
      <c r="BI1610" t="s">
        <v>3</v>
      </c>
      <c r="BJ1610" s="18" t="s">
        <v>6134</v>
      </c>
      <c r="BK1610" t="s">
        <v>3</v>
      </c>
      <c r="BL1610" t="s">
        <v>132</v>
      </c>
      <c r="BM1610" t="s">
        <v>1</v>
      </c>
      <c r="BN1610">
        <f>Tabla1[[#This Row],[precio del paquete]]</f>
        <v>12900</v>
      </c>
      <c r="BO1610" t="s">
        <v>1</v>
      </c>
      <c r="BP1610" t="s">
        <v>1</v>
      </c>
      <c r="BQ1610" t="s">
        <v>1</v>
      </c>
      <c r="BR1610" t="s">
        <v>1</v>
      </c>
      <c r="BS1610" t="s">
        <v>1</v>
      </c>
      <c r="BT1610" t="s">
        <v>1</v>
      </c>
      <c r="BU1610" t="s">
        <v>1</v>
      </c>
      <c r="BV1610" t="s">
        <v>1</v>
      </c>
      <c r="BW1610" t="s">
        <v>0</v>
      </c>
      <c r="BX1610" t="s">
        <v>1</v>
      </c>
      <c r="BY1610" t="s">
        <v>1</v>
      </c>
      <c r="BZ1610" t="s">
        <v>1</v>
      </c>
      <c r="CA1610" t="s">
        <v>1</v>
      </c>
      <c r="CB1610" t="s">
        <v>1</v>
      </c>
      <c r="CD1610" t="str" cm="1">
        <f t="array" aca="1" ref="CD1610" ca="1">eConcatenar(A1610:CB1610,"|")</f>
        <v>eps4hpGhQDZRCLEn|COM2021-6615|3|IMPERIAL DE LUJO|TABASCO|COMALCALCO|PATASTAL PRIMERA SECCION|2021-01-11|12900|0|300|50|0|0|0|0|0|0|0|0|0|0|0|0|0|0|0|RODRIGUEZ|DE LA CRUZ|EDI|SOLTERO|X|X|CARRETERA A PATASTAL TERCERA SECCION|PATASTAL PRIMERA SECCION|X|9331518143|X|X|X|CARRETERA A PATASTAL TERCERA SECCION|X|LUNES|X|X|X|X|X|DOMICILIO |1000|11900|0|0|0|2021-01-26|2021-02-02|x|x|x|x|x|QWZGYSX69KVTQO|x|HOMBRE|X|12900|X|X|X|X|X|X|X|X|CARDENAS|X|X|X|X|X</v>
      </c>
    </row>
    <row r="1611" spans="1:82" x14ac:dyDescent="0.25">
      <c r="A1611" t="s">
        <v>1745</v>
      </c>
      <c r="B1611" t="s">
        <v>2593</v>
      </c>
      <c r="C1611">
        <v>3</v>
      </c>
      <c r="D1611" t="s">
        <v>3183</v>
      </c>
      <c r="E1611" t="s">
        <v>3188</v>
      </c>
      <c r="F1611" t="s">
        <v>3189</v>
      </c>
      <c r="G1611" t="s">
        <v>3473</v>
      </c>
      <c r="H1611" t="s">
        <v>3973</v>
      </c>
      <c r="I1611">
        <v>14750</v>
      </c>
      <c r="J1611">
        <v>0</v>
      </c>
      <c r="K1611">
        <v>50</v>
      </c>
      <c r="L1611">
        <v>50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0</v>
      </c>
      <c r="AB1611" t="s">
        <v>4217</v>
      </c>
      <c r="AC1611" t="s">
        <v>4201</v>
      </c>
      <c r="AD1611" t="s">
        <v>4764</v>
      </c>
      <c r="AE1611" t="s">
        <v>4</v>
      </c>
      <c r="AF1611" t="s">
        <v>1</v>
      </c>
      <c r="AG1611" t="s">
        <v>1</v>
      </c>
      <c r="AH1611" t="s">
        <v>5527</v>
      </c>
      <c r="AI1611" t="s">
        <v>3473</v>
      </c>
      <c r="AJ1611" t="s">
        <v>1</v>
      </c>
      <c r="AK1611">
        <v>9331246400</v>
      </c>
      <c r="AL1611" t="s">
        <v>1</v>
      </c>
      <c r="AM1611" t="s">
        <v>1</v>
      </c>
      <c r="AN1611" t="s">
        <v>1</v>
      </c>
      <c r="AO1611" t="s">
        <v>5527</v>
      </c>
      <c r="AP1611" t="s">
        <v>1</v>
      </c>
      <c r="AQ1611" t="s">
        <v>2</v>
      </c>
      <c r="AR1611" t="s">
        <v>1</v>
      </c>
      <c r="AS1611" t="s">
        <v>1</v>
      </c>
      <c r="AT1611" t="s">
        <v>1</v>
      </c>
      <c r="AU1611" t="s">
        <v>1</v>
      </c>
      <c r="AV1611" t="s">
        <v>1</v>
      </c>
      <c r="AW1611" t="s">
        <v>11</v>
      </c>
      <c r="AX1611">
        <f>Tabla1[[#This Row],[precio del paquete]]-Tabla1[[#This Row],[Saldo_Deudor]]</f>
        <v>1700</v>
      </c>
      <c r="AY1611">
        <v>13050</v>
      </c>
      <c r="AZ1611">
        <v>0</v>
      </c>
      <c r="BA1611">
        <v>0</v>
      </c>
      <c r="BB1611" s="20">
        <v>0</v>
      </c>
      <c r="BC1611" t="s">
        <v>3893</v>
      </c>
      <c r="BD1611" t="s">
        <v>4078</v>
      </c>
      <c r="BE1611" t="s">
        <v>3</v>
      </c>
      <c r="BF1611" t="s">
        <v>3</v>
      </c>
      <c r="BG1611" t="s">
        <v>3</v>
      </c>
      <c r="BH1611" t="s">
        <v>3</v>
      </c>
      <c r="BI1611" t="s">
        <v>3</v>
      </c>
      <c r="BJ1611" s="19" t="s">
        <v>6134</v>
      </c>
      <c r="BK1611" t="s">
        <v>3</v>
      </c>
      <c r="BL1611" t="s">
        <v>132</v>
      </c>
      <c r="BM1611" t="s">
        <v>1</v>
      </c>
      <c r="BN1611">
        <f>Tabla1[[#This Row],[precio del paquete]]</f>
        <v>14750</v>
      </c>
      <c r="BO1611" t="s">
        <v>1</v>
      </c>
      <c r="BP1611" t="s">
        <v>1</v>
      </c>
      <c r="BQ1611" t="s">
        <v>1</v>
      </c>
      <c r="BR1611" t="s">
        <v>1</v>
      </c>
      <c r="BS1611" t="s">
        <v>1</v>
      </c>
      <c r="BT1611" t="s">
        <v>1</v>
      </c>
      <c r="BU1611" t="s">
        <v>1</v>
      </c>
      <c r="BV1611" t="s">
        <v>1</v>
      </c>
      <c r="BW1611" t="s">
        <v>0</v>
      </c>
      <c r="BX1611" t="s">
        <v>1</v>
      </c>
      <c r="BY1611" t="s">
        <v>1</v>
      </c>
      <c r="BZ1611" t="s">
        <v>1</v>
      </c>
      <c r="CA1611" t="s">
        <v>1</v>
      </c>
      <c r="CB1611" t="s">
        <v>1</v>
      </c>
      <c r="CD1611" t="str" cm="1">
        <f t="array" aca="1" ref="CD1611" ca="1">eConcatenar(A1611:CB1611,"|")</f>
        <v>2KppSdOoagJ2H0L2|COM2021-2729|3|MEMORIAL|TABASCO|COMALCALCO|PATASTAL SEGUNDA SECCION |2021-08-24|14750|0|50|50|0|0|0|0|0|0|0|0|0|0|0|0|0|0|0|RODRIGUEZ|HERNANDEZ|MILDRE|SOLTERO|X|X|CARRETERA A ZARAGOZA SEGUNDA|PATASTAL SEGUNDA SECCION |X|9331246400|X|X|X|CARRETERA A ZARAGOZA SEGUNDA|X|LUNES|X|X|X|X|X|DOMICILIO |1700|13050|0|0|0|2021-01-26|2021-02-02|x|x|x|x|x|QWZGYSX69KVTQO|x|HOMBRE|X|14750|X|X|X|X|X|X|X|X|CARDENAS|X|X|X|X|X</v>
      </c>
    </row>
    <row r="1612" spans="1:82" x14ac:dyDescent="0.25">
      <c r="A1612" t="s">
        <v>1746</v>
      </c>
      <c r="B1612" t="s">
        <v>2529</v>
      </c>
      <c r="C1612">
        <v>3</v>
      </c>
      <c r="D1612" t="s">
        <v>3183</v>
      </c>
      <c r="E1612" t="s">
        <v>3188</v>
      </c>
      <c r="F1612" t="s">
        <v>3189</v>
      </c>
      <c r="G1612" t="s">
        <v>3433</v>
      </c>
      <c r="H1612" t="s">
        <v>3755</v>
      </c>
      <c r="I1612">
        <v>14800</v>
      </c>
      <c r="J1612">
        <v>0</v>
      </c>
      <c r="K1612">
        <v>200</v>
      </c>
      <c r="L1612">
        <v>50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0</v>
      </c>
      <c r="AA1612">
        <v>0</v>
      </c>
      <c r="AB1612" t="s">
        <v>4312</v>
      </c>
      <c r="AC1612" t="s">
        <v>4191</v>
      </c>
      <c r="AD1612" t="s">
        <v>4699</v>
      </c>
      <c r="AE1612" t="s">
        <v>4</v>
      </c>
      <c r="AF1612" t="s">
        <v>1</v>
      </c>
      <c r="AG1612" t="s">
        <v>1</v>
      </c>
      <c r="AH1612" t="s">
        <v>5485</v>
      </c>
      <c r="AI1612" t="s">
        <v>3433</v>
      </c>
      <c r="AJ1612" t="s">
        <v>1</v>
      </c>
      <c r="AK1612">
        <v>9331687828</v>
      </c>
      <c r="AL1612" t="s">
        <v>1</v>
      </c>
      <c r="AM1612" t="s">
        <v>1</v>
      </c>
      <c r="AN1612" t="s">
        <v>1</v>
      </c>
      <c r="AO1612" t="s">
        <v>5485</v>
      </c>
      <c r="AP1612" t="s">
        <v>1</v>
      </c>
      <c r="AQ1612" t="s">
        <v>2</v>
      </c>
      <c r="AR1612" t="s">
        <v>1</v>
      </c>
      <c r="AS1612" t="s">
        <v>1</v>
      </c>
      <c r="AT1612" t="s">
        <v>1</v>
      </c>
      <c r="AU1612" t="s">
        <v>1</v>
      </c>
      <c r="AV1612" t="s">
        <v>1</v>
      </c>
      <c r="AW1612" t="s">
        <v>11</v>
      </c>
      <c r="AX1612">
        <f>Tabla1[[#This Row],[precio del paquete]]-Tabla1[[#This Row],[Saldo_Deudor]]</f>
        <v>1300</v>
      </c>
      <c r="AY1612">
        <v>13500</v>
      </c>
      <c r="AZ1612">
        <v>0</v>
      </c>
      <c r="BA1612">
        <v>0</v>
      </c>
      <c r="BB1612" s="20">
        <v>0</v>
      </c>
      <c r="BC1612" t="s">
        <v>5980</v>
      </c>
      <c r="BD1612" t="s">
        <v>5959</v>
      </c>
      <c r="BE1612" t="s">
        <v>3</v>
      </c>
      <c r="BF1612" t="s">
        <v>3</v>
      </c>
      <c r="BG1612" t="s">
        <v>3</v>
      </c>
      <c r="BH1612" t="s">
        <v>3</v>
      </c>
      <c r="BI1612" t="s">
        <v>3</v>
      </c>
      <c r="BJ1612" s="18" t="s">
        <v>6134</v>
      </c>
      <c r="BK1612" t="s">
        <v>3</v>
      </c>
      <c r="BL1612" t="s">
        <v>132</v>
      </c>
      <c r="BM1612" t="s">
        <v>1</v>
      </c>
      <c r="BN1612">
        <f>Tabla1[[#This Row],[precio del paquete]]</f>
        <v>14800</v>
      </c>
      <c r="BO1612" t="s">
        <v>1</v>
      </c>
      <c r="BP1612" t="s">
        <v>1</v>
      </c>
      <c r="BQ1612" t="s">
        <v>1</v>
      </c>
      <c r="BR1612" t="s">
        <v>1</v>
      </c>
      <c r="BS1612" t="s">
        <v>1</v>
      </c>
      <c r="BT1612" t="s">
        <v>1</v>
      </c>
      <c r="BU1612" t="s">
        <v>1</v>
      </c>
      <c r="BV1612" t="s">
        <v>1</v>
      </c>
      <c r="BW1612" t="s">
        <v>0</v>
      </c>
      <c r="BX1612" t="s">
        <v>1</v>
      </c>
      <c r="BY1612" t="s">
        <v>1</v>
      </c>
      <c r="BZ1612" t="s">
        <v>1</v>
      </c>
      <c r="CA1612" t="s">
        <v>1</v>
      </c>
      <c r="CB1612" t="s">
        <v>1</v>
      </c>
      <c r="CD1612" t="str" cm="1">
        <f t="array" aca="1" ref="CD1612" ca="1">eConcatenar(A1612:CB1612,"|")</f>
        <v>Ypiz3dux2Q6OYFCW|COM2021-3160|3|MEMORIAL|TABASCO|COMALCALCO|MARIA PINO SUAREZ SEGUNDA |2021-01-10|14800|0|200|50|0|0|0|0|0|0|0|0|0|0|0|0|0|0|0|CASTELLANOS|FUENTES|LILIA|SOLTERO|X|X|CARRETERA A CHICOZAPOTE|MARIA PINO SUAREZ SEGUNDA |X|9331687828|X|X|X|CARRETERA A CHICOZAPOTE|X|LUNES|X|X|X|X|X|DOMICILIO |1300|13500|0|0|0|2022-01-18|2022-01-25|x|x|x|x|x|QWZGYSX69KVTQO|x|HOMBRE|X|14800|X|X|X|X|X|X|X|X|CARDENAS|X|X|X|X|X</v>
      </c>
    </row>
    <row r="1613" spans="1:82" x14ac:dyDescent="0.25">
      <c r="A1613" t="s">
        <v>1747</v>
      </c>
      <c r="B1613" t="s">
        <v>2902</v>
      </c>
      <c r="C1613">
        <v>3</v>
      </c>
      <c r="D1613" t="s">
        <v>3183</v>
      </c>
      <c r="E1613" t="s">
        <v>3188</v>
      </c>
      <c r="F1613" t="s">
        <v>3189</v>
      </c>
      <c r="G1613" t="s">
        <v>3624</v>
      </c>
      <c r="H1613" t="s">
        <v>3987</v>
      </c>
      <c r="I1613">
        <v>14800</v>
      </c>
      <c r="J1613">
        <v>0</v>
      </c>
      <c r="K1613">
        <v>200</v>
      </c>
      <c r="L1613">
        <v>50</v>
      </c>
      <c r="M1613">
        <v>1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0</v>
      </c>
      <c r="AA1613">
        <v>0</v>
      </c>
      <c r="AB1613" t="s">
        <v>4982</v>
      </c>
      <c r="AC1613" t="s">
        <v>4983</v>
      </c>
      <c r="AD1613" t="s">
        <v>4984</v>
      </c>
      <c r="AE1613" t="s">
        <v>4</v>
      </c>
      <c r="AF1613" t="s">
        <v>1</v>
      </c>
      <c r="AG1613" t="s">
        <v>1</v>
      </c>
      <c r="AH1613" t="s">
        <v>5705</v>
      </c>
      <c r="AI1613" t="s">
        <v>3624</v>
      </c>
      <c r="AJ1613" t="s">
        <v>1</v>
      </c>
      <c r="AK1613">
        <v>9331224738</v>
      </c>
      <c r="AL1613" t="s">
        <v>1</v>
      </c>
      <c r="AM1613" t="s">
        <v>1</v>
      </c>
      <c r="AN1613" t="s">
        <v>1</v>
      </c>
      <c r="AO1613" t="s">
        <v>5705</v>
      </c>
      <c r="AP1613" t="s">
        <v>1</v>
      </c>
      <c r="AQ1613" t="s">
        <v>2</v>
      </c>
      <c r="AR1613" t="s">
        <v>1</v>
      </c>
      <c r="AS1613" t="s">
        <v>1</v>
      </c>
      <c r="AT1613" t="s">
        <v>1</v>
      </c>
      <c r="AU1613" t="s">
        <v>1</v>
      </c>
      <c r="AV1613" t="s">
        <v>1</v>
      </c>
      <c r="AW1613" t="s">
        <v>11</v>
      </c>
      <c r="AX1613">
        <f>Tabla1[[#This Row],[precio del paquete]]-Tabla1[[#This Row],[Saldo_Deudor]]</f>
        <v>400</v>
      </c>
      <c r="AY1613">
        <v>14400</v>
      </c>
      <c r="AZ1613">
        <v>0</v>
      </c>
      <c r="BA1613">
        <v>0</v>
      </c>
      <c r="BB1613" s="20">
        <v>0</v>
      </c>
      <c r="BC1613" t="s">
        <v>5980</v>
      </c>
      <c r="BD1613" t="s">
        <v>5959</v>
      </c>
      <c r="BE1613" t="s">
        <v>3</v>
      </c>
      <c r="BF1613" t="s">
        <v>3</v>
      </c>
      <c r="BG1613" t="s">
        <v>3</v>
      </c>
      <c r="BH1613" t="s">
        <v>3</v>
      </c>
      <c r="BI1613" t="s">
        <v>3</v>
      </c>
      <c r="BJ1613" s="19" t="s">
        <v>6134</v>
      </c>
      <c r="BK1613" t="s">
        <v>3</v>
      </c>
      <c r="BL1613" t="s">
        <v>132</v>
      </c>
      <c r="BM1613" t="s">
        <v>1</v>
      </c>
      <c r="BN1613">
        <f>Tabla1[[#This Row],[precio del paquete]]</f>
        <v>14800</v>
      </c>
      <c r="BO1613" t="s">
        <v>1</v>
      </c>
      <c r="BP1613" t="s">
        <v>1</v>
      </c>
      <c r="BQ1613" t="s">
        <v>1</v>
      </c>
      <c r="BR1613" t="s">
        <v>1</v>
      </c>
      <c r="BS1613" t="s">
        <v>1</v>
      </c>
      <c r="BT1613" t="s">
        <v>1</v>
      </c>
      <c r="BU1613" t="s">
        <v>1</v>
      </c>
      <c r="BV1613" t="s">
        <v>1</v>
      </c>
      <c r="BW1613" t="s">
        <v>0</v>
      </c>
      <c r="BX1613" t="s">
        <v>1</v>
      </c>
      <c r="BY1613" t="s">
        <v>1</v>
      </c>
      <c r="BZ1613" t="s">
        <v>1</v>
      </c>
      <c r="CA1613" t="s">
        <v>1</v>
      </c>
      <c r="CB1613" t="s">
        <v>1</v>
      </c>
      <c r="CD1613" t="str" cm="1">
        <f t="array" aca="1" ref="CD1613" ca="1">eConcatenar(A1613:CB1613,"|")</f>
        <v>e04ShDvJIBAQgg42|COM2021-3784|3|MEMORIAL|TABASCO|COMALCALCO|VILLA TECOLUTILLA|2021-11-26|14800|0|200|50|1|0|0|0|0|0|0|0|0|0|0|0|0|0|0|ALMELDA|VALLADARES|IRENE|SOLTERO|X|X|CALLE NICOLAS BRAVO|VILLA TECOLUTILLA|X|9331224738|X|X|X|CALLE NICOLAS BRAVO|X|LUNES|X|X|X|X|X|DOMICILIO |400|14400|0|0|0|2022-01-18|2022-01-25|x|x|x|x|x|QWZGYSX69KVTQO|x|HOMBRE|X|14800|X|X|X|X|X|X|X|X|CARDENAS|X|X|X|X|X</v>
      </c>
    </row>
    <row r="1614" spans="1:82" x14ac:dyDescent="0.25">
      <c r="A1614" t="s">
        <v>1748</v>
      </c>
      <c r="B1614" t="s">
        <v>2906</v>
      </c>
      <c r="C1614">
        <v>3</v>
      </c>
      <c r="D1614" t="s">
        <v>3185</v>
      </c>
      <c r="E1614" t="s">
        <v>3188</v>
      </c>
      <c r="F1614" t="s">
        <v>3189</v>
      </c>
      <c r="G1614" t="s">
        <v>1</v>
      </c>
      <c r="H1614" t="s">
        <v>3763</v>
      </c>
      <c r="I1614">
        <v>12900</v>
      </c>
      <c r="J1614">
        <v>0</v>
      </c>
      <c r="K1614">
        <v>100</v>
      </c>
      <c r="L1614">
        <v>50</v>
      </c>
      <c r="M1614">
        <v>1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 t="s">
        <v>4183</v>
      </c>
      <c r="AC1614" t="s">
        <v>4423</v>
      </c>
      <c r="AD1614" t="s">
        <v>4991</v>
      </c>
      <c r="AE1614" t="s">
        <v>4</v>
      </c>
      <c r="AF1614" t="s">
        <v>1</v>
      </c>
      <c r="AG1614" t="s">
        <v>1</v>
      </c>
      <c r="AH1614" t="s">
        <v>1</v>
      </c>
      <c r="AI1614" t="s">
        <v>1</v>
      </c>
      <c r="AJ1614" t="s">
        <v>1</v>
      </c>
      <c r="AK1614" t="s">
        <v>1</v>
      </c>
      <c r="AL1614" t="s">
        <v>1</v>
      </c>
      <c r="AM1614" t="s">
        <v>1</v>
      </c>
      <c r="AN1614" t="s">
        <v>1</v>
      </c>
      <c r="AO1614" t="s">
        <v>1</v>
      </c>
      <c r="AP1614" t="s">
        <v>1</v>
      </c>
      <c r="AQ1614" t="s">
        <v>2</v>
      </c>
      <c r="AR1614" t="s">
        <v>1</v>
      </c>
      <c r="AS1614" t="s">
        <v>1</v>
      </c>
      <c r="AT1614" t="s">
        <v>1</v>
      </c>
      <c r="AU1614" t="s">
        <v>1</v>
      </c>
      <c r="AV1614" t="s">
        <v>1</v>
      </c>
      <c r="AW1614" t="s">
        <v>11</v>
      </c>
      <c r="AX1614">
        <f>Tabla1[[#This Row],[precio del paquete]]-Tabla1[[#This Row],[Saldo_Deudor]]</f>
        <v>10300</v>
      </c>
      <c r="AY1614">
        <v>2600</v>
      </c>
      <c r="AZ1614">
        <v>0</v>
      </c>
      <c r="BA1614">
        <v>0</v>
      </c>
      <c r="BB1614" s="20">
        <v>0</v>
      </c>
      <c r="BC1614" t="s">
        <v>5959</v>
      </c>
      <c r="BD1614" t="s">
        <v>3763</v>
      </c>
      <c r="BE1614" t="s">
        <v>3</v>
      </c>
      <c r="BF1614" t="s">
        <v>3</v>
      </c>
      <c r="BG1614" t="s">
        <v>3</v>
      </c>
      <c r="BH1614" t="s">
        <v>3</v>
      </c>
      <c r="BI1614" t="s">
        <v>3</v>
      </c>
      <c r="BJ1614" s="18" t="s">
        <v>6134</v>
      </c>
      <c r="BK1614" t="s">
        <v>3</v>
      </c>
      <c r="BL1614" t="s">
        <v>132</v>
      </c>
      <c r="BM1614" t="s">
        <v>1</v>
      </c>
      <c r="BN1614">
        <f>Tabla1[[#This Row],[precio del paquete]]</f>
        <v>12900</v>
      </c>
      <c r="BO1614" t="s">
        <v>1</v>
      </c>
      <c r="BP1614" t="s">
        <v>1</v>
      </c>
      <c r="BQ1614" t="s">
        <v>1</v>
      </c>
      <c r="BR1614" t="s">
        <v>1</v>
      </c>
      <c r="BS1614" t="s">
        <v>1</v>
      </c>
      <c r="BT1614" t="s">
        <v>1</v>
      </c>
      <c r="BU1614" t="s">
        <v>1</v>
      </c>
      <c r="BV1614" t="s">
        <v>1</v>
      </c>
      <c r="BW1614" t="s">
        <v>0</v>
      </c>
      <c r="BX1614" t="s">
        <v>1</v>
      </c>
      <c r="BY1614" t="s">
        <v>1</v>
      </c>
      <c r="BZ1614" t="s">
        <v>1</v>
      </c>
      <c r="CA1614" t="s">
        <v>1</v>
      </c>
      <c r="CB1614" t="s">
        <v>1</v>
      </c>
      <c r="CD1614" t="str" cm="1">
        <f t="array" aca="1" ref="CD1614" ca="1">eConcatenar(A1614:CB1614,"|")</f>
        <v>J5bQFBK4dh2UwLKu|COM2019-2022|3|IMPERIAL DE LUJO|TABASCO|COMALCALCO|X|2022-02-01|12900|0|100|50|1|0|0|0|0|0|0|0|0|0|0|0|0|0|0|DE LA CRUZ|DE LA ROSA|MRGARITO|SOLTERO|X|X|X|X|X|X|X|X|X|X|X|LUNES|X|X|X|X|X|DOMICILIO |10300|2600|0|0|0|2022-01-25|2022-02-01|x|x|x|x|x|QWZGYSX69KVTQO|x|HOMBRE|X|12900|X|X|X|X|X|X|X|X|CARDENAS|X|X|X|X|X</v>
      </c>
    </row>
    <row r="1615" spans="1:82" x14ac:dyDescent="0.25">
      <c r="A1615" t="s">
        <v>1749</v>
      </c>
      <c r="B1615" t="s">
        <v>2598</v>
      </c>
      <c r="C1615">
        <v>3</v>
      </c>
      <c r="D1615" t="s">
        <v>3185</v>
      </c>
      <c r="E1615" t="s">
        <v>3188</v>
      </c>
      <c r="F1615" t="s">
        <v>3189</v>
      </c>
      <c r="G1615" t="s">
        <v>3476</v>
      </c>
      <c r="H1615" t="s">
        <v>3974</v>
      </c>
      <c r="I1615">
        <v>12900</v>
      </c>
      <c r="J1615">
        <v>0</v>
      </c>
      <c r="K1615">
        <v>100</v>
      </c>
      <c r="L1615">
        <v>50</v>
      </c>
      <c r="M1615">
        <v>1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 t="s">
        <v>4283</v>
      </c>
      <c r="AC1615" t="s">
        <v>4578</v>
      </c>
      <c r="AD1615" t="s">
        <v>4548</v>
      </c>
      <c r="AE1615" t="s">
        <v>4</v>
      </c>
      <c r="AF1615" t="s">
        <v>1</v>
      </c>
      <c r="AG1615" t="s">
        <v>1</v>
      </c>
      <c r="AH1615" t="s">
        <v>3476</v>
      </c>
      <c r="AI1615" t="s">
        <v>3476</v>
      </c>
      <c r="AJ1615" t="s">
        <v>1</v>
      </c>
      <c r="AK1615">
        <v>9333259929</v>
      </c>
      <c r="AL1615" t="s">
        <v>1</v>
      </c>
      <c r="AM1615" t="s">
        <v>1</v>
      </c>
      <c r="AN1615" t="s">
        <v>1</v>
      </c>
      <c r="AO1615" t="s">
        <v>3476</v>
      </c>
      <c r="AP1615" t="s">
        <v>1</v>
      </c>
      <c r="AQ1615" t="s">
        <v>2</v>
      </c>
      <c r="AR1615" t="s">
        <v>1</v>
      </c>
      <c r="AS1615" t="s">
        <v>1</v>
      </c>
      <c r="AT1615" t="s">
        <v>1</v>
      </c>
      <c r="AU1615" t="s">
        <v>1</v>
      </c>
      <c r="AV1615" t="s">
        <v>1</v>
      </c>
      <c r="AW1615" t="s">
        <v>11</v>
      </c>
      <c r="AX1615">
        <f>Tabla1[[#This Row],[precio del paquete]]-Tabla1[[#This Row],[Saldo_Deudor]]</f>
        <v>11500</v>
      </c>
      <c r="AY1615">
        <v>1400</v>
      </c>
      <c r="AZ1615">
        <v>0</v>
      </c>
      <c r="BA1615">
        <v>0</v>
      </c>
      <c r="BB1615" s="20">
        <v>0</v>
      </c>
      <c r="BC1615" t="s">
        <v>5959</v>
      </c>
      <c r="BD1615" t="s">
        <v>3763</v>
      </c>
      <c r="BE1615" t="s">
        <v>3</v>
      </c>
      <c r="BF1615" t="s">
        <v>3</v>
      </c>
      <c r="BG1615" t="s">
        <v>3</v>
      </c>
      <c r="BH1615" t="s">
        <v>3</v>
      </c>
      <c r="BI1615" t="s">
        <v>3</v>
      </c>
      <c r="BJ1615" s="19" t="s">
        <v>6134</v>
      </c>
      <c r="BK1615" t="s">
        <v>3</v>
      </c>
      <c r="BL1615" t="s">
        <v>132</v>
      </c>
      <c r="BM1615" t="s">
        <v>1</v>
      </c>
      <c r="BN1615">
        <f>Tabla1[[#This Row],[precio del paquete]]</f>
        <v>12900</v>
      </c>
      <c r="BO1615" t="s">
        <v>1</v>
      </c>
      <c r="BP1615" t="s">
        <v>1</v>
      </c>
      <c r="BQ1615" t="s">
        <v>1</v>
      </c>
      <c r="BR1615" t="s">
        <v>1</v>
      </c>
      <c r="BS1615" t="s">
        <v>1</v>
      </c>
      <c r="BT1615" t="s">
        <v>1</v>
      </c>
      <c r="BU1615" t="s">
        <v>1</v>
      </c>
      <c r="BV1615" t="s">
        <v>1</v>
      </c>
      <c r="BW1615" t="s">
        <v>0</v>
      </c>
      <c r="BX1615" t="s">
        <v>1</v>
      </c>
      <c r="BY1615" t="s">
        <v>1</v>
      </c>
      <c r="BZ1615" t="s">
        <v>1</v>
      </c>
      <c r="CA1615" t="s">
        <v>1</v>
      </c>
      <c r="CB1615" t="s">
        <v>1</v>
      </c>
      <c r="CD1615" t="str" cm="1">
        <f t="array" aca="1" ref="CD1615" ca="1">eConcatenar(A1615:CB1615,"|")</f>
        <v>F4X1VPUjbMwyZqNX|COM2019-2672|3|IMPERIAL DE LUJO|TABASCO|COMALCALCO|PINO SUAREZ PRIMERA|2019-07-08|12900|0|100|50|1|0|0|0|0|0|0|0|0|0|0|0|0|0|0|CORDOVA|COFIN|CANDELARIA|SOLTERO|X|X|PINO SUAREZ PRIMERA|PINO SUAREZ PRIMERA|X|9333259929|X|X|X|PINO SUAREZ PRIMERA|X|LUNES|X|X|X|X|X|DOMICILIO |11500|1400|0|0|0|2022-01-25|2022-02-01|x|x|x|x|x|QWZGYSX69KVTQO|x|HOMBRE|X|12900|X|X|X|X|X|X|X|X|CARDENAS|X|X|X|X|X</v>
      </c>
    </row>
    <row r="1616" spans="1:82" x14ac:dyDescent="0.25">
      <c r="A1616" t="s">
        <v>1750</v>
      </c>
      <c r="B1616" t="s">
        <v>2491</v>
      </c>
      <c r="C1616">
        <v>3</v>
      </c>
      <c r="D1616" t="s">
        <v>3183</v>
      </c>
      <c r="E1616" t="s">
        <v>3188</v>
      </c>
      <c r="F1616" t="s">
        <v>3189</v>
      </c>
      <c r="G1616" t="s">
        <v>3403</v>
      </c>
      <c r="H1616" t="s">
        <v>3787</v>
      </c>
      <c r="I1616">
        <v>14800</v>
      </c>
      <c r="J1616">
        <v>0</v>
      </c>
      <c r="K1616">
        <v>200</v>
      </c>
      <c r="L1616">
        <v>50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0</v>
      </c>
      <c r="AA1616">
        <v>0</v>
      </c>
      <c r="AB1616" t="s">
        <v>4667</v>
      </c>
      <c r="AC1616" t="s">
        <v>4428</v>
      </c>
      <c r="AD1616" t="s">
        <v>4668</v>
      </c>
      <c r="AE1616" t="s">
        <v>4</v>
      </c>
      <c r="AF1616" t="s">
        <v>1</v>
      </c>
      <c r="AG1616" t="s">
        <v>1</v>
      </c>
      <c r="AH1616" t="s">
        <v>3403</v>
      </c>
      <c r="AI1616" t="s">
        <v>3403</v>
      </c>
      <c r="AJ1616" t="s">
        <v>1</v>
      </c>
      <c r="AK1616">
        <v>9331525089</v>
      </c>
      <c r="AL1616" t="s">
        <v>1</v>
      </c>
      <c r="AM1616" t="s">
        <v>1</v>
      </c>
      <c r="AN1616" t="s">
        <v>1</v>
      </c>
      <c r="AO1616" t="s">
        <v>3403</v>
      </c>
      <c r="AP1616" t="s">
        <v>1</v>
      </c>
      <c r="AQ1616" t="s">
        <v>2</v>
      </c>
      <c r="AR1616" t="s">
        <v>1</v>
      </c>
      <c r="AS1616" t="s">
        <v>1</v>
      </c>
      <c r="AT1616" t="s">
        <v>1</v>
      </c>
      <c r="AU1616" t="s">
        <v>1</v>
      </c>
      <c r="AV1616" t="s">
        <v>1</v>
      </c>
      <c r="AW1616" t="s">
        <v>11</v>
      </c>
      <c r="AX1616">
        <f>Tabla1[[#This Row],[precio del paquete]]-Tabla1[[#This Row],[Saldo_Deudor]]</f>
        <v>1200</v>
      </c>
      <c r="AY1616">
        <v>13600</v>
      </c>
      <c r="AZ1616">
        <v>0</v>
      </c>
      <c r="BA1616">
        <v>0</v>
      </c>
      <c r="BB1616" s="20">
        <v>0</v>
      </c>
      <c r="BC1616" t="s">
        <v>5959</v>
      </c>
      <c r="BD1616" t="s">
        <v>3763</v>
      </c>
      <c r="BE1616" t="s">
        <v>3</v>
      </c>
      <c r="BF1616" t="s">
        <v>3</v>
      </c>
      <c r="BG1616" t="s">
        <v>3</v>
      </c>
      <c r="BH1616" t="s">
        <v>3</v>
      </c>
      <c r="BI1616" t="s">
        <v>3</v>
      </c>
      <c r="BJ1616" s="18" t="s">
        <v>6134</v>
      </c>
      <c r="BK1616" t="s">
        <v>3</v>
      </c>
      <c r="BL1616" t="s">
        <v>132</v>
      </c>
      <c r="BM1616" t="s">
        <v>1</v>
      </c>
      <c r="BN1616">
        <f>Tabla1[[#This Row],[precio del paquete]]</f>
        <v>14800</v>
      </c>
      <c r="BO1616" t="s">
        <v>1</v>
      </c>
      <c r="BP1616" t="s">
        <v>1</v>
      </c>
      <c r="BQ1616" t="s">
        <v>1</v>
      </c>
      <c r="BR1616" t="s">
        <v>1</v>
      </c>
      <c r="BS1616" t="s">
        <v>1</v>
      </c>
      <c r="BT1616" t="s">
        <v>1</v>
      </c>
      <c r="BU1616" t="s">
        <v>1</v>
      </c>
      <c r="BV1616" t="s">
        <v>1</v>
      </c>
      <c r="BW1616" t="s">
        <v>0</v>
      </c>
      <c r="BX1616" t="s">
        <v>1</v>
      </c>
      <c r="BY1616" t="s">
        <v>1</v>
      </c>
      <c r="BZ1616" t="s">
        <v>1</v>
      </c>
      <c r="CA1616" t="s">
        <v>1</v>
      </c>
      <c r="CB1616" t="s">
        <v>1</v>
      </c>
      <c r="CD1616" t="str" cm="1">
        <f t="array" aca="1" ref="CD1616" ca="1">eConcatenar(A1616:CB1616,"|")</f>
        <v>STvJMhoTHWBxoEHV|COM2021-3171|3|MEMORIAL|TABASCO|COMALCALCO|JOSE MARIA PINO SUAREZ SEGUNDA SECCION|2021-12-10|14800|0|200|50|0|0|0|0|0|0|0|0|0|0|0|0|0|0|0|PALACIO|IZQUIERDO|ALMA CECILIA|SOLTERO|X|X|JOSE MARIA PINO SUAREZ SEGUNDA SECCION|JOSE MARIA PINO SUAREZ SEGUNDA SECCION|X|9331525089|X|X|X|JOSE MARIA PINO SUAREZ SEGUNDA SECCION|X|LUNES|X|X|X|X|X|DOMICILIO |1200|13600|0|0|0|2022-01-25|2022-02-01|x|x|x|x|x|QWZGYSX69KVTQO|x|HOMBRE|X|14800|X|X|X|X|X|X|X|X|CARDENAS|X|X|X|X|X</v>
      </c>
    </row>
    <row r="1617" spans="1:82" x14ac:dyDescent="0.25">
      <c r="A1617" t="s">
        <v>1751</v>
      </c>
      <c r="B1617" t="s">
        <v>2219</v>
      </c>
      <c r="C1617">
        <v>3</v>
      </c>
      <c r="D1617" t="s">
        <v>3183</v>
      </c>
      <c r="E1617" t="s">
        <v>3188</v>
      </c>
      <c r="F1617" t="s">
        <v>3189</v>
      </c>
      <c r="G1617" t="s">
        <v>3249</v>
      </c>
      <c r="H1617" t="s">
        <v>3813</v>
      </c>
      <c r="I1617">
        <v>14800</v>
      </c>
      <c r="J1617">
        <v>0</v>
      </c>
      <c r="K1617">
        <v>500</v>
      </c>
      <c r="L1617">
        <v>50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0</v>
      </c>
      <c r="AA1617">
        <v>0</v>
      </c>
      <c r="AB1617" t="s">
        <v>4204</v>
      </c>
      <c r="AC1617" t="s">
        <v>4344</v>
      </c>
      <c r="AD1617" t="s">
        <v>4345</v>
      </c>
      <c r="AE1617" t="s">
        <v>4</v>
      </c>
      <c r="AF1617" t="s">
        <v>1</v>
      </c>
      <c r="AG1617" t="s">
        <v>1</v>
      </c>
      <c r="AH1617" t="s">
        <v>5253</v>
      </c>
      <c r="AI1617" t="s">
        <v>3249</v>
      </c>
      <c r="AJ1617" t="s">
        <v>1</v>
      </c>
      <c r="AK1617">
        <v>9331306583</v>
      </c>
      <c r="AL1617" t="s">
        <v>1</v>
      </c>
      <c r="AM1617" t="s">
        <v>1</v>
      </c>
      <c r="AN1617" t="s">
        <v>1</v>
      </c>
      <c r="AO1617" t="s">
        <v>5253</v>
      </c>
      <c r="AP1617" t="s">
        <v>1</v>
      </c>
      <c r="AQ1617" t="s">
        <v>2</v>
      </c>
      <c r="AR1617" t="s">
        <v>1</v>
      </c>
      <c r="AS1617" t="s">
        <v>1</v>
      </c>
      <c r="AT1617" t="s">
        <v>1</v>
      </c>
      <c r="AU1617" t="s">
        <v>1</v>
      </c>
      <c r="AV1617" t="s">
        <v>1</v>
      </c>
      <c r="AW1617" t="s">
        <v>11</v>
      </c>
      <c r="AX1617">
        <f>Tabla1[[#This Row],[precio del paquete]]-Tabla1[[#This Row],[Saldo_Deudor]]</f>
        <v>1400</v>
      </c>
      <c r="AY1617">
        <v>13400</v>
      </c>
      <c r="AZ1617">
        <v>0</v>
      </c>
      <c r="BA1617">
        <v>0</v>
      </c>
      <c r="BB1617" s="20">
        <v>0</v>
      </c>
      <c r="BC1617" t="s">
        <v>5959</v>
      </c>
      <c r="BD1617" t="s">
        <v>3763</v>
      </c>
      <c r="BE1617" t="s">
        <v>3</v>
      </c>
      <c r="BF1617" t="s">
        <v>3</v>
      </c>
      <c r="BG1617" t="s">
        <v>3</v>
      </c>
      <c r="BH1617" t="s">
        <v>3</v>
      </c>
      <c r="BI1617" t="s">
        <v>3</v>
      </c>
      <c r="BJ1617" s="19" t="s">
        <v>6134</v>
      </c>
      <c r="BK1617" t="s">
        <v>3</v>
      </c>
      <c r="BL1617" t="s">
        <v>132</v>
      </c>
      <c r="BM1617" t="s">
        <v>1</v>
      </c>
      <c r="BN1617">
        <f>Tabla1[[#This Row],[precio del paquete]]</f>
        <v>14800</v>
      </c>
      <c r="BO1617" t="s">
        <v>1</v>
      </c>
      <c r="BP1617" t="s">
        <v>1</v>
      </c>
      <c r="BQ1617" t="s">
        <v>1</v>
      </c>
      <c r="BR1617" t="s">
        <v>1</v>
      </c>
      <c r="BS1617" t="s">
        <v>1</v>
      </c>
      <c r="BT1617" t="s">
        <v>1</v>
      </c>
      <c r="BU1617" t="s">
        <v>1</v>
      </c>
      <c r="BV1617" t="s">
        <v>1</v>
      </c>
      <c r="BW1617" t="s">
        <v>0</v>
      </c>
      <c r="BX1617" t="s">
        <v>1</v>
      </c>
      <c r="BY1617" t="s">
        <v>1</v>
      </c>
      <c r="BZ1617" t="s">
        <v>1</v>
      </c>
      <c r="CA1617" t="s">
        <v>1</v>
      </c>
      <c r="CB1617" t="s">
        <v>1</v>
      </c>
      <c r="CD1617" t="str" cm="1">
        <f t="array" aca="1" ref="CD1617" ca="1">eConcatenar(A1617:CB1617,"|")</f>
        <v>XFV9ndoR3NX5Oyz7|COM2021-3541|3|MEMORIAL|TABASCO|COMALCALCO|COCOHITAL|2021-04-11|14800|0|500|50|0|0|0|0|0|0|0|0|0|0|0|0|0|0|0|AVALOS||HEROCEEDIS|SOLTERO|X|X|CARRETERA A LA UNION SIN NUMERO|COCOHITAL|X|9331306583|X|X|X|CARRETERA A LA UNION SIN NUMERO|X|LUNES|X|X|X|X|X|DOMICILIO |1400|13400|0|0|0|2022-01-25|2022-02-01|x|x|x|x|x|QWZGYSX69KVTQO|x|HOMBRE|X|14800|X|X|X|X|X|X|X|X|CARDENAS|X|X|X|X|X</v>
      </c>
    </row>
    <row r="1618" spans="1:82" x14ac:dyDescent="0.25">
      <c r="A1618" t="s">
        <v>1752</v>
      </c>
      <c r="B1618" t="s">
        <v>2220</v>
      </c>
      <c r="C1618">
        <v>3</v>
      </c>
      <c r="D1618" t="s">
        <v>3183</v>
      </c>
      <c r="E1618" t="s">
        <v>3188</v>
      </c>
      <c r="F1618" t="s">
        <v>3189</v>
      </c>
      <c r="G1618" t="s">
        <v>3249</v>
      </c>
      <c r="H1618" t="s">
        <v>3814</v>
      </c>
      <c r="I1618">
        <v>14800</v>
      </c>
      <c r="J1618">
        <v>0</v>
      </c>
      <c r="K1618">
        <v>100</v>
      </c>
      <c r="L1618">
        <v>50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  <c r="AA1618">
        <v>0</v>
      </c>
      <c r="AB1618" t="s">
        <v>4346</v>
      </c>
      <c r="AC1618" t="s">
        <v>4283</v>
      </c>
      <c r="AD1618" t="s">
        <v>4347</v>
      </c>
      <c r="AE1618" t="s">
        <v>4</v>
      </c>
      <c r="AF1618" t="s">
        <v>1</v>
      </c>
      <c r="AG1618" t="s">
        <v>1</v>
      </c>
      <c r="AH1618" t="s">
        <v>3249</v>
      </c>
      <c r="AI1618" t="s">
        <v>3249</v>
      </c>
      <c r="AJ1618" t="s">
        <v>1</v>
      </c>
      <c r="AK1618">
        <v>9331192893</v>
      </c>
      <c r="AL1618" t="s">
        <v>1</v>
      </c>
      <c r="AM1618" t="s">
        <v>1</v>
      </c>
      <c r="AN1618" t="s">
        <v>1</v>
      </c>
      <c r="AO1618" t="s">
        <v>3249</v>
      </c>
      <c r="AP1618" t="s">
        <v>1</v>
      </c>
      <c r="AQ1618" t="s">
        <v>2</v>
      </c>
      <c r="AR1618" t="s">
        <v>1</v>
      </c>
      <c r="AS1618" t="s">
        <v>1</v>
      </c>
      <c r="AT1618" t="s">
        <v>1</v>
      </c>
      <c r="AU1618" t="s">
        <v>1</v>
      </c>
      <c r="AV1618" t="s">
        <v>1</v>
      </c>
      <c r="AW1618" t="s">
        <v>11</v>
      </c>
      <c r="AX1618">
        <f>Tabla1[[#This Row],[precio del paquete]]-Tabla1[[#This Row],[Saldo_Deudor]]</f>
        <v>1400</v>
      </c>
      <c r="AY1618">
        <v>13400</v>
      </c>
      <c r="AZ1618">
        <v>0</v>
      </c>
      <c r="BA1618">
        <v>0</v>
      </c>
      <c r="BB1618" s="20">
        <v>0</v>
      </c>
      <c r="BC1618" t="s">
        <v>5959</v>
      </c>
      <c r="BD1618" t="s">
        <v>3763</v>
      </c>
      <c r="BE1618" t="s">
        <v>3</v>
      </c>
      <c r="BF1618" t="s">
        <v>3</v>
      </c>
      <c r="BG1618" t="s">
        <v>3</v>
      </c>
      <c r="BH1618" t="s">
        <v>3</v>
      </c>
      <c r="BI1618" t="s">
        <v>3</v>
      </c>
      <c r="BJ1618" s="18" t="s">
        <v>6134</v>
      </c>
      <c r="BK1618" t="s">
        <v>3</v>
      </c>
      <c r="BL1618" t="s">
        <v>132</v>
      </c>
      <c r="BM1618" t="s">
        <v>1</v>
      </c>
      <c r="BN1618">
        <f>Tabla1[[#This Row],[precio del paquete]]</f>
        <v>14800</v>
      </c>
      <c r="BO1618" t="s">
        <v>1</v>
      </c>
      <c r="BP1618" t="s">
        <v>1</v>
      </c>
      <c r="BQ1618" t="s">
        <v>1</v>
      </c>
      <c r="BR1618" t="s">
        <v>1</v>
      </c>
      <c r="BS1618" t="s">
        <v>1</v>
      </c>
      <c r="BT1618" t="s">
        <v>1</v>
      </c>
      <c r="BU1618" t="s">
        <v>1</v>
      </c>
      <c r="BV1618" t="s">
        <v>1</v>
      </c>
      <c r="BW1618" t="s">
        <v>0</v>
      </c>
      <c r="BX1618" t="s">
        <v>1</v>
      </c>
      <c r="BY1618" t="s">
        <v>1</v>
      </c>
      <c r="BZ1618" t="s">
        <v>1</v>
      </c>
      <c r="CA1618" t="s">
        <v>1</v>
      </c>
      <c r="CB1618" t="s">
        <v>1</v>
      </c>
      <c r="CD1618" t="str" cm="1">
        <f t="array" aca="1" ref="CD1618" ca="1">eConcatenar(A1618:CB1618,"|")</f>
        <v>2KibSI1tYa0Tqhbv|COM2021-3522|3|MEMORIAL|TABASCO|COMALCALCO|COCOHITAL|2021-01-11|14800|0|100|50|0|0|0|0|0|0|0|0|0|0|0|0|0|0|0|FLORES|CORDOVA|ELIAS|SOLTERO|X|X|COCOHITAL|COCOHITAL|X|9331192893|X|X|X|COCOHITAL|X|LUNES|X|X|X|X|X|DOMICILIO |1400|13400|0|0|0|2022-01-25|2022-02-01|x|x|x|x|x|QWZGYSX69KVTQO|x|HOMBRE|X|14800|X|X|X|X|X|X|X|X|CARDENAS|X|X|X|X|X</v>
      </c>
    </row>
    <row r="1619" spans="1:82" x14ac:dyDescent="0.25">
      <c r="A1619" t="s">
        <v>1753</v>
      </c>
      <c r="B1619" t="s">
        <v>2921</v>
      </c>
      <c r="C1619">
        <v>3</v>
      </c>
      <c r="D1619" t="s">
        <v>3183</v>
      </c>
      <c r="E1619" t="s">
        <v>3188</v>
      </c>
      <c r="F1619" t="s">
        <v>3189</v>
      </c>
      <c r="G1619" t="s">
        <v>3637</v>
      </c>
      <c r="H1619" t="s">
        <v>4084</v>
      </c>
      <c r="I1619">
        <v>14800</v>
      </c>
      <c r="J1619">
        <v>0</v>
      </c>
      <c r="K1619">
        <v>200</v>
      </c>
      <c r="L1619">
        <v>50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0</v>
      </c>
      <c r="AA1619">
        <v>0</v>
      </c>
      <c r="AB1619" t="s">
        <v>4309</v>
      </c>
      <c r="AC1619" t="s">
        <v>4294</v>
      </c>
      <c r="AD1619" t="s">
        <v>4259</v>
      </c>
      <c r="AE1619" t="s">
        <v>4</v>
      </c>
      <c r="AF1619" t="s">
        <v>1</v>
      </c>
      <c r="AG1619" t="s">
        <v>1</v>
      </c>
      <c r="AH1619" t="s">
        <v>5353</v>
      </c>
      <c r="AI1619" t="s">
        <v>3637</v>
      </c>
      <c r="AJ1619" t="s">
        <v>1</v>
      </c>
      <c r="AK1619">
        <v>9331074144</v>
      </c>
      <c r="AL1619" t="s">
        <v>1</v>
      </c>
      <c r="AM1619" t="s">
        <v>1</v>
      </c>
      <c r="AN1619" t="s">
        <v>1</v>
      </c>
      <c r="AO1619" t="s">
        <v>5353</v>
      </c>
      <c r="AP1619" t="s">
        <v>1</v>
      </c>
      <c r="AQ1619" t="s">
        <v>2</v>
      </c>
      <c r="AR1619" t="s">
        <v>1</v>
      </c>
      <c r="AS1619" t="s">
        <v>1</v>
      </c>
      <c r="AT1619" t="s">
        <v>1</v>
      </c>
      <c r="AU1619" t="s">
        <v>1</v>
      </c>
      <c r="AV1619" t="s">
        <v>1</v>
      </c>
      <c r="AW1619" t="s">
        <v>11</v>
      </c>
      <c r="AX1619">
        <f>Tabla1[[#This Row],[precio del paquete]]-Tabla1[[#This Row],[Saldo_Deudor]]</f>
        <v>1600</v>
      </c>
      <c r="AY1619">
        <v>13200</v>
      </c>
      <c r="AZ1619">
        <v>0</v>
      </c>
      <c r="BA1619">
        <v>0</v>
      </c>
      <c r="BB1619" s="20">
        <v>0</v>
      </c>
      <c r="BC1619" t="s">
        <v>5959</v>
      </c>
      <c r="BD1619" t="s">
        <v>3763</v>
      </c>
      <c r="BE1619" t="s">
        <v>3</v>
      </c>
      <c r="BF1619" t="s">
        <v>3</v>
      </c>
      <c r="BG1619" t="s">
        <v>3</v>
      </c>
      <c r="BH1619" t="s">
        <v>3</v>
      </c>
      <c r="BI1619" t="s">
        <v>3</v>
      </c>
      <c r="BJ1619" s="19" t="s">
        <v>6134</v>
      </c>
      <c r="BK1619" t="s">
        <v>3</v>
      </c>
      <c r="BL1619" t="s">
        <v>132</v>
      </c>
      <c r="BM1619" t="s">
        <v>1</v>
      </c>
      <c r="BN1619">
        <f>Tabla1[[#This Row],[precio del paquete]]</f>
        <v>14800</v>
      </c>
      <c r="BO1619" t="s">
        <v>1</v>
      </c>
      <c r="BP1619" t="s">
        <v>1</v>
      </c>
      <c r="BQ1619" t="s">
        <v>1</v>
      </c>
      <c r="BR1619" t="s">
        <v>1</v>
      </c>
      <c r="BS1619" t="s">
        <v>1</v>
      </c>
      <c r="BT1619" t="s">
        <v>1</v>
      </c>
      <c r="BU1619" t="s">
        <v>1</v>
      </c>
      <c r="BV1619" t="s">
        <v>1</v>
      </c>
      <c r="BW1619" t="s">
        <v>0</v>
      </c>
      <c r="BX1619" t="s">
        <v>1</v>
      </c>
      <c r="BY1619" t="s">
        <v>1</v>
      </c>
      <c r="BZ1619" t="s">
        <v>1</v>
      </c>
      <c r="CA1619" t="s">
        <v>1</v>
      </c>
      <c r="CB1619" t="s">
        <v>1</v>
      </c>
      <c r="CD1619" t="str" cm="1">
        <f t="array" aca="1" ref="CD1619" ca="1">eConcatenar(A1619:CB1619,"|")</f>
        <v>yh5tUgT5pW121GM5|COM2021-2711|3|MEMORIAL|TABASCO|COMALCALCO|ZARAGOZA TERCERA SECCION|2021-08-18|14800|0|200|50|0|0|0|0|0|0|0|0|0|0|0|0|0|0|0|PEREGRINO|LAZARO|JOSE|SOLTERO|X|X|CAMINO VECINAL|ZARAGOZA TERCERA SECCION|X|9331074144|X|X|X|CAMINO VECINAL|X|LUNES|X|X|X|X|X|DOMICILIO |1600|13200|0|0|0|2022-01-25|2022-02-01|x|x|x|x|x|QWZGYSX69KVTQO|x|HOMBRE|X|14800|X|X|X|X|X|X|X|X|CARDENAS|X|X|X|X|X</v>
      </c>
    </row>
    <row r="1620" spans="1:82" x14ac:dyDescent="0.25">
      <c r="A1620" t="s">
        <v>1754</v>
      </c>
      <c r="B1620" t="s">
        <v>2852</v>
      </c>
      <c r="C1620">
        <v>3</v>
      </c>
      <c r="D1620" t="s">
        <v>3183</v>
      </c>
      <c r="E1620" t="s">
        <v>3188</v>
      </c>
      <c r="F1620" t="s">
        <v>3189</v>
      </c>
      <c r="G1620" t="s">
        <v>3606</v>
      </c>
      <c r="H1620" t="s">
        <v>4066</v>
      </c>
      <c r="I1620">
        <v>14800</v>
      </c>
      <c r="J1620">
        <v>0</v>
      </c>
      <c r="K1620">
        <v>200</v>
      </c>
      <c r="L1620">
        <v>50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0</v>
      </c>
      <c r="AA1620">
        <v>0</v>
      </c>
      <c r="AB1620" t="s">
        <v>4283</v>
      </c>
      <c r="AC1620" t="s">
        <v>4246</v>
      </c>
      <c r="AD1620" t="s">
        <v>4947</v>
      </c>
      <c r="AE1620" t="s">
        <v>4</v>
      </c>
      <c r="AF1620" t="s">
        <v>1</v>
      </c>
      <c r="AG1620" t="s">
        <v>1</v>
      </c>
      <c r="AH1620" t="s">
        <v>5706</v>
      </c>
      <c r="AI1620" t="s">
        <v>3606</v>
      </c>
      <c r="AJ1620" t="s">
        <v>1</v>
      </c>
      <c r="AK1620">
        <v>9331688521</v>
      </c>
      <c r="AL1620" t="s">
        <v>1</v>
      </c>
      <c r="AM1620" t="s">
        <v>1</v>
      </c>
      <c r="AN1620" t="s">
        <v>1</v>
      </c>
      <c r="AO1620" t="s">
        <v>5706</v>
      </c>
      <c r="AP1620" t="s">
        <v>1</v>
      </c>
      <c r="AQ1620" t="s">
        <v>2</v>
      </c>
      <c r="AR1620" t="s">
        <v>1</v>
      </c>
      <c r="AS1620" t="s">
        <v>1</v>
      </c>
      <c r="AT1620" t="s">
        <v>1</v>
      </c>
      <c r="AU1620" t="s">
        <v>1</v>
      </c>
      <c r="AV1620" t="s">
        <v>1</v>
      </c>
      <c r="AW1620" t="s">
        <v>11</v>
      </c>
      <c r="AX1620">
        <f>Tabla1[[#This Row],[precio del paquete]]-Tabla1[[#This Row],[Saldo_Deudor]]</f>
        <v>2700</v>
      </c>
      <c r="AY1620">
        <v>12100</v>
      </c>
      <c r="AZ1620">
        <v>0</v>
      </c>
      <c r="BA1620">
        <v>0</v>
      </c>
      <c r="BB1620" s="20">
        <v>0</v>
      </c>
      <c r="BC1620" t="s">
        <v>5959</v>
      </c>
      <c r="BD1620" t="s">
        <v>3763</v>
      </c>
      <c r="BE1620" t="s">
        <v>3</v>
      </c>
      <c r="BF1620" t="s">
        <v>3</v>
      </c>
      <c r="BG1620" t="s">
        <v>3</v>
      </c>
      <c r="BH1620" t="s">
        <v>3</v>
      </c>
      <c r="BI1620" t="s">
        <v>3</v>
      </c>
      <c r="BJ1620" s="18" t="s">
        <v>6134</v>
      </c>
      <c r="BK1620" t="s">
        <v>3</v>
      </c>
      <c r="BL1620" t="s">
        <v>132</v>
      </c>
      <c r="BM1620" t="s">
        <v>1</v>
      </c>
      <c r="BN1620">
        <f>Tabla1[[#This Row],[precio del paquete]]</f>
        <v>14800</v>
      </c>
      <c r="BO1620" t="s">
        <v>1</v>
      </c>
      <c r="BP1620" t="s">
        <v>1</v>
      </c>
      <c r="BQ1620" t="s">
        <v>1</v>
      </c>
      <c r="BR1620" t="s">
        <v>1</v>
      </c>
      <c r="BS1620" t="s">
        <v>1</v>
      </c>
      <c r="BT1620" t="s">
        <v>1</v>
      </c>
      <c r="BU1620" t="s">
        <v>1</v>
      </c>
      <c r="BV1620" t="s">
        <v>1</v>
      </c>
      <c r="BW1620" t="s">
        <v>0</v>
      </c>
      <c r="BX1620" t="s">
        <v>1</v>
      </c>
      <c r="BY1620" t="s">
        <v>1</v>
      </c>
      <c r="BZ1620" t="s">
        <v>1</v>
      </c>
      <c r="CA1620" t="s">
        <v>1</v>
      </c>
      <c r="CB1620" t="s">
        <v>1</v>
      </c>
      <c r="CD1620" t="str" cm="1">
        <f t="array" aca="1" ref="CD1620" ca="1">eConcatenar(A1620:CB1620,"|")</f>
        <v>w2gjZr9Mi3iQJ9Tu|COM2021-3918|3|MEMORIAL|TABASCO|COMALCALCO|TECOLUTILLA|2021-01-12|14800|0|200|50|0|0|0|0|0|0|0|0|0|0|0|0|0|0|0|CORDOVA|JIMENEZ|MARTHA LETICIA|SOLTERO|X|X|CARRETERA A ALDAVAN RIVERITA|TECOLUTILLA|X|9331688521|X|X|X|CARRETERA A ALDAVAN RIVERITA|X|LUNES|X|X|X|X|X|DOMICILIO |2700|12100|0|0|0|2022-01-25|2022-02-01|x|x|x|x|x|QWZGYSX69KVTQO|x|HOMBRE|X|14800|X|X|X|X|X|X|X|X|CARDENAS|X|X|X|X|X</v>
      </c>
    </row>
    <row r="1621" spans="1:82" x14ac:dyDescent="0.25">
      <c r="A1621" t="s">
        <v>1755</v>
      </c>
      <c r="B1621" t="s">
        <v>2162</v>
      </c>
      <c r="C1621">
        <v>3</v>
      </c>
      <c r="D1621" t="s">
        <v>3185</v>
      </c>
      <c r="E1621" t="s">
        <v>3188</v>
      </c>
      <c r="F1621" t="s">
        <v>3189</v>
      </c>
      <c r="G1621" t="s">
        <v>3217</v>
      </c>
      <c r="H1621" t="s">
        <v>3774</v>
      </c>
      <c r="I1621">
        <v>12900</v>
      </c>
      <c r="J1621">
        <v>0</v>
      </c>
      <c r="K1621">
        <v>100</v>
      </c>
      <c r="L1621">
        <v>50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0</v>
      </c>
      <c r="AA1621">
        <v>0</v>
      </c>
      <c r="AB1621" t="s">
        <v>4247</v>
      </c>
      <c r="AC1621" t="s">
        <v>4246</v>
      </c>
      <c r="AD1621" t="s">
        <v>4248</v>
      </c>
      <c r="AE1621" t="s">
        <v>4</v>
      </c>
      <c r="AF1621" t="s">
        <v>1</v>
      </c>
      <c r="AG1621" t="s">
        <v>1</v>
      </c>
      <c r="AH1621" t="s">
        <v>5206</v>
      </c>
      <c r="AI1621" t="s">
        <v>3217</v>
      </c>
      <c r="AJ1621" t="s">
        <v>1</v>
      </c>
      <c r="AK1621">
        <v>9331238932</v>
      </c>
      <c r="AL1621" t="s">
        <v>1</v>
      </c>
      <c r="AM1621" t="s">
        <v>1</v>
      </c>
      <c r="AN1621" t="s">
        <v>1</v>
      </c>
      <c r="AO1621" t="s">
        <v>5206</v>
      </c>
      <c r="AP1621" t="s">
        <v>1</v>
      </c>
      <c r="AQ1621" t="s">
        <v>2</v>
      </c>
      <c r="AR1621" t="s">
        <v>1</v>
      </c>
      <c r="AS1621" t="s">
        <v>1</v>
      </c>
      <c r="AT1621" t="s">
        <v>1</v>
      </c>
      <c r="AU1621" t="s">
        <v>1</v>
      </c>
      <c r="AV1621" t="s">
        <v>1</v>
      </c>
      <c r="AW1621" t="s">
        <v>11</v>
      </c>
      <c r="AX1621">
        <f>Tabla1[[#This Row],[precio del paquete]]-Tabla1[[#This Row],[Saldo_Deudor]]</f>
        <v>8200</v>
      </c>
      <c r="AY1621">
        <v>4700</v>
      </c>
      <c r="AZ1621">
        <v>0</v>
      </c>
      <c r="BA1621">
        <v>0</v>
      </c>
      <c r="BB1621" s="20">
        <v>0</v>
      </c>
      <c r="BC1621" t="s">
        <v>5959</v>
      </c>
      <c r="BD1621" t="s">
        <v>3763</v>
      </c>
      <c r="BE1621" t="s">
        <v>3</v>
      </c>
      <c r="BF1621" t="s">
        <v>3</v>
      </c>
      <c r="BG1621" t="s">
        <v>3</v>
      </c>
      <c r="BH1621" t="s">
        <v>3</v>
      </c>
      <c r="BI1621" t="s">
        <v>3</v>
      </c>
      <c r="BJ1621" s="19" t="s">
        <v>6134</v>
      </c>
      <c r="BK1621" t="s">
        <v>3</v>
      </c>
      <c r="BL1621" t="s">
        <v>132</v>
      </c>
      <c r="BM1621" t="s">
        <v>1</v>
      </c>
      <c r="BN1621">
        <f>Tabla1[[#This Row],[precio del paquete]]</f>
        <v>12900</v>
      </c>
      <c r="BO1621" t="s">
        <v>1</v>
      </c>
      <c r="BP1621" t="s">
        <v>1</v>
      </c>
      <c r="BQ1621" t="s">
        <v>1</v>
      </c>
      <c r="BR1621" t="s">
        <v>1</v>
      </c>
      <c r="BS1621" t="s">
        <v>1</v>
      </c>
      <c r="BT1621" t="s">
        <v>1</v>
      </c>
      <c r="BU1621" t="s">
        <v>1</v>
      </c>
      <c r="BV1621" t="s">
        <v>1</v>
      </c>
      <c r="BW1621" t="s">
        <v>0</v>
      </c>
      <c r="BX1621" t="s">
        <v>1</v>
      </c>
      <c r="BY1621" t="s">
        <v>1</v>
      </c>
      <c r="BZ1621" t="s">
        <v>1</v>
      </c>
      <c r="CA1621" t="s">
        <v>1</v>
      </c>
      <c r="CB1621" t="s">
        <v>1</v>
      </c>
      <c r="CD1621" t="str" cm="1">
        <f t="array" aca="1" ref="CD1621" ca="1">eConcatenar(A1621:CB1621,"|")</f>
        <v>9kkiHOZPLlQ8e4zg|COM2020-0979|3|IMPERIAL DE LUJO|TABASCO|COMALCALCO|BETANIA|2020-07-29|12900|0|100|50|0|0|0|0|0|0|0|0|0|0|0|0|0|0|0|MENDEZ|JIMENEZ|JORGE|SOLTERO|X|X|CARRTERA A TECO|BETANIA|X|9331238932|X|X|X|CARRTERA A TECO|X|LUNES|X|X|X|X|X|DOMICILIO |8200|4700|0|0|0|2022-01-25|2022-02-01|x|x|x|x|x|QWZGYSX69KVTQO|x|HOMBRE|X|12900|X|X|X|X|X|X|X|X|CARDENAS|X|X|X|X|X</v>
      </c>
    </row>
    <row r="1622" spans="1:82" x14ac:dyDescent="0.25">
      <c r="A1622" t="s">
        <v>1756</v>
      </c>
      <c r="B1622" t="s">
        <v>2217</v>
      </c>
      <c r="C1622">
        <v>3</v>
      </c>
      <c r="D1622" t="s">
        <v>3183</v>
      </c>
      <c r="E1622" t="s">
        <v>3188</v>
      </c>
      <c r="F1622" t="s">
        <v>3189</v>
      </c>
      <c r="G1622" t="s">
        <v>3248</v>
      </c>
      <c r="H1622" t="s">
        <v>3811</v>
      </c>
      <c r="I1622">
        <v>14800</v>
      </c>
      <c r="J1622">
        <v>0</v>
      </c>
      <c r="K1622">
        <v>200</v>
      </c>
      <c r="L1622">
        <v>50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 t="s">
        <v>4283</v>
      </c>
      <c r="AC1622" t="s">
        <v>4246</v>
      </c>
      <c r="AD1622" t="s">
        <v>4341</v>
      </c>
      <c r="AE1622" t="s">
        <v>4</v>
      </c>
      <c r="AF1622" t="s">
        <v>1</v>
      </c>
      <c r="AG1622" t="s">
        <v>1</v>
      </c>
      <c r="AH1622" t="s">
        <v>5251</v>
      </c>
      <c r="AI1622" t="s">
        <v>3248</v>
      </c>
      <c r="AJ1622" t="s">
        <v>1</v>
      </c>
      <c r="AK1622">
        <v>9331189358</v>
      </c>
      <c r="AL1622" t="s">
        <v>1</v>
      </c>
      <c r="AM1622" t="s">
        <v>1</v>
      </c>
      <c r="AN1622" t="s">
        <v>1</v>
      </c>
      <c r="AO1622" t="s">
        <v>5251</v>
      </c>
      <c r="AP1622" t="s">
        <v>1</v>
      </c>
      <c r="AQ1622" t="s">
        <v>2</v>
      </c>
      <c r="AR1622" t="s">
        <v>1</v>
      </c>
      <c r="AS1622" t="s">
        <v>1</v>
      </c>
      <c r="AT1622" t="s">
        <v>1</v>
      </c>
      <c r="AU1622" t="s">
        <v>1</v>
      </c>
      <c r="AV1622" t="s">
        <v>1</v>
      </c>
      <c r="AW1622" t="s">
        <v>11</v>
      </c>
      <c r="AX1622">
        <f>Tabla1[[#This Row],[precio del paquete]]-Tabla1[[#This Row],[Saldo_Deudor]]</f>
        <v>500</v>
      </c>
      <c r="AY1622">
        <v>14300</v>
      </c>
      <c r="AZ1622">
        <v>0</v>
      </c>
      <c r="BA1622">
        <v>0</v>
      </c>
      <c r="BB1622" s="20">
        <v>0</v>
      </c>
      <c r="BC1622" t="s">
        <v>3985</v>
      </c>
      <c r="BD1622" t="s">
        <v>4141</v>
      </c>
      <c r="BE1622" t="s">
        <v>3</v>
      </c>
      <c r="BF1622" t="s">
        <v>3</v>
      </c>
      <c r="BG1622" t="s">
        <v>3</v>
      </c>
      <c r="BH1622" t="s">
        <v>3</v>
      </c>
      <c r="BI1622" t="s">
        <v>3</v>
      </c>
      <c r="BJ1622" s="18" t="s">
        <v>6134</v>
      </c>
      <c r="BK1622" t="s">
        <v>3</v>
      </c>
      <c r="BL1622" t="s">
        <v>132</v>
      </c>
      <c r="BM1622" t="s">
        <v>1</v>
      </c>
      <c r="BN1622">
        <f>Tabla1[[#This Row],[precio del paquete]]</f>
        <v>14800</v>
      </c>
      <c r="BO1622" t="s">
        <v>1</v>
      </c>
      <c r="BP1622" t="s">
        <v>1</v>
      </c>
      <c r="BQ1622" t="s">
        <v>1</v>
      </c>
      <c r="BR1622" t="s">
        <v>1</v>
      </c>
      <c r="BS1622" t="s">
        <v>1</v>
      </c>
      <c r="BT1622" t="s">
        <v>1</v>
      </c>
      <c r="BU1622" t="s">
        <v>1</v>
      </c>
      <c r="BV1622" t="s">
        <v>1</v>
      </c>
      <c r="BW1622" t="s">
        <v>0</v>
      </c>
      <c r="BX1622" t="s">
        <v>1</v>
      </c>
      <c r="BY1622" t="s">
        <v>1</v>
      </c>
      <c r="BZ1622" t="s">
        <v>1</v>
      </c>
      <c r="CA1622" t="s">
        <v>1</v>
      </c>
      <c r="CB1622" t="s">
        <v>1</v>
      </c>
      <c r="CD1622" t="str" cm="1">
        <f t="array" aca="1" ref="CD1622" ca="1">eConcatenar(A1622:CB1622,"|")</f>
        <v>UJKplGC9CWjJ10J8|COM2021-3917|3|MEMORIAL|TABASCO|COMALCALCO|CIUDAD TECOLUTILLA|2022-01-12|14800|0|200|50|0|0|0|0|0|0|0|0|0|0|0|0|0|0|0|CORDOVA|JIMENEZ|ASUNCION|SOLTERO|X|X|CARRETERA A VILLA ALDAMA|CIUDAD TECOLUTILLA|X|9331189358|X|X|X|CARRETERA A VILLA ALDAMA|X|LUNES|X|X|X|X|X|DOMICILIO |500|14300|0|0|0|2022-01-17|2022-01-24|x|x|x|x|x|QWZGYSX69KVTQO|x|HOMBRE|X|14800|X|X|X|X|X|X|X|X|CARDENAS|X|X|X|X|X</v>
      </c>
    </row>
    <row r="1623" spans="1:82" x14ac:dyDescent="0.25">
      <c r="A1623" t="s">
        <v>1757</v>
      </c>
      <c r="B1623" t="s">
        <v>2204</v>
      </c>
      <c r="C1623">
        <v>3</v>
      </c>
      <c r="D1623" t="s">
        <v>3183</v>
      </c>
      <c r="E1623" t="s">
        <v>3188</v>
      </c>
      <c r="F1623" t="s">
        <v>3189</v>
      </c>
      <c r="G1623" t="s">
        <v>3244</v>
      </c>
      <c r="H1623" t="s">
        <v>3787</v>
      </c>
      <c r="I1623">
        <v>14800</v>
      </c>
      <c r="J1623">
        <v>0</v>
      </c>
      <c r="K1623">
        <v>100</v>
      </c>
      <c r="L1623">
        <v>50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0</v>
      </c>
      <c r="AA1623">
        <v>0</v>
      </c>
      <c r="AB1623" t="s">
        <v>4283</v>
      </c>
      <c r="AC1623" t="s">
        <v>8</v>
      </c>
      <c r="AD1623" t="s">
        <v>4320</v>
      </c>
      <c r="AE1623" t="s">
        <v>4</v>
      </c>
      <c r="AF1623" t="s">
        <v>1</v>
      </c>
      <c r="AG1623" t="s">
        <v>1</v>
      </c>
      <c r="AH1623" t="s">
        <v>5243</v>
      </c>
      <c r="AI1623" t="s">
        <v>3244</v>
      </c>
      <c r="AJ1623" t="s">
        <v>1</v>
      </c>
      <c r="AK1623">
        <v>9331596893</v>
      </c>
      <c r="AL1623" t="s">
        <v>1</v>
      </c>
      <c r="AM1623" t="s">
        <v>1</v>
      </c>
      <c r="AN1623" t="s">
        <v>1</v>
      </c>
      <c r="AO1623" t="s">
        <v>5243</v>
      </c>
      <c r="AP1623" t="s">
        <v>1</v>
      </c>
      <c r="AQ1623" t="s">
        <v>2</v>
      </c>
      <c r="AR1623" t="s">
        <v>1</v>
      </c>
      <c r="AS1623" t="s">
        <v>1</v>
      </c>
      <c r="AT1623" t="s">
        <v>1</v>
      </c>
      <c r="AU1623" t="s">
        <v>1</v>
      </c>
      <c r="AV1623" t="s">
        <v>1</v>
      </c>
      <c r="AW1623" t="s">
        <v>11</v>
      </c>
      <c r="AX1623">
        <f>Tabla1[[#This Row],[precio del paquete]]-Tabla1[[#This Row],[Saldo_Deudor]]</f>
        <v>400</v>
      </c>
      <c r="AY1623">
        <v>14400</v>
      </c>
      <c r="AZ1623">
        <v>0</v>
      </c>
      <c r="BA1623">
        <v>0</v>
      </c>
      <c r="BB1623" s="20">
        <v>0</v>
      </c>
      <c r="BC1623" t="s">
        <v>3761</v>
      </c>
      <c r="BD1623" t="s">
        <v>3928</v>
      </c>
      <c r="BE1623" t="s">
        <v>3</v>
      </c>
      <c r="BF1623" t="s">
        <v>3</v>
      </c>
      <c r="BG1623" t="s">
        <v>3</v>
      </c>
      <c r="BH1623" t="s">
        <v>3</v>
      </c>
      <c r="BI1623" t="s">
        <v>3</v>
      </c>
      <c r="BJ1623" s="19" t="s">
        <v>6134</v>
      </c>
      <c r="BK1623" t="s">
        <v>3</v>
      </c>
      <c r="BL1623" t="s">
        <v>132</v>
      </c>
      <c r="BM1623" t="s">
        <v>1</v>
      </c>
      <c r="BN1623">
        <f>Tabla1[[#This Row],[precio del paquete]]</f>
        <v>14800</v>
      </c>
      <c r="BO1623" t="s">
        <v>1</v>
      </c>
      <c r="BP1623" t="s">
        <v>1</v>
      </c>
      <c r="BQ1623" t="s">
        <v>1</v>
      </c>
      <c r="BR1623" t="s">
        <v>1</v>
      </c>
      <c r="BS1623" t="s">
        <v>1</v>
      </c>
      <c r="BT1623" t="s">
        <v>1</v>
      </c>
      <c r="BU1623" t="s">
        <v>1</v>
      </c>
      <c r="BV1623" t="s">
        <v>1</v>
      </c>
      <c r="BW1623" t="s">
        <v>0</v>
      </c>
      <c r="BX1623" t="s">
        <v>1</v>
      </c>
      <c r="BY1623" t="s">
        <v>1</v>
      </c>
      <c r="BZ1623" t="s">
        <v>1</v>
      </c>
      <c r="CA1623" t="s">
        <v>1</v>
      </c>
      <c r="CB1623" t="s">
        <v>1</v>
      </c>
      <c r="CD1623" t="str" cm="1">
        <f t="array" aca="1" ref="CD1623" ca="1">eConcatenar(A1623:CB1623,"|")</f>
        <v>YczbILv6w2rT8Emo|COM2021-3168|3|MEMORIAL|TABASCO|COMALCALCO|CHICOZAPOTE|2021-12-10|14800|0|100|50|0|0|0|0|0|0|0|0|0|0|0|0|0|0|0|CORDOVA|GOMEZ|CARLOS|SOLTERO|X|X|CARRETERA A COCOHITAL|CHICOZAPOTE|X|9331596893|X|X|X|CARRETERA A COCOHITAL|X|LUNES|X|X|X|X|X|DOMICILIO |400|14400|0|0|0|2021-11-30|2021-12-07|x|x|x|x|x|QWZGYSX69KVTQO|x|HOMBRE|X|14800|X|X|X|X|X|X|X|X|CARDENAS|X|X|X|X|X</v>
      </c>
    </row>
    <row r="1624" spans="1:82" x14ac:dyDescent="0.25">
      <c r="A1624" t="s">
        <v>1758</v>
      </c>
      <c r="B1624" t="s">
        <v>2581</v>
      </c>
      <c r="C1624">
        <v>3</v>
      </c>
      <c r="D1624" t="s">
        <v>3184</v>
      </c>
      <c r="E1624" t="s">
        <v>3188</v>
      </c>
      <c r="F1624" t="s">
        <v>3189</v>
      </c>
      <c r="G1624" t="s">
        <v>3464</v>
      </c>
      <c r="H1624" t="s">
        <v>3965</v>
      </c>
      <c r="I1624">
        <v>29000</v>
      </c>
      <c r="J1624">
        <v>0</v>
      </c>
      <c r="K1624">
        <v>500</v>
      </c>
      <c r="L1624">
        <v>50</v>
      </c>
      <c r="M1624">
        <v>2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0</v>
      </c>
      <c r="AB1624" t="s">
        <v>4374</v>
      </c>
      <c r="AC1624" t="s">
        <v>4374</v>
      </c>
      <c r="AD1624" t="s">
        <v>4754</v>
      </c>
      <c r="AE1624" t="s">
        <v>4</v>
      </c>
      <c r="AF1624" t="s">
        <v>1</v>
      </c>
      <c r="AG1624" t="s">
        <v>1</v>
      </c>
      <c r="AH1624" t="s">
        <v>3236</v>
      </c>
      <c r="AI1624" t="s">
        <v>3464</v>
      </c>
      <c r="AJ1624" t="s">
        <v>1</v>
      </c>
      <c r="AK1624">
        <v>9331255651</v>
      </c>
      <c r="AL1624" t="s">
        <v>1</v>
      </c>
      <c r="AM1624" t="s">
        <v>1</v>
      </c>
      <c r="AN1624" t="s">
        <v>1</v>
      </c>
      <c r="AO1624" t="s">
        <v>3236</v>
      </c>
      <c r="AP1624" t="s">
        <v>1</v>
      </c>
      <c r="AQ1624" t="s">
        <v>2</v>
      </c>
      <c r="AR1624" t="s">
        <v>1</v>
      </c>
      <c r="AS1624" t="s">
        <v>1</v>
      </c>
      <c r="AT1624" t="s">
        <v>1</v>
      </c>
      <c r="AU1624" t="s">
        <v>1</v>
      </c>
      <c r="AV1624" t="s">
        <v>1</v>
      </c>
      <c r="AW1624" t="s">
        <v>11</v>
      </c>
      <c r="AX1624">
        <f>Tabla1[[#This Row],[precio del paquete]]-Tabla1[[#This Row],[Saldo_Deudor]]</f>
        <v>5000</v>
      </c>
      <c r="AY1624">
        <v>24000</v>
      </c>
      <c r="AZ1624">
        <v>0</v>
      </c>
      <c r="BA1624">
        <v>0</v>
      </c>
      <c r="BB1624" s="20">
        <v>0</v>
      </c>
      <c r="BC1624" t="s">
        <v>5980</v>
      </c>
      <c r="BD1624" t="s">
        <v>5959</v>
      </c>
      <c r="BE1624" t="s">
        <v>3</v>
      </c>
      <c r="BF1624" t="s">
        <v>3</v>
      </c>
      <c r="BG1624" t="s">
        <v>3</v>
      </c>
      <c r="BH1624" t="s">
        <v>3</v>
      </c>
      <c r="BI1624" t="s">
        <v>3</v>
      </c>
      <c r="BJ1624" s="18" t="s">
        <v>6134</v>
      </c>
      <c r="BK1624" t="s">
        <v>3</v>
      </c>
      <c r="BL1624" t="s">
        <v>132</v>
      </c>
      <c r="BM1624" t="s">
        <v>1</v>
      </c>
      <c r="BN1624">
        <f>Tabla1[[#This Row],[precio del paquete]]</f>
        <v>29000</v>
      </c>
      <c r="BO1624" t="s">
        <v>1</v>
      </c>
      <c r="BP1624" t="s">
        <v>1</v>
      </c>
      <c r="BQ1624" t="s">
        <v>1</v>
      </c>
      <c r="BR1624" t="s">
        <v>1</v>
      </c>
      <c r="BS1624" t="s">
        <v>1</v>
      </c>
      <c r="BT1624" t="s">
        <v>1</v>
      </c>
      <c r="BU1624" t="s">
        <v>1</v>
      </c>
      <c r="BV1624" t="s">
        <v>1</v>
      </c>
      <c r="BW1624" t="s">
        <v>0</v>
      </c>
      <c r="BX1624" t="s">
        <v>1</v>
      </c>
      <c r="BY1624" t="s">
        <v>1</v>
      </c>
      <c r="BZ1624" t="s">
        <v>1</v>
      </c>
      <c r="CA1624" t="s">
        <v>1</v>
      </c>
      <c r="CB1624" t="s">
        <v>1</v>
      </c>
      <c r="CD1624" t="str" cm="1">
        <f t="array" aca="1" ref="CD1624" ca="1">eConcatenar(A1624:CB1624,"|")</f>
        <v>lN2D5s0c2cmZmTev|COM2022-0176|3|DIGNITY|TABASCO|COMALCALCO|ORIENTE PRIMERA|2022-01-19|29000|0|500|50|2|0|0|0|0|0|0|0|0|0|0|0|0|0|0|MAGAÃ‘A|MAGAÃ‘A|TERESITA|SOLTERO|X|X|CARRETERA FEDERAL PARAISO COMALCALCO|ORIENTE PRIMERA|X|9331255651|X|X|X|CARRETERA FEDERAL PARAISO COMALCALCO|X|LUNES|X|X|X|X|X|DOMICILIO |5000|24000|0|0|0|2022-01-18|2022-01-25|x|x|x|x|x|QWZGYSX69KVTQO|x|HOMBRE|X|29000|X|X|X|X|X|X|X|X|CARDENAS|X|X|X|X|X</v>
      </c>
    </row>
    <row r="1625" spans="1:82" x14ac:dyDescent="0.25">
      <c r="A1625" t="s">
        <v>1759</v>
      </c>
      <c r="B1625" t="s">
        <v>2182</v>
      </c>
      <c r="C1625">
        <v>3</v>
      </c>
      <c r="D1625" t="s">
        <v>3183</v>
      </c>
      <c r="E1625" t="s">
        <v>3188</v>
      </c>
      <c r="F1625" t="s">
        <v>3189</v>
      </c>
      <c r="G1625" t="s">
        <v>3236</v>
      </c>
      <c r="H1625" t="s">
        <v>3789</v>
      </c>
      <c r="I1625">
        <v>14800</v>
      </c>
      <c r="J1625">
        <v>0</v>
      </c>
      <c r="K1625">
        <v>200</v>
      </c>
      <c r="L1625">
        <v>50</v>
      </c>
      <c r="M1625">
        <v>2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 t="s">
        <v>4237</v>
      </c>
      <c r="AC1625" t="s">
        <v>4184</v>
      </c>
      <c r="AD1625" t="s">
        <v>4281</v>
      </c>
      <c r="AE1625" t="s">
        <v>4</v>
      </c>
      <c r="AF1625" t="s">
        <v>1</v>
      </c>
      <c r="AG1625" t="s">
        <v>1</v>
      </c>
      <c r="AH1625" t="s">
        <v>5225</v>
      </c>
      <c r="AI1625" t="s">
        <v>3236</v>
      </c>
      <c r="AJ1625" t="s">
        <v>1</v>
      </c>
      <c r="AK1625">
        <v>9331373949</v>
      </c>
      <c r="AL1625" t="s">
        <v>1</v>
      </c>
      <c r="AM1625" t="s">
        <v>1</v>
      </c>
      <c r="AN1625" t="s">
        <v>1</v>
      </c>
      <c r="AO1625" t="s">
        <v>5225</v>
      </c>
      <c r="AP1625" t="s">
        <v>1</v>
      </c>
      <c r="AQ1625" t="s">
        <v>2</v>
      </c>
      <c r="AR1625" t="s">
        <v>1</v>
      </c>
      <c r="AS1625" t="s">
        <v>1</v>
      </c>
      <c r="AT1625" t="s">
        <v>1</v>
      </c>
      <c r="AU1625" t="s">
        <v>1</v>
      </c>
      <c r="AV1625" t="s">
        <v>1</v>
      </c>
      <c r="AW1625" t="s">
        <v>11</v>
      </c>
      <c r="AX1625">
        <f>Tabla1[[#This Row],[precio del paquete]]-Tabla1[[#This Row],[Saldo_Deudor]]</f>
        <v>200</v>
      </c>
      <c r="AY1625">
        <v>14600</v>
      </c>
      <c r="AZ1625">
        <v>0</v>
      </c>
      <c r="BA1625">
        <v>0</v>
      </c>
      <c r="BB1625" s="20">
        <v>0</v>
      </c>
      <c r="BC1625" t="s">
        <v>3789</v>
      </c>
      <c r="BD1625" t="s">
        <v>6042</v>
      </c>
      <c r="BE1625" t="s">
        <v>3</v>
      </c>
      <c r="BF1625" t="s">
        <v>3</v>
      </c>
      <c r="BG1625" t="s">
        <v>3</v>
      </c>
      <c r="BH1625" t="s">
        <v>3</v>
      </c>
      <c r="BI1625" t="s">
        <v>3</v>
      </c>
      <c r="BJ1625" s="19" t="s">
        <v>6141</v>
      </c>
      <c r="BK1625" t="s">
        <v>3</v>
      </c>
      <c r="BL1625" t="s">
        <v>132</v>
      </c>
      <c r="BM1625" t="s">
        <v>1</v>
      </c>
      <c r="BN1625">
        <f>Tabla1[[#This Row],[precio del paquete]]</f>
        <v>14800</v>
      </c>
      <c r="BO1625" t="s">
        <v>1</v>
      </c>
      <c r="BP1625" t="s">
        <v>1</v>
      </c>
      <c r="BQ1625" t="s">
        <v>1</v>
      </c>
      <c r="BR1625" t="s">
        <v>1</v>
      </c>
      <c r="BS1625" t="s">
        <v>1</v>
      </c>
      <c r="BT1625" t="s">
        <v>1</v>
      </c>
      <c r="BU1625" t="s">
        <v>1</v>
      </c>
      <c r="BV1625" t="s">
        <v>1</v>
      </c>
      <c r="BW1625" t="s">
        <v>0</v>
      </c>
      <c r="BX1625" t="s">
        <v>1</v>
      </c>
      <c r="BY1625" t="s">
        <v>1</v>
      </c>
      <c r="BZ1625" t="s">
        <v>1</v>
      </c>
      <c r="CA1625" t="s">
        <v>1</v>
      </c>
      <c r="CB1625" t="s">
        <v>1</v>
      </c>
      <c r="CD1625" t="str" cm="1">
        <f t="array" aca="1" ref="CD1625" ca="1">eConcatenar(A1625:CB1625,"|")</f>
        <v>1sbM304Kxnd0rZfk|COM2022-0105|3|MEMORIAL|TABASCO|COMALCALCO|CARRETERA FEDERAL PARAISO COMALCALCO|2022-03-01|14800|0|200|50|2|0|0|0|0|0|0|0|0|0|0|0|0|0|0|ALEJANDRO|PEREZ|ROSA|SOLTERO|X|X|QUINTIN ARAUZ PEREZ|CARRETERA FEDERAL PARAISO COMALCALCO|X|9331373949|X|X|X|QUINTIN ARAUZ PEREZ|X|LUNES|X|X|X|X|X|DOMICILIO |200|14600|0|0|0|2022-03-01|2022-03-08|x|x|x|x|x|QWZGYZFM9KVTQO|x|HOMBRE|X|14800|X|X|X|X|X|X|X|X|CARDENAS|X|X|X|X|X</v>
      </c>
    </row>
    <row r="1626" spans="1:82" x14ac:dyDescent="0.25">
      <c r="A1626" t="s">
        <v>1760</v>
      </c>
      <c r="B1626" t="s">
        <v>2180</v>
      </c>
      <c r="C1626">
        <v>3</v>
      </c>
      <c r="D1626" t="s">
        <v>3184</v>
      </c>
      <c r="E1626" t="s">
        <v>3188</v>
      </c>
      <c r="F1626" t="s">
        <v>3192</v>
      </c>
      <c r="G1626" t="s">
        <v>3234</v>
      </c>
      <c r="H1626" t="s">
        <v>3787</v>
      </c>
      <c r="I1626">
        <v>29000</v>
      </c>
      <c r="J1626">
        <v>0</v>
      </c>
      <c r="K1626">
        <v>500</v>
      </c>
      <c r="L1626">
        <v>50</v>
      </c>
      <c r="M1626">
        <v>2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0</v>
      </c>
      <c r="AA1626">
        <v>0</v>
      </c>
      <c r="AB1626" t="s">
        <v>7</v>
      </c>
      <c r="AC1626" t="s">
        <v>4226</v>
      </c>
      <c r="AD1626" t="s">
        <v>4279</v>
      </c>
      <c r="AE1626" t="s">
        <v>4</v>
      </c>
      <c r="AF1626" t="s">
        <v>1</v>
      </c>
      <c r="AG1626" t="s">
        <v>1</v>
      </c>
      <c r="AH1626" t="s">
        <v>5223</v>
      </c>
      <c r="AI1626" t="s">
        <v>3234</v>
      </c>
      <c r="AJ1626" t="s">
        <v>1</v>
      </c>
      <c r="AK1626">
        <v>9331055700</v>
      </c>
      <c r="AL1626" t="s">
        <v>1</v>
      </c>
      <c r="AM1626" t="s">
        <v>1</v>
      </c>
      <c r="AN1626" t="s">
        <v>1</v>
      </c>
      <c r="AO1626" t="s">
        <v>5223</v>
      </c>
      <c r="AP1626" t="s">
        <v>1</v>
      </c>
      <c r="AQ1626" t="s">
        <v>2</v>
      </c>
      <c r="AR1626" t="s">
        <v>1</v>
      </c>
      <c r="AS1626" t="s">
        <v>1</v>
      </c>
      <c r="AT1626" t="s">
        <v>1</v>
      </c>
      <c r="AU1626" t="s">
        <v>1</v>
      </c>
      <c r="AV1626" t="s">
        <v>1</v>
      </c>
      <c r="AW1626" t="s">
        <v>11</v>
      </c>
      <c r="AX1626">
        <f>Tabla1[[#This Row],[precio del paquete]]-Tabla1[[#This Row],[Saldo_Deudor]]</f>
        <v>6200</v>
      </c>
      <c r="AY1626">
        <v>22800</v>
      </c>
      <c r="AZ1626">
        <v>0</v>
      </c>
      <c r="BA1626">
        <v>0</v>
      </c>
      <c r="BB1626" s="20">
        <v>0</v>
      </c>
      <c r="BC1626" t="s">
        <v>4077</v>
      </c>
      <c r="BD1626" t="s">
        <v>5965</v>
      </c>
      <c r="BE1626" t="s">
        <v>3</v>
      </c>
      <c r="BF1626" t="s">
        <v>3</v>
      </c>
      <c r="BG1626" t="s">
        <v>3</v>
      </c>
      <c r="BH1626" t="s">
        <v>3</v>
      </c>
      <c r="BI1626" t="s">
        <v>3</v>
      </c>
      <c r="BJ1626" s="18" t="s">
        <v>6141</v>
      </c>
      <c r="BK1626" t="s">
        <v>3</v>
      </c>
      <c r="BL1626" t="s">
        <v>132</v>
      </c>
      <c r="BM1626" t="s">
        <v>1</v>
      </c>
      <c r="BN1626">
        <f>Tabla1[[#This Row],[precio del paquete]]</f>
        <v>29000</v>
      </c>
      <c r="BO1626" t="s">
        <v>1</v>
      </c>
      <c r="BP1626" t="s">
        <v>1</v>
      </c>
      <c r="BQ1626" t="s">
        <v>1</v>
      </c>
      <c r="BR1626" t="s">
        <v>1</v>
      </c>
      <c r="BS1626" t="s">
        <v>1</v>
      </c>
      <c r="BT1626" t="s">
        <v>1</v>
      </c>
      <c r="BU1626" t="s">
        <v>1</v>
      </c>
      <c r="BV1626" t="s">
        <v>1</v>
      </c>
      <c r="BW1626" t="s">
        <v>0</v>
      </c>
      <c r="BX1626" t="s">
        <v>1</v>
      </c>
      <c r="BY1626" t="s">
        <v>1</v>
      </c>
      <c r="BZ1626" t="s">
        <v>1</v>
      </c>
      <c r="CA1626" t="s">
        <v>1</v>
      </c>
      <c r="CB1626" t="s">
        <v>1</v>
      </c>
      <c r="CD1626" t="str" cm="1">
        <f t="array" aca="1" ref="CD1626" ca="1">eConcatenar(A1626:CB1626,"|")</f>
        <v>itqD2vgxaGJhNPiH|PAR2021-3176|3|DIGNITY|TABASCO|PARAISO|CARLOS A MADRAZO|2021-12-10|29000|0|500|50|2|0|0|0|0|0|0|0|0|0|0|0|0|0|0|LOPEZ|CRUZ|FAUSTINO|SOLTERO|X|X|CALLE EVELIO ALEJANDRO|CARLOS A MADRAZO|X|9331055700|X|X|X|CALLE EVELIO ALEJANDRO|X|LUNES|X|X|X|X|X|DOMICILIO |6200|22800|0|0|0|2022-06-01|2022-06-08|x|x|x|x|x|QWZGYZFM9KVTQO|x|HOMBRE|X|29000|X|X|X|X|X|X|X|X|CARDENAS|X|X|X|X|X</v>
      </c>
    </row>
    <row r="1627" spans="1:82" x14ac:dyDescent="0.25">
      <c r="A1627" t="s">
        <v>1761</v>
      </c>
      <c r="B1627" t="s">
        <v>2809</v>
      </c>
      <c r="C1627">
        <v>3</v>
      </c>
      <c r="D1627" t="s">
        <v>3185</v>
      </c>
      <c r="E1627" t="s">
        <v>3188</v>
      </c>
      <c r="F1627" t="s">
        <v>3192</v>
      </c>
      <c r="G1627" t="s">
        <v>3583</v>
      </c>
      <c r="H1627" t="s">
        <v>4052</v>
      </c>
      <c r="I1627">
        <v>12900</v>
      </c>
      <c r="J1627">
        <v>0</v>
      </c>
      <c r="K1627">
        <v>100</v>
      </c>
      <c r="L1627">
        <v>50</v>
      </c>
      <c r="M1627">
        <v>2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 t="s">
        <v>4642</v>
      </c>
      <c r="AC1627" t="s">
        <v>4703</v>
      </c>
      <c r="AD1627" t="s">
        <v>4917</v>
      </c>
      <c r="AE1627" t="s">
        <v>4</v>
      </c>
      <c r="AF1627" t="s">
        <v>1</v>
      </c>
      <c r="AG1627" t="s">
        <v>1</v>
      </c>
      <c r="AH1627" t="s">
        <v>5682</v>
      </c>
      <c r="AI1627" t="s">
        <v>3583</v>
      </c>
      <c r="AJ1627" t="s">
        <v>1</v>
      </c>
      <c r="AK1627">
        <v>9331230615</v>
      </c>
      <c r="AL1627" t="s">
        <v>1</v>
      </c>
      <c r="AM1627" t="s">
        <v>1</v>
      </c>
      <c r="AN1627" t="s">
        <v>1</v>
      </c>
      <c r="AO1627" t="s">
        <v>5682</v>
      </c>
      <c r="AP1627" t="s">
        <v>1</v>
      </c>
      <c r="AQ1627" t="s">
        <v>2</v>
      </c>
      <c r="AR1627" t="s">
        <v>1</v>
      </c>
      <c r="AS1627" t="s">
        <v>1</v>
      </c>
      <c r="AT1627" t="s">
        <v>1</v>
      </c>
      <c r="AU1627" t="s">
        <v>1</v>
      </c>
      <c r="AV1627" t="s">
        <v>1</v>
      </c>
      <c r="AW1627" t="s">
        <v>11</v>
      </c>
      <c r="AX1627">
        <f>Tabla1[[#This Row],[precio del paquete]]-Tabla1[[#This Row],[Saldo_Deudor]]</f>
        <v>9950</v>
      </c>
      <c r="AY1627">
        <v>2950</v>
      </c>
      <c r="AZ1627">
        <v>0</v>
      </c>
      <c r="BA1627">
        <v>0</v>
      </c>
      <c r="BB1627" s="20">
        <v>0</v>
      </c>
      <c r="BC1627" t="s">
        <v>5961</v>
      </c>
      <c r="BD1627" t="s">
        <v>4162</v>
      </c>
      <c r="BE1627" t="s">
        <v>3</v>
      </c>
      <c r="BF1627" t="s">
        <v>3</v>
      </c>
      <c r="BG1627" t="s">
        <v>3</v>
      </c>
      <c r="BH1627" t="s">
        <v>3</v>
      </c>
      <c r="BI1627" t="s">
        <v>3</v>
      </c>
      <c r="BJ1627" s="19" t="s">
        <v>6141</v>
      </c>
      <c r="BK1627" t="s">
        <v>3</v>
      </c>
      <c r="BL1627" t="s">
        <v>132</v>
      </c>
      <c r="BM1627" t="s">
        <v>1</v>
      </c>
      <c r="BN1627">
        <f>Tabla1[[#This Row],[precio del paquete]]</f>
        <v>12900</v>
      </c>
      <c r="BO1627" t="s">
        <v>1</v>
      </c>
      <c r="BP1627" t="s">
        <v>1</v>
      </c>
      <c r="BQ1627" t="s">
        <v>1</v>
      </c>
      <c r="BR1627" t="s">
        <v>1</v>
      </c>
      <c r="BS1627" t="s">
        <v>1</v>
      </c>
      <c r="BT1627" t="s">
        <v>1</v>
      </c>
      <c r="BU1627" t="s">
        <v>1</v>
      </c>
      <c r="BV1627" t="s">
        <v>1</v>
      </c>
      <c r="BW1627" t="s">
        <v>0</v>
      </c>
      <c r="BX1627" t="s">
        <v>1</v>
      </c>
      <c r="BY1627" t="s">
        <v>1</v>
      </c>
      <c r="BZ1627" t="s">
        <v>1</v>
      </c>
      <c r="CA1627" t="s">
        <v>1</v>
      </c>
      <c r="CB1627" t="s">
        <v>1</v>
      </c>
      <c r="CD1627" t="str" cm="1">
        <f t="array" aca="1" ref="CD1627" ca="1">eConcatenar(A1627:CB1627,"|")</f>
        <v>doKpGbBFyz05VpW3|PAR2020-0338|3|IMPERIAL DE LUJO|TABASCO|PARAISO|SANTA AMALIA|2020-01-27|12900|0|100|50|2|0|0|0|0|0|0|0|0|0|0|0|0|0|0|CARRILLO|BAUTISTA|MARTA|SOLTERO|X|X|PROFESOR ANGUSTO|SANTA AMALIA|X|9331230615|X|X|X|PROFESOR ANGUSTO|X|LUNES|X|X|X|X|X|DOMICILIO |9950|2950|0|0|0|2022-01-13|2022-01-20|x|x|x|x|x|QWZGYZFM9KVTQO|x|HOMBRE|X|12900|X|X|X|X|X|X|X|X|CARDENAS|X|X|X|X|X</v>
      </c>
    </row>
    <row r="1628" spans="1:82" x14ac:dyDescent="0.25">
      <c r="A1628" t="s">
        <v>1762</v>
      </c>
      <c r="B1628" t="s">
        <v>2810</v>
      </c>
      <c r="C1628">
        <v>3</v>
      </c>
      <c r="D1628" t="s">
        <v>3185</v>
      </c>
      <c r="E1628" t="s">
        <v>3188</v>
      </c>
      <c r="F1628" t="s">
        <v>3192</v>
      </c>
      <c r="G1628" t="s">
        <v>3583</v>
      </c>
      <c r="H1628" t="s">
        <v>4053</v>
      </c>
      <c r="I1628">
        <v>12900</v>
      </c>
      <c r="J1628">
        <v>0</v>
      </c>
      <c r="K1628">
        <v>100</v>
      </c>
      <c r="L1628">
        <v>50</v>
      </c>
      <c r="M1628">
        <v>2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0</v>
      </c>
      <c r="AA1628">
        <v>0</v>
      </c>
      <c r="AB1628" t="s">
        <v>4428</v>
      </c>
      <c r="AC1628" t="s">
        <v>4237</v>
      </c>
      <c r="AD1628" t="s">
        <v>4918</v>
      </c>
      <c r="AE1628" t="s">
        <v>4</v>
      </c>
      <c r="AF1628" t="s">
        <v>1</v>
      </c>
      <c r="AG1628" t="s">
        <v>1</v>
      </c>
      <c r="AH1628" t="s">
        <v>5683</v>
      </c>
      <c r="AI1628" t="s">
        <v>3583</v>
      </c>
      <c r="AJ1628" t="s">
        <v>1</v>
      </c>
      <c r="AK1628">
        <v>9331561053</v>
      </c>
      <c r="AL1628" t="s">
        <v>1</v>
      </c>
      <c r="AM1628" t="s">
        <v>1</v>
      </c>
      <c r="AN1628" t="s">
        <v>1</v>
      </c>
      <c r="AO1628" t="s">
        <v>5683</v>
      </c>
      <c r="AP1628" t="s">
        <v>1</v>
      </c>
      <c r="AQ1628" t="s">
        <v>2</v>
      </c>
      <c r="AR1628" t="s">
        <v>1</v>
      </c>
      <c r="AS1628" t="s">
        <v>1</v>
      </c>
      <c r="AT1628" t="s">
        <v>1</v>
      </c>
      <c r="AU1628" t="s">
        <v>1</v>
      </c>
      <c r="AV1628" t="s">
        <v>1</v>
      </c>
      <c r="AW1628" t="s">
        <v>11</v>
      </c>
      <c r="AX1628">
        <f>Tabla1[[#This Row],[precio del paquete]]-Tabla1[[#This Row],[Saldo_Deudor]]</f>
        <v>11600</v>
      </c>
      <c r="AY1628">
        <v>1300</v>
      </c>
      <c r="AZ1628">
        <v>0</v>
      </c>
      <c r="BA1628">
        <v>0</v>
      </c>
      <c r="BB1628" s="20">
        <v>0</v>
      </c>
      <c r="BC1628" t="s">
        <v>3976</v>
      </c>
      <c r="BD1628" t="s">
        <v>6034</v>
      </c>
      <c r="BE1628" t="s">
        <v>3</v>
      </c>
      <c r="BF1628" t="s">
        <v>3</v>
      </c>
      <c r="BG1628" t="s">
        <v>3</v>
      </c>
      <c r="BH1628" t="s">
        <v>3</v>
      </c>
      <c r="BI1628" t="s">
        <v>3</v>
      </c>
      <c r="BJ1628" s="18" t="s">
        <v>6146</v>
      </c>
      <c r="BK1628" t="s">
        <v>3</v>
      </c>
      <c r="BL1628" t="s">
        <v>132</v>
      </c>
      <c r="BM1628" t="s">
        <v>1</v>
      </c>
      <c r="BN1628">
        <f>Tabla1[[#This Row],[precio del paquete]]</f>
        <v>12900</v>
      </c>
      <c r="BO1628" t="s">
        <v>1</v>
      </c>
      <c r="BP1628" t="s">
        <v>1</v>
      </c>
      <c r="BQ1628" t="s">
        <v>1</v>
      </c>
      <c r="BR1628" t="s">
        <v>1</v>
      </c>
      <c r="BS1628" t="s">
        <v>1</v>
      </c>
      <c r="BT1628" t="s">
        <v>1</v>
      </c>
      <c r="BU1628" t="s">
        <v>1</v>
      </c>
      <c r="BV1628" t="s">
        <v>1</v>
      </c>
      <c r="BW1628" t="s">
        <v>0</v>
      </c>
      <c r="BX1628" t="s">
        <v>1</v>
      </c>
      <c r="BY1628" t="s">
        <v>1</v>
      </c>
      <c r="BZ1628" t="s">
        <v>1</v>
      </c>
      <c r="CA1628" t="s">
        <v>1</v>
      </c>
      <c r="CB1628" t="s">
        <v>1</v>
      </c>
      <c r="CD1628" t="str" cm="1">
        <f t="array" aca="1" ref="CD1628" ca="1">eConcatenar(A1628:CB1628,"|")</f>
        <v>L9ht9cWoVEqtCqjh|PAR2019-1238|3|IMPERIAL DE LUJO|TABASCO|PARAISO|SANTA AMALIA|2019-05-14|12900|0|100|50|2|0|0|0|0|0|0|0|0|0|0|0|0|0|0|IZQUIERDO|ALEJANDRO|IRACEMA|SOLTERO|X|X|CALLE RAYON NUMERO 17|SANTA AMALIA|X|9331561053|X|X|X|CALLE RAYON NUMERO 17|X|LUNES|X|X|X|X|X|DOMICILIO |11600|1300|0|0|0|2022-05-01|2022-05-08|x|x|x|x|x|ETDFHETZQDZYCPE|x|HOMBRE|X|12900|X|X|X|X|X|X|X|X|CARDENAS|X|X|X|X|X</v>
      </c>
    </row>
    <row r="1629" spans="1:82" x14ac:dyDescent="0.25">
      <c r="A1629" t="s">
        <v>1763</v>
      </c>
      <c r="B1629" t="s">
        <v>2448</v>
      </c>
      <c r="C1629">
        <v>3</v>
      </c>
      <c r="D1629" t="s">
        <v>3185</v>
      </c>
      <c r="E1629" t="s">
        <v>3188</v>
      </c>
      <c r="F1629" t="s">
        <v>3192</v>
      </c>
      <c r="G1629" t="s">
        <v>3380</v>
      </c>
      <c r="H1629" t="s">
        <v>3928</v>
      </c>
      <c r="I1629">
        <v>12900</v>
      </c>
      <c r="J1629">
        <v>0</v>
      </c>
      <c r="K1629">
        <v>100</v>
      </c>
      <c r="L1629">
        <v>50</v>
      </c>
      <c r="M1629">
        <v>2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 t="s">
        <v>4624</v>
      </c>
      <c r="AC1629" t="s">
        <v>4367</v>
      </c>
      <c r="AD1629" t="s">
        <v>4625</v>
      </c>
      <c r="AE1629" t="s">
        <v>4</v>
      </c>
      <c r="AF1629" t="s">
        <v>1</v>
      </c>
      <c r="AG1629" t="s">
        <v>1</v>
      </c>
      <c r="AH1629" t="s">
        <v>5433</v>
      </c>
      <c r="AI1629" t="s">
        <v>3380</v>
      </c>
      <c r="AJ1629" t="s">
        <v>1</v>
      </c>
      <c r="AK1629">
        <v>9331017929</v>
      </c>
      <c r="AL1629" t="s">
        <v>1</v>
      </c>
      <c r="AM1629" t="s">
        <v>1</v>
      </c>
      <c r="AN1629" t="s">
        <v>1</v>
      </c>
      <c r="AO1629" t="s">
        <v>5433</v>
      </c>
      <c r="AP1629" t="s">
        <v>1</v>
      </c>
      <c r="AQ1629" t="s">
        <v>2</v>
      </c>
      <c r="AR1629" t="s">
        <v>1</v>
      </c>
      <c r="AS1629" t="s">
        <v>1</v>
      </c>
      <c r="AT1629" t="s">
        <v>1</v>
      </c>
      <c r="AU1629" t="s">
        <v>1</v>
      </c>
      <c r="AV1629" t="s">
        <v>1</v>
      </c>
      <c r="AW1629" t="s">
        <v>11</v>
      </c>
      <c r="AX1629">
        <f>Tabla1[[#This Row],[precio del paquete]]-Tabla1[[#This Row],[Saldo_Deudor]]</f>
        <v>12300</v>
      </c>
      <c r="AY1629">
        <v>600</v>
      </c>
      <c r="AZ1629">
        <v>0</v>
      </c>
      <c r="BA1629">
        <v>0</v>
      </c>
      <c r="BB1629" s="20">
        <v>0</v>
      </c>
      <c r="BC1629" t="s">
        <v>3976</v>
      </c>
      <c r="BD1629" t="s">
        <v>6034</v>
      </c>
      <c r="BE1629" t="s">
        <v>3</v>
      </c>
      <c r="BF1629" t="s">
        <v>3</v>
      </c>
      <c r="BG1629" t="s">
        <v>3</v>
      </c>
      <c r="BH1629" t="s">
        <v>3</v>
      </c>
      <c r="BI1629" t="s">
        <v>3</v>
      </c>
      <c r="BJ1629" s="19" t="s">
        <v>6146</v>
      </c>
      <c r="BK1629" t="s">
        <v>3</v>
      </c>
      <c r="BL1629" t="s">
        <v>132</v>
      </c>
      <c r="BM1629" t="s">
        <v>1</v>
      </c>
      <c r="BN1629">
        <f>Tabla1[[#This Row],[precio del paquete]]</f>
        <v>12900</v>
      </c>
      <c r="BO1629" t="s">
        <v>1</v>
      </c>
      <c r="BP1629" t="s">
        <v>1</v>
      </c>
      <c r="BQ1629" t="s">
        <v>1</v>
      </c>
      <c r="BR1629" t="s">
        <v>1</v>
      </c>
      <c r="BS1629" t="s">
        <v>1</v>
      </c>
      <c r="BT1629" t="s">
        <v>1</v>
      </c>
      <c r="BU1629" t="s">
        <v>1</v>
      </c>
      <c r="BV1629" t="s">
        <v>1</v>
      </c>
      <c r="BW1629" t="s">
        <v>0</v>
      </c>
      <c r="BX1629" t="s">
        <v>1</v>
      </c>
      <c r="BY1629" t="s">
        <v>1</v>
      </c>
      <c r="BZ1629" t="s">
        <v>1</v>
      </c>
      <c r="CA1629" t="s">
        <v>1</v>
      </c>
      <c r="CB1629" t="s">
        <v>1</v>
      </c>
      <c r="CD1629" t="str" cm="1">
        <f t="array" aca="1" ref="CD1629" ca="1">eConcatenar(A1629:CB1629,"|")</f>
        <v>8CjuHkxrTucnCYZN|PAR2019-1822|3|IMPERIAL DE LUJO|TABASCO|PARAISO|GREGORIO MENDEZ PRIMERA|2021-12-07|12900|0|100|50|2|0|0|0|0|0|0|0|0|0|0|0|0|0|0|AMARO|SALAZAR|MARTHA PATRICIA|SOLTERO|X|X|CARRETERA PRINCIPAL A GREGORIO MENDEZ PRIMERA|GREGORIO MENDEZ PRIMERA|X|9331017929|X|X|X|CARRETERA PRINCIPAL A GREGORIO MENDEZ PRIMERA|X|LUNES|X|X|X|X|X|DOMICILIO |12300|600|0|0|0|2022-05-01|2022-05-08|x|x|x|x|x|ETDFHETZQDZYCPE|x|HOMBRE|X|12900|X|X|X|X|X|X|X|X|CARDENAS|X|X|X|X|X</v>
      </c>
    </row>
    <row r="1630" spans="1:82" x14ac:dyDescent="0.25">
      <c r="A1630" t="s">
        <v>1764</v>
      </c>
      <c r="B1630" t="s">
        <v>2862</v>
      </c>
      <c r="C1630">
        <v>3</v>
      </c>
      <c r="D1630" t="s">
        <v>3183</v>
      </c>
      <c r="E1630" t="s">
        <v>3188</v>
      </c>
      <c r="F1630" t="s">
        <v>3191</v>
      </c>
      <c r="G1630" t="s">
        <v>3612</v>
      </c>
      <c r="H1630" t="s">
        <v>4069</v>
      </c>
      <c r="I1630">
        <v>14800</v>
      </c>
      <c r="J1630">
        <v>0</v>
      </c>
      <c r="K1630">
        <v>200</v>
      </c>
      <c r="L1630">
        <v>50</v>
      </c>
      <c r="M1630">
        <v>1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 t="s">
        <v>4526</v>
      </c>
      <c r="AC1630" t="s">
        <v>4307</v>
      </c>
      <c r="AD1630" t="s">
        <v>4758</v>
      </c>
      <c r="AE1630" t="s">
        <v>4</v>
      </c>
      <c r="AF1630" t="s">
        <v>1</v>
      </c>
      <c r="AG1630" t="s">
        <v>1</v>
      </c>
      <c r="AH1630" t="s">
        <v>5712</v>
      </c>
      <c r="AI1630" t="s">
        <v>3612</v>
      </c>
      <c r="AJ1630" t="s">
        <v>1</v>
      </c>
      <c r="AK1630">
        <v>9141055764</v>
      </c>
      <c r="AL1630" t="s">
        <v>1</v>
      </c>
      <c r="AM1630" t="s">
        <v>1</v>
      </c>
      <c r="AN1630" t="s">
        <v>1</v>
      </c>
      <c r="AO1630" t="s">
        <v>5712</v>
      </c>
      <c r="AP1630" t="s">
        <v>1</v>
      </c>
      <c r="AQ1630" t="s">
        <v>2</v>
      </c>
      <c r="AR1630" t="s">
        <v>1</v>
      </c>
      <c r="AS1630" t="s">
        <v>1</v>
      </c>
      <c r="AT1630" t="s">
        <v>1</v>
      </c>
      <c r="AU1630" t="s">
        <v>1</v>
      </c>
      <c r="AV1630" t="s">
        <v>1</v>
      </c>
      <c r="AW1630" t="s">
        <v>11</v>
      </c>
      <c r="AX1630">
        <f>Tabla1[[#This Row],[precio del paquete]]-Tabla1[[#This Row],[Saldo_Deudor]]</f>
        <v>800</v>
      </c>
      <c r="AY1630">
        <v>14000</v>
      </c>
      <c r="AZ1630">
        <v>0</v>
      </c>
      <c r="BA1630">
        <v>0</v>
      </c>
      <c r="BB1630" s="20">
        <v>0</v>
      </c>
      <c r="BC1630" t="s">
        <v>4135</v>
      </c>
      <c r="BD1630" t="s">
        <v>6008</v>
      </c>
      <c r="BE1630" t="s">
        <v>3</v>
      </c>
      <c r="BF1630" t="s">
        <v>3</v>
      </c>
      <c r="BG1630" t="s">
        <v>3</v>
      </c>
      <c r="BH1630" t="s">
        <v>3</v>
      </c>
      <c r="BI1630" t="s">
        <v>3</v>
      </c>
      <c r="BJ1630" s="18" t="s">
        <v>6146</v>
      </c>
      <c r="BK1630" t="s">
        <v>3</v>
      </c>
      <c r="BL1630" t="s">
        <v>132</v>
      </c>
      <c r="BM1630" t="s">
        <v>1</v>
      </c>
      <c r="BN1630">
        <f>Tabla1[[#This Row],[precio del paquete]]</f>
        <v>14800</v>
      </c>
      <c r="BO1630" t="s">
        <v>1</v>
      </c>
      <c r="BP1630" t="s">
        <v>1</v>
      </c>
      <c r="BQ1630" t="s">
        <v>1</v>
      </c>
      <c r="BR1630" t="s">
        <v>1</v>
      </c>
      <c r="BS1630" t="s">
        <v>1</v>
      </c>
      <c r="BT1630" t="s">
        <v>1</v>
      </c>
      <c r="BU1630" t="s">
        <v>1</v>
      </c>
      <c r="BV1630" t="s">
        <v>1</v>
      </c>
      <c r="BW1630" t="s">
        <v>0</v>
      </c>
      <c r="BX1630" t="s">
        <v>1</v>
      </c>
      <c r="BY1630" t="s">
        <v>1</v>
      </c>
      <c r="BZ1630" t="s">
        <v>1</v>
      </c>
      <c r="CA1630" t="s">
        <v>1</v>
      </c>
      <c r="CB1630" t="s">
        <v>1</v>
      </c>
      <c r="CD1630" t="str" cm="1">
        <f t="array" aca="1" ref="CD1630" ca="1">eConcatenar(A1630:CB1630,"|")</f>
        <v>Iu2rVkBlqxylzVAX|CAR2021-6010|3|MEMORIAL|TABASCO|CUNDUACAN|TULAR|2021-08-01|14800|0|200|50|1|0|0|0|0|0|0|0|0|0|0|0|0|0|0|BERNARD|ESTRADA|DANIEL|SOLTERO|X|X|ENTRADA LA PERA SIN NUMERO|TULAR|X|9141055764|X|X|X|ENTRADA LA PERA SIN NUMERO|X|LUNES|X|X|X|X|X|DOMICILIO |800|14000|0|0|0|2021-12-15|2021-12-22|x|x|x|x|x|ETDFHETZQDZYCPE|x|HOMBRE|X|14800|X|X|X|X|X|X|X|X|CARDENAS|X|X|X|X|X</v>
      </c>
    </row>
    <row r="1631" spans="1:82" x14ac:dyDescent="0.25">
      <c r="A1631" t="s">
        <v>1765</v>
      </c>
      <c r="B1631" t="s">
        <v>2863</v>
      </c>
      <c r="C1631">
        <v>3</v>
      </c>
      <c r="D1631" t="s">
        <v>3183</v>
      </c>
      <c r="E1631" t="s">
        <v>3188</v>
      </c>
      <c r="F1631" t="s">
        <v>3191</v>
      </c>
      <c r="G1631" t="s">
        <v>3612</v>
      </c>
      <c r="H1631" t="s">
        <v>3801</v>
      </c>
      <c r="I1631">
        <v>14800</v>
      </c>
      <c r="J1631">
        <v>0</v>
      </c>
      <c r="K1631">
        <v>200</v>
      </c>
      <c r="L1631">
        <v>50</v>
      </c>
      <c r="M1631">
        <v>1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0</v>
      </c>
      <c r="AB1631" t="s">
        <v>4526</v>
      </c>
      <c r="AC1631" t="s">
        <v>4307</v>
      </c>
      <c r="AD1631" t="s">
        <v>4613</v>
      </c>
      <c r="AE1631" t="s">
        <v>4</v>
      </c>
      <c r="AF1631" t="s">
        <v>1</v>
      </c>
      <c r="AG1631" t="s">
        <v>1</v>
      </c>
      <c r="AH1631" t="s">
        <v>5713</v>
      </c>
      <c r="AI1631" t="s">
        <v>3612</v>
      </c>
      <c r="AJ1631" t="s">
        <v>1</v>
      </c>
      <c r="AK1631">
        <v>9141338141</v>
      </c>
      <c r="AL1631" t="s">
        <v>1</v>
      </c>
      <c r="AM1631" t="s">
        <v>1</v>
      </c>
      <c r="AN1631" t="s">
        <v>1</v>
      </c>
      <c r="AO1631" t="s">
        <v>5713</v>
      </c>
      <c r="AP1631" t="s">
        <v>1</v>
      </c>
      <c r="AQ1631" t="s">
        <v>2</v>
      </c>
      <c r="AR1631" t="s">
        <v>1</v>
      </c>
      <c r="AS1631" t="s">
        <v>1</v>
      </c>
      <c r="AT1631" t="s">
        <v>1</v>
      </c>
      <c r="AU1631" t="s">
        <v>1</v>
      </c>
      <c r="AV1631" t="s">
        <v>1</v>
      </c>
      <c r="AW1631" t="s">
        <v>11</v>
      </c>
      <c r="AX1631">
        <f>Tabla1[[#This Row],[precio del paquete]]-Tabla1[[#This Row],[Saldo_Deudor]]</f>
        <v>1400</v>
      </c>
      <c r="AY1631">
        <v>13400</v>
      </c>
      <c r="AZ1631">
        <v>0</v>
      </c>
      <c r="BA1631">
        <v>0</v>
      </c>
      <c r="BB1631" s="20">
        <v>0</v>
      </c>
      <c r="BC1631" t="s">
        <v>3965</v>
      </c>
      <c r="BD1631" t="s">
        <v>4085</v>
      </c>
      <c r="BE1631" t="s">
        <v>3</v>
      </c>
      <c r="BF1631" t="s">
        <v>3</v>
      </c>
      <c r="BG1631" t="s">
        <v>3</v>
      </c>
      <c r="BH1631" t="s">
        <v>3</v>
      </c>
      <c r="BI1631" t="s">
        <v>3</v>
      </c>
      <c r="BJ1631" s="19" t="s">
        <v>6127</v>
      </c>
      <c r="BK1631" t="s">
        <v>3</v>
      </c>
      <c r="BL1631" t="s">
        <v>132</v>
      </c>
      <c r="BM1631" t="s">
        <v>1</v>
      </c>
      <c r="BN1631">
        <f>Tabla1[[#This Row],[precio del paquete]]</f>
        <v>14800</v>
      </c>
      <c r="BO1631" t="s">
        <v>1</v>
      </c>
      <c r="BP1631" t="s">
        <v>1</v>
      </c>
      <c r="BQ1631" t="s">
        <v>1</v>
      </c>
      <c r="BR1631" t="s">
        <v>1</v>
      </c>
      <c r="BS1631" t="s">
        <v>1</v>
      </c>
      <c r="BT1631" t="s">
        <v>1</v>
      </c>
      <c r="BU1631" t="s">
        <v>1</v>
      </c>
      <c r="BV1631" t="s">
        <v>1</v>
      </c>
      <c r="BW1631" t="s">
        <v>0</v>
      </c>
      <c r="BX1631" t="s">
        <v>1</v>
      </c>
      <c r="BY1631" t="s">
        <v>1</v>
      </c>
      <c r="BZ1631" t="s">
        <v>1</v>
      </c>
      <c r="CA1631" t="s">
        <v>1</v>
      </c>
      <c r="CB1631" t="s">
        <v>1</v>
      </c>
      <c r="CD1631" t="str" cm="1">
        <f t="array" aca="1" ref="CD1631" ca="1">eConcatenar(A1631:CB1631,"|")</f>
        <v>wozArjtc72t3fSUE|CAR2021-6013|3|MEMORIAL|TABASCO|CUNDUACAN|TULAR|2021-08-10|14800|0|200|50|1|0|0|0|0|0|0|0|0|0|0|0|0|0|0|BERNARD|ESTRADA|ADELITA|SOLTERO|X|X|CALLE SIN NOMBRE |TULAR|X|9141338141|X|X|X|CALLE SIN NOMBRE |X|LUNES|X|X|X|X|X|DOMICILIO |1400|13400|0|0|0|2022-01-19|2022-01-26|x|x|x|x|x|2I10NYNXIAWALFA|x|HOMBRE|X|14800|X|X|X|X|X|X|X|X|CARDENAS|X|X|X|X|X</v>
      </c>
    </row>
    <row r="1632" spans="1:82" x14ac:dyDescent="0.25">
      <c r="A1632" t="s">
        <v>1766</v>
      </c>
      <c r="B1632" t="s">
        <v>2140</v>
      </c>
      <c r="C1632">
        <v>3</v>
      </c>
      <c r="D1632" t="s">
        <v>3183</v>
      </c>
      <c r="E1632" t="s">
        <v>3188</v>
      </c>
      <c r="F1632" t="s">
        <v>3191</v>
      </c>
      <c r="G1632" t="s">
        <v>3738</v>
      </c>
      <c r="H1632" t="s">
        <v>3757</v>
      </c>
      <c r="I1632">
        <v>14800</v>
      </c>
      <c r="J1632">
        <v>0</v>
      </c>
      <c r="K1632">
        <v>100</v>
      </c>
      <c r="L1632">
        <v>50</v>
      </c>
      <c r="M1632">
        <v>1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 t="s">
        <v>4196</v>
      </c>
      <c r="AC1632" t="s">
        <v>8</v>
      </c>
      <c r="AD1632" t="s">
        <v>4197</v>
      </c>
      <c r="AE1632" t="s">
        <v>4</v>
      </c>
      <c r="AF1632" t="s">
        <v>1</v>
      </c>
      <c r="AG1632" t="s">
        <v>1</v>
      </c>
      <c r="AH1632" t="s">
        <v>3738</v>
      </c>
      <c r="AI1632" t="s">
        <v>3738</v>
      </c>
      <c r="AJ1632" t="s">
        <v>1</v>
      </c>
      <c r="AK1632">
        <v>9141201494</v>
      </c>
      <c r="AL1632" t="s">
        <v>1</v>
      </c>
      <c r="AM1632" t="s">
        <v>1</v>
      </c>
      <c r="AN1632" t="s">
        <v>1</v>
      </c>
      <c r="AO1632" t="s">
        <v>3738</v>
      </c>
      <c r="AP1632" t="s">
        <v>1</v>
      </c>
      <c r="AQ1632" t="s">
        <v>2</v>
      </c>
      <c r="AR1632" t="s">
        <v>1</v>
      </c>
      <c r="AS1632" t="s">
        <v>1</v>
      </c>
      <c r="AT1632" t="s">
        <v>1</v>
      </c>
      <c r="AU1632" t="s">
        <v>1</v>
      </c>
      <c r="AV1632" t="s">
        <v>1</v>
      </c>
      <c r="AW1632" t="s">
        <v>11</v>
      </c>
      <c r="AX1632">
        <f>Tabla1[[#This Row],[precio del paquete]]-Tabla1[[#This Row],[Saldo_Deudor]]</f>
        <v>1300</v>
      </c>
      <c r="AY1632">
        <v>13500</v>
      </c>
      <c r="AZ1632">
        <v>0</v>
      </c>
      <c r="BA1632">
        <v>0</v>
      </c>
      <c r="BB1632" s="20">
        <v>0</v>
      </c>
      <c r="BC1632" t="s">
        <v>3757</v>
      </c>
      <c r="BD1632" t="s">
        <v>3759</v>
      </c>
      <c r="BE1632" t="s">
        <v>3</v>
      </c>
      <c r="BF1632" t="s">
        <v>3</v>
      </c>
      <c r="BG1632" t="s">
        <v>3</v>
      </c>
      <c r="BH1632" t="s">
        <v>3</v>
      </c>
      <c r="BI1632" t="s">
        <v>3</v>
      </c>
      <c r="BJ1632" s="18" t="s">
        <v>6127</v>
      </c>
      <c r="BK1632" t="s">
        <v>3</v>
      </c>
      <c r="BL1632" t="s">
        <v>132</v>
      </c>
      <c r="BM1632" t="s">
        <v>1</v>
      </c>
      <c r="BN1632">
        <f>Tabla1[[#This Row],[precio del paquete]]</f>
        <v>14800</v>
      </c>
      <c r="BO1632" t="s">
        <v>1</v>
      </c>
      <c r="BP1632" t="s">
        <v>1</v>
      </c>
      <c r="BQ1632" t="s">
        <v>1</v>
      </c>
      <c r="BR1632" t="s">
        <v>1</v>
      </c>
      <c r="BS1632" t="s">
        <v>1</v>
      </c>
      <c r="BT1632" t="s">
        <v>1</v>
      </c>
      <c r="BU1632" t="s">
        <v>1</v>
      </c>
      <c r="BV1632" t="s">
        <v>1</v>
      </c>
      <c r="BW1632" t="s">
        <v>0</v>
      </c>
      <c r="BX1632" t="s">
        <v>1</v>
      </c>
      <c r="BY1632" t="s">
        <v>1</v>
      </c>
      <c r="BZ1632" t="s">
        <v>1</v>
      </c>
      <c r="CA1632" t="s">
        <v>1</v>
      </c>
      <c r="CB1632" t="s">
        <v>1</v>
      </c>
      <c r="CD1632" t="str" cm="1">
        <f t="array" aca="1" ref="CD1632" ca="1">eConcatenar(A1632:CB1632,"|")</f>
        <v>ZGoEaG5AlJtGqLSG|CAR2021-6403|3|MEMORIAL|TABASCO|CUNDUACAN|ALIANZA|2021-10-22|14800|0|100|50|1|0|0|0|0|0|0|0|0|0|0|0|0|0|0|AGUILAR|GOMEZ|RAFAEL|SOLTERO|X|X|ALIANZA|ALIANZA|X|9141201494|X|X|X|ALIANZA|X|LUNES|X|X|X|X|X|DOMICILIO |1300|13500|0|0|0|2021-10-22|2021-10-29|x|x|x|x|x|2I10NYNXIAWALFA|x|HOMBRE|X|14800|X|X|X|X|X|X|X|X|CARDENAS|X|X|X|X|X</v>
      </c>
    </row>
    <row r="1633" spans="1:82" x14ac:dyDescent="0.25">
      <c r="A1633" t="s">
        <v>1767</v>
      </c>
      <c r="B1633" t="s">
        <v>2141</v>
      </c>
      <c r="C1633">
        <v>3</v>
      </c>
      <c r="D1633" t="s">
        <v>3183</v>
      </c>
      <c r="E1633" t="s">
        <v>3188</v>
      </c>
      <c r="F1633" t="s">
        <v>3191</v>
      </c>
      <c r="G1633" t="s">
        <v>3201</v>
      </c>
      <c r="H1633" t="s">
        <v>3758</v>
      </c>
      <c r="I1633">
        <v>14800</v>
      </c>
      <c r="J1633">
        <v>0</v>
      </c>
      <c r="K1633">
        <v>200</v>
      </c>
      <c r="L1633">
        <v>50</v>
      </c>
      <c r="M1633">
        <v>1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 t="s">
        <v>4186</v>
      </c>
      <c r="AC1633" t="s">
        <v>4198</v>
      </c>
      <c r="AD1633" t="s">
        <v>4199</v>
      </c>
      <c r="AE1633" t="s">
        <v>4</v>
      </c>
      <c r="AF1633" t="s">
        <v>1</v>
      </c>
      <c r="AG1633" t="s">
        <v>1</v>
      </c>
      <c r="AH1633" t="s">
        <v>5191</v>
      </c>
      <c r="AI1633" t="s">
        <v>3201</v>
      </c>
      <c r="AJ1633" t="s">
        <v>1</v>
      </c>
      <c r="AK1633">
        <v>9934532893</v>
      </c>
      <c r="AL1633" t="s">
        <v>1</v>
      </c>
      <c r="AM1633" t="s">
        <v>1</v>
      </c>
      <c r="AN1633" t="s">
        <v>1</v>
      </c>
      <c r="AO1633" t="s">
        <v>5191</v>
      </c>
      <c r="AP1633" t="s">
        <v>1</v>
      </c>
      <c r="AQ1633" t="s">
        <v>2</v>
      </c>
      <c r="AR1633" t="s">
        <v>1</v>
      </c>
      <c r="AS1633" t="s">
        <v>1</v>
      </c>
      <c r="AT1633" t="s">
        <v>1</v>
      </c>
      <c r="AU1633" t="s">
        <v>1</v>
      </c>
      <c r="AV1633" t="s">
        <v>1</v>
      </c>
      <c r="AW1633" t="s">
        <v>11</v>
      </c>
      <c r="AX1633">
        <f>Tabla1[[#This Row],[precio del paquete]]-Tabla1[[#This Row],[Saldo_Deudor]]</f>
        <v>850</v>
      </c>
      <c r="AY1633">
        <v>13950</v>
      </c>
      <c r="AZ1633">
        <v>0</v>
      </c>
      <c r="BA1633">
        <v>0</v>
      </c>
      <c r="BB1633" s="20">
        <v>0</v>
      </c>
      <c r="BC1633" t="s">
        <v>3976</v>
      </c>
      <c r="BD1633" t="s">
        <v>6034</v>
      </c>
      <c r="BE1633" t="s">
        <v>3</v>
      </c>
      <c r="BF1633" t="s">
        <v>3</v>
      </c>
      <c r="BG1633" t="s">
        <v>3</v>
      </c>
      <c r="BH1633" t="s">
        <v>3</v>
      </c>
      <c r="BI1633" t="s">
        <v>3</v>
      </c>
      <c r="BJ1633" s="19" t="s">
        <v>6127</v>
      </c>
      <c r="BK1633" t="s">
        <v>3</v>
      </c>
      <c r="BL1633" t="s">
        <v>132</v>
      </c>
      <c r="BM1633" t="s">
        <v>1</v>
      </c>
      <c r="BN1633">
        <f>Tabla1[[#This Row],[precio del paquete]]</f>
        <v>14800</v>
      </c>
      <c r="BO1633" t="s">
        <v>1</v>
      </c>
      <c r="BP1633" t="s">
        <v>1</v>
      </c>
      <c r="BQ1633" t="s">
        <v>1</v>
      </c>
      <c r="BR1633" t="s">
        <v>1</v>
      </c>
      <c r="BS1633" t="s">
        <v>1</v>
      </c>
      <c r="BT1633" t="s">
        <v>1</v>
      </c>
      <c r="BU1633" t="s">
        <v>1</v>
      </c>
      <c r="BV1633" t="s">
        <v>1</v>
      </c>
      <c r="BW1633" t="s">
        <v>0</v>
      </c>
      <c r="BX1633" t="s">
        <v>1</v>
      </c>
      <c r="BY1633" t="s">
        <v>1</v>
      </c>
      <c r="BZ1633" t="s">
        <v>1</v>
      </c>
      <c r="CA1633" t="s">
        <v>1</v>
      </c>
      <c r="CB1633" t="s">
        <v>1</v>
      </c>
      <c r="CD1633" t="str" cm="1">
        <f t="array" aca="1" ref="CD1633" ca="1">eConcatenar(A1633:CB1633,"|")</f>
        <v>8We1AXwoF5Ruyko9|CAR2021-6474|3|MEMORIAL|TABASCO|CUNDUACAN|AMADO GOMEZ|2021-10-28|14800|0|200|50|1|0|0|0|0|0|0|0|0|0|0|0|0|0|0|GARCIA|JUAREZ|MARIA|SOLTERO|X|X|CALLE DEL TANQUE ELEVADO|AMADO GOMEZ|X|9934532893|X|X|X|CALLE DEL TANQUE ELEVADO|X|LUNES|X|X|X|X|X|DOMICILIO |850|13950|0|0|0|2022-05-01|2022-05-08|x|x|x|x|x|2I10NYNXIAWALFA|x|HOMBRE|X|14800|X|X|X|X|X|X|X|X|CARDENAS|X|X|X|X|X</v>
      </c>
    </row>
    <row r="1634" spans="1:82" x14ac:dyDescent="0.25">
      <c r="A1634" t="s">
        <v>1768</v>
      </c>
      <c r="B1634" t="s">
        <v>2864</v>
      </c>
      <c r="C1634">
        <v>3</v>
      </c>
      <c r="D1634" t="s">
        <v>3183</v>
      </c>
      <c r="E1634" t="s">
        <v>3188</v>
      </c>
      <c r="F1634" t="s">
        <v>3191</v>
      </c>
      <c r="G1634" t="s">
        <v>3612</v>
      </c>
      <c r="H1634" t="s">
        <v>4070</v>
      </c>
      <c r="I1634">
        <v>14800</v>
      </c>
      <c r="J1634">
        <v>0</v>
      </c>
      <c r="K1634">
        <v>100</v>
      </c>
      <c r="L1634">
        <v>50</v>
      </c>
      <c r="M1634">
        <v>1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 t="s">
        <v>4184</v>
      </c>
      <c r="AC1634" t="s">
        <v>4201</v>
      </c>
      <c r="AD1634" t="s">
        <v>4854</v>
      </c>
      <c r="AE1634" t="s">
        <v>4</v>
      </c>
      <c r="AF1634" t="s">
        <v>1</v>
      </c>
      <c r="AG1634" t="s">
        <v>1</v>
      </c>
      <c r="AH1634" t="s">
        <v>5714</v>
      </c>
      <c r="AI1634" t="s">
        <v>3612</v>
      </c>
      <c r="AJ1634" t="s">
        <v>1</v>
      </c>
      <c r="AK1634">
        <v>9141307531</v>
      </c>
      <c r="AL1634" t="s">
        <v>1</v>
      </c>
      <c r="AM1634" t="s">
        <v>1</v>
      </c>
      <c r="AN1634" t="s">
        <v>1</v>
      </c>
      <c r="AO1634" t="s">
        <v>5714</v>
      </c>
      <c r="AP1634" t="s">
        <v>1</v>
      </c>
      <c r="AQ1634" t="s">
        <v>2</v>
      </c>
      <c r="AR1634" t="s">
        <v>1</v>
      </c>
      <c r="AS1634" t="s">
        <v>1</v>
      </c>
      <c r="AT1634" t="s">
        <v>1</v>
      </c>
      <c r="AU1634" t="s">
        <v>1</v>
      </c>
      <c r="AV1634" t="s">
        <v>1</v>
      </c>
      <c r="AW1634" t="s">
        <v>11</v>
      </c>
      <c r="AX1634">
        <f>Tabla1[[#This Row],[precio del paquete]]-Tabla1[[#This Row],[Saldo_Deudor]]</f>
        <v>500</v>
      </c>
      <c r="AY1634">
        <v>14300</v>
      </c>
      <c r="AZ1634">
        <v>0</v>
      </c>
      <c r="BA1634">
        <v>0</v>
      </c>
      <c r="BB1634" s="20">
        <v>0</v>
      </c>
      <c r="BC1634" t="s">
        <v>5998</v>
      </c>
      <c r="BD1634" t="s">
        <v>6023</v>
      </c>
      <c r="BE1634" t="s">
        <v>3</v>
      </c>
      <c r="BF1634" t="s">
        <v>3</v>
      </c>
      <c r="BG1634" t="s">
        <v>3</v>
      </c>
      <c r="BH1634" t="s">
        <v>3</v>
      </c>
      <c r="BI1634" t="s">
        <v>3</v>
      </c>
      <c r="BJ1634" s="18" t="s">
        <v>6127</v>
      </c>
      <c r="BK1634" t="s">
        <v>3</v>
      </c>
      <c r="BL1634" t="s">
        <v>132</v>
      </c>
      <c r="BM1634" t="s">
        <v>1</v>
      </c>
      <c r="BN1634">
        <f>Tabla1[[#This Row],[precio del paquete]]</f>
        <v>14800</v>
      </c>
      <c r="BO1634" t="s">
        <v>1</v>
      </c>
      <c r="BP1634" t="s">
        <v>1</v>
      </c>
      <c r="BQ1634" t="s">
        <v>1</v>
      </c>
      <c r="BR1634" t="s">
        <v>1</v>
      </c>
      <c r="BS1634" t="s">
        <v>1</v>
      </c>
      <c r="BT1634" t="s">
        <v>1</v>
      </c>
      <c r="BU1634" t="s">
        <v>1</v>
      </c>
      <c r="BV1634" t="s">
        <v>1</v>
      </c>
      <c r="BW1634" t="s">
        <v>0</v>
      </c>
      <c r="BX1634" t="s">
        <v>1</v>
      </c>
      <c r="BY1634" t="s">
        <v>1</v>
      </c>
      <c r="BZ1634" t="s">
        <v>1</v>
      </c>
      <c r="CA1634" t="s">
        <v>1</v>
      </c>
      <c r="CB1634" t="s">
        <v>1</v>
      </c>
      <c r="CD1634" t="str" cm="1">
        <f t="array" aca="1" ref="CD1634" ca="1">eConcatenar(A1634:CB1634,"|")</f>
        <v>Sj5j6qlCAmDR0nob|CAR2021-6028|3|MEMORIAL|TABASCO|CUNDUACAN|TULAR|2010-09-10|14800|0|100|50|1|0|0|0|0|0|0|0|0|0|0|0|0|0|0|PEREZ|HERNANDEZ|MARIA ESTRELLA|SOLTERO|X|X|CALLE LA PERA SIN NUMERO|TULAR|X|9141307531|X|X|X|CALLE LA PERA SIN NUMERO|X|LUNES|X|X|X|X|X|DOMICILIO |500|14300|0|0|0|2022-02-12|2022-02-19|x|x|x|x|x|2I10NYNXIAWALFA|x|HOMBRE|X|14800|X|X|X|X|X|X|X|X|CARDENAS|X|X|X|X|X</v>
      </c>
    </row>
    <row r="1635" spans="1:82" x14ac:dyDescent="0.25">
      <c r="A1635" t="s">
        <v>1769</v>
      </c>
      <c r="B1635" t="s">
        <v>2551</v>
      </c>
      <c r="C1635">
        <v>3</v>
      </c>
      <c r="D1635" t="s">
        <v>3183</v>
      </c>
      <c r="E1635" t="s">
        <v>3188</v>
      </c>
      <c r="F1635" t="s">
        <v>3191</v>
      </c>
      <c r="G1635" t="s">
        <v>3447</v>
      </c>
      <c r="H1635" t="s">
        <v>3781</v>
      </c>
      <c r="I1635">
        <v>14800</v>
      </c>
      <c r="J1635">
        <v>0</v>
      </c>
      <c r="K1635">
        <v>50</v>
      </c>
      <c r="L1635">
        <v>50</v>
      </c>
      <c r="M1635">
        <v>1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  <c r="AB1635" t="s">
        <v>4410</v>
      </c>
      <c r="AC1635" t="s">
        <v>4201</v>
      </c>
      <c r="AD1635" t="s">
        <v>4719</v>
      </c>
      <c r="AE1635" t="s">
        <v>4</v>
      </c>
      <c r="AF1635" t="s">
        <v>1</v>
      </c>
      <c r="AG1635" t="s">
        <v>1</v>
      </c>
      <c r="AH1635" t="s">
        <v>5497</v>
      </c>
      <c r="AI1635" t="s">
        <v>3447</v>
      </c>
      <c r="AJ1635" t="s">
        <v>1</v>
      </c>
      <c r="AK1635">
        <v>9333278563</v>
      </c>
      <c r="AL1635" t="s">
        <v>1</v>
      </c>
      <c r="AM1635" t="s">
        <v>1</v>
      </c>
      <c r="AN1635" t="s">
        <v>1</v>
      </c>
      <c r="AO1635" t="s">
        <v>5497</v>
      </c>
      <c r="AP1635" t="s">
        <v>1</v>
      </c>
      <c r="AQ1635" t="s">
        <v>2</v>
      </c>
      <c r="AR1635" t="s">
        <v>1</v>
      </c>
      <c r="AS1635" t="s">
        <v>1</v>
      </c>
      <c r="AT1635" t="s">
        <v>1</v>
      </c>
      <c r="AU1635" t="s">
        <v>1</v>
      </c>
      <c r="AV1635" t="s">
        <v>1</v>
      </c>
      <c r="AW1635" t="s">
        <v>11</v>
      </c>
      <c r="AX1635">
        <f>Tabla1[[#This Row],[precio del paquete]]-Tabla1[[#This Row],[Saldo_Deudor]]</f>
        <v>250</v>
      </c>
      <c r="AY1635">
        <v>14550</v>
      </c>
      <c r="AZ1635">
        <v>0</v>
      </c>
      <c r="BA1635">
        <v>0</v>
      </c>
      <c r="BB1635" s="20">
        <v>0</v>
      </c>
      <c r="BC1635" t="s">
        <v>5993</v>
      </c>
      <c r="BD1635" t="s">
        <v>6083</v>
      </c>
      <c r="BE1635" t="s">
        <v>3</v>
      </c>
      <c r="BF1635" t="s">
        <v>3</v>
      </c>
      <c r="BG1635" t="s">
        <v>3</v>
      </c>
      <c r="BH1635" t="s">
        <v>3</v>
      </c>
      <c r="BI1635" t="s">
        <v>3</v>
      </c>
      <c r="BJ1635" s="19" t="s">
        <v>6127</v>
      </c>
      <c r="BK1635" t="s">
        <v>3</v>
      </c>
      <c r="BL1635" t="s">
        <v>132</v>
      </c>
      <c r="BM1635" t="s">
        <v>1</v>
      </c>
      <c r="BN1635">
        <f>Tabla1[[#This Row],[precio del paquete]]</f>
        <v>14800</v>
      </c>
      <c r="BO1635" t="s">
        <v>1</v>
      </c>
      <c r="BP1635" t="s">
        <v>1</v>
      </c>
      <c r="BQ1635" t="s">
        <v>1</v>
      </c>
      <c r="BR1635" t="s">
        <v>1</v>
      </c>
      <c r="BS1635" t="s">
        <v>1</v>
      </c>
      <c r="BT1635" t="s">
        <v>1</v>
      </c>
      <c r="BU1635" t="s">
        <v>1</v>
      </c>
      <c r="BV1635" t="s">
        <v>1</v>
      </c>
      <c r="BW1635" t="s">
        <v>0</v>
      </c>
      <c r="BX1635" t="s">
        <v>1</v>
      </c>
      <c r="BY1635" t="s">
        <v>1</v>
      </c>
      <c r="BZ1635" t="s">
        <v>1</v>
      </c>
      <c r="CA1635" t="s">
        <v>1</v>
      </c>
      <c r="CB1635" t="s">
        <v>1</v>
      </c>
      <c r="CD1635" t="str" cm="1">
        <f t="array" aca="1" ref="CD1635" ca="1">eConcatenar(A1635:CB1635,"|")</f>
        <v>jRo3GGyjBepp6R6Y|CAR2021-6890|3|MEMORIAL|TABASCO|CUNDUACAN|MONTERREY|2021-11-13|14800|0|50|50|1|0|0|0|0|0|0|0|0|0|0|0|0|0|0|DENIS|HERNANDEZ|GRACIELA|SOLTERO|X|X|CALLE DE LA CONASUPO|MONTERREY|X|9333278563|X|X|X|CALLE DE LA CONASUPO|X|LUNES|X|X|X|X|X|DOMICILIO |250|14550|0|0|0|2022-01-16|2022-01-23|x|x|x|x|x|2I10NYNXIAWALFA|x|HOMBRE|X|14800|X|X|X|X|X|X|X|X|CARDENAS|X|X|X|X|X</v>
      </c>
    </row>
    <row r="1636" spans="1:82" x14ac:dyDescent="0.25">
      <c r="A1636" t="s">
        <v>1770</v>
      </c>
      <c r="B1636" t="s">
        <v>2186</v>
      </c>
      <c r="C1636">
        <v>3</v>
      </c>
      <c r="D1636" t="s">
        <v>3183</v>
      </c>
      <c r="E1636" t="s">
        <v>3188</v>
      </c>
      <c r="F1636" t="s">
        <v>3191</v>
      </c>
      <c r="G1636" t="s">
        <v>3239</v>
      </c>
      <c r="H1636" t="s">
        <v>3792</v>
      </c>
      <c r="I1636">
        <v>14800</v>
      </c>
      <c r="J1636">
        <v>0</v>
      </c>
      <c r="K1636">
        <v>200</v>
      </c>
      <c r="L1636">
        <v>50</v>
      </c>
      <c r="M1636">
        <v>1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0</v>
      </c>
      <c r="AA1636">
        <v>0</v>
      </c>
      <c r="AB1636" t="s">
        <v>4246</v>
      </c>
      <c r="AC1636" t="s">
        <v>4288</v>
      </c>
      <c r="AD1636" t="s">
        <v>4289</v>
      </c>
      <c r="AE1636" t="s">
        <v>4</v>
      </c>
      <c r="AF1636" t="s">
        <v>1</v>
      </c>
      <c r="AG1636" t="s">
        <v>1</v>
      </c>
      <c r="AH1636" t="s">
        <v>5227</v>
      </c>
      <c r="AI1636" t="s">
        <v>3239</v>
      </c>
      <c r="AJ1636" t="s">
        <v>1</v>
      </c>
      <c r="AK1636">
        <v>9141373377</v>
      </c>
      <c r="AL1636" t="s">
        <v>1</v>
      </c>
      <c r="AM1636" t="s">
        <v>1</v>
      </c>
      <c r="AN1636" t="s">
        <v>1</v>
      </c>
      <c r="AO1636" t="s">
        <v>5227</v>
      </c>
      <c r="AP1636" t="s">
        <v>1</v>
      </c>
      <c r="AQ1636" t="s">
        <v>2</v>
      </c>
      <c r="AR1636" t="s">
        <v>1</v>
      </c>
      <c r="AS1636" t="s">
        <v>1</v>
      </c>
      <c r="AT1636" t="s">
        <v>1</v>
      </c>
      <c r="AU1636" t="s">
        <v>1</v>
      </c>
      <c r="AV1636" t="s">
        <v>1</v>
      </c>
      <c r="AW1636" t="s">
        <v>11</v>
      </c>
      <c r="AX1636">
        <f>Tabla1[[#This Row],[precio del paquete]]-Tabla1[[#This Row],[Saldo_Deudor]]</f>
        <v>800</v>
      </c>
      <c r="AY1636">
        <v>14000</v>
      </c>
      <c r="AZ1636">
        <v>0</v>
      </c>
      <c r="BA1636">
        <v>0</v>
      </c>
      <c r="BB1636" s="20">
        <v>0</v>
      </c>
      <c r="BC1636" t="s">
        <v>4162</v>
      </c>
      <c r="BD1636" t="s">
        <v>5962</v>
      </c>
      <c r="BE1636" t="s">
        <v>3</v>
      </c>
      <c r="BF1636" t="s">
        <v>3</v>
      </c>
      <c r="BG1636" t="s">
        <v>3</v>
      </c>
      <c r="BH1636" t="s">
        <v>3</v>
      </c>
      <c r="BI1636" t="s">
        <v>3</v>
      </c>
      <c r="BJ1636" s="18" t="s">
        <v>6127</v>
      </c>
      <c r="BK1636" t="s">
        <v>3</v>
      </c>
      <c r="BL1636" t="s">
        <v>132</v>
      </c>
      <c r="BM1636" t="s">
        <v>1</v>
      </c>
      <c r="BN1636">
        <f>Tabla1[[#This Row],[precio del paquete]]</f>
        <v>14800</v>
      </c>
      <c r="BO1636" t="s">
        <v>1</v>
      </c>
      <c r="BP1636" t="s">
        <v>1</v>
      </c>
      <c r="BQ1636" t="s">
        <v>1</v>
      </c>
      <c r="BR1636" t="s">
        <v>1</v>
      </c>
      <c r="BS1636" t="s">
        <v>1</v>
      </c>
      <c r="BT1636" t="s">
        <v>1</v>
      </c>
      <c r="BU1636" t="s">
        <v>1</v>
      </c>
      <c r="BV1636" t="s">
        <v>1</v>
      </c>
      <c r="BW1636" t="s">
        <v>0</v>
      </c>
      <c r="BX1636" t="s">
        <v>1</v>
      </c>
      <c r="BY1636" t="s">
        <v>1</v>
      </c>
      <c r="BZ1636" t="s">
        <v>1</v>
      </c>
      <c r="CA1636" t="s">
        <v>1</v>
      </c>
      <c r="CB1636" t="s">
        <v>1</v>
      </c>
      <c r="CD1636" t="str" cm="1">
        <f t="array" aca="1" ref="CD1636" ca="1">eConcatenar(A1636:CB1636,"|")</f>
        <v>SdJ7fiaWw2WleKTC|CAR2021-5843|3|MEMORIAL|TABASCO|CUNDUACAN|CASA BLANCA SEGUNDA|2021-05-10|14800|0|200|50|1|0|0|0|0|0|0|0|0|0|0|0|0|0|0|JIMENEZ|BAIUTISTA|PEDRO|SOLTERO|X|X|CARRETERA TULIPAN LIBERTAD|CASA BLANCA SEGUNDA|X|9141373377|X|X|X|CARRETERA TULIPAN LIBERTAD|X|LUNES|X|X|X|X|X|DOMICILIO |800|14000|0|0|0|2022-01-20|2022-01-27|x|x|x|x|x|2I10NYNXIAWALFA|x|HOMBRE|X|14800|X|X|X|X|X|X|X|X|CARDENAS|X|X|X|X|X</v>
      </c>
    </row>
    <row r="1637" spans="1:82" x14ac:dyDescent="0.25">
      <c r="A1637" t="s">
        <v>1771</v>
      </c>
      <c r="B1637" t="s">
        <v>2142</v>
      </c>
      <c r="C1637">
        <v>3</v>
      </c>
      <c r="D1637" t="s">
        <v>3183</v>
      </c>
      <c r="E1637" t="s">
        <v>3188</v>
      </c>
      <c r="F1637" t="s">
        <v>3191</v>
      </c>
      <c r="G1637" t="s">
        <v>3201</v>
      </c>
      <c r="H1637" t="s">
        <v>3759</v>
      </c>
      <c r="I1637">
        <v>14800</v>
      </c>
      <c r="J1637">
        <v>0</v>
      </c>
      <c r="K1637">
        <v>200</v>
      </c>
      <c r="L1637">
        <v>50</v>
      </c>
      <c r="M1637">
        <v>1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0</v>
      </c>
      <c r="AA1637">
        <v>0</v>
      </c>
      <c r="AB1637" t="s">
        <v>4200</v>
      </c>
      <c r="AC1637" t="s">
        <v>4201</v>
      </c>
      <c r="AD1637" t="s">
        <v>4202</v>
      </c>
      <c r="AE1637" t="s">
        <v>4</v>
      </c>
      <c r="AF1637" t="s">
        <v>1</v>
      </c>
      <c r="AG1637" t="s">
        <v>1</v>
      </c>
      <c r="AH1637" t="s">
        <v>3201</v>
      </c>
      <c r="AI1637" t="s">
        <v>3201</v>
      </c>
      <c r="AJ1637" t="s">
        <v>1</v>
      </c>
      <c r="AK1637">
        <v>9141258627</v>
      </c>
      <c r="AL1637" t="s">
        <v>1</v>
      </c>
      <c r="AM1637" t="s">
        <v>1</v>
      </c>
      <c r="AN1637" t="s">
        <v>1</v>
      </c>
      <c r="AO1637" t="s">
        <v>3201</v>
      </c>
      <c r="AP1637" t="s">
        <v>1</v>
      </c>
      <c r="AQ1637" t="s">
        <v>2</v>
      </c>
      <c r="AR1637" t="s">
        <v>1</v>
      </c>
      <c r="AS1637" t="s">
        <v>1</v>
      </c>
      <c r="AT1637" t="s">
        <v>1</v>
      </c>
      <c r="AU1637" t="s">
        <v>1</v>
      </c>
      <c r="AV1637" t="s">
        <v>1</v>
      </c>
      <c r="AW1637" t="s">
        <v>11</v>
      </c>
      <c r="AX1637">
        <f>Tabla1[[#This Row],[precio del paquete]]-Tabla1[[#This Row],[Saldo_Deudor]]</f>
        <v>1400</v>
      </c>
      <c r="AY1637">
        <v>13400</v>
      </c>
      <c r="AZ1637">
        <v>0</v>
      </c>
      <c r="BA1637">
        <v>0</v>
      </c>
      <c r="BB1637" s="20">
        <v>0</v>
      </c>
      <c r="BC1637" t="s">
        <v>3965</v>
      </c>
      <c r="BD1637" t="s">
        <v>4085</v>
      </c>
      <c r="BE1637" t="s">
        <v>3</v>
      </c>
      <c r="BF1637" t="s">
        <v>3</v>
      </c>
      <c r="BG1637" t="s">
        <v>3</v>
      </c>
      <c r="BH1637" t="s">
        <v>3</v>
      </c>
      <c r="BI1637" t="s">
        <v>3</v>
      </c>
      <c r="BJ1637" s="19" t="s">
        <v>6127</v>
      </c>
      <c r="BK1637" t="s">
        <v>3</v>
      </c>
      <c r="BL1637" t="s">
        <v>132</v>
      </c>
      <c r="BM1637" t="s">
        <v>1</v>
      </c>
      <c r="BN1637">
        <f>Tabla1[[#This Row],[precio del paquete]]</f>
        <v>14800</v>
      </c>
      <c r="BO1637" t="s">
        <v>1</v>
      </c>
      <c r="BP1637" t="s">
        <v>1</v>
      </c>
      <c r="BQ1637" t="s">
        <v>1</v>
      </c>
      <c r="BR1637" t="s">
        <v>1</v>
      </c>
      <c r="BS1637" t="s">
        <v>1</v>
      </c>
      <c r="BT1637" t="s">
        <v>1</v>
      </c>
      <c r="BU1637" t="s">
        <v>1</v>
      </c>
      <c r="BV1637" t="s">
        <v>1</v>
      </c>
      <c r="BW1637" t="s">
        <v>0</v>
      </c>
      <c r="BX1637" t="s">
        <v>1</v>
      </c>
      <c r="BY1637" t="s">
        <v>1</v>
      </c>
      <c r="BZ1637" t="s">
        <v>1</v>
      </c>
      <c r="CA1637" t="s">
        <v>1</v>
      </c>
      <c r="CB1637" t="s">
        <v>1</v>
      </c>
      <c r="CD1637" t="str" cm="1">
        <f t="array" aca="1" ref="CD1637" ca="1">eConcatenar(A1637:CB1637,"|")</f>
        <v>vUxbZHsURhA6Adfb|CAR2021-6487|3|MEMORIAL|TABASCO|CUNDUACAN|AMADO GOMEZ|2021-10-29|14800|0|200|50|1|0|0|0|0|0|0|0|0|0|0|0|0|0|0|MARQUEZ|HERNANDEZ|SANTIAGO|SOLTERO|X|X|AMADO GOMEZ|AMADO GOMEZ|X|9141258627|X|X|X|AMADO GOMEZ|X|LUNES|X|X|X|X|X|DOMICILIO |1400|13400|0|0|0|2022-01-19|2022-01-26|x|x|x|x|x|2I10NYNXIAWALFA|x|HOMBRE|X|14800|X|X|X|X|X|X|X|X|CARDENAS|X|X|X|X|X</v>
      </c>
    </row>
    <row r="1638" spans="1:82" x14ac:dyDescent="0.25">
      <c r="A1638" t="s">
        <v>1772</v>
      </c>
      <c r="B1638" t="s">
        <v>2390</v>
      </c>
      <c r="C1638">
        <v>3</v>
      </c>
      <c r="D1638" t="s">
        <v>3183</v>
      </c>
      <c r="E1638" t="s">
        <v>3188</v>
      </c>
      <c r="F1638" t="s">
        <v>3192</v>
      </c>
      <c r="G1638" t="s">
        <v>3349</v>
      </c>
      <c r="H1638" t="s">
        <v>3913</v>
      </c>
      <c r="I1638">
        <v>14800</v>
      </c>
      <c r="J1638">
        <v>0</v>
      </c>
      <c r="K1638">
        <v>200</v>
      </c>
      <c r="L1638">
        <v>50</v>
      </c>
      <c r="M1638">
        <v>2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0</v>
      </c>
      <c r="AB1638" t="s">
        <v>4565</v>
      </c>
      <c r="AC1638" t="s">
        <v>4385</v>
      </c>
      <c r="AD1638" t="s">
        <v>4566</v>
      </c>
      <c r="AE1638" t="s">
        <v>4</v>
      </c>
      <c r="AF1638" t="s">
        <v>1</v>
      </c>
      <c r="AG1638" t="s">
        <v>1</v>
      </c>
      <c r="AH1638" t="s">
        <v>5387</v>
      </c>
      <c r="AI1638" t="s">
        <v>3349</v>
      </c>
      <c r="AJ1638" t="s">
        <v>1</v>
      </c>
      <c r="AK1638">
        <v>9331588331</v>
      </c>
      <c r="AL1638" t="s">
        <v>1</v>
      </c>
      <c r="AM1638" t="s">
        <v>1</v>
      </c>
      <c r="AN1638" t="s">
        <v>1</v>
      </c>
      <c r="AO1638" t="s">
        <v>5387</v>
      </c>
      <c r="AP1638" t="s">
        <v>1</v>
      </c>
      <c r="AQ1638" t="s">
        <v>2</v>
      </c>
      <c r="AR1638" t="s">
        <v>1</v>
      </c>
      <c r="AS1638" t="s">
        <v>1</v>
      </c>
      <c r="AT1638" t="s">
        <v>1</v>
      </c>
      <c r="AU1638" t="s">
        <v>1</v>
      </c>
      <c r="AV1638" t="s">
        <v>1</v>
      </c>
      <c r="AW1638" t="s">
        <v>11</v>
      </c>
      <c r="AX1638">
        <f>Tabla1[[#This Row],[precio del paquete]]-Tabla1[[#This Row],[Saldo_Deudor]]</f>
        <v>1000</v>
      </c>
      <c r="AY1638">
        <v>13800</v>
      </c>
      <c r="AZ1638">
        <v>0</v>
      </c>
      <c r="BA1638">
        <v>0</v>
      </c>
      <c r="BB1638" s="20">
        <v>0</v>
      </c>
      <c r="BC1638" t="s">
        <v>3865</v>
      </c>
      <c r="BD1638" t="s">
        <v>3927</v>
      </c>
      <c r="BE1638" t="s">
        <v>3</v>
      </c>
      <c r="BF1638" t="s">
        <v>3</v>
      </c>
      <c r="BG1638" t="s">
        <v>3</v>
      </c>
      <c r="BH1638" t="s">
        <v>3</v>
      </c>
      <c r="BI1638" t="s">
        <v>3</v>
      </c>
      <c r="BJ1638" s="18" t="s">
        <v>6127</v>
      </c>
      <c r="BK1638" t="s">
        <v>3</v>
      </c>
      <c r="BL1638" t="s">
        <v>132</v>
      </c>
      <c r="BM1638" t="s">
        <v>1</v>
      </c>
      <c r="BN1638">
        <f>Tabla1[[#This Row],[precio del paquete]]</f>
        <v>14800</v>
      </c>
      <c r="BO1638" t="s">
        <v>1</v>
      </c>
      <c r="BP1638" t="s">
        <v>1</v>
      </c>
      <c r="BQ1638" t="s">
        <v>1</v>
      </c>
      <c r="BR1638" t="s">
        <v>1</v>
      </c>
      <c r="BS1638" t="s">
        <v>1</v>
      </c>
      <c r="BT1638" t="s">
        <v>1</v>
      </c>
      <c r="BU1638" t="s">
        <v>1</v>
      </c>
      <c r="BV1638" t="s">
        <v>1</v>
      </c>
      <c r="BW1638" t="s">
        <v>0</v>
      </c>
      <c r="BX1638" t="s">
        <v>1</v>
      </c>
      <c r="BY1638" t="s">
        <v>1</v>
      </c>
      <c r="BZ1638" t="s">
        <v>1</v>
      </c>
      <c r="CA1638" t="s">
        <v>1</v>
      </c>
      <c r="CB1638" t="s">
        <v>1</v>
      </c>
      <c r="CD1638" t="str" cm="1">
        <f t="array" aca="1" ref="CD1638" ca="1">eConcatenar(A1638:CB1638,"|")</f>
        <v>jV4qaujl7dyzMsbK|PAR2021-0983|3|MEMORIAL|TABASCO|PARAISO|EL LIMON|2021-03-15|14800|0|200|50|2|0|0|0|0|0|0|0|0|0|0|0|0|0|0|ARJONA|SANTOS|FRANCISCO|SOLTERO|X|X|CARRETERA A DOS BOCA|EL LIMON|X|9331588331|X|X|X|CARRETERA A DOS BOCA|X|LUNES|X|X|X|X|X|DOMICILIO |1000|13800|0|0|0|2021-05-13|2021-05-20|x|x|x|x|x|2I10NYNXIAWALFA|x|HOMBRE|X|14800|X|X|X|X|X|X|X|X|CARDENAS|X|X|X|X|X</v>
      </c>
    </row>
    <row r="1639" spans="1:82" x14ac:dyDescent="0.25">
      <c r="A1639" t="s">
        <v>1773</v>
      </c>
      <c r="B1639" t="s">
        <v>2654</v>
      </c>
      <c r="C1639">
        <v>3</v>
      </c>
      <c r="D1639" t="s">
        <v>3183</v>
      </c>
      <c r="E1639" t="s">
        <v>3188</v>
      </c>
      <c r="F1639" t="s">
        <v>3192</v>
      </c>
      <c r="G1639" t="s">
        <v>3498</v>
      </c>
      <c r="H1639" t="s">
        <v>3800</v>
      </c>
      <c r="I1639">
        <v>14800</v>
      </c>
      <c r="J1639">
        <v>0</v>
      </c>
      <c r="K1639">
        <v>200</v>
      </c>
      <c r="L1639">
        <v>50</v>
      </c>
      <c r="M1639">
        <v>2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0</v>
      </c>
      <c r="AB1639" t="s">
        <v>4296</v>
      </c>
      <c r="AC1639" t="s">
        <v>4325</v>
      </c>
      <c r="AD1639" t="s">
        <v>4770</v>
      </c>
      <c r="AE1639" t="s">
        <v>4</v>
      </c>
      <c r="AF1639" t="s">
        <v>1</v>
      </c>
      <c r="AG1639" t="s">
        <v>1</v>
      </c>
      <c r="AH1639" t="s">
        <v>5571</v>
      </c>
      <c r="AI1639" t="s">
        <v>3498</v>
      </c>
      <c r="AJ1639" t="s">
        <v>1</v>
      </c>
      <c r="AK1639">
        <v>9331187027</v>
      </c>
      <c r="AL1639" t="s">
        <v>1</v>
      </c>
      <c r="AM1639" t="s">
        <v>1</v>
      </c>
      <c r="AN1639" t="s">
        <v>1</v>
      </c>
      <c r="AO1639" t="s">
        <v>5571</v>
      </c>
      <c r="AP1639" t="s">
        <v>1</v>
      </c>
      <c r="AQ1639" t="s">
        <v>2</v>
      </c>
      <c r="AR1639" t="s">
        <v>1</v>
      </c>
      <c r="AS1639" t="s">
        <v>1</v>
      </c>
      <c r="AT1639" t="s">
        <v>1</v>
      </c>
      <c r="AU1639" t="s">
        <v>1</v>
      </c>
      <c r="AV1639" t="s">
        <v>1</v>
      </c>
      <c r="AW1639" t="s">
        <v>11</v>
      </c>
      <c r="AX1639">
        <f>Tabla1[[#This Row],[precio del paquete]]-Tabla1[[#This Row],[Saldo_Deudor]]</f>
        <v>7700</v>
      </c>
      <c r="AY1639">
        <v>7100</v>
      </c>
      <c r="AZ1639">
        <v>0</v>
      </c>
      <c r="BA1639">
        <v>0</v>
      </c>
      <c r="BB1639" s="20">
        <v>0</v>
      </c>
      <c r="BC1639" t="s">
        <v>3854</v>
      </c>
      <c r="BD1639" t="s">
        <v>6090</v>
      </c>
      <c r="BE1639" t="s">
        <v>3</v>
      </c>
      <c r="BF1639" t="s">
        <v>3</v>
      </c>
      <c r="BG1639" t="s">
        <v>3</v>
      </c>
      <c r="BH1639" t="s">
        <v>3</v>
      </c>
      <c r="BI1639" t="s">
        <v>3</v>
      </c>
      <c r="BJ1639" s="19" t="s">
        <v>6131</v>
      </c>
      <c r="BK1639" t="s">
        <v>3</v>
      </c>
      <c r="BL1639" t="s">
        <v>132</v>
      </c>
      <c r="BM1639" t="s">
        <v>1</v>
      </c>
      <c r="BN1639">
        <f>Tabla1[[#This Row],[precio del paquete]]</f>
        <v>14800</v>
      </c>
      <c r="BO1639" t="s">
        <v>1</v>
      </c>
      <c r="BP1639" t="s">
        <v>1</v>
      </c>
      <c r="BQ1639" t="s">
        <v>1</v>
      </c>
      <c r="BR1639" t="s">
        <v>1</v>
      </c>
      <c r="BS1639" t="s">
        <v>1</v>
      </c>
      <c r="BT1639" t="s">
        <v>1</v>
      </c>
      <c r="BU1639" t="s">
        <v>1</v>
      </c>
      <c r="BV1639" t="s">
        <v>1</v>
      </c>
      <c r="BW1639" t="s">
        <v>0</v>
      </c>
      <c r="BX1639" t="s">
        <v>1</v>
      </c>
      <c r="BY1639" t="s">
        <v>1</v>
      </c>
      <c r="BZ1639" t="s">
        <v>1</v>
      </c>
      <c r="CA1639" t="s">
        <v>1</v>
      </c>
      <c r="CB1639" t="s">
        <v>1</v>
      </c>
      <c r="CD1639" t="str" cm="1">
        <f t="array" aca="1" ref="CD1639" ca="1">eConcatenar(A1639:CB1639,"|")</f>
        <v>sA7UGYMGuNS5Oq3E|PAR2021-1129|3|MEMORIAL|TABASCO|PARAISO|PUERTO CHILTEPEC|2021-03-23|14800|0|200|50|2|0|0|0|0|0|0|0|0|0|0|0|0|0|0|MENESES|SEGURA|ARTURO|SOLTERO|X|X|GONZALEZ SIN NUMERO|PUERTO CHILTEPEC|X|9331187027|X|X|X|GONZALEZ SIN NUMERO|X|LUNES|X|X|X|X|X|DOMICILIO |7700|7100|0|0|0|2021-06-10|2021-06-17|x|x|x|x|x|QWZBUE029KVTQO|x|HOMBRE|X|14800|X|X|X|X|X|X|X|X|CARDENAS|X|X|X|X|X</v>
      </c>
    </row>
    <row r="1640" spans="1:82" x14ac:dyDescent="0.25">
      <c r="A1640" t="s">
        <v>1774</v>
      </c>
      <c r="B1640" t="s">
        <v>2507</v>
      </c>
      <c r="C1640">
        <v>3</v>
      </c>
      <c r="D1640" t="s">
        <v>3183</v>
      </c>
      <c r="E1640" t="s">
        <v>3188</v>
      </c>
      <c r="F1640" t="s">
        <v>3192</v>
      </c>
      <c r="G1640" t="s">
        <v>3416</v>
      </c>
      <c r="H1640" t="s">
        <v>3944</v>
      </c>
      <c r="I1640">
        <v>14800</v>
      </c>
      <c r="J1640">
        <v>0</v>
      </c>
      <c r="K1640">
        <v>400</v>
      </c>
      <c r="L1640">
        <v>50</v>
      </c>
      <c r="M1640">
        <v>2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 t="s">
        <v>4188</v>
      </c>
      <c r="AC1640" t="s">
        <v>4305</v>
      </c>
      <c r="AD1640" t="s">
        <v>4451</v>
      </c>
      <c r="AE1640" t="s">
        <v>4</v>
      </c>
      <c r="AF1640" t="s">
        <v>1</v>
      </c>
      <c r="AG1640" t="s">
        <v>1</v>
      </c>
      <c r="AH1640" t="s">
        <v>5471</v>
      </c>
      <c r="AI1640" t="s">
        <v>3416</v>
      </c>
      <c r="AJ1640" t="s">
        <v>1</v>
      </c>
      <c r="AK1640">
        <v>9331544790</v>
      </c>
      <c r="AL1640" t="s">
        <v>1</v>
      </c>
      <c r="AM1640" t="s">
        <v>1</v>
      </c>
      <c r="AN1640" t="s">
        <v>1</v>
      </c>
      <c r="AO1640" t="s">
        <v>5471</v>
      </c>
      <c r="AP1640" t="s">
        <v>1</v>
      </c>
      <c r="AQ1640" t="s">
        <v>2</v>
      </c>
      <c r="AR1640" t="s">
        <v>1</v>
      </c>
      <c r="AS1640" t="s">
        <v>1</v>
      </c>
      <c r="AT1640" t="s">
        <v>1</v>
      </c>
      <c r="AU1640" t="s">
        <v>1</v>
      </c>
      <c r="AV1640" t="s">
        <v>1</v>
      </c>
      <c r="AW1640" t="s">
        <v>11</v>
      </c>
      <c r="AX1640">
        <f>Tabla1[[#This Row],[precio del paquete]]-Tabla1[[#This Row],[Saldo_Deudor]]</f>
        <v>3250</v>
      </c>
      <c r="AY1640">
        <v>11550</v>
      </c>
      <c r="AZ1640">
        <v>0</v>
      </c>
      <c r="BA1640">
        <v>0</v>
      </c>
      <c r="BB1640" s="20">
        <v>0</v>
      </c>
      <c r="BC1640" t="s">
        <v>3854</v>
      </c>
      <c r="BD1640" t="s">
        <v>6090</v>
      </c>
      <c r="BE1640" t="s">
        <v>3</v>
      </c>
      <c r="BF1640" t="s">
        <v>3</v>
      </c>
      <c r="BG1640" t="s">
        <v>3</v>
      </c>
      <c r="BH1640" t="s">
        <v>3</v>
      </c>
      <c r="BI1640" t="s">
        <v>3</v>
      </c>
      <c r="BJ1640" s="18" t="s">
        <v>6131</v>
      </c>
      <c r="BK1640" t="s">
        <v>3</v>
      </c>
      <c r="BL1640" t="s">
        <v>132</v>
      </c>
      <c r="BM1640" t="s">
        <v>1</v>
      </c>
      <c r="BN1640">
        <f>Tabla1[[#This Row],[precio del paquete]]</f>
        <v>14800</v>
      </c>
      <c r="BO1640" t="s">
        <v>1</v>
      </c>
      <c r="BP1640" t="s">
        <v>1</v>
      </c>
      <c r="BQ1640" t="s">
        <v>1</v>
      </c>
      <c r="BR1640" t="s">
        <v>1</v>
      </c>
      <c r="BS1640" t="s">
        <v>1</v>
      </c>
      <c r="BT1640" t="s">
        <v>1</v>
      </c>
      <c r="BU1640" t="s">
        <v>1</v>
      </c>
      <c r="BV1640" t="s">
        <v>1</v>
      </c>
      <c r="BW1640" t="s">
        <v>0</v>
      </c>
      <c r="BX1640" t="s">
        <v>1</v>
      </c>
      <c r="BY1640" t="s">
        <v>1</v>
      </c>
      <c r="BZ1640" t="s">
        <v>1</v>
      </c>
      <c r="CA1640" t="s">
        <v>1</v>
      </c>
      <c r="CB1640" t="s">
        <v>1</v>
      </c>
      <c r="CD1640" t="str" cm="1">
        <f t="array" aca="1" ref="CD1640" ca="1">eConcatenar(A1640:CB1640,"|")</f>
        <v>ssE1C6OZONnFyn1x|PAR2021-0582|3|MEMORIAL|TABASCO|PARAISO|LAS FLORES PRIMERA SECCION|2021-02-19|14800|0|400|50|2|0|0|0|0|0|0|0|0|0|0|0|0|0|0|ARIAS|SANCHEZ|MARIA DEL ROSARIO|SOLTERO|X|X|CALLE BUGAMBILIA|LAS FLORES PRIMERA SECCION|X|9331544790|X|X|X|CALLE BUGAMBILIA|X|LUNES|X|X|X|X|X|DOMICILIO |3250|11550|0|0|0|2021-06-10|2021-06-17|x|x|x|x|x|QWZBUE029KVTQO|x|HOMBRE|X|14800|X|X|X|X|X|X|X|X|CARDENAS|X|X|X|X|X</v>
      </c>
    </row>
    <row r="1641" spans="1:82" x14ac:dyDescent="0.25">
      <c r="A1641" t="s">
        <v>1775</v>
      </c>
      <c r="B1641" t="s">
        <v>2195</v>
      </c>
      <c r="C1641">
        <v>3</v>
      </c>
      <c r="D1641" t="s">
        <v>3185</v>
      </c>
      <c r="E1641" t="s">
        <v>3188</v>
      </c>
      <c r="F1641" t="s">
        <v>3192</v>
      </c>
      <c r="G1641" t="s">
        <v>5</v>
      </c>
      <c r="H1641" t="s">
        <v>3798</v>
      </c>
      <c r="I1641">
        <v>12900</v>
      </c>
      <c r="J1641">
        <v>0</v>
      </c>
      <c r="K1641">
        <v>200</v>
      </c>
      <c r="L1641">
        <v>50</v>
      </c>
      <c r="M1641">
        <v>2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 t="s">
        <v>4305</v>
      </c>
      <c r="AC1641" t="s">
        <v>4206</v>
      </c>
      <c r="AD1641" t="s">
        <v>4306</v>
      </c>
      <c r="AE1641" t="s">
        <v>4</v>
      </c>
      <c r="AF1641" t="s">
        <v>1</v>
      </c>
      <c r="AG1641" t="s">
        <v>1</v>
      </c>
      <c r="AH1641" t="s">
        <v>5234</v>
      </c>
      <c r="AI1641" t="s">
        <v>5</v>
      </c>
      <c r="AJ1641" t="s">
        <v>1</v>
      </c>
      <c r="AK1641">
        <v>9333297766</v>
      </c>
      <c r="AL1641" t="s">
        <v>1</v>
      </c>
      <c r="AM1641" t="s">
        <v>1</v>
      </c>
      <c r="AN1641" t="s">
        <v>1</v>
      </c>
      <c r="AO1641" t="s">
        <v>5234</v>
      </c>
      <c r="AP1641" t="s">
        <v>1</v>
      </c>
      <c r="AQ1641" t="s">
        <v>2</v>
      </c>
      <c r="AR1641" t="s">
        <v>1</v>
      </c>
      <c r="AS1641" t="s">
        <v>1</v>
      </c>
      <c r="AT1641" t="s">
        <v>1</v>
      </c>
      <c r="AU1641" t="s">
        <v>1</v>
      </c>
      <c r="AV1641" t="s">
        <v>1</v>
      </c>
      <c r="AW1641" t="s">
        <v>11</v>
      </c>
      <c r="AX1641">
        <f>Tabla1[[#This Row],[precio del paquete]]-Tabla1[[#This Row],[Saldo_Deudor]]</f>
        <v>200</v>
      </c>
      <c r="AY1641">
        <v>12700</v>
      </c>
      <c r="AZ1641">
        <v>0</v>
      </c>
      <c r="BA1641">
        <v>0</v>
      </c>
      <c r="BB1641" s="20">
        <v>0</v>
      </c>
      <c r="BC1641" t="s">
        <v>3798</v>
      </c>
      <c r="BD1641" t="s">
        <v>3962</v>
      </c>
      <c r="BE1641" t="s">
        <v>3</v>
      </c>
      <c r="BF1641" t="s">
        <v>3</v>
      </c>
      <c r="BG1641" t="s">
        <v>3</v>
      </c>
      <c r="BH1641" t="s">
        <v>3</v>
      </c>
      <c r="BI1641" t="s">
        <v>3</v>
      </c>
      <c r="BJ1641" s="19" t="s">
        <v>6131</v>
      </c>
      <c r="BK1641" t="s">
        <v>3</v>
      </c>
      <c r="BL1641" t="s">
        <v>132</v>
      </c>
      <c r="BM1641" t="s">
        <v>1</v>
      </c>
      <c r="BN1641">
        <f>Tabla1[[#This Row],[precio del paquete]]</f>
        <v>12900</v>
      </c>
      <c r="BO1641" t="s">
        <v>1</v>
      </c>
      <c r="BP1641" t="s">
        <v>1</v>
      </c>
      <c r="BQ1641" t="s">
        <v>1</v>
      </c>
      <c r="BR1641" t="s">
        <v>1</v>
      </c>
      <c r="BS1641" t="s">
        <v>1</v>
      </c>
      <c r="BT1641" t="s">
        <v>1</v>
      </c>
      <c r="BU1641" t="s">
        <v>1</v>
      </c>
      <c r="BV1641" t="s">
        <v>1</v>
      </c>
      <c r="BW1641" t="s">
        <v>0</v>
      </c>
      <c r="BX1641" t="s">
        <v>1</v>
      </c>
      <c r="BY1641" t="s">
        <v>1</v>
      </c>
      <c r="BZ1641" t="s">
        <v>1</v>
      </c>
      <c r="CA1641" t="s">
        <v>1</v>
      </c>
      <c r="CB1641" t="s">
        <v>1</v>
      </c>
      <c r="CD1641" t="str" cm="1">
        <f t="array" aca="1" ref="CD1641" ca="1">eConcatenar(A1641:CB1641,"|")</f>
        <v>sIzzI7wOBYLIMP8G|PAR2021-0707|3|IMPERIAL DE LUJO|TABASCO|PARAISO|CENTRO|2021-02-22|12900|0|200|50|2|0|0|0|0|0|0|0|0|0|0|0|0|0|0|SANCHEZ|MARTINEZ|GUADALUPE|SOLTERO|X|X|SANTOS DEGOLLADOS SIN NUMERO|CENTRO|X|9333297766|X|X|X|SANTOS DEGOLLADOS SIN NUMERO|X|LUNES|X|X|X|X|X|DOMICILIO |200|12700|0|0|0|2021-02-22|2021-03-01|x|x|x|x|x|QWZBUE029KVTQO|x|HOMBRE|X|12900|X|X|X|X|X|X|X|X|CARDENAS|X|X|X|X|X</v>
      </c>
    </row>
    <row r="1642" spans="1:82" x14ac:dyDescent="0.25">
      <c r="A1642" t="s">
        <v>1776</v>
      </c>
      <c r="B1642" t="s">
        <v>2391</v>
      </c>
      <c r="C1642">
        <v>3</v>
      </c>
      <c r="D1642" t="s">
        <v>4177</v>
      </c>
      <c r="E1642" t="s">
        <v>3188</v>
      </c>
      <c r="F1642" t="s">
        <v>3192</v>
      </c>
      <c r="G1642" t="s">
        <v>3349</v>
      </c>
      <c r="H1642" t="s">
        <v>3914</v>
      </c>
      <c r="I1642">
        <v>31800</v>
      </c>
      <c r="J1642">
        <v>0</v>
      </c>
      <c r="K1642">
        <v>800</v>
      </c>
      <c r="L1642">
        <v>50</v>
      </c>
      <c r="M1642">
        <v>2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 t="s">
        <v>4450</v>
      </c>
      <c r="AC1642" t="s">
        <v>4567</v>
      </c>
      <c r="AD1642" t="s">
        <v>4568</v>
      </c>
      <c r="AE1642" t="s">
        <v>4</v>
      </c>
      <c r="AF1642" t="s">
        <v>1</v>
      </c>
      <c r="AG1642" t="s">
        <v>1</v>
      </c>
      <c r="AH1642" t="s">
        <v>5388</v>
      </c>
      <c r="AI1642" t="s">
        <v>3349</v>
      </c>
      <c r="AJ1642" t="s">
        <v>1</v>
      </c>
      <c r="AK1642">
        <v>9331060112</v>
      </c>
      <c r="AL1642" t="s">
        <v>1</v>
      </c>
      <c r="AM1642" t="s">
        <v>1</v>
      </c>
      <c r="AN1642" t="s">
        <v>1</v>
      </c>
      <c r="AO1642" t="s">
        <v>5388</v>
      </c>
      <c r="AP1642" t="s">
        <v>1</v>
      </c>
      <c r="AQ1642" t="s">
        <v>2</v>
      </c>
      <c r="AR1642" t="s">
        <v>1</v>
      </c>
      <c r="AS1642" t="s">
        <v>1</v>
      </c>
      <c r="AT1642" t="s">
        <v>1</v>
      </c>
      <c r="AU1642" t="s">
        <v>1</v>
      </c>
      <c r="AV1642" t="s">
        <v>1</v>
      </c>
      <c r="AW1642" t="s">
        <v>11</v>
      </c>
      <c r="AX1642">
        <f>Tabla1[[#This Row],[precio del paquete]]-Tabla1[[#This Row],[Saldo_Deudor]]</f>
        <v>800</v>
      </c>
      <c r="AY1642">
        <v>31000</v>
      </c>
      <c r="AZ1642">
        <v>0</v>
      </c>
      <c r="BA1642">
        <v>0</v>
      </c>
      <c r="BB1642" s="20">
        <v>0</v>
      </c>
      <c r="BC1642" t="s">
        <v>5977</v>
      </c>
      <c r="BD1642" t="s">
        <v>3854</v>
      </c>
      <c r="BE1642" t="s">
        <v>3</v>
      </c>
      <c r="BF1642" t="s">
        <v>3</v>
      </c>
      <c r="BG1642" t="s">
        <v>3</v>
      </c>
      <c r="BH1642" t="s">
        <v>3</v>
      </c>
      <c r="BI1642" t="s">
        <v>3</v>
      </c>
      <c r="BJ1642" s="18" t="s">
        <v>6131</v>
      </c>
      <c r="BK1642" t="s">
        <v>3</v>
      </c>
      <c r="BL1642" t="s">
        <v>132</v>
      </c>
      <c r="BM1642" t="s">
        <v>1</v>
      </c>
      <c r="BN1642">
        <f>Tabla1[[#This Row],[precio del paquete]]</f>
        <v>31800</v>
      </c>
      <c r="BO1642" t="s">
        <v>1</v>
      </c>
      <c r="BP1642" t="s">
        <v>1</v>
      </c>
      <c r="BQ1642" t="s">
        <v>1</v>
      </c>
      <c r="BR1642" t="s">
        <v>1</v>
      </c>
      <c r="BS1642" t="s">
        <v>1</v>
      </c>
      <c r="BT1642" t="s">
        <v>1</v>
      </c>
      <c r="BU1642" t="s">
        <v>1</v>
      </c>
      <c r="BV1642" t="s">
        <v>1</v>
      </c>
      <c r="BW1642" t="s">
        <v>0</v>
      </c>
      <c r="BX1642" t="s">
        <v>1</v>
      </c>
      <c r="BY1642" t="s">
        <v>1</v>
      </c>
      <c r="BZ1642" t="s">
        <v>1</v>
      </c>
      <c r="CA1642" t="s">
        <v>1</v>
      </c>
      <c r="CB1642" t="s">
        <v>1</v>
      </c>
      <c r="CD1642" t="str" cm="1">
        <f t="array" aca="1" ref="CD1642" ca="1">eConcatenar(A1642:CB1642,"|")</f>
        <v>xiDlJlHRU7w5DFP6|PAR2021-0941|3|CREMACION|TABASCO|PARAISO|EL LIMON|2021-08-03|31800|0|800|50|2|0|0|0|0|0|0|0|0|0|0|0|0|0|0|RICARDEZ|ANGULO|JULIO CESAR|SOLTERO|X|X|ENTRADA EL ESCRIBANO|EL LIMON|X|9331060112|X|X|X|ENTRADA EL ESCRIBANO|X|LUNES|X|X|X|X|X|DOMICILIO |800|31000|0|0|0|2021-06-03|2021-06-10|x|x|x|x|x|QWZBUE029KVTQO|x|HOMBRE|X|31800|X|X|X|X|X|X|X|X|CARDENAS|X|X|X|X|X</v>
      </c>
    </row>
    <row r="1643" spans="1:82" x14ac:dyDescent="0.25">
      <c r="A1643" t="s">
        <v>1777</v>
      </c>
      <c r="B1643" t="s">
        <v>2652</v>
      </c>
      <c r="C1643">
        <v>3</v>
      </c>
      <c r="D1643" t="s">
        <v>3183</v>
      </c>
      <c r="E1643" t="s">
        <v>3188</v>
      </c>
      <c r="F1643" t="s">
        <v>3192</v>
      </c>
      <c r="G1643" t="s">
        <v>3497</v>
      </c>
      <c r="H1643" t="s">
        <v>3994</v>
      </c>
      <c r="I1643">
        <v>14800</v>
      </c>
      <c r="J1643">
        <v>0</v>
      </c>
      <c r="K1643">
        <v>100</v>
      </c>
      <c r="L1643">
        <v>50</v>
      </c>
      <c r="M1643">
        <v>2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  <c r="AA1643">
        <v>0</v>
      </c>
      <c r="AB1643" t="s">
        <v>4215</v>
      </c>
      <c r="AC1643" t="s">
        <v>4491</v>
      </c>
      <c r="AD1643" t="s">
        <v>4801</v>
      </c>
      <c r="AE1643" t="s">
        <v>4</v>
      </c>
      <c r="AF1643" t="s">
        <v>1</v>
      </c>
      <c r="AG1643" t="s">
        <v>1</v>
      </c>
      <c r="AH1643" t="s">
        <v>5569</v>
      </c>
      <c r="AI1643" t="s">
        <v>3497</v>
      </c>
      <c r="AJ1643" t="s">
        <v>1</v>
      </c>
      <c r="AK1643">
        <v>9331325628</v>
      </c>
      <c r="AL1643" t="s">
        <v>1</v>
      </c>
      <c r="AM1643" t="s">
        <v>1</v>
      </c>
      <c r="AN1643" t="s">
        <v>1</v>
      </c>
      <c r="AO1643" t="s">
        <v>5569</v>
      </c>
      <c r="AP1643" t="s">
        <v>1</v>
      </c>
      <c r="AQ1643" t="s">
        <v>2</v>
      </c>
      <c r="AR1643" t="s">
        <v>1</v>
      </c>
      <c r="AS1643" t="s">
        <v>1</v>
      </c>
      <c r="AT1643" t="s">
        <v>1</v>
      </c>
      <c r="AU1643" t="s">
        <v>1</v>
      </c>
      <c r="AV1643" t="s">
        <v>1</v>
      </c>
      <c r="AW1643" t="s">
        <v>11</v>
      </c>
      <c r="AX1643">
        <f>Tabla1[[#This Row],[precio del paquete]]-Tabla1[[#This Row],[Saldo_Deudor]]</f>
        <v>100</v>
      </c>
      <c r="AY1643">
        <v>14700</v>
      </c>
      <c r="AZ1643">
        <v>0</v>
      </c>
      <c r="BA1643">
        <v>0</v>
      </c>
      <c r="BB1643" s="20">
        <v>0</v>
      </c>
      <c r="BC1643" t="s">
        <v>3997</v>
      </c>
      <c r="BD1643" t="s">
        <v>5997</v>
      </c>
      <c r="BE1643" t="s">
        <v>3</v>
      </c>
      <c r="BF1643" t="s">
        <v>3</v>
      </c>
      <c r="BG1643" t="s">
        <v>3</v>
      </c>
      <c r="BH1643" t="s">
        <v>3</v>
      </c>
      <c r="BI1643" t="s">
        <v>3</v>
      </c>
      <c r="BJ1643" s="19" t="s">
        <v>6131</v>
      </c>
      <c r="BK1643" t="s">
        <v>3</v>
      </c>
      <c r="BL1643" t="s">
        <v>132</v>
      </c>
      <c r="BM1643" t="s">
        <v>1</v>
      </c>
      <c r="BN1643">
        <f>Tabla1[[#This Row],[precio del paquete]]</f>
        <v>14800</v>
      </c>
      <c r="BO1643" t="s">
        <v>1</v>
      </c>
      <c r="BP1643" t="s">
        <v>1</v>
      </c>
      <c r="BQ1643" t="s">
        <v>1</v>
      </c>
      <c r="BR1643" t="s">
        <v>1</v>
      </c>
      <c r="BS1643" t="s">
        <v>1</v>
      </c>
      <c r="BT1643" t="s">
        <v>1</v>
      </c>
      <c r="BU1643" t="s">
        <v>1</v>
      </c>
      <c r="BV1643" t="s">
        <v>1</v>
      </c>
      <c r="BW1643" t="s">
        <v>0</v>
      </c>
      <c r="BX1643" t="s">
        <v>1</v>
      </c>
      <c r="BY1643" t="s">
        <v>1</v>
      </c>
      <c r="BZ1643" t="s">
        <v>1</v>
      </c>
      <c r="CA1643" t="s">
        <v>1</v>
      </c>
      <c r="CB1643" t="s">
        <v>1</v>
      </c>
      <c r="CD1643" t="str" cm="1">
        <f t="array" aca="1" ref="CD1643" ca="1">eConcatenar(A1643:CB1643,"|")</f>
        <v>Pmi1pd3b8OIplZHT|PAR2021-1356|3|MEMORIAL|TABASCO|PARAISO|PUERTO CEIBA CARRIZAL |2021-09-19|14800|0|100|50|2|0|0|0|0|0|0|0|0|0|0|0|0|0|0|COLLADO|CHABLE|LORENZO|SOLTERO|X|X|CALLE SIN NOMBRE SIN NUMERO|PUERTO CEIBA CARRIZAL |X|9331325628|X|X|X|CALLE SIN NOMBRE SIN NUMERO|X|LUNES|X|X|X|X|X|DOMICILIO |100|14700|0|0|0|2021-04-14|2021-04-21|x|x|x|x|x|QWZBUE029KVTQO|x|HOMBRE|X|14800|X|X|X|X|X|X|X|X|CARDENAS|X|X|X|X|X</v>
      </c>
    </row>
    <row r="1644" spans="1:82" x14ac:dyDescent="0.25">
      <c r="A1644" t="s">
        <v>1778</v>
      </c>
      <c r="B1644" t="s">
        <v>2389</v>
      </c>
      <c r="C1644">
        <v>3</v>
      </c>
      <c r="D1644" t="s">
        <v>3183</v>
      </c>
      <c r="E1644" t="s">
        <v>3188</v>
      </c>
      <c r="F1644" t="s">
        <v>3192</v>
      </c>
      <c r="G1644" t="s">
        <v>3348</v>
      </c>
      <c r="H1644" t="s">
        <v>3912</v>
      </c>
      <c r="I1644">
        <v>14800</v>
      </c>
      <c r="J1644">
        <v>0</v>
      </c>
      <c r="K1644">
        <v>400</v>
      </c>
      <c r="L1644">
        <v>50</v>
      </c>
      <c r="M1644">
        <v>2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 t="s">
        <v>4494</v>
      </c>
      <c r="AC1644" t="s">
        <v>4184</v>
      </c>
      <c r="AD1644" t="s">
        <v>4199</v>
      </c>
      <c r="AE1644" t="s">
        <v>4</v>
      </c>
      <c r="AF1644" t="s">
        <v>1</v>
      </c>
      <c r="AG1644" t="s">
        <v>1</v>
      </c>
      <c r="AH1644" t="s">
        <v>5386</v>
      </c>
      <c r="AI1644" t="s">
        <v>3348</v>
      </c>
      <c r="AJ1644" t="s">
        <v>1</v>
      </c>
      <c r="AK1644">
        <v>9331021801</v>
      </c>
      <c r="AL1644" t="s">
        <v>1</v>
      </c>
      <c r="AM1644" t="s">
        <v>1</v>
      </c>
      <c r="AN1644" t="s">
        <v>1</v>
      </c>
      <c r="AO1644" t="s">
        <v>5386</v>
      </c>
      <c r="AP1644" t="s">
        <v>1</v>
      </c>
      <c r="AQ1644" t="s">
        <v>2</v>
      </c>
      <c r="AR1644" t="s">
        <v>1</v>
      </c>
      <c r="AS1644" t="s">
        <v>1</v>
      </c>
      <c r="AT1644" t="s">
        <v>1</v>
      </c>
      <c r="AU1644" t="s">
        <v>1</v>
      </c>
      <c r="AV1644" t="s">
        <v>1</v>
      </c>
      <c r="AW1644" t="s">
        <v>11</v>
      </c>
      <c r="AX1644">
        <f>Tabla1[[#This Row],[precio del paquete]]-Tabla1[[#This Row],[Saldo_Deudor]]</f>
        <v>3100</v>
      </c>
      <c r="AY1644">
        <v>11700</v>
      </c>
      <c r="AZ1644">
        <v>0</v>
      </c>
      <c r="BA1644">
        <v>0</v>
      </c>
      <c r="BB1644" s="20">
        <v>0</v>
      </c>
      <c r="BC1644" t="s">
        <v>3878</v>
      </c>
      <c r="BD1644" t="s">
        <v>6069</v>
      </c>
      <c r="BE1644" t="s">
        <v>3</v>
      </c>
      <c r="BF1644" t="s">
        <v>3</v>
      </c>
      <c r="BG1644" t="s">
        <v>3</v>
      </c>
      <c r="BH1644" t="s">
        <v>3</v>
      </c>
      <c r="BI1644" t="s">
        <v>3</v>
      </c>
      <c r="BJ1644" s="18" t="s">
        <v>6131</v>
      </c>
      <c r="BK1644" t="s">
        <v>3</v>
      </c>
      <c r="BL1644" t="s">
        <v>132</v>
      </c>
      <c r="BM1644" t="s">
        <v>1</v>
      </c>
      <c r="BN1644">
        <f>Tabla1[[#This Row],[precio del paquete]]</f>
        <v>14800</v>
      </c>
      <c r="BO1644" t="s">
        <v>1</v>
      </c>
      <c r="BP1644" t="s">
        <v>1</v>
      </c>
      <c r="BQ1644" t="s">
        <v>1</v>
      </c>
      <c r="BR1644" t="s">
        <v>1</v>
      </c>
      <c r="BS1644" t="s">
        <v>1</v>
      </c>
      <c r="BT1644" t="s">
        <v>1</v>
      </c>
      <c r="BU1644" t="s">
        <v>1</v>
      </c>
      <c r="BV1644" t="s">
        <v>1</v>
      </c>
      <c r="BW1644" t="s">
        <v>0</v>
      </c>
      <c r="BX1644" t="s">
        <v>1</v>
      </c>
      <c r="BY1644" t="s">
        <v>1</v>
      </c>
      <c r="BZ1644" t="s">
        <v>1</v>
      </c>
      <c r="CA1644" t="s">
        <v>1</v>
      </c>
      <c r="CB1644" t="s">
        <v>1</v>
      </c>
      <c r="CD1644" t="str" cm="1">
        <f t="array" aca="1" ref="CD1644" ca="1">eConcatenar(A1644:CB1644,"|")</f>
        <v>WFmkd7E6TfdEOZIR|PAR2020-3555|3|MEMORIAL|TABASCO|PARAISO|EL COQUITO|2020-12-31|14800|0|400|50|2|0|0|0|0|0|0|0|0|0|0|0|0|0|0|DIAZ|PEREZ|MARIA|SOLTERO|X|X|CALLE 18 DE MARZO SIN NUMERO|EL COQUITO|X|9331021801|X|X|X|CALLE 18 DE MARZO SIN NUMERO|X|LUNES|X|X|X|X|X|DOMICILIO |3100|11700|0|0|0|2021-03-03|2021-03-10|x|x|x|x|x|QWZBUE029KVTQO|x|HOMBRE|X|14800|X|X|X|X|X|X|X|X|CARDENAS|X|X|X|X|X</v>
      </c>
    </row>
    <row r="1645" spans="1:82" x14ac:dyDescent="0.25">
      <c r="A1645" t="s">
        <v>1779</v>
      </c>
      <c r="B1645" t="s">
        <v>2216</v>
      </c>
      <c r="C1645">
        <v>3</v>
      </c>
      <c r="D1645" t="s">
        <v>3183</v>
      </c>
      <c r="E1645" t="s">
        <v>3188</v>
      </c>
      <c r="F1645" t="s">
        <v>3192</v>
      </c>
      <c r="G1645" t="s">
        <v>3247</v>
      </c>
      <c r="H1645" t="s">
        <v>3810</v>
      </c>
      <c r="I1645">
        <v>14800</v>
      </c>
      <c r="J1645">
        <v>0</v>
      </c>
      <c r="K1645">
        <v>300</v>
      </c>
      <c r="L1645">
        <v>50</v>
      </c>
      <c r="M1645">
        <v>2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0</v>
      </c>
      <c r="AA1645">
        <v>0</v>
      </c>
      <c r="AB1645" t="s">
        <v>4339</v>
      </c>
      <c r="AC1645" t="s">
        <v>4294</v>
      </c>
      <c r="AD1645" t="s">
        <v>4340</v>
      </c>
      <c r="AE1645" t="s">
        <v>4</v>
      </c>
      <c r="AF1645" t="s">
        <v>1</v>
      </c>
      <c r="AG1645" t="s">
        <v>1</v>
      </c>
      <c r="AH1645" t="s">
        <v>5250</v>
      </c>
      <c r="AI1645" t="s">
        <v>3247</v>
      </c>
      <c r="AJ1645" t="s">
        <v>1</v>
      </c>
      <c r="AK1645">
        <v>9383865915</v>
      </c>
      <c r="AL1645" t="s">
        <v>1</v>
      </c>
      <c r="AM1645" t="s">
        <v>1</v>
      </c>
      <c r="AN1645" t="s">
        <v>1</v>
      </c>
      <c r="AO1645" t="s">
        <v>5250</v>
      </c>
      <c r="AP1645" t="s">
        <v>1</v>
      </c>
      <c r="AQ1645" t="s">
        <v>2</v>
      </c>
      <c r="AR1645" t="s">
        <v>1</v>
      </c>
      <c r="AS1645" t="s">
        <v>1</v>
      </c>
      <c r="AT1645" t="s">
        <v>1</v>
      </c>
      <c r="AU1645" t="s">
        <v>1</v>
      </c>
      <c r="AV1645" t="s">
        <v>1</v>
      </c>
      <c r="AW1645" t="s">
        <v>11</v>
      </c>
      <c r="AX1645">
        <f>Tabla1[[#This Row],[precio del paquete]]-Tabla1[[#This Row],[Saldo_Deudor]]</f>
        <v>800</v>
      </c>
      <c r="AY1645">
        <v>14000</v>
      </c>
      <c r="AZ1645">
        <v>0</v>
      </c>
      <c r="BA1645">
        <v>0</v>
      </c>
      <c r="BB1645" s="20">
        <v>0</v>
      </c>
      <c r="BC1645" t="s">
        <v>5965</v>
      </c>
      <c r="BD1645" t="s">
        <v>6049</v>
      </c>
      <c r="BE1645" t="s">
        <v>3</v>
      </c>
      <c r="BF1645" t="s">
        <v>3</v>
      </c>
      <c r="BG1645" t="s">
        <v>3</v>
      </c>
      <c r="BH1645" t="s">
        <v>3</v>
      </c>
      <c r="BI1645" t="s">
        <v>3</v>
      </c>
      <c r="BJ1645" s="19" t="s">
        <v>6131</v>
      </c>
      <c r="BK1645" t="s">
        <v>3</v>
      </c>
      <c r="BL1645" t="s">
        <v>132</v>
      </c>
      <c r="BM1645" t="s">
        <v>1</v>
      </c>
      <c r="BN1645">
        <f>Tabla1[[#This Row],[precio del paquete]]</f>
        <v>14800</v>
      </c>
      <c r="BO1645" t="s">
        <v>1</v>
      </c>
      <c r="BP1645" t="s">
        <v>1</v>
      </c>
      <c r="BQ1645" t="s">
        <v>1</v>
      </c>
      <c r="BR1645" t="s">
        <v>1</v>
      </c>
      <c r="BS1645" t="s">
        <v>1</v>
      </c>
      <c r="BT1645" t="s">
        <v>1</v>
      </c>
      <c r="BU1645" t="s">
        <v>1</v>
      </c>
      <c r="BV1645" t="s">
        <v>1</v>
      </c>
      <c r="BW1645" t="s">
        <v>0</v>
      </c>
      <c r="BX1645" t="s">
        <v>1</v>
      </c>
      <c r="BY1645" t="s">
        <v>1</v>
      </c>
      <c r="BZ1645" t="s">
        <v>1</v>
      </c>
      <c r="CA1645" t="s">
        <v>1</v>
      </c>
      <c r="CB1645" t="s">
        <v>1</v>
      </c>
      <c r="CD1645" t="str" cm="1">
        <f t="array" aca="1" ref="CD1645" ca="1">eConcatenar(A1645:CB1645,"|")</f>
        <v>dOjnDfK6KGlsff4N|PAR2021-1142|3|MEMORIAL|TABASCO|PARAISO|CHILTEPEC SECCION TANQUE|2021-03-25|14800|0|300|50|2|0|0|0|0|0|0|0|0|0|0|0|0|0|0|CALDERON|LAZARO|MARTHA EDITH|SOLTERO|X|X|ENTRADA DE LOS ALMACENES|CHILTEPEC SECCION TANQUE|X|9383865915|X|X|X|ENTRADA DE LOS ALMACENES|X|LUNES|X|X|X|X|X|DOMICILIO |800|14000|0|0|0|2022-06-08|2022-06-15|x|x|x|x|x|QWZBUE029KVTQO|x|HOMBRE|X|14800|X|X|X|X|X|X|X|X|CARDENAS|X|X|X|X|X</v>
      </c>
    </row>
    <row r="1646" spans="1:82" x14ac:dyDescent="0.25">
      <c r="A1646" t="s">
        <v>1780</v>
      </c>
      <c r="B1646" t="s">
        <v>2148</v>
      </c>
      <c r="C1646">
        <v>3</v>
      </c>
      <c r="D1646" t="s">
        <v>3185</v>
      </c>
      <c r="E1646" t="s">
        <v>3188</v>
      </c>
      <c r="F1646" t="s">
        <v>3192</v>
      </c>
      <c r="G1646" t="s">
        <v>3206</v>
      </c>
      <c r="H1646" t="s">
        <v>3764</v>
      </c>
      <c r="I1646">
        <v>12900</v>
      </c>
      <c r="J1646">
        <v>0</v>
      </c>
      <c r="K1646">
        <v>200</v>
      </c>
      <c r="L1646">
        <v>50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0</v>
      </c>
      <c r="AA1646">
        <v>0</v>
      </c>
      <c r="AB1646" t="s">
        <v>4217</v>
      </c>
      <c r="AC1646" t="s">
        <v>4212</v>
      </c>
      <c r="AD1646" t="s">
        <v>4218</v>
      </c>
      <c r="AE1646" t="s">
        <v>4</v>
      </c>
      <c r="AF1646" t="s">
        <v>1</v>
      </c>
      <c r="AG1646" t="s">
        <v>1</v>
      </c>
      <c r="AH1646" t="s">
        <v>5195</v>
      </c>
      <c r="AI1646" t="s">
        <v>3206</v>
      </c>
      <c r="AJ1646" t="s">
        <v>1</v>
      </c>
      <c r="AK1646">
        <v>9931116806</v>
      </c>
      <c r="AL1646" t="s">
        <v>1</v>
      </c>
      <c r="AM1646" t="s">
        <v>1</v>
      </c>
      <c r="AN1646" t="s">
        <v>1</v>
      </c>
      <c r="AO1646" t="s">
        <v>5195</v>
      </c>
      <c r="AP1646" t="s">
        <v>1</v>
      </c>
      <c r="AQ1646" t="s">
        <v>2</v>
      </c>
      <c r="AR1646" t="s">
        <v>1</v>
      </c>
      <c r="AS1646" t="s">
        <v>1</v>
      </c>
      <c r="AT1646" t="s">
        <v>1</v>
      </c>
      <c r="AU1646" t="s">
        <v>1</v>
      </c>
      <c r="AV1646" t="s">
        <v>1</v>
      </c>
      <c r="AW1646" t="s">
        <v>11</v>
      </c>
      <c r="AX1646">
        <f>Tabla1[[#This Row],[precio del paquete]]-Tabla1[[#This Row],[Saldo_Deudor]]</f>
        <v>2000</v>
      </c>
      <c r="AY1646">
        <v>10900</v>
      </c>
      <c r="AZ1646">
        <v>0</v>
      </c>
      <c r="BA1646">
        <v>0</v>
      </c>
      <c r="BB1646" s="20">
        <v>0</v>
      </c>
      <c r="BC1646" t="s">
        <v>3898</v>
      </c>
      <c r="BD1646" t="s">
        <v>3758</v>
      </c>
      <c r="BE1646" t="s">
        <v>3</v>
      </c>
      <c r="BF1646" t="s">
        <v>3</v>
      </c>
      <c r="BG1646" t="s">
        <v>3</v>
      </c>
      <c r="BH1646" t="s">
        <v>3</v>
      </c>
      <c r="BI1646" t="s">
        <v>3</v>
      </c>
      <c r="BJ1646" s="18" t="s">
        <v>6131</v>
      </c>
      <c r="BK1646" t="s">
        <v>3</v>
      </c>
      <c r="BL1646" t="s">
        <v>132</v>
      </c>
      <c r="BM1646" t="s">
        <v>1</v>
      </c>
      <c r="BN1646">
        <f>Tabla1[[#This Row],[precio del paquete]]</f>
        <v>12900</v>
      </c>
      <c r="BO1646" t="s">
        <v>1</v>
      </c>
      <c r="BP1646" t="s">
        <v>1</v>
      </c>
      <c r="BQ1646" t="s">
        <v>1</v>
      </c>
      <c r="BR1646" t="s">
        <v>1</v>
      </c>
      <c r="BS1646" t="s">
        <v>1</v>
      </c>
      <c r="BT1646" t="s">
        <v>1</v>
      </c>
      <c r="BU1646" t="s">
        <v>1</v>
      </c>
      <c r="BV1646" t="s">
        <v>1</v>
      </c>
      <c r="BW1646" t="s">
        <v>0</v>
      </c>
      <c r="BX1646" t="s">
        <v>1</v>
      </c>
      <c r="BY1646" t="s">
        <v>1</v>
      </c>
      <c r="BZ1646" t="s">
        <v>1</v>
      </c>
      <c r="CA1646" t="s">
        <v>1</v>
      </c>
      <c r="CB1646" t="s">
        <v>1</v>
      </c>
      <c r="CD1646" t="str" cm="1">
        <f t="array" aca="1" ref="CD1646" ca="1">eConcatenar(A1646:CB1646,"|")</f>
        <v>TRCEXbaB8J6CROHH|PAR2021-0101|3|IMPERIAL DE LUJO|TABASCO|PARAISO|AQUILES SERDAN |2021-05-01|12900|0|200|50|0|0|0|0|0|0|0|0|0|0|0|0|0|0|0|RODRIGUEZ|RAMIREZ|EFRAIN|SOLTERO|X|X|CARRETERA PARAISO JALAPITA|AQUILES SERDAN |X|9931116806|X|X|X|CARRETERA PARAISO JALAPITA|X|LUNES|X|X|X|X|X|DOMICILIO |2000|10900|0|0|0|2021-10-21|2021-10-28|x|x|x|x|x|QWZBUE029KVTQO|x|HOMBRE|X|12900|X|X|X|X|X|X|X|X|CARDENAS|X|X|X|X|X</v>
      </c>
    </row>
    <row r="1647" spans="1:82" x14ac:dyDescent="0.25">
      <c r="A1647" t="s">
        <v>1781</v>
      </c>
      <c r="B1647" t="s">
        <v>2508</v>
      </c>
      <c r="C1647">
        <v>3</v>
      </c>
      <c r="D1647" t="s">
        <v>3185</v>
      </c>
      <c r="E1647" t="s">
        <v>3188</v>
      </c>
      <c r="F1647" t="s">
        <v>3192</v>
      </c>
      <c r="G1647" t="s">
        <v>3416</v>
      </c>
      <c r="H1647" t="s">
        <v>3944</v>
      </c>
      <c r="I1647">
        <v>12900</v>
      </c>
      <c r="J1647">
        <v>0</v>
      </c>
      <c r="K1647">
        <v>100</v>
      </c>
      <c r="L1647">
        <v>50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 t="s">
        <v>4224</v>
      </c>
      <c r="AC1647" t="s">
        <v>4217</v>
      </c>
      <c r="AD1647" t="s">
        <v>4683</v>
      </c>
      <c r="AE1647" t="s">
        <v>4</v>
      </c>
      <c r="AF1647" t="s">
        <v>1</v>
      </c>
      <c r="AG1647" t="s">
        <v>1</v>
      </c>
      <c r="AH1647" t="s">
        <v>5472</v>
      </c>
      <c r="AI1647" t="s">
        <v>3416</v>
      </c>
      <c r="AJ1647" t="s">
        <v>1</v>
      </c>
      <c r="AK1647">
        <v>9331334238</v>
      </c>
      <c r="AL1647" t="s">
        <v>1</v>
      </c>
      <c r="AM1647" t="s">
        <v>1</v>
      </c>
      <c r="AN1647" t="s">
        <v>1</v>
      </c>
      <c r="AO1647" t="s">
        <v>5472</v>
      </c>
      <c r="AP1647" t="s">
        <v>1</v>
      </c>
      <c r="AQ1647" t="s">
        <v>2</v>
      </c>
      <c r="AR1647" t="s">
        <v>1</v>
      </c>
      <c r="AS1647" t="s">
        <v>1</v>
      </c>
      <c r="AT1647" t="s">
        <v>1</v>
      </c>
      <c r="AU1647" t="s">
        <v>1</v>
      </c>
      <c r="AV1647" t="s">
        <v>1</v>
      </c>
      <c r="AW1647" t="s">
        <v>11</v>
      </c>
      <c r="AX1647">
        <f>Tabla1[[#This Row],[precio del paquete]]-Tabla1[[#This Row],[Saldo_Deudor]]</f>
        <v>3100</v>
      </c>
      <c r="AY1647">
        <v>9800</v>
      </c>
      <c r="AZ1647">
        <v>0</v>
      </c>
      <c r="BA1647">
        <v>0</v>
      </c>
      <c r="BB1647" s="20">
        <v>0</v>
      </c>
      <c r="BC1647" t="s">
        <v>4074</v>
      </c>
      <c r="BD1647" t="s">
        <v>3930</v>
      </c>
      <c r="BE1647" t="s">
        <v>3</v>
      </c>
      <c r="BF1647" t="s">
        <v>3</v>
      </c>
      <c r="BG1647" t="s">
        <v>3</v>
      </c>
      <c r="BH1647" t="s">
        <v>3</v>
      </c>
      <c r="BI1647" t="s">
        <v>3</v>
      </c>
      <c r="BJ1647" s="19" t="s">
        <v>6131</v>
      </c>
      <c r="BK1647" t="s">
        <v>3</v>
      </c>
      <c r="BL1647" t="s">
        <v>132</v>
      </c>
      <c r="BM1647" t="s">
        <v>1</v>
      </c>
      <c r="BN1647">
        <f>Tabla1[[#This Row],[precio del paquete]]</f>
        <v>12900</v>
      </c>
      <c r="BO1647" t="s">
        <v>1</v>
      </c>
      <c r="BP1647" t="s">
        <v>1</v>
      </c>
      <c r="BQ1647" t="s">
        <v>1</v>
      </c>
      <c r="BR1647" t="s">
        <v>1</v>
      </c>
      <c r="BS1647" t="s">
        <v>1</v>
      </c>
      <c r="BT1647" t="s">
        <v>1</v>
      </c>
      <c r="BU1647" t="s">
        <v>1</v>
      </c>
      <c r="BV1647" t="s">
        <v>1</v>
      </c>
      <c r="BW1647" t="s">
        <v>0</v>
      </c>
      <c r="BX1647" t="s">
        <v>1</v>
      </c>
      <c r="BY1647" t="s">
        <v>1</v>
      </c>
      <c r="BZ1647" t="s">
        <v>1</v>
      </c>
      <c r="CA1647" t="s">
        <v>1</v>
      </c>
      <c r="CB1647" t="s">
        <v>1</v>
      </c>
      <c r="CD1647" t="str" cm="1">
        <f t="array" aca="1" ref="CD1647" ca="1">eConcatenar(A1647:CB1647,"|")</f>
        <v>Z1kaEpjh5BLU6g7Q|PAR2021-0579|3|IMPERIAL DE LUJO|TABASCO|PARAISO|LAS FLORES PRIMERA SECCION|2021-02-19|12900|0|100|50|0|0|0|0|0|0|0|0|0|0|0|0|0|0|0|DOMINGUEZ|RODRIGUEZ|GRISELDA|SOLTERO|X|X|LAS FLORES PRIMERA|LAS FLORES PRIMERA SECCION|X|9331334238|X|X|X|LAS FLORES PRIMERA|X|LUNES|X|X|X|X|X|DOMICILIO |3100|9800|0|0|0|2021-12-21|2021-12-28|x|x|x|x|x|QWZBUE029KVTQO|x|HOMBRE|X|12900|X|X|X|X|X|X|X|X|CARDENAS|X|X|X|X|X</v>
      </c>
    </row>
    <row r="1648" spans="1:82" x14ac:dyDescent="0.25">
      <c r="A1648" t="s">
        <v>1782</v>
      </c>
      <c r="B1648" t="s">
        <v>2506</v>
      </c>
      <c r="C1648">
        <v>3</v>
      </c>
      <c r="D1648" t="s">
        <v>3186</v>
      </c>
      <c r="E1648" t="s">
        <v>3188</v>
      </c>
      <c r="F1648" t="s">
        <v>3192</v>
      </c>
      <c r="G1648" t="s">
        <v>3415</v>
      </c>
      <c r="H1648" t="s">
        <v>3943</v>
      </c>
      <c r="I1648">
        <v>19800</v>
      </c>
      <c r="J1648">
        <v>0</v>
      </c>
      <c r="K1648">
        <v>400</v>
      </c>
      <c r="L1648">
        <v>50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0</v>
      </c>
      <c r="Y1648">
        <v>0</v>
      </c>
      <c r="Z1648">
        <v>0</v>
      </c>
      <c r="AA1648">
        <v>0</v>
      </c>
      <c r="AB1648" t="s">
        <v>4186</v>
      </c>
      <c r="AC1648" t="s">
        <v>4217</v>
      </c>
      <c r="AD1648" t="s">
        <v>4682</v>
      </c>
      <c r="AE1648" t="s">
        <v>4</v>
      </c>
      <c r="AF1648" t="s">
        <v>1</v>
      </c>
      <c r="AG1648" t="s">
        <v>1</v>
      </c>
      <c r="AH1648" t="s">
        <v>5470</v>
      </c>
      <c r="AI1648" t="s">
        <v>3415</v>
      </c>
      <c r="AJ1648" t="s">
        <v>1</v>
      </c>
      <c r="AK1648">
        <v>9331235396</v>
      </c>
      <c r="AL1648" t="s">
        <v>1</v>
      </c>
      <c r="AM1648" t="s">
        <v>1</v>
      </c>
      <c r="AN1648" t="s">
        <v>1</v>
      </c>
      <c r="AO1648" t="s">
        <v>5470</v>
      </c>
      <c r="AP1648" t="s">
        <v>1</v>
      </c>
      <c r="AQ1648" t="s">
        <v>2</v>
      </c>
      <c r="AR1648" t="s">
        <v>1</v>
      </c>
      <c r="AS1648" t="s">
        <v>1</v>
      </c>
      <c r="AT1648" t="s">
        <v>1</v>
      </c>
      <c r="AU1648" t="s">
        <v>1</v>
      </c>
      <c r="AV1648" t="s">
        <v>1</v>
      </c>
      <c r="AW1648" t="s">
        <v>11</v>
      </c>
      <c r="AX1648">
        <f>Tabla1[[#This Row],[precio del paquete]]-Tabla1[[#This Row],[Saldo_Deudor]]</f>
        <v>5900</v>
      </c>
      <c r="AY1648">
        <v>13900</v>
      </c>
      <c r="AZ1648">
        <v>0</v>
      </c>
      <c r="BA1648">
        <v>0</v>
      </c>
      <c r="BB1648" s="20">
        <v>0</v>
      </c>
      <c r="BC1648" t="s">
        <v>4074</v>
      </c>
      <c r="BD1648" t="s">
        <v>3930</v>
      </c>
      <c r="BE1648" t="s">
        <v>3</v>
      </c>
      <c r="BF1648" t="s">
        <v>3</v>
      </c>
      <c r="BG1648" t="s">
        <v>3</v>
      </c>
      <c r="BH1648" t="s">
        <v>3</v>
      </c>
      <c r="BI1648" t="s">
        <v>3</v>
      </c>
      <c r="BJ1648" s="18" t="s">
        <v>6131</v>
      </c>
      <c r="BK1648" t="s">
        <v>3</v>
      </c>
      <c r="BL1648" t="s">
        <v>132</v>
      </c>
      <c r="BM1648" t="s">
        <v>1</v>
      </c>
      <c r="BN1648">
        <f>Tabla1[[#This Row],[precio del paquete]]</f>
        <v>19800</v>
      </c>
      <c r="BO1648" t="s">
        <v>1</v>
      </c>
      <c r="BP1648" t="s">
        <v>1</v>
      </c>
      <c r="BQ1648" t="s">
        <v>1</v>
      </c>
      <c r="BR1648" t="s">
        <v>1</v>
      </c>
      <c r="BS1648" t="s">
        <v>1</v>
      </c>
      <c r="BT1648" t="s">
        <v>1</v>
      </c>
      <c r="BU1648" t="s">
        <v>1</v>
      </c>
      <c r="BV1648" t="s">
        <v>1</v>
      </c>
      <c r="BW1648" t="s">
        <v>0</v>
      </c>
      <c r="BX1648" t="s">
        <v>1</v>
      </c>
      <c r="BY1648" t="s">
        <v>1</v>
      </c>
      <c r="BZ1648" t="s">
        <v>1</v>
      </c>
      <c r="CA1648" t="s">
        <v>1</v>
      </c>
      <c r="CB1648" t="s">
        <v>1</v>
      </c>
      <c r="CD1648" t="str" cm="1">
        <f t="array" aca="1" ref="CD1648" ca="1">eConcatenar(A1648:CB1648,"|")</f>
        <v>dJlsTXGtQWODUCgg|PAR2021-0731|3|ZAFIRO|TABASCO|PARAISO|LAS FLORES |2021-02-24|19800|0|400|50|0|0|0|0|0|0|0|0|0|0|0|0|0|0|0|GARCIA|RODRIGUEZ|MARIA ASUNCION|SOLTERO|X|X|ENTRADA LA RINCONADA|LAS FLORES |X|9331235396|X|X|X|ENTRADA LA RINCONADA|X|LUNES|X|X|X|X|X|DOMICILIO |5900|13900|0|0|0|2021-12-21|2021-12-28|x|x|x|x|x|QWZBUE029KVTQO|x|HOMBRE|X|19800|X|X|X|X|X|X|X|X|CARDENAS|X|X|X|X|X</v>
      </c>
    </row>
    <row r="1649" spans="1:82" x14ac:dyDescent="0.25">
      <c r="A1649" t="s">
        <v>1783</v>
      </c>
      <c r="B1649" t="s">
        <v>2640</v>
      </c>
      <c r="C1649">
        <v>3</v>
      </c>
      <c r="D1649" t="s">
        <v>3185</v>
      </c>
      <c r="E1649" t="s">
        <v>3188</v>
      </c>
      <c r="F1649" t="s">
        <v>3192</v>
      </c>
      <c r="G1649" t="s">
        <v>3495</v>
      </c>
      <c r="H1649" t="s">
        <v>3848</v>
      </c>
      <c r="I1649">
        <v>12900</v>
      </c>
      <c r="J1649">
        <v>0</v>
      </c>
      <c r="K1649">
        <v>100</v>
      </c>
      <c r="L1649">
        <v>50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 t="s">
        <v>4201</v>
      </c>
      <c r="AC1649" t="s">
        <v>4325</v>
      </c>
      <c r="AD1649" t="s">
        <v>4793</v>
      </c>
      <c r="AE1649" t="s">
        <v>4</v>
      </c>
      <c r="AF1649" t="s">
        <v>1</v>
      </c>
      <c r="AG1649" t="s">
        <v>1</v>
      </c>
      <c r="AH1649" t="s">
        <v>5560</v>
      </c>
      <c r="AI1649" t="s">
        <v>3495</v>
      </c>
      <c r="AJ1649" t="s">
        <v>1</v>
      </c>
      <c r="AK1649">
        <v>9331560276</v>
      </c>
      <c r="AL1649" t="s">
        <v>1</v>
      </c>
      <c r="AM1649" t="s">
        <v>1</v>
      </c>
      <c r="AN1649" t="s">
        <v>1</v>
      </c>
      <c r="AO1649" t="s">
        <v>5560</v>
      </c>
      <c r="AP1649" t="s">
        <v>1</v>
      </c>
      <c r="AQ1649" t="s">
        <v>2</v>
      </c>
      <c r="AR1649" t="s">
        <v>1</v>
      </c>
      <c r="AS1649" t="s">
        <v>1</v>
      </c>
      <c r="AT1649" t="s">
        <v>1</v>
      </c>
      <c r="AU1649" t="s">
        <v>1</v>
      </c>
      <c r="AV1649" t="s">
        <v>1</v>
      </c>
      <c r="AW1649" t="s">
        <v>11</v>
      </c>
      <c r="AX1649">
        <f>Tabla1[[#This Row],[precio del paquete]]-Tabla1[[#This Row],[Saldo_Deudor]]</f>
        <v>1100</v>
      </c>
      <c r="AY1649">
        <v>11800</v>
      </c>
      <c r="AZ1649">
        <v>0</v>
      </c>
      <c r="BA1649">
        <v>0</v>
      </c>
      <c r="BB1649" s="20">
        <v>0</v>
      </c>
      <c r="BC1649" t="s">
        <v>5997</v>
      </c>
      <c r="BD1649" t="s">
        <v>6088</v>
      </c>
      <c r="BE1649" t="s">
        <v>3</v>
      </c>
      <c r="BF1649" t="s">
        <v>3</v>
      </c>
      <c r="BG1649" t="s">
        <v>3</v>
      </c>
      <c r="BH1649" t="s">
        <v>3</v>
      </c>
      <c r="BI1649" t="s">
        <v>3</v>
      </c>
      <c r="BJ1649" s="19" t="s">
        <v>6131</v>
      </c>
      <c r="BK1649" t="s">
        <v>3</v>
      </c>
      <c r="BL1649" t="s">
        <v>132</v>
      </c>
      <c r="BM1649" t="s">
        <v>1</v>
      </c>
      <c r="BN1649">
        <f>Tabla1[[#This Row],[precio del paquete]]</f>
        <v>12900</v>
      </c>
      <c r="BO1649" t="s">
        <v>1</v>
      </c>
      <c r="BP1649" t="s">
        <v>1</v>
      </c>
      <c r="BQ1649" t="s">
        <v>1</v>
      </c>
      <c r="BR1649" t="s">
        <v>1</v>
      </c>
      <c r="BS1649" t="s">
        <v>1</v>
      </c>
      <c r="BT1649" t="s">
        <v>1</v>
      </c>
      <c r="BU1649" t="s">
        <v>1</v>
      </c>
      <c r="BV1649" t="s">
        <v>1</v>
      </c>
      <c r="BW1649" t="s">
        <v>0</v>
      </c>
      <c r="BX1649" t="s">
        <v>1</v>
      </c>
      <c r="BY1649" t="s">
        <v>1</v>
      </c>
      <c r="BZ1649" t="s">
        <v>1</v>
      </c>
      <c r="CA1649" t="s">
        <v>1</v>
      </c>
      <c r="CB1649" t="s">
        <v>1</v>
      </c>
      <c r="CD1649" t="str" cm="1">
        <f t="array" aca="1" ref="CD1649" ca="1">eConcatenar(A1649:CB1649,"|")</f>
        <v>V1phoDsramsceDls|PAR2021-0726|3|IMPERIAL DE LUJO|TABASCO|PARAISO|PUERTO CEIBA|2021-02-23|12900|0|100|50|0|0|0|0|0|0|0|0|0|0|0|0|0|0|0|HERNANDEZ|SEGURA|CARLOS MARIO|SOLTERO|X|X|ENTRADA BOCHILER|PUERTO CEIBA|X|9331560276|X|X|X|ENTRADA BOCHILER|X|LUNES|X|X|X|X|X|DOMICILIO |1100|11800|0|0|0|2021-04-21|2021-04-28|x|x|x|x|x|QWZBUE029KVTQO|x|HOMBRE|X|12900|X|X|X|X|X|X|X|X|CARDENAS|X|X|X|X|X</v>
      </c>
    </row>
    <row r="1650" spans="1:82" x14ac:dyDescent="0.25">
      <c r="A1650" t="s">
        <v>1784</v>
      </c>
      <c r="B1650" t="s">
        <v>2573</v>
      </c>
      <c r="C1650">
        <v>3</v>
      </c>
      <c r="D1650" t="s">
        <v>3185</v>
      </c>
      <c r="E1650" t="s">
        <v>3188</v>
      </c>
      <c r="F1650" t="s">
        <v>3192</v>
      </c>
      <c r="G1650" t="s">
        <v>3457</v>
      </c>
      <c r="H1650" t="s">
        <v>3763</v>
      </c>
      <c r="I1650">
        <v>12900</v>
      </c>
      <c r="J1650">
        <v>0</v>
      </c>
      <c r="K1650">
        <v>100</v>
      </c>
      <c r="L1650">
        <v>50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 t="s">
        <v>4745</v>
      </c>
      <c r="AC1650" t="s">
        <v>4200</v>
      </c>
      <c r="AD1650" t="s">
        <v>4746</v>
      </c>
      <c r="AE1650" t="s">
        <v>4</v>
      </c>
      <c r="AF1650" t="s">
        <v>1</v>
      </c>
      <c r="AG1650" t="s">
        <v>1</v>
      </c>
      <c r="AH1650" t="s">
        <v>3457</v>
      </c>
      <c r="AI1650" t="s">
        <v>3457</v>
      </c>
      <c r="AJ1650" t="s">
        <v>1</v>
      </c>
      <c r="AK1650">
        <v>9331345490</v>
      </c>
      <c r="AL1650" t="s">
        <v>1</v>
      </c>
      <c r="AM1650" t="s">
        <v>1</v>
      </c>
      <c r="AN1650" t="s">
        <v>1</v>
      </c>
      <c r="AO1650" t="s">
        <v>3457</v>
      </c>
      <c r="AP1650" t="s">
        <v>1</v>
      </c>
      <c r="AQ1650" t="s">
        <v>2</v>
      </c>
      <c r="AR1650" t="s">
        <v>1</v>
      </c>
      <c r="AS1650" t="s">
        <v>1</v>
      </c>
      <c r="AT1650" t="s">
        <v>1</v>
      </c>
      <c r="AU1650" t="s">
        <v>1</v>
      </c>
      <c r="AV1650" t="s">
        <v>1</v>
      </c>
      <c r="AW1650" t="s">
        <v>11</v>
      </c>
      <c r="AX1650">
        <f>Tabla1[[#This Row],[precio del paquete]]-Tabla1[[#This Row],[Saldo_Deudor]]</f>
        <v>2400</v>
      </c>
      <c r="AY1650">
        <v>10500</v>
      </c>
      <c r="AZ1650">
        <v>0</v>
      </c>
      <c r="BA1650">
        <v>0</v>
      </c>
      <c r="BB1650" s="20">
        <v>0</v>
      </c>
      <c r="BC1650" t="s">
        <v>4156</v>
      </c>
      <c r="BD1650" t="s">
        <v>6084</v>
      </c>
      <c r="BE1650" t="s">
        <v>3</v>
      </c>
      <c r="BF1650" t="s">
        <v>3</v>
      </c>
      <c r="BG1650" t="s">
        <v>3</v>
      </c>
      <c r="BH1650" t="s">
        <v>3</v>
      </c>
      <c r="BI1650" t="s">
        <v>3</v>
      </c>
      <c r="BJ1650" s="18" t="s">
        <v>6131</v>
      </c>
      <c r="BK1650" t="s">
        <v>3</v>
      </c>
      <c r="BL1650" t="s">
        <v>132</v>
      </c>
      <c r="BM1650" t="s">
        <v>1</v>
      </c>
      <c r="BN1650">
        <f>Tabla1[[#This Row],[precio del paquete]]</f>
        <v>12900</v>
      </c>
      <c r="BO1650" t="s">
        <v>1</v>
      </c>
      <c r="BP1650" t="s">
        <v>1</v>
      </c>
      <c r="BQ1650" t="s">
        <v>1</v>
      </c>
      <c r="BR1650" t="s">
        <v>1</v>
      </c>
      <c r="BS1650" t="s">
        <v>1</v>
      </c>
      <c r="BT1650" t="s">
        <v>1</v>
      </c>
      <c r="BU1650" t="s">
        <v>1</v>
      </c>
      <c r="BV1650" t="s">
        <v>1</v>
      </c>
      <c r="BW1650" t="s">
        <v>0</v>
      </c>
      <c r="BX1650" t="s">
        <v>1</v>
      </c>
      <c r="BY1650" t="s">
        <v>1</v>
      </c>
      <c r="BZ1650" t="s">
        <v>1</v>
      </c>
      <c r="CA1650" t="s">
        <v>1</v>
      </c>
      <c r="CB1650" t="s">
        <v>1</v>
      </c>
      <c r="CD1650" t="str" cm="1">
        <f t="array" aca="1" ref="CD1650" ca="1">eConcatenar(A1650:CB1650,"|")</f>
        <v>Wz6Lv39Ny6N9jRyv|PAR2021-1311|3|IMPERIAL DE LUJO|TABASCO|PARAISO|NUEVO TORNO LARGO|2022-02-01|12900|0|100|50|0|0|0|0|0|0|0|0|0|0|0|0|0|0|0|CORNELIO|MARQUEZ|FREDDY|SOLTERO|X|X|NUEVO TORNO LARGO|NUEVO TORNO LARGO|X|9331345490|X|X|X|NUEVO TORNO LARGO|X|LUNES|X|X|X|X|X|DOMICILIO |2400|10500|0|0|0|2021-07-29|2021-08-05|x|x|x|x|x|QWZBUE029KVTQO|x|HOMBRE|X|12900|X|X|X|X|X|X|X|X|CARDENAS|X|X|X|X|X</v>
      </c>
    </row>
    <row r="1651" spans="1:82" x14ac:dyDescent="0.25">
      <c r="A1651" t="s">
        <v>1785</v>
      </c>
      <c r="B1651" t="s">
        <v>2495</v>
      </c>
      <c r="C1651">
        <v>3</v>
      </c>
      <c r="D1651" t="s">
        <v>3185</v>
      </c>
      <c r="E1651" t="s">
        <v>3188</v>
      </c>
      <c r="F1651" t="s">
        <v>3192</v>
      </c>
      <c r="G1651" t="s">
        <v>3406</v>
      </c>
      <c r="H1651" t="s">
        <v>3938</v>
      </c>
      <c r="I1651">
        <v>12900</v>
      </c>
      <c r="J1651">
        <v>0</v>
      </c>
      <c r="K1651">
        <v>200</v>
      </c>
      <c r="L1651">
        <v>50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 t="s">
        <v>4201</v>
      </c>
      <c r="AC1651" t="s">
        <v>4360</v>
      </c>
      <c r="AD1651" t="s">
        <v>4355</v>
      </c>
      <c r="AE1651" t="s">
        <v>4</v>
      </c>
      <c r="AF1651" t="s">
        <v>1</v>
      </c>
      <c r="AG1651" t="s">
        <v>1</v>
      </c>
      <c r="AH1651" t="s">
        <v>3346</v>
      </c>
      <c r="AI1651" t="s">
        <v>3406</v>
      </c>
      <c r="AJ1651" t="s">
        <v>1</v>
      </c>
      <c r="AK1651">
        <v>9334065558</v>
      </c>
      <c r="AL1651" t="s">
        <v>1</v>
      </c>
      <c r="AM1651" t="s">
        <v>1</v>
      </c>
      <c r="AN1651" t="s">
        <v>1</v>
      </c>
      <c r="AO1651" t="s">
        <v>3346</v>
      </c>
      <c r="AP1651" t="s">
        <v>1</v>
      </c>
      <c r="AQ1651" t="s">
        <v>2</v>
      </c>
      <c r="AR1651" t="s">
        <v>1</v>
      </c>
      <c r="AS1651" t="s">
        <v>1</v>
      </c>
      <c r="AT1651" t="s">
        <v>1</v>
      </c>
      <c r="AU1651" t="s">
        <v>1</v>
      </c>
      <c r="AV1651" t="s">
        <v>1</v>
      </c>
      <c r="AW1651" t="s">
        <v>11</v>
      </c>
      <c r="AX1651">
        <f>Tabla1[[#This Row],[precio del paquete]]-Tabla1[[#This Row],[Saldo_Deudor]]</f>
        <v>1650</v>
      </c>
      <c r="AY1651">
        <v>11250</v>
      </c>
      <c r="AZ1651">
        <v>0</v>
      </c>
      <c r="BA1651">
        <v>0</v>
      </c>
      <c r="BB1651" s="20">
        <v>0</v>
      </c>
      <c r="BC1651" t="s">
        <v>4101</v>
      </c>
      <c r="BD1651" t="s">
        <v>3796</v>
      </c>
      <c r="BE1651" t="s">
        <v>3</v>
      </c>
      <c r="BF1651" t="s">
        <v>3</v>
      </c>
      <c r="BG1651" t="s">
        <v>3</v>
      </c>
      <c r="BH1651" t="s">
        <v>3</v>
      </c>
      <c r="BI1651" t="s">
        <v>3</v>
      </c>
      <c r="BJ1651" s="19" t="s">
        <v>6131</v>
      </c>
      <c r="BK1651" t="s">
        <v>3</v>
      </c>
      <c r="BL1651" t="s">
        <v>132</v>
      </c>
      <c r="BM1651" t="s">
        <v>1</v>
      </c>
      <c r="BN1651">
        <f>Tabla1[[#This Row],[precio del paquete]]</f>
        <v>12900</v>
      </c>
      <c r="BO1651" t="s">
        <v>1</v>
      </c>
      <c r="BP1651" t="s">
        <v>1</v>
      </c>
      <c r="BQ1651" t="s">
        <v>1</v>
      </c>
      <c r="BR1651" t="s">
        <v>1</v>
      </c>
      <c r="BS1651" t="s">
        <v>1</v>
      </c>
      <c r="BT1651" t="s">
        <v>1</v>
      </c>
      <c r="BU1651" t="s">
        <v>1</v>
      </c>
      <c r="BV1651" t="s">
        <v>1</v>
      </c>
      <c r="BW1651" t="s">
        <v>0</v>
      </c>
      <c r="BX1651" t="s">
        <v>1</v>
      </c>
      <c r="BY1651" t="s">
        <v>1</v>
      </c>
      <c r="BZ1651" t="s">
        <v>1</v>
      </c>
      <c r="CA1651" t="s">
        <v>1</v>
      </c>
      <c r="CB1651" t="s">
        <v>1</v>
      </c>
      <c r="CD1651" t="str" cm="1">
        <f t="array" aca="1" ref="CD1651" ca="1">eConcatenar(A1651:CB1651,"|")</f>
        <v>epEO6MWLO6G0u3tM|PAR2021-0178|3|IMPERIAL DE LUJO|TABASCO|PARAISO|LA MADRID|2021-01-21|12900|0|200|50|0|0|0|0|0|0|0|0|0|0|0|0|0|0|0|HERNANDEZ|TORRES|MARIBEL|SOLTERO|X|X|EL BELLOTE|LA MADRID|X|9334065558|X|X|X|EL BELLOTE|X|LUNES|X|X|X|X|X|DOMICILIO |1650|11250|0|0|0|2021-12-06|2021-12-13|x|x|x|x|x|QWZBUE029KVTQO|x|HOMBRE|X|12900|X|X|X|X|X|X|X|X|CARDENAS|X|X|X|X|X</v>
      </c>
    </row>
    <row r="1652" spans="1:82" x14ac:dyDescent="0.25">
      <c r="A1652" t="s">
        <v>1786</v>
      </c>
      <c r="B1652" t="s">
        <v>2898</v>
      </c>
      <c r="C1652">
        <v>3</v>
      </c>
      <c r="D1652" t="s">
        <v>3185</v>
      </c>
      <c r="E1652" t="s">
        <v>3188</v>
      </c>
      <c r="F1652" t="s">
        <v>3192</v>
      </c>
      <c r="G1652" t="s">
        <v>3623</v>
      </c>
      <c r="H1652" t="s">
        <v>4078</v>
      </c>
      <c r="I1652">
        <v>12900</v>
      </c>
      <c r="J1652">
        <v>0</v>
      </c>
      <c r="K1652">
        <v>200</v>
      </c>
      <c r="L1652">
        <v>50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0</v>
      </c>
      <c r="AA1652">
        <v>0</v>
      </c>
      <c r="AB1652" t="s">
        <v>4224</v>
      </c>
      <c r="AC1652" t="s">
        <v>4978</v>
      </c>
      <c r="AD1652" t="s">
        <v>4979</v>
      </c>
      <c r="AE1652" t="s">
        <v>4</v>
      </c>
      <c r="AF1652" t="s">
        <v>1</v>
      </c>
      <c r="AG1652" t="s">
        <v>1</v>
      </c>
      <c r="AH1652" t="s">
        <v>5740</v>
      </c>
      <c r="AI1652" t="s">
        <v>3623</v>
      </c>
      <c r="AJ1652" t="s">
        <v>1</v>
      </c>
      <c r="AK1652">
        <v>9331364871</v>
      </c>
      <c r="AL1652" t="s">
        <v>1</v>
      </c>
      <c r="AM1652" t="s">
        <v>1</v>
      </c>
      <c r="AN1652" t="s">
        <v>1</v>
      </c>
      <c r="AO1652" t="s">
        <v>5740</v>
      </c>
      <c r="AP1652" t="s">
        <v>1</v>
      </c>
      <c r="AQ1652" t="s">
        <v>2</v>
      </c>
      <c r="AR1652" t="s">
        <v>1</v>
      </c>
      <c r="AS1652" t="s">
        <v>1</v>
      </c>
      <c r="AT1652" t="s">
        <v>1</v>
      </c>
      <c r="AU1652" t="s">
        <v>1</v>
      </c>
      <c r="AV1652" t="s">
        <v>1</v>
      </c>
      <c r="AW1652" t="s">
        <v>11</v>
      </c>
      <c r="AX1652">
        <f>Tabla1[[#This Row],[precio del paquete]]-Tabla1[[#This Row],[Saldo_Deudor]]</f>
        <v>880</v>
      </c>
      <c r="AY1652">
        <v>12020</v>
      </c>
      <c r="AZ1652">
        <v>0</v>
      </c>
      <c r="BA1652">
        <v>0</v>
      </c>
      <c r="BB1652" s="20">
        <v>0</v>
      </c>
      <c r="BC1652" t="s">
        <v>6004</v>
      </c>
      <c r="BD1652" t="s">
        <v>5978</v>
      </c>
      <c r="BE1652" t="s">
        <v>3</v>
      </c>
      <c r="BF1652" t="s">
        <v>3</v>
      </c>
      <c r="BG1652" t="s">
        <v>3</v>
      </c>
      <c r="BH1652" t="s">
        <v>3</v>
      </c>
      <c r="BI1652" t="s">
        <v>3</v>
      </c>
      <c r="BJ1652" s="18" t="s">
        <v>6131</v>
      </c>
      <c r="BK1652" t="s">
        <v>3</v>
      </c>
      <c r="BL1652" t="s">
        <v>132</v>
      </c>
      <c r="BM1652" t="s">
        <v>1</v>
      </c>
      <c r="BN1652">
        <f>Tabla1[[#This Row],[precio del paquete]]</f>
        <v>12900</v>
      </c>
      <c r="BO1652" t="s">
        <v>1</v>
      </c>
      <c r="BP1652" t="s">
        <v>1</v>
      </c>
      <c r="BQ1652" t="s">
        <v>1</v>
      </c>
      <c r="BR1652" t="s">
        <v>1</v>
      </c>
      <c r="BS1652" t="s">
        <v>1</v>
      </c>
      <c r="BT1652" t="s">
        <v>1</v>
      </c>
      <c r="BU1652" t="s">
        <v>1</v>
      </c>
      <c r="BV1652" t="s">
        <v>1</v>
      </c>
      <c r="BW1652" t="s">
        <v>0</v>
      </c>
      <c r="BX1652" t="s">
        <v>1</v>
      </c>
      <c r="BY1652" t="s">
        <v>1</v>
      </c>
      <c r="BZ1652" t="s">
        <v>1</v>
      </c>
      <c r="CA1652" t="s">
        <v>1</v>
      </c>
      <c r="CB1652" t="s">
        <v>1</v>
      </c>
      <c r="CD1652" t="str" cm="1">
        <f t="array" aca="1" ref="CD1652" ca="1">eConcatenar(A1652:CB1652,"|")</f>
        <v>mr6ivCimBPJ63kMY|PAR2021-0350|3|IMPERIAL DE LUJO|TABASCO|PARAISO|VILLA PUERTO CEIBA |2021-02-02|12900|0|200|50|0|0|0|0|0|0|0|0|0|0|0|0|0|0|0|DOMINGUEZ|LEO|ABIGAIL|SOLTERO|X|X|CALLE PRIMERO DE JUNIO|VILLA PUERTO CEIBA |X|9331364871|X|X|X|CALLE PRIMERO DE JUNIO|X|LUNES|X|X|X|X|X|DOMICILIO |880|12020|0|0|0|2021-05-19|2021-05-26|x|x|x|x|x|QWZBUE029KVTQO|x|HOMBRE|X|12900|X|X|X|X|X|X|X|X|CARDENAS|X|X|X|X|X</v>
      </c>
    </row>
    <row r="1653" spans="1:82" x14ac:dyDescent="0.25">
      <c r="A1653" t="s">
        <v>1787</v>
      </c>
      <c r="B1653" t="s">
        <v>2545</v>
      </c>
      <c r="C1653">
        <v>3</v>
      </c>
      <c r="D1653" t="s">
        <v>3183</v>
      </c>
      <c r="E1653" t="s">
        <v>3188</v>
      </c>
      <c r="F1653" t="s">
        <v>3192</v>
      </c>
      <c r="G1653" t="s">
        <v>3442</v>
      </c>
      <c r="H1653" t="s">
        <v>3955</v>
      </c>
      <c r="I1653">
        <v>14800</v>
      </c>
      <c r="J1653">
        <v>0</v>
      </c>
      <c r="K1653">
        <v>50</v>
      </c>
      <c r="L1653">
        <v>50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 t="s">
        <v>4360</v>
      </c>
      <c r="AC1653" t="s">
        <v>4271</v>
      </c>
      <c r="AD1653" t="s">
        <v>4713</v>
      </c>
      <c r="AE1653" t="s">
        <v>4</v>
      </c>
      <c r="AF1653" t="s">
        <v>1</v>
      </c>
      <c r="AG1653" t="s">
        <v>1</v>
      </c>
      <c r="AH1653" t="s">
        <v>5491</v>
      </c>
      <c r="AI1653" t="s">
        <v>3442</v>
      </c>
      <c r="AJ1653" t="s">
        <v>1</v>
      </c>
      <c r="AK1653">
        <v>9934592230</v>
      </c>
      <c r="AL1653" t="s">
        <v>1</v>
      </c>
      <c r="AM1653" t="s">
        <v>1</v>
      </c>
      <c r="AN1653" t="s">
        <v>1</v>
      </c>
      <c r="AO1653" t="s">
        <v>5491</v>
      </c>
      <c r="AP1653" t="s">
        <v>1</v>
      </c>
      <c r="AQ1653" t="s">
        <v>2</v>
      </c>
      <c r="AR1653" t="s">
        <v>1</v>
      </c>
      <c r="AS1653" t="s">
        <v>1</v>
      </c>
      <c r="AT1653" t="s">
        <v>1</v>
      </c>
      <c r="AU1653" t="s">
        <v>1</v>
      </c>
      <c r="AV1653" t="s">
        <v>1</v>
      </c>
      <c r="AW1653" t="s">
        <v>11</v>
      </c>
      <c r="AX1653">
        <f>Tabla1[[#This Row],[precio del paquete]]-Tabla1[[#This Row],[Saldo_Deudor]]</f>
        <v>250</v>
      </c>
      <c r="AY1653">
        <v>14550</v>
      </c>
      <c r="AZ1653">
        <v>0</v>
      </c>
      <c r="BA1653">
        <v>0</v>
      </c>
      <c r="BB1653" s="20">
        <v>0</v>
      </c>
      <c r="BC1653" t="s">
        <v>5992</v>
      </c>
      <c r="BD1653" t="s">
        <v>3922</v>
      </c>
      <c r="BE1653" t="s">
        <v>3</v>
      </c>
      <c r="BF1653" t="s">
        <v>3</v>
      </c>
      <c r="BG1653" t="s">
        <v>3</v>
      </c>
      <c r="BH1653" t="s">
        <v>3</v>
      </c>
      <c r="BI1653" t="s">
        <v>3</v>
      </c>
      <c r="BJ1653" s="19" t="s">
        <v>6131</v>
      </c>
      <c r="BK1653" t="s">
        <v>3</v>
      </c>
      <c r="BL1653" t="s">
        <v>132</v>
      </c>
      <c r="BM1653" t="s">
        <v>1</v>
      </c>
      <c r="BN1653">
        <f>Tabla1[[#This Row],[precio del paquete]]</f>
        <v>14800</v>
      </c>
      <c r="BO1653" t="s">
        <v>1</v>
      </c>
      <c r="BP1653" t="s">
        <v>1</v>
      </c>
      <c r="BQ1653" t="s">
        <v>1</v>
      </c>
      <c r="BR1653" t="s">
        <v>1</v>
      </c>
      <c r="BS1653" t="s">
        <v>1</v>
      </c>
      <c r="BT1653" t="s">
        <v>1</v>
      </c>
      <c r="BU1653" t="s">
        <v>1</v>
      </c>
      <c r="BV1653" t="s">
        <v>1</v>
      </c>
      <c r="BW1653" t="s">
        <v>0</v>
      </c>
      <c r="BX1653" t="s">
        <v>1</v>
      </c>
      <c r="BY1653" t="s">
        <v>1</v>
      </c>
      <c r="BZ1653" t="s">
        <v>1</v>
      </c>
      <c r="CA1653" t="s">
        <v>1</v>
      </c>
      <c r="CB1653" t="s">
        <v>1</v>
      </c>
      <c r="CD1653" t="str" cm="1">
        <f t="array" aca="1" ref="CD1653" ca="1">eConcatenar(A1653:CB1653,"|")</f>
        <v>boEjDQpj8O3hc3Ub|PAR2021-1100|3|MEMORIAL|TABASCO|PARAISO|MOCTEZUMA PRIMERA|2021-03-18|14800|0|50|50|0|0|0|0|0|0|0|0|0|0|0|0|0|0|0|TORRES|MONTEJO|ASUNCION ROBERTO|SOLTERO|X|X|ENTRADA EL KINDER SIN NUMERO|MOCTEZUMA PRIMERA|X|9934592230|X|X|X|ENTRADA EL KINDER SIN NUMERO|X|LUNES|X|X|X|X|X|DOMICILIO |250|14550|0|0|0|2021-04-29|2021-05-06|x|x|x|x|x|QWZBUE029KVTQO|x|HOMBRE|X|14800|X|X|X|X|X|X|X|X|CARDENAS|X|X|X|X|X</v>
      </c>
    </row>
    <row r="1654" spans="1:82" x14ac:dyDescent="0.25">
      <c r="A1654" t="s">
        <v>1788</v>
      </c>
      <c r="B1654" t="s">
        <v>2547</v>
      </c>
      <c r="C1654">
        <v>3</v>
      </c>
      <c r="D1654" t="s">
        <v>3183</v>
      </c>
      <c r="E1654" t="s">
        <v>3188</v>
      </c>
      <c r="F1654" t="s">
        <v>3192</v>
      </c>
      <c r="G1654" t="s">
        <v>3444</v>
      </c>
      <c r="H1654" t="s">
        <v>3956</v>
      </c>
      <c r="I1654">
        <v>14800</v>
      </c>
      <c r="J1654">
        <v>0</v>
      </c>
      <c r="K1654">
        <v>100</v>
      </c>
      <c r="L1654">
        <v>50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 t="s">
        <v>4623</v>
      </c>
      <c r="AC1654" t="s">
        <v>4715</v>
      </c>
      <c r="AD1654" t="s">
        <v>4199</v>
      </c>
      <c r="AE1654" t="s">
        <v>4</v>
      </c>
      <c r="AF1654" t="s">
        <v>1</v>
      </c>
      <c r="AG1654" t="s">
        <v>1</v>
      </c>
      <c r="AH1654" t="s">
        <v>5493</v>
      </c>
      <c r="AI1654" t="s">
        <v>3444</v>
      </c>
      <c r="AJ1654" t="s">
        <v>1</v>
      </c>
      <c r="AK1654">
        <v>9331323280</v>
      </c>
      <c r="AL1654" t="s">
        <v>1</v>
      </c>
      <c r="AM1654" t="s">
        <v>1</v>
      </c>
      <c r="AN1654" t="s">
        <v>1</v>
      </c>
      <c r="AO1654" t="s">
        <v>5493</v>
      </c>
      <c r="AP1654" t="s">
        <v>1</v>
      </c>
      <c r="AQ1654" t="s">
        <v>2</v>
      </c>
      <c r="AR1654" t="s">
        <v>1</v>
      </c>
      <c r="AS1654" t="s">
        <v>1</v>
      </c>
      <c r="AT1654" t="s">
        <v>1</v>
      </c>
      <c r="AU1654" t="s">
        <v>1</v>
      </c>
      <c r="AV1654" t="s">
        <v>1</v>
      </c>
      <c r="AW1654" t="s">
        <v>11</v>
      </c>
      <c r="AX1654">
        <f>Tabla1[[#This Row],[precio del paquete]]-Tabla1[[#This Row],[Saldo_Deudor]]</f>
        <v>950</v>
      </c>
      <c r="AY1654">
        <v>13850</v>
      </c>
      <c r="AZ1654">
        <v>0</v>
      </c>
      <c r="BA1654">
        <v>0</v>
      </c>
      <c r="BB1654" s="20">
        <v>0</v>
      </c>
      <c r="BC1654" t="s">
        <v>4160</v>
      </c>
      <c r="BD1654" t="s">
        <v>4142</v>
      </c>
      <c r="BE1654" t="s">
        <v>3</v>
      </c>
      <c r="BF1654" t="s">
        <v>3</v>
      </c>
      <c r="BG1654" t="s">
        <v>3</v>
      </c>
      <c r="BH1654" t="s">
        <v>3</v>
      </c>
      <c r="BI1654" t="s">
        <v>3</v>
      </c>
      <c r="BJ1654" s="18" t="s">
        <v>6131</v>
      </c>
      <c r="BK1654" t="s">
        <v>3</v>
      </c>
      <c r="BL1654" t="s">
        <v>132</v>
      </c>
      <c r="BM1654" t="s">
        <v>1</v>
      </c>
      <c r="BN1654">
        <f>Tabla1[[#This Row],[precio del paquete]]</f>
        <v>14800</v>
      </c>
      <c r="BO1654" t="s">
        <v>1</v>
      </c>
      <c r="BP1654" t="s">
        <v>1</v>
      </c>
      <c r="BQ1654" t="s">
        <v>1</v>
      </c>
      <c r="BR1654" t="s">
        <v>1</v>
      </c>
      <c r="BS1654" t="s">
        <v>1</v>
      </c>
      <c r="BT1654" t="s">
        <v>1</v>
      </c>
      <c r="BU1654" t="s">
        <v>1</v>
      </c>
      <c r="BV1654" t="s">
        <v>1</v>
      </c>
      <c r="BW1654" t="s">
        <v>0</v>
      </c>
      <c r="BX1654" t="s">
        <v>1</v>
      </c>
      <c r="BY1654" t="s">
        <v>1</v>
      </c>
      <c r="BZ1654" t="s">
        <v>1</v>
      </c>
      <c r="CA1654" t="s">
        <v>1</v>
      </c>
      <c r="CB1654" t="s">
        <v>1</v>
      </c>
      <c r="CD1654" t="str" cm="1">
        <f t="array" aca="1" ref="CD1654" ca="1">eConcatenar(A1654:CB1654,"|")</f>
        <v>0ZBu8h34v7ThPtMV|PAR2021-0979|3|MEMORIAL|TABASCO|PARAISO|MOCTEZUMA PRIMERA SECCION|2021-12-03|14800|0|100|50|0|0|0|0|0|0|0|0|0|0|0|0|0|0|0|CONCEPCION|ALEJANDRA|MARIA|SOLTERO|X|X|ENTRADA LA ISLITA SIN NUMERO|MOCTEZUMA PRIMERA SECCION|X|9331323280|X|X|X|ENTRADA LA ISLITA SIN NUMERO|X|LUNES|X|X|X|X|X|DOMICILIO |950|13850|0|0|0|2021-07-17|2021-07-24|x|x|x|x|x|QWZBUE029KVTQO|x|HOMBRE|X|14800|X|X|X|X|X|X|X|X|CARDENAS|X|X|X|X|X</v>
      </c>
    </row>
    <row r="1655" spans="1:82" x14ac:dyDescent="0.25">
      <c r="A1655" t="s">
        <v>1789</v>
      </c>
      <c r="B1655" t="s">
        <v>2207</v>
      </c>
      <c r="C1655">
        <v>3</v>
      </c>
      <c r="D1655" t="s">
        <v>3183</v>
      </c>
      <c r="E1655" t="s">
        <v>3188</v>
      </c>
      <c r="F1655" t="s">
        <v>3192</v>
      </c>
      <c r="G1655" t="s">
        <v>3245</v>
      </c>
      <c r="H1655" t="s">
        <v>3803</v>
      </c>
      <c r="I1655">
        <v>14900</v>
      </c>
      <c r="J1655">
        <v>0</v>
      </c>
      <c r="K1655">
        <v>100</v>
      </c>
      <c r="L1655">
        <v>50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 t="s">
        <v>4322</v>
      </c>
      <c r="AC1655" t="s">
        <v>4323</v>
      </c>
      <c r="AD1655" t="s">
        <v>4324</v>
      </c>
      <c r="AE1655" t="s">
        <v>4</v>
      </c>
      <c r="AF1655" t="s">
        <v>1</v>
      </c>
      <c r="AG1655" t="s">
        <v>1</v>
      </c>
      <c r="AH1655" t="s">
        <v>3245</v>
      </c>
      <c r="AI1655" t="s">
        <v>3245</v>
      </c>
      <c r="AJ1655" t="s">
        <v>1</v>
      </c>
      <c r="AK1655">
        <v>9331372314</v>
      </c>
      <c r="AL1655" t="s">
        <v>1</v>
      </c>
      <c r="AM1655" t="s">
        <v>1</v>
      </c>
      <c r="AN1655" t="s">
        <v>1</v>
      </c>
      <c r="AO1655" t="s">
        <v>3245</v>
      </c>
      <c r="AP1655" t="s">
        <v>1</v>
      </c>
      <c r="AQ1655" t="s">
        <v>2</v>
      </c>
      <c r="AR1655" t="s">
        <v>1</v>
      </c>
      <c r="AS1655" t="s">
        <v>1</v>
      </c>
      <c r="AT1655" t="s">
        <v>1</v>
      </c>
      <c r="AU1655" t="s">
        <v>1</v>
      </c>
      <c r="AV1655" t="s">
        <v>1</v>
      </c>
      <c r="AW1655" t="s">
        <v>11</v>
      </c>
      <c r="AX1655">
        <f>Tabla1[[#This Row],[precio del paquete]]-Tabla1[[#This Row],[Saldo_Deudor]]</f>
        <v>2700</v>
      </c>
      <c r="AY1655">
        <v>12200</v>
      </c>
      <c r="AZ1655">
        <v>0</v>
      </c>
      <c r="BA1655">
        <v>0</v>
      </c>
      <c r="BB1655" s="20">
        <v>0</v>
      </c>
      <c r="BC1655" t="s">
        <v>5964</v>
      </c>
      <c r="BD1655" t="s">
        <v>6046</v>
      </c>
      <c r="BE1655" t="s">
        <v>3</v>
      </c>
      <c r="BF1655" t="s">
        <v>3</v>
      </c>
      <c r="BG1655" t="s">
        <v>3</v>
      </c>
      <c r="BH1655" t="s">
        <v>3</v>
      </c>
      <c r="BI1655" t="s">
        <v>3</v>
      </c>
      <c r="BJ1655" s="19" t="s">
        <v>6131</v>
      </c>
      <c r="BK1655" t="s">
        <v>3</v>
      </c>
      <c r="BL1655" t="s">
        <v>132</v>
      </c>
      <c r="BM1655" t="s">
        <v>1</v>
      </c>
      <c r="BN1655">
        <f>Tabla1[[#This Row],[precio del paquete]]</f>
        <v>14900</v>
      </c>
      <c r="BO1655" t="s">
        <v>1</v>
      </c>
      <c r="BP1655" t="s">
        <v>1</v>
      </c>
      <c r="BQ1655" t="s">
        <v>1</v>
      </c>
      <c r="BR1655" t="s">
        <v>1</v>
      </c>
      <c r="BS1655" t="s">
        <v>1</v>
      </c>
      <c r="BT1655" t="s">
        <v>1</v>
      </c>
      <c r="BU1655" t="s">
        <v>1</v>
      </c>
      <c r="BV1655" t="s">
        <v>1</v>
      </c>
      <c r="BW1655" t="s">
        <v>0</v>
      </c>
      <c r="BX1655" t="s">
        <v>1</v>
      </c>
      <c r="BY1655" t="s">
        <v>1</v>
      </c>
      <c r="BZ1655" t="s">
        <v>1</v>
      </c>
      <c r="CA1655" t="s">
        <v>1</v>
      </c>
      <c r="CB1655" t="s">
        <v>1</v>
      </c>
      <c r="CD1655" t="str" cm="1">
        <f t="array" aca="1" ref="CD1655" ca="1">eConcatenar(A1655:CB1655,"|")</f>
        <v>iH3E95TqBVMgvtkW|PAR2021-1171|3|MEMORIAL|TABASCO|PARAISO|CHILTEPEC|2021-03-30|14900|0|100|50|0|0|0|0|0|0|0|0|0|0|0|0|0|0|0|GUILLEN|ARAYO|HERMINIA FIDELMA|SOLTERO|X|X|CHILTEPEC|CHILTEPEC|X|9331372314|X|X|X|CHILTEPEC|X|LUNES|X|X|X|X|X|DOMICILIO |2700|12200|0|0|0|2021-10-17|2021-10-24|x|x|x|x|x|QWZBUE029KVTQO|x|HOMBRE|X|14900|X|X|X|X|X|X|X|X|CARDENAS|X|X|X|X|X</v>
      </c>
    </row>
    <row r="1656" spans="1:82" x14ac:dyDescent="0.25">
      <c r="A1656" t="s">
        <v>1790</v>
      </c>
      <c r="B1656" t="s">
        <v>2208</v>
      </c>
      <c r="C1656">
        <v>3</v>
      </c>
      <c r="D1656" t="s">
        <v>3183</v>
      </c>
      <c r="E1656" t="s">
        <v>3188</v>
      </c>
      <c r="F1656" t="s">
        <v>3192</v>
      </c>
      <c r="G1656" t="s">
        <v>3245</v>
      </c>
      <c r="H1656" t="s">
        <v>3800</v>
      </c>
      <c r="I1656">
        <v>14800</v>
      </c>
      <c r="J1656">
        <v>0</v>
      </c>
      <c r="K1656">
        <v>100</v>
      </c>
      <c r="L1656">
        <v>50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0</v>
      </c>
      <c r="AA1656">
        <v>0</v>
      </c>
      <c r="AB1656" t="s">
        <v>4325</v>
      </c>
      <c r="AC1656" t="s">
        <v>4283</v>
      </c>
      <c r="AD1656" t="s">
        <v>4326</v>
      </c>
      <c r="AE1656" t="s">
        <v>4</v>
      </c>
      <c r="AF1656" t="s">
        <v>1</v>
      </c>
      <c r="AG1656" t="s">
        <v>1</v>
      </c>
      <c r="AH1656" t="s">
        <v>5245</v>
      </c>
      <c r="AI1656" t="s">
        <v>3245</v>
      </c>
      <c r="AJ1656" t="s">
        <v>1</v>
      </c>
      <c r="AK1656">
        <v>9331382510</v>
      </c>
      <c r="AL1656" t="s">
        <v>1</v>
      </c>
      <c r="AM1656" t="s">
        <v>1</v>
      </c>
      <c r="AN1656" t="s">
        <v>1</v>
      </c>
      <c r="AO1656" t="s">
        <v>5245</v>
      </c>
      <c r="AP1656" t="s">
        <v>1</v>
      </c>
      <c r="AQ1656" t="s">
        <v>2</v>
      </c>
      <c r="AR1656" t="s">
        <v>1</v>
      </c>
      <c r="AS1656" t="s">
        <v>1</v>
      </c>
      <c r="AT1656" t="s">
        <v>1</v>
      </c>
      <c r="AU1656" t="s">
        <v>1</v>
      </c>
      <c r="AV1656" t="s">
        <v>1</v>
      </c>
      <c r="AW1656" t="s">
        <v>11</v>
      </c>
      <c r="AX1656">
        <f>Tabla1[[#This Row],[precio del paquete]]-Tabla1[[#This Row],[Saldo_Deudor]]</f>
        <v>850</v>
      </c>
      <c r="AY1656">
        <v>13950</v>
      </c>
      <c r="AZ1656">
        <v>0</v>
      </c>
      <c r="BA1656">
        <v>0</v>
      </c>
      <c r="BB1656" s="20">
        <v>0</v>
      </c>
      <c r="BC1656" t="s">
        <v>4144</v>
      </c>
      <c r="BD1656" t="s">
        <v>6047</v>
      </c>
      <c r="BE1656" t="s">
        <v>3</v>
      </c>
      <c r="BF1656" t="s">
        <v>3</v>
      </c>
      <c r="BG1656" t="s">
        <v>3</v>
      </c>
      <c r="BH1656" t="s">
        <v>3</v>
      </c>
      <c r="BI1656" t="s">
        <v>3</v>
      </c>
      <c r="BJ1656" s="18" t="s">
        <v>6131</v>
      </c>
      <c r="BK1656" t="s">
        <v>3</v>
      </c>
      <c r="BL1656" t="s">
        <v>132</v>
      </c>
      <c r="BM1656" t="s">
        <v>1</v>
      </c>
      <c r="BN1656">
        <f>Tabla1[[#This Row],[precio del paquete]]</f>
        <v>14800</v>
      </c>
      <c r="BO1656" t="s">
        <v>1</v>
      </c>
      <c r="BP1656" t="s">
        <v>1</v>
      </c>
      <c r="BQ1656" t="s">
        <v>1</v>
      </c>
      <c r="BR1656" t="s">
        <v>1</v>
      </c>
      <c r="BS1656" t="s">
        <v>1</v>
      </c>
      <c r="BT1656" t="s">
        <v>1</v>
      </c>
      <c r="BU1656" t="s">
        <v>1</v>
      </c>
      <c r="BV1656" t="s">
        <v>1</v>
      </c>
      <c r="BW1656" t="s">
        <v>0</v>
      </c>
      <c r="BX1656" t="s">
        <v>1</v>
      </c>
      <c r="BY1656" t="s">
        <v>1</v>
      </c>
      <c r="BZ1656" t="s">
        <v>1</v>
      </c>
      <c r="CA1656" t="s">
        <v>1</v>
      </c>
      <c r="CB1656" t="s">
        <v>1</v>
      </c>
      <c r="CD1656" t="str" cm="1">
        <f t="array" aca="1" ref="CD1656" ca="1">eConcatenar(A1656:CB1656,"|")</f>
        <v>4uJi6G7fuIA3Xar8|PAR2021-1133|3|MEMORIAL|TABASCO|PARAISO|CHILTEPEC|2021-03-23|14800|0|100|50|0|0|0|0|0|0|0|0|0|0|0|0|0|0|0|SEGURA|CORDOVA|ANTONIO|SOLTERO|X|X|CALLE BENITO JUAREZ SIN NUMERO|CHILTEPEC|X|9331382510|X|X|X|CALLE BENITO JUAREZ SIN NUMERO|X|LUNES|X|X|X|X|X|DOMICILIO |850|13950|0|0|0|2021-07-28|2021-08-04|x|x|x|x|x|QWZBUE029KVTQO|x|HOMBRE|X|14800|X|X|X|X|X|X|X|X|CARDENAS|X|X|X|X|X</v>
      </c>
    </row>
    <row r="1657" spans="1:82" x14ac:dyDescent="0.25">
      <c r="A1657" t="s">
        <v>1791</v>
      </c>
      <c r="B1657" t="s">
        <v>2196</v>
      </c>
      <c r="C1657">
        <v>3</v>
      </c>
      <c r="D1657" t="s">
        <v>3183</v>
      </c>
      <c r="E1657" t="s">
        <v>3188</v>
      </c>
      <c r="F1657" t="s">
        <v>3192</v>
      </c>
      <c r="G1657" t="s">
        <v>5</v>
      </c>
      <c r="H1657" t="s">
        <v>3799</v>
      </c>
      <c r="I1657">
        <v>14800</v>
      </c>
      <c r="J1657">
        <v>0</v>
      </c>
      <c r="K1657">
        <v>200</v>
      </c>
      <c r="L1657">
        <v>50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 t="s">
        <v>4307</v>
      </c>
      <c r="AC1657" t="s">
        <v>4201</v>
      </c>
      <c r="AD1657" t="s">
        <v>4308</v>
      </c>
      <c r="AE1657" t="s">
        <v>4</v>
      </c>
      <c r="AF1657" t="s">
        <v>1</v>
      </c>
      <c r="AG1657" t="s">
        <v>1</v>
      </c>
      <c r="AH1657" t="s">
        <v>5235</v>
      </c>
      <c r="AI1657" t="s">
        <v>5</v>
      </c>
      <c r="AJ1657" t="s">
        <v>1</v>
      </c>
      <c r="AK1657">
        <v>933132900</v>
      </c>
      <c r="AL1657" t="s">
        <v>1</v>
      </c>
      <c r="AM1657" t="s">
        <v>1</v>
      </c>
      <c r="AN1657" t="s">
        <v>1</v>
      </c>
      <c r="AO1657" t="s">
        <v>5235</v>
      </c>
      <c r="AP1657" t="s">
        <v>1</v>
      </c>
      <c r="AQ1657" t="s">
        <v>2</v>
      </c>
      <c r="AR1657" t="s">
        <v>1</v>
      </c>
      <c r="AS1657" t="s">
        <v>1</v>
      </c>
      <c r="AT1657" t="s">
        <v>1</v>
      </c>
      <c r="AU1657" t="s">
        <v>1</v>
      </c>
      <c r="AV1657" t="s">
        <v>1</v>
      </c>
      <c r="AW1657" t="s">
        <v>11</v>
      </c>
      <c r="AX1657">
        <f>Tabla1[[#This Row],[precio del paquete]]-Tabla1[[#This Row],[Saldo_Deudor]]</f>
        <v>400</v>
      </c>
      <c r="AY1657">
        <v>14400</v>
      </c>
      <c r="AZ1657">
        <v>0</v>
      </c>
      <c r="BA1657">
        <v>0</v>
      </c>
      <c r="BB1657" s="20">
        <v>0</v>
      </c>
      <c r="BC1657" t="s">
        <v>3838</v>
      </c>
      <c r="BD1657" t="s">
        <v>6045</v>
      </c>
      <c r="BE1657" t="s">
        <v>3</v>
      </c>
      <c r="BF1657" t="s">
        <v>3</v>
      </c>
      <c r="BG1657" t="s">
        <v>3</v>
      </c>
      <c r="BH1657" t="s">
        <v>3</v>
      </c>
      <c r="BI1657" t="s">
        <v>3</v>
      </c>
      <c r="BJ1657" s="19" t="s">
        <v>6131</v>
      </c>
      <c r="BK1657" t="s">
        <v>3</v>
      </c>
      <c r="BL1657" t="s">
        <v>132</v>
      </c>
      <c r="BM1657" t="s">
        <v>1</v>
      </c>
      <c r="BN1657">
        <f>Tabla1[[#This Row],[precio del paquete]]</f>
        <v>14800</v>
      </c>
      <c r="BO1657" t="s">
        <v>1</v>
      </c>
      <c r="BP1657" t="s">
        <v>1</v>
      </c>
      <c r="BQ1657" t="s">
        <v>1</v>
      </c>
      <c r="BR1657" t="s">
        <v>1</v>
      </c>
      <c r="BS1657" t="s">
        <v>1</v>
      </c>
      <c r="BT1657" t="s">
        <v>1</v>
      </c>
      <c r="BU1657" t="s">
        <v>1</v>
      </c>
      <c r="BV1657" t="s">
        <v>1</v>
      </c>
      <c r="BW1657" t="s">
        <v>0</v>
      </c>
      <c r="BX1657" t="s">
        <v>1</v>
      </c>
      <c r="BY1657" t="s">
        <v>1</v>
      </c>
      <c r="BZ1657" t="s">
        <v>1</v>
      </c>
      <c r="CA1657" t="s">
        <v>1</v>
      </c>
      <c r="CB1657" t="s">
        <v>1</v>
      </c>
      <c r="CD1657" t="str" cm="1">
        <f t="array" aca="1" ref="CD1657" ca="1">eConcatenar(A1657:CB1657,"|")</f>
        <v>vOZO6Yq9hHSHBjcu|PAR2021-1158|3|MEMORIAL|TABASCO|PARAISO|CENTRO|2021-03-26|14800|0|200|50|0|0|0|0|0|0|0|0|0|0|0|0|0|0|0|ESTRADA|HERNANDEZ|OFELIA|SOLTERO|X|X|CALLE MANUEL LERDO|CENTRO|X|933132900|X|X|X|CALLE MANUEL LERDO|X|LUNES|X|X|X|X|X|DOMICILIO |400|14400|0|0|0|2021-04-19|2021-04-26|x|x|x|x|x|QWZBUE029KVTQO|x|HOMBRE|X|14800|X|X|X|X|X|X|X|X|CARDENAS|X|X|X|X|X</v>
      </c>
    </row>
    <row r="1658" spans="1:82" x14ac:dyDescent="0.25">
      <c r="A1658" t="s">
        <v>1792</v>
      </c>
      <c r="B1658" t="s">
        <v>2397</v>
      </c>
      <c r="C1658">
        <v>3</v>
      </c>
      <c r="D1658" t="s">
        <v>3183</v>
      </c>
      <c r="E1658" t="s">
        <v>3188</v>
      </c>
      <c r="F1658" t="s">
        <v>3192</v>
      </c>
      <c r="G1658" t="s">
        <v>3351</v>
      </c>
      <c r="H1658" t="s">
        <v>3803</v>
      </c>
      <c r="I1658">
        <v>14800</v>
      </c>
      <c r="J1658">
        <v>0</v>
      </c>
      <c r="K1658">
        <v>200</v>
      </c>
      <c r="L1658">
        <v>50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0</v>
      </c>
      <c r="AA1658">
        <v>0</v>
      </c>
      <c r="AB1658" t="s">
        <v>4184</v>
      </c>
      <c r="AC1658" t="s">
        <v>4393</v>
      </c>
      <c r="AD1658" t="s">
        <v>4327</v>
      </c>
      <c r="AE1658" t="s">
        <v>4</v>
      </c>
      <c r="AF1658" t="s">
        <v>1</v>
      </c>
      <c r="AG1658" t="s">
        <v>1</v>
      </c>
      <c r="AH1658" t="s">
        <v>5394</v>
      </c>
      <c r="AI1658" t="s">
        <v>3351</v>
      </c>
      <c r="AJ1658" t="s">
        <v>1</v>
      </c>
      <c r="AK1658">
        <v>9331300059</v>
      </c>
      <c r="AL1658" t="s">
        <v>1</v>
      </c>
      <c r="AM1658" t="s">
        <v>1</v>
      </c>
      <c r="AN1658" t="s">
        <v>1</v>
      </c>
      <c r="AO1658" t="s">
        <v>5394</v>
      </c>
      <c r="AP1658" t="s">
        <v>1</v>
      </c>
      <c r="AQ1658" t="s">
        <v>2</v>
      </c>
      <c r="AR1658" t="s">
        <v>1</v>
      </c>
      <c r="AS1658" t="s">
        <v>1</v>
      </c>
      <c r="AT1658" t="s">
        <v>1</v>
      </c>
      <c r="AU1658" t="s">
        <v>1</v>
      </c>
      <c r="AV1658" t="s">
        <v>1</v>
      </c>
      <c r="AW1658" t="s">
        <v>11</v>
      </c>
      <c r="AX1658">
        <f>Tabla1[[#This Row],[precio del paquete]]-Tabla1[[#This Row],[Saldo_Deudor]]</f>
        <v>800</v>
      </c>
      <c r="AY1658">
        <v>14000</v>
      </c>
      <c r="AZ1658">
        <v>0</v>
      </c>
      <c r="BA1658">
        <v>0</v>
      </c>
      <c r="BB1658" s="20">
        <v>0</v>
      </c>
      <c r="BC1658" t="s">
        <v>5979</v>
      </c>
      <c r="BD1658" t="s">
        <v>6031</v>
      </c>
      <c r="BE1658" t="s">
        <v>3</v>
      </c>
      <c r="BF1658" t="s">
        <v>3</v>
      </c>
      <c r="BG1658" t="s">
        <v>3</v>
      </c>
      <c r="BH1658" t="s">
        <v>3</v>
      </c>
      <c r="BI1658" t="s">
        <v>3</v>
      </c>
      <c r="BJ1658" s="18" t="s">
        <v>6131</v>
      </c>
      <c r="BK1658" t="s">
        <v>3</v>
      </c>
      <c r="BL1658" t="s">
        <v>132</v>
      </c>
      <c r="BM1658" t="s">
        <v>1</v>
      </c>
      <c r="BN1658">
        <f>Tabla1[[#This Row],[precio del paquete]]</f>
        <v>14800</v>
      </c>
      <c r="BO1658" t="s">
        <v>1</v>
      </c>
      <c r="BP1658" t="s">
        <v>1</v>
      </c>
      <c r="BQ1658" t="s">
        <v>1</v>
      </c>
      <c r="BR1658" t="s">
        <v>1</v>
      </c>
      <c r="BS1658" t="s">
        <v>1</v>
      </c>
      <c r="BT1658" t="s">
        <v>1</v>
      </c>
      <c r="BU1658" t="s">
        <v>1</v>
      </c>
      <c r="BV1658" t="s">
        <v>1</v>
      </c>
      <c r="BW1658" t="s">
        <v>0</v>
      </c>
      <c r="BX1658" t="s">
        <v>1</v>
      </c>
      <c r="BY1658" t="s">
        <v>1</v>
      </c>
      <c r="BZ1658" t="s">
        <v>1</v>
      </c>
      <c r="CA1658" t="s">
        <v>1</v>
      </c>
      <c r="CB1658" t="s">
        <v>1</v>
      </c>
      <c r="CD1658" t="str" cm="1">
        <f t="array" aca="1" ref="CD1658" ca="1">eConcatenar(A1658:CB1658,"|")</f>
        <v>MxcHhKS26Y1j0Yp2|PAR2021-1172|3|MEMORIAL|TABASCO|PARAISO|EL PENJAMO|2021-03-30|14800|0|200|50|0|0|0|0|0|0|0|0|0|0|0|0|0|0|0|PEREZ|ALCUDIA|CONSUELO|SOLTERO|X|X|ENTRADA DE LA PISTA|EL PENJAMO|X|9331300059|X|X|X|ENTRADA DE LA PISTA|X|LUNES|X|X|X|X|X|DOMICILIO |800|14000|0|0|0|2021-12-05|2021-12-12|x|x|x|x|x|QWZBUE029KVTQO|x|HOMBRE|X|14800|X|X|X|X|X|X|X|X|CARDENAS|X|X|X|X|X</v>
      </c>
    </row>
    <row r="1659" spans="1:82" x14ac:dyDescent="0.25">
      <c r="A1659" t="s">
        <v>1793</v>
      </c>
      <c r="B1659" t="s">
        <v>2170</v>
      </c>
      <c r="C1659">
        <v>3</v>
      </c>
      <c r="D1659" t="s">
        <v>3183</v>
      </c>
      <c r="E1659" t="s">
        <v>3188</v>
      </c>
      <c r="F1659" t="s">
        <v>0</v>
      </c>
      <c r="G1659" t="s">
        <v>3224</v>
      </c>
      <c r="H1659" t="s">
        <v>3780</v>
      </c>
      <c r="I1659">
        <v>14800</v>
      </c>
      <c r="J1659">
        <v>0</v>
      </c>
      <c r="K1659">
        <v>100</v>
      </c>
      <c r="L1659">
        <v>50</v>
      </c>
      <c r="M1659">
        <v>1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0</v>
      </c>
      <c r="AB1659" t="s">
        <v>4262</v>
      </c>
      <c r="AC1659" t="s">
        <v>4246</v>
      </c>
      <c r="AD1659" t="s">
        <v>4263</v>
      </c>
      <c r="AE1659" t="s">
        <v>4</v>
      </c>
      <c r="AF1659" t="s">
        <v>1</v>
      </c>
      <c r="AG1659" t="s">
        <v>1</v>
      </c>
      <c r="AH1659" t="s">
        <v>5214</v>
      </c>
      <c r="AI1659" t="s">
        <v>3224</v>
      </c>
      <c r="AJ1659" t="s">
        <v>1</v>
      </c>
      <c r="AK1659">
        <v>9372035430</v>
      </c>
      <c r="AL1659" t="s">
        <v>1</v>
      </c>
      <c r="AM1659" t="s">
        <v>1</v>
      </c>
      <c r="AN1659" t="s">
        <v>1</v>
      </c>
      <c r="AO1659" t="s">
        <v>5214</v>
      </c>
      <c r="AP1659" t="s">
        <v>1</v>
      </c>
      <c r="AQ1659" t="s">
        <v>2</v>
      </c>
      <c r="AR1659" t="s">
        <v>1</v>
      </c>
      <c r="AS1659" t="s">
        <v>1</v>
      </c>
      <c r="AT1659" t="s">
        <v>1</v>
      </c>
      <c r="AU1659" t="s">
        <v>1</v>
      </c>
      <c r="AV1659" t="s">
        <v>1</v>
      </c>
      <c r="AW1659" t="s">
        <v>11</v>
      </c>
      <c r="AX1659">
        <f>Tabla1[[#This Row],[precio del paquete]]-Tabla1[[#This Row],[Saldo_Deudor]]</f>
        <v>11100</v>
      </c>
      <c r="AY1659">
        <v>3700</v>
      </c>
      <c r="AZ1659">
        <v>0</v>
      </c>
      <c r="BA1659">
        <v>0</v>
      </c>
      <c r="BB1659" s="20">
        <v>0</v>
      </c>
      <c r="BC1659" t="s">
        <v>3789</v>
      </c>
      <c r="BD1659" t="s">
        <v>6042</v>
      </c>
      <c r="BE1659" t="s">
        <v>3</v>
      </c>
      <c r="BF1659" t="s">
        <v>3</v>
      </c>
      <c r="BG1659" t="s">
        <v>3</v>
      </c>
      <c r="BH1659" t="s">
        <v>3</v>
      </c>
      <c r="BI1659" t="s">
        <v>3</v>
      </c>
      <c r="BJ1659" s="19" t="s">
        <v>6131</v>
      </c>
      <c r="BK1659" t="s">
        <v>3</v>
      </c>
      <c r="BL1659" t="s">
        <v>132</v>
      </c>
      <c r="BM1659" t="s">
        <v>1</v>
      </c>
      <c r="BN1659">
        <f>Tabla1[[#This Row],[precio del paquete]]</f>
        <v>14800</v>
      </c>
      <c r="BO1659" t="s">
        <v>1</v>
      </c>
      <c r="BP1659" t="s">
        <v>1</v>
      </c>
      <c r="BQ1659" t="s">
        <v>1</v>
      </c>
      <c r="BR1659" t="s">
        <v>1</v>
      </c>
      <c r="BS1659" t="s">
        <v>1</v>
      </c>
      <c r="BT1659" t="s">
        <v>1</v>
      </c>
      <c r="BU1659" t="s">
        <v>1</v>
      </c>
      <c r="BV1659" t="s">
        <v>1</v>
      </c>
      <c r="BW1659" t="s">
        <v>0</v>
      </c>
      <c r="BX1659" t="s">
        <v>1</v>
      </c>
      <c r="BY1659" t="s">
        <v>1</v>
      </c>
      <c r="BZ1659" t="s">
        <v>1</v>
      </c>
      <c r="CA1659" t="s">
        <v>1</v>
      </c>
      <c r="CB1659" t="s">
        <v>1</v>
      </c>
      <c r="CD1659" t="str" cm="1">
        <f t="array" aca="1" ref="CD1659" ca="1">eConcatenar(A1659:CB1659,"|")</f>
        <v>nf8xLp5iGLtbVy4e|CAR2019-3580|3|MEMORIAL|TABASCO|CARDENAS|C-32|2019-11-30|14800|0|100|50|1|0|0|0|0|0|0|0|0|0|0|0|0|0|0|OLAN|JIMENEZ|ABENAMAR|SOLTERO|X|X|CALLE 1 CASA NUMERO 7|C-32|X|9372035430|X|X|X|CALLE 1 CASA NUMERO 7|X|LUNES|X|X|X|X|X|DOMICILIO |11100|3700|0|0|0|2022-03-01|2022-03-08|x|x|x|x|x|QWZBUE029KVTQO|x|HOMBRE|X|14800|X|X|X|X|X|X|X|X|CARDENAS|X|X|X|X|X</v>
      </c>
    </row>
    <row r="1660" spans="1:82" x14ac:dyDescent="0.25">
      <c r="A1660" t="s">
        <v>1794</v>
      </c>
      <c r="B1660" t="s">
        <v>2166</v>
      </c>
      <c r="C1660">
        <v>3</v>
      </c>
      <c r="D1660" t="s">
        <v>3183</v>
      </c>
      <c r="E1660" t="s">
        <v>3188</v>
      </c>
      <c r="F1660" t="s">
        <v>0</v>
      </c>
      <c r="G1660" t="s">
        <v>3221</v>
      </c>
      <c r="H1660" t="s">
        <v>3773</v>
      </c>
      <c r="I1660">
        <v>14800</v>
      </c>
      <c r="J1660">
        <v>0</v>
      </c>
      <c r="K1660">
        <v>100</v>
      </c>
      <c r="L1660">
        <v>50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 t="s">
        <v>4186</v>
      </c>
      <c r="AC1660" t="s">
        <v>4188</v>
      </c>
      <c r="AD1660" t="s">
        <v>4257</v>
      </c>
      <c r="AE1660" t="s">
        <v>4</v>
      </c>
      <c r="AF1660" t="s">
        <v>1</v>
      </c>
      <c r="AG1660" t="s">
        <v>1</v>
      </c>
      <c r="AH1660" t="s">
        <v>5210</v>
      </c>
      <c r="AI1660" t="s">
        <v>3221</v>
      </c>
      <c r="AJ1660" t="s">
        <v>1</v>
      </c>
      <c r="AK1660">
        <v>9371620079</v>
      </c>
      <c r="AL1660" t="s">
        <v>1</v>
      </c>
      <c r="AM1660" t="s">
        <v>1</v>
      </c>
      <c r="AN1660" t="s">
        <v>1</v>
      </c>
      <c r="AO1660" t="s">
        <v>5210</v>
      </c>
      <c r="AP1660" t="s">
        <v>1</v>
      </c>
      <c r="AQ1660" t="s">
        <v>2</v>
      </c>
      <c r="AR1660" t="s">
        <v>1</v>
      </c>
      <c r="AS1660" t="s">
        <v>1</v>
      </c>
      <c r="AT1660" t="s">
        <v>1</v>
      </c>
      <c r="AU1660" t="s">
        <v>1</v>
      </c>
      <c r="AV1660" t="s">
        <v>1</v>
      </c>
      <c r="AW1660" t="s">
        <v>11</v>
      </c>
      <c r="AX1660">
        <f>Tabla1[[#This Row],[precio del paquete]]-Tabla1[[#This Row],[Saldo_Deudor]]</f>
        <v>1300</v>
      </c>
      <c r="AY1660">
        <v>13500</v>
      </c>
      <c r="AZ1660">
        <v>0</v>
      </c>
      <c r="BA1660">
        <v>0</v>
      </c>
      <c r="BB1660" s="20">
        <v>0</v>
      </c>
      <c r="BC1660" t="s">
        <v>3796</v>
      </c>
      <c r="BD1660" t="s">
        <v>6040</v>
      </c>
      <c r="BE1660" t="s">
        <v>3</v>
      </c>
      <c r="BF1660" t="s">
        <v>3</v>
      </c>
      <c r="BG1660" t="s">
        <v>3</v>
      </c>
      <c r="BH1660" t="s">
        <v>3</v>
      </c>
      <c r="BI1660" t="s">
        <v>3</v>
      </c>
      <c r="BJ1660" s="18" t="s">
        <v>6129</v>
      </c>
      <c r="BK1660" t="s">
        <v>3</v>
      </c>
      <c r="BL1660" t="s">
        <v>132</v>
      </c>
      <c r="BM1660" t="s">
        <v>1</v>
      </c>
      <c r="BN1660">
        <f>Tabla1[[#This Row],[precio del paquete]]</f>
        <v>14800</v>
      </c>
      <c r="BO1660" t="s">
        <v>1</v>
      </c>
      <c r="BP1660" t="s">
        <v>1</v>
      </c>
      <c r="BQ1660" t="s">
        <v>1</v>
      </c>
      <c r="BR1660" t="s">
        <v>1</v>
      </c>
      <c r="BS1660" t="s">
        <v>1</v>
      </c>
      <c r="BT1660" t="s">
        <v>1</v>
      </c>
      <c r="BU1660" t="s">
        <v>1</v>
      </c>
      <c r="BV1660" t="s">
        <v>1</v>
      </c>
      <c r="BW1660" t="s">
        <v>0</v>
      </c>
      <c r="BX1660" t="s">
        <v>1</v>
      </c>
      <c r="BY1660" t="s">
        <v>1</v>
      </c>
      <c r="BZ1660" t="s">
        <v>1</v>
      </c>
      <c r="CA1660" t="s">
        <v>1</v>
      </c>
      <c r="CB1660" t="s">
        <v>1</v>
      </c>
      <c r="CD1660" t="str" cm="1">
        <f t="array" aca="1" ref="CD1660" ca="1">eConcatenar(A1660:CB1660,"|")</f>
        <v>VDz4kCCRV08EikCk|CAR2021-5481|3|MEMORIAL|TABASCO|CARDENAS|C-27 EDUARDO CHAVEZ|2021-09-22|14800|0|100|50|0|0|0|0|0|0|0|0|0|0|0|0|0|0|0|GARCIA|ARIAS|VICTORIANO|SOLTERO|X|X|CALLE NUMERO 8 CASA NUMERO 140 |C-27 EDUARDO CHAVEZ|X|9371620079|X|X|X|CALLE NUMERO 8 CASA NUMERO 140 |X|LUNES|X|X|X|X|X|DOMICILIO |1300|13500|0|0|0|2021-12-13|2021-12-20|x|x|x|x|x|QX002LUS9KVTQO|x|HOMBRE|X|14800|X|X|X|X|X|X|X|X|CARDENAS|X|X|X|X|X</v>
      </c>
    </row>
    <row r="1661" spans="1:82" x14ac:dyDescent="0.25">
      <c r="A1661" t="s">
        <v>1795</v>
      </c>
      <c r="B1661" t="s">
        <v>2151</v>
      </c>
      <c r="C1661">
        <v>3</v>
      </c>
      <c r="D1661" t="s">
        <v>3183</v>
      </c>
      <c r="E1661" t="s">
        <v>3188</v>
      </c>
      <c r="F1661" t="s">
        <v>0</v>
      </c>
      <c r="G1661" t="s">
        <v>3208</v>
      </c>
      <c r="H1661" t="s">
        <v>3766</v>
      </c>
      <c r="I1661">
        <v>14800</v>
      </c>
      <c r="J1661">
        <v>0</v>
      </c>
      <c r="K1661">
        <v>300</v>
      </c>
      <c r="L1661">
        <v>50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0</v>
      </c>
      <c r="AA1661">
        <v>0</v>
      </c>
      <c r="AB1661" t="s">
        <v>4223</v>
      </c>
      <c r="AC1661" t="s">
        <v>4224</v>
      </c>
      <c r="AD1661" t="s">
        <v>4225</v>
      </c>
      <c r="AE1661" t="s">
        <v>4</v>
      </c>
      <c r="AF1661" t="s">
        <v>1</v>
      </c>
      <c r="AG1661" t="s">
        <v>1</v>
      </c>
      <c r="AH1661" t="s">
        <v>5197</v>
      </c>
      <c r="AI1661" t="s">
        <v>3208</v>
      </c>
      <c r="AJ1661" t="s">
        <v>1</v>
      </c>
      <c r="AK1661">
        <v>9331229818</v>
      </c>
      <c r="AL1661" t="s">
        <v>1</v>
      </c>
      <c r="AM1661" t="s">
        <v>1</v>
      </c>
      <c r="AN1661" t="s">
        <v>1</v>
      </c>
      <c r="AO1661" t="s">
        <v>5197</v>
      </c>
      <c r="AP1661" t="s">
        <v>1</v>
      </c>
      <c r="AQ1661" t="s">
        <v>2</v>
      </c>
      <c r="AR1661" t="s">
        <v>1</v>
      </c>
      <c r="AS1661" t="s">
        <v>1</v>
      </c>
      <c r="AT1661" t="s">
        <v>1</v>
      </c>
      <c r="AU1661" t="s">
        <v>1</v>
      </c>
      <c r="AV1661" t="s">
        <v>1</v>
      </c>
      <c r="AW1661" t="s">
        <v>11</v>
      </c>
      <c r="AX1661">
        <f>Tabla1[[#This Row],[precio del paquete]]-Tabla1[[#This Row],[Saldo_Deudor]]</f>
        <v>300</v>
      </c>
      <c r="AY1661">
        <v>14500</v>
      </c>
      <c r="AZ1661">
        <v>0</v>
      </c>
      <c r="BA1661">
        <v>0</v>
      </c>
      <c r="BB1661" s="20">
        <v>0</v>
      </c>
      <c r="BC1661" t="s">
        <v>3766</v>
      </c>
      <c r="BD1661" t="s">
        <v>3794</v>
      </c>
      <c r="BE1661" t="s">
        <v>3</v>
      </c>
      <c r="BF1661" t="s">
        <v>3</v>
      </c>
      <c r="BG1661" t="s">
        <v>3</v>
      </c>
      <c r="BH1661" t="s">
        <v>3</v>
      </c>
      <c r="BI1661" t="s">
        <v>3</v>
      </c>
      <c r="BJ1661" s="19" t="s">
        <v>6129</v>
      </c>
      <c r="BK1661" t="s">
        <v>3</v>
      </c>
      <c r="BL1661" t="s">
        <v>132</v>
      </c>
      <c r="BM1661" t="s">
        <v>1</v>
      </c>
      <c r="BN1661">
        <f>Tabla1[[#This Row],[precio del paquete]]</f>
        <v>14800</v>
      </c>
      <c r="BO1661" t="s">
        <v>1</v>
      </c>
      <c r="BP1661" t="s">
        <v>1</v>
      </c>
      <c r="BQ1661" t="s">
        <v>1</v>
      </c>
      <c r="BR1661" t="s">
        <v>1</v>
      </c>
      <c r="BS1661" t="s">
        <v>1</v>
      </c>
      <c r="BT1661" t="s">
        <v>1</v>
      </c>
      <c r="BU1661" t="s">
        <v>1</v>
      </c>
      <c r="BV1661" t="s">
        <v>1</v>
      </c>
      <c r="BW1661" t="s">
        <v>0</v>
      </c>
      <c r="BX1661" t="s">
        <v>1</v>
      </c>
      <c r="BY1661" t="s">
        <v>1</v>
      </c>
      <c r="BZ1661" t="s">
        <v>1</v>
      </c>
      <c r="CA1661" t="s">
        <v>1</v>
      </c>
      <c r="CB1661" t="s">
        <v>1</v>
      </c>
      <c r="CD1661" t="str" cm="1">
        <f t="array" aca="1" ref="CD1661" ca="1">eConcatenar(A1661:CB1661,"|")</f>
        <v>TdE5w4yNU2wmpGmJ|COM2021-3967|3|MEMORIAL|TABASCO|CARDENAS|ARENA SEXTA SECCION|2021-10-12|14800|0|300|50|0|0|0|0|0|0|0|0|0|0|0|0|0|0|0|SERVIN|DOMINGUEZ|JUANA|SOLTERO|X|X|CARRETERA A SANTANA|ARENA SEXTA SECCION|X|9331229818|X|X|X|CARRETERA A SANTANA|X|LUNES|X|X|X|X|X|DOMICILIO |300|14500|0|0|0|2021-10-12|2021-10-19|x|x|x|x|x|QX002LUS9KVTQO|x|HOMBRE|X|14800|X|X|X|X|X|X|X|X|CARDENAS|X|X|X|X|X</v>
      </c>
    </row>
    <row r="1662" spans="1:82" x14ac:dyDescent="0.25">
      <c r="A1662" t="s">
        <v>1796</v>
      </c>
      <c r="B1662" t="s">
        <v>2587</v>
      </c>
      <c r="C1662">
        <v>3</v>
      </c>
      <c r="D1662" t="s">
        <v>3184</v>
      </c>
      <c r="E1662" t="s">
        <v>3188</v>
      </c>
      <c r="F1662" t="s">
        <v>3189</v>
      </c>
      <c r="G1662" t="s">
        <v>3467</v>
      </c>
      <c r="H1662" t="s">
        <v>3890</v>
      </c>
      <c r="I1662">
        <v>24500</v>
      </c>
      <c r="J1662">
        <v>0</v>
      </c>
      <c r="K1662">
        <v>200</v>
      </c>
      <c r="L1662">
        <v>50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 t="s">
        <v>4217</v>
      </c>
      <c r="AC1662" t="s">
        <v>4183</v>
      </c>
      <c r="AD1662" t="s">
        <v>4759</v>
      </c>
      <c r="AE1662" t="s">
        <v>4</v>
      </c>
      <c r="AF1662" t="s">
        <v>1</v>
      </c>
      <c r="AG1662" t="s">
        <v>1</v>
      </c>
      <c r="AH1662" t="s">
        <v>3618</v>
      </c>
      <c r="AI1662" t="s">
        <v>3467</v>
      </c>
      <c r="AJ1662" t="s">
        <v>1</v>
      </c>
      <c r="AK1662">
        <v>9331510696</v>
      </c>
      <c r="AL1662" t="s">
        <v>1</v>
      </c>
      <c r="AM1662" t="s">
        <v>1</v>
      </c>
      <c r="AN1662" t="s">
        <v>1</v>
      </c>
      <c r="AO1662" t="s">
        <v>3618</v>
      </c>
      <c r="AP1662" t="s">
        <v>1</v>
      </c>
      <c r="AQ1662" t="s">
        <v>2</v>
      </c>
      <c r="AR1662" t="s">
        <v>1</v>
      </c>
      <c r="AS1662" t="s">
        <v>1</v>
      </c>
      <c r="AT1662" t="s">
        <v>1</v>
      </c>
      <c r="AU1662" t="s">
        <v>1</v>
      </c>
      <c r="AV1662" t="s">
        <v>1</v>
      </c>
      <c r="AW1662" t="s">
        <v>11</v>
      </c>
      <c r="AX1662">
        <f>Tabla1[[#This Row],[precio del paquete]]-Tabla1[[#This Row],[Saldo_Deudor]]</f>
        <v>1500</v>
      </c>
      <c r="AY1662">
        <v>23000</v>
      </c>
      <c r="AZ1662">
        <v>0</v>
      </c>
      <c r="BA1662">
        <v>0</v>
      </c>
      <c r="BB1662" s="20">
        <v>0</v>
      </c>
      <c r="BC1662" t="s">
        <v>3983</v>
      </c>
      <c r="BD1662" t="s">
        <v>6048</v>
      </c>
      <c r="BE1662" t="s">
        <v>3</v>
      </c>
      <c r="BF1662" t="s">
        <v>3</v>
      </c>
      <c r="BG1662" t="s">
        <v>3</v>
      </c>
      <c r="BH1662" t="s">
        <v>3</v>
      </c>
      <c r="BI1662" t="s">
        <v>3</v>
      </c>
      <c r="BJ1662" s="18" t="s">
        <v>6133</v>
      </c>
      <c r="BK1662" t="s">
        <v>3</v>
      </c>
      <c r="BL1662" t="s">
        <v>132</v>
      </c>
      <c r="BM1662" t="s">
        <v>1</v>
      </c>
      <c r="BN1662">
        <f>Tabla1[[#This Row],[precio del paquete]]</f>
        <v>24500</v>
      </c>
      <c r="BO1662" t="s">
        <v>1</v>
      </c>
      <c r="BP1662" t="s">
        <v>1</v>
      </c>
      <c r="BQ1662" t="s">
        <v>1</v>
      </c>
      <c r="BR1662" t="s">
        <v>1</v>
      </c>
      <c r="BS1662" t="s">
        <v>1</v>
      </c>
      <c r="BT1662" t="s">
        <v>1</v>
      </c>
      <c r="BU1662" t="s">
        <v>1</v>
      </c>
      <c r="BV1662" t="s">
        <v>1</v>
      </c>
      <c r="BW1662" t="s">
        <v>0</v>
      </c>
      <c r="BX1662" t="s">
        <v>1</v>
      </c>
      <c r="BY1662" t="s">
        <v>1</v>
      </c>
      <c r="BZ1662" t="s">
        <v>1</v>
      </c>
      <c r="CA1662" t="s">
        <v>1</v>
      </c>
      <c r="CB1662" t="s">
        <v>1</v>
      </c>
      <c r="CD1662" t="str" cm="1">
        <f t="array" aca="1" ref="CD1662" ca="1">eConcatenar(A1662:CB1662,"|")</f>
        <v>Ey5Swawn0tPjF6B9|COM2021-2984|3|DIGNITY|TABASCO|COMALCALCO|ORIENTE SIN NUMERO|2021-09-25|24500|0|200|50|0|0|0|0|0|0|0|0|0|0|0|0|0|0|0|RODRIGUEZ|DE LA CRUZ|ANAYELI|SOLTERO|X|X|VILLA ALDAMA|ORIENTE SIN NUMERO|X|9331510696|X|X|X|VILLA ALDAMA|X|LUNES|X|X|X|X|X|DOMICILIO |1500|23000|0|0|0|2022-07-01|2022-07-08|x|x|x|x|x|YCRYFAU92K60AMA|x|HOMBRE|X|24500|X|X|X|X|X|X|X|X|CARDENAS|X|X|X|X|X</v>
      </c>
    </row>
    <row r="1663" spans="1:82" x14ac:dyDescent="0.25">
      <c r="A1663" t="s">
        <v>1797</v>
      </c>
      <c r="B1663" t="s">
        <v>2637</v>
      </c>
      <c r="C1663">
        <v>3</v>
      </c>
      <c r="D1663" t="s">
        <v>3185</v>
      </c>
      <c r="E1663" t="s">
        <v>3188</v>
      </c>
      <c r="F1663" t="s">
        <v>3189</v>
      </c>
      <c r="G1663" t="s">
        <v>3494</v>
      </c>
      <c r="H1663" t="s">
        <v>3850</v>
      </c>
      <c r="I1663">
        <v>12900</v>
      </c>
      <c r="J1663">
        <v>0</v>
      </c>
      <c r="K1663">
        <v>100</v>
      </c>
      <c r="L1663">
        <v>50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 t="s">
        <v>4642</v>
      </c>
      <c r="AC1663" t="s">
        <v>4760</v>
      </c>
      <c r="AD1663" t="s">
        <v>4536</v>
      </c>
      <c r="AE1663" t="s">
        <v>4</v>
      </c>
      <c r="AF1663" t="s">
        <v>1</v>
      </c>
      <c r="AG1663" t="s">
        <v>1</v>
      </c>
      <c r="AH1663" t="s">
        <v>5196</v>
      </c>
      <c r="AI1663" t="s">
        <v>3494</v>
      </c>
      <c r="AJ1663" t="s">
        <v>1</v>
      </c>
      <c r="AK1663">
        <v>9331736458</v>
      </c>
      <c r="AL1663" t="s">
        <v>1</v>
      </c>
      <c r="AM1663" t="s">
        <v>1</v>
      </c>
      <c r="AN1663" t="s">
        <v>1</v>
      </c>
      <c r="AO1663" t="s">
        <v>5196</v>
      </c>
      <c r="AP1663" t="s">
        <v>1</v>
      </c>
      <c r="AQ1663" t="s">
        <v>2</v>
      </c>
      <c r="AR1663" t="s">
        <v>1</v>
      </c>
      <c r="AS1663" t="s">
        <v>1</v>
      </c>
      <c r="AT1663" t="s">
        <v>1</v>
      </c>
      <c r="AU1663" t="s">
        <v>1</v>
      </c>
      <c r="AV1663" t="s">
        <v>1</v>
      </c>
      <c r="AW1663" t="s">
        <v>11</v>
      </c>
      <c r="AX1663">
        <f>Tabla1[[#This Row],[precio del paquete]]-Tabla1[[#This Row],[Saldo_Deudor]]</f>
        <v>4800</v>
      </c>
      <c r="AY1663">
        <v>8100</v>
      </c>
      <c r="AZ1663">
        <v>0</v>
      </c>
      <c r="BA1663">
        <v>0</v>
      </c>
      <c r="BB1663" s="20">
        <v>0</v>
      </c>
      <c r="BC1663" t="s">
        <v>3812</v>
      </c>
      <c r="BD1663" t="s">
        <v>6043</v>
      </c>
      <c r="BE1663" t="s">
        <v>3</v>
      </c>
      <c r="BF1663" t="s">
        <v>3</v>
      </c>
      <c r="BG1663" t="s">
        <v>3</v>
      </c>
      <c r="BH1663" t="s">
        <v>3</v>
      </c>
      <c r="BI1663" t="s">
        <v>3</v>
      </c>
      <c r="BJ1663" s="19" t="s">
        <v>6153</v>
      </c>
      <c r="BK1663" t="s">
        <v>3</v>
      </c>
      <c r="BL1663" t="s">
        <v>132</v>
      </c>
      <c r="BM1663" t="s">
        <v>1</v>
      </c>
      <c r="BN1663">
        <f>Tabla1[[#This Row],[precio del paquete]]</f>
        <v>12900</v>
      </c>
      <c r="BO1663" t="s">
        <v>1</v>
      </c>
      <c r="BP1663" t="s">
        <v>1</v>
      </c>
      <c r="BQ1663" t="s">
        <v>1</v>
      </c>
      <c r="BR1663" t="s">
        <v>1</v>
      </c>
      <c r="BS1663" t="s">
        <v>1</v>
      </c>
      <c r="BT1663" t="s">
        <v>1</v>
      </c>
      <c r="BU1663" t="s">
        <v>1</v>
      </c>
      <c r="BV1663" t="s">
        <v>1</v>
      </c>
      <c r="BW1663" t="s">
        <v>0</v>
      </c>
      <c r="BX1663" t="s">
        <v>1</v>
      </c>
      <c r="BY1663" t="s">
        <v>1</v>
      </c>
      <c r="BZ1663" t="s">
        <v>1</v>
      </c>
      <c r="CA1663" t="s">
        <v>1</v>
      </c>
      <c r="CB1663" t="s">
        <v>1</v>
      </c>
      <c r="CD1663" t="str" cm="1">
        <f t="array" aca="1" ref="CD1663" ca="1">eConcatenar(A1663:CB1663,"|")</f>
        <v>SyV4ErZ0MteuetHh|COM2020-2585|3|IMPERIAL DE LUJO|TABASCO|COMALCALCO|PROGRESO TULAR PRIMERA|2020-10-27|12900|0|100|50|0|0|0|0|0|0|0|0|0|0|0|0|0|0|0|CARRILLO|VAZQUEZ|ROSARIO|SOLTERO|X|X|CARRETERA PRINCIPAL|PROGRESO TULAR PRIMERA|X|9331736458|X|X|X|CARRETERA PRINCIPAL|X|LUNES|X|X|X|X|X|DOMICILIO |4800|8100|0|0|0|2022-10-01|2022-10-08|x|x|x|x|x|QXTXF5MC9KVTQO|x|HOMBRE|X|12900|X|X|X|X|X|X|X|X|CARDENAS|X|X|X|X|X</v>
      </c>
    </row>
    <row r="1664" spans="1:82" x14ac:dyDescent="0.25">
      <c r="A1664" t="s">
        <v>1798</v>
      </c>
      <c r="B1664" t="s">
        <v>2807</v>
      </c>
      <c r="C1664">
        <v>3</v>
      </c>
      <c r="D1664" t="s">
        <v>3185</v>
      </c>
      <c r="E1664" t="s">
        <v>3188</v>
      </c>
      <c r="F1664" t="s">
        <v>3189</v>
      </c>
      <c r="G1664" t="s">
        <v>3582</v>
      </c>
      <c r="H1664" t="s">
        <v>4050</v>
      </c>
      <c r="I1664">
        <v>12900</v>
      </c>
      <c r="J1664">
        <v>0</v>
      </c>
      <c r="K1664">
        <v>100</v>
      </c>
      <c r="L1664">
        <v>50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 t="s">
        <v>4183</v>
      </c>
      <c r="AC1664" t="s">
        <v>4183</v>
      </c>
      <c r="AD1664" t="s">
        <v>4915</v>
      </c>
      <c r="AE1664" t="s">
        <v>4</v>
      </c>
      <c r="AF1664" t="s">
        <v>1</v>
      </c>
      <c r="AG1664" t="s">
        <v>1</v>
      </c>
      <c r="AH1664" t="s">
        <v>5680</v>
      </c>
      <c r="AI1664" t="s">
        <v>3582</v>
      </c>
      <c r="AJ1664" t="s">
        <v>1</v>
      </c>
      <c r="AK1664">
        <v>9331477883</v>
      </c>
      <c r="AL1664" t="s">
        <v>1</v>
      </c>
      <c r="AM1664" t="s">
        <v>1</v>
      </c>
      <c r="AN1664" t="s">
        <v>1</v>
      </c>
      <c r="AO1664" t="s">
        <v>5680</v>
      </c>
      <c r="AP1664" t="s">
        <v>1</v>
      </c>
      <c r="AQ1664" t="s">
        <v>2</v>
      </c>
      <c r="AR1664" t="s">
        <v>1</v>
      </c>
      <c r="AS1664" t="s">
        <v>1</v>
      </c>
      <c r="AT1664" t="s">
        <v>1</v>
      </c>
      <c r="AU1664" t="s">
        <v>1</v>
      </c>
      <c r="AV1664" t="s">
        <v>1</v>
      </c>
      <c r="AW1664" t="s">
        <v>11</v>
      </c>
      <c r="AX1664">
        <f>Tabla1[[#This Row],[precio del paquete]]-Tabla1[[#This Row],[Saldo_Deudor]]</f>
        <v>6400</v>
      </c>
      <c r="AY1664">
        <v>6500</v>
      </c>
      <c r="AZ1664">
        <v>0</v>
      </c>
      <c r="BA1664">
        <v>0</v>
      </c>
      <c r="BB1664" s="20">
        <v>0</v>
      </c>
      <c r="BC1664" t="s">
        <v>4042</v>
      </c>
      <c r="BD1664" t="s">
        <v>6005</v>
      </c>
      <c r="BE1664" t="s">
        <v>3</v>
      </c>
      <c r="BF1664" t="s">
        <v>3</v>
      </c>
      <c r="BG1664" t="s">
        <v>3</v>
      </c>
      <c r="BH1664" t="s">
        <v>3</v>
      </c>
      <c r="BI1664" t="s">
        <v>3</v>
      </c>
      <c r="BJ1664" s="18" t="s">
        <v>6144</v>
      </c>
      <c r="BK1664" t="s">
        <v>3</v>
      </c>
      <c r="BL1664" t="s">
        <v>132</v>
      </c>
      <c r="BM1664" t="s">
        <v>1</v>
      </c>
      <c r="BN1664">
        <f>Tabla1[[#This Row],[precio del paquete]]</f>
        <v>12900</v>
      </c>
      <c r="BO1664" t="s">
        <v>1</v>
      </c>
      <c r="BP1664" t="s">
        <v>1</v>
      </c>
      <c r="BQ1664" t="s">
        <v>1</v>
      </c>
      <c r="BR1664" t="s">
        <v>1</v>
      </c>
      <c r="BS1664" t="s">
        <v>1</v>
      </c>
      <c r="BT1664" t="s">
        <v>1</v>
      </c>
      <c r="BU1664" t="s">
        <v>1</v>
      </c>
      <c r="BV1664" t="s">
        <v>1</v>
      </c>
      <c r="BW1664" t="s">
        <v>0</v>
      </c>
      <c r="BX1664" t="s">
        <v>1</v>
      </c>
      <c r="BY1664" t="s">
        <v>1</v>
      </c>
      <c r="BZ1664" t="s">
        <v>1</v>
      </c>
      <c r="CA1664" t="s">
        <v>1</v>
      </c>
      <c r="CB1664" t="s">
        <v>1</v>
      </c>
      <c r="CD1664" t="str" cm="1">
        <f t="array" aca="1" ref="CD1664" ca="1">eConcatenar(A1664:CB1664,"|")</f>
        <v>lmmk93xmQCGT9jlj|COM2020-2336|3|IMPERIAL DE LUJO|TABASCO|COMALCALCO|SANCHEZ MORMAL|2020-08-10|12900|0|100|50|0|0|0|0|0|0|0|0|0|0|0|0|0|0|0|DE LA CRUZ|DE LA CRUZ|ANGEL ANTONIO|SOLTERO|X|X|CERRADA TECOLUTILLA|SANCHEZ MORMAL|X|9331477883|X|X|X|CERRADA TECOLUTILLA|X|LUNES|X|X|X|X|X|DOMICILIO |6400|6500|0|0|0|2022-11-01|2022-11-08|x|x|x|x|x|QX002L4E9KVTQO|x|HOMBRE|X|12900|X|X|X|X|X|X|X|X|CARDENAS|X|X|X|X|X</v>
      </c>
    </row>
    <row r="1665" spans="1:82" x14ac:dyDescent="0.25">
      <c r="A1665" t="s">
        <v>1799</v>
      </c>
      <c r="B1665" t="s">
        <v>2493</v>
      </c>
      <c r="C1665">
        <v>3</v>
      </c>
      <c r="D1665" t="s">
        <v>3183</v>
      </c>
      <c r="E1665" t="s">
        <v>12</v>
      </c>
      <c r="F1665" t="s">
        <v>3191</v>
      </c>
      <c r="G1665" t="s">
        <v>3405</v>
      </c>
      <c r="H1665" t="s">
        <v>3842</v>
      </c>
      <c r="I1665">
        <v>14800</v>
      </c>
      <c r="J1665">
        <v>0</v>
      </c>
      <c r="K1665">
        <v>100</v>
      </c>
      <c r="L1665">
        <v>50</v>
      </c>
      <c r="M1665">
        <v>1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 t="s">
        <v>4196</v>
      </c>
      <c r="AC1665" t="s">
        <v>4188</v>
      </c>
      <c r="AD1665" t="s">
        <v>4670</v>
      </c>
      <c r="AE1665" t="s">
        <v>4</v>
      </c>
      <c r="AF1665" t="s">
        <v>1</v>
      </c>
      <c r="AG1665" t="s">
        <v>1</v>
      </c>
      <c r="AH1665" t="s">
        <v>5462</v>
      </c>
      <c r="AI1665" t="s">
        <v>3405</v>
      </c>
      <c r="AJ1665" t="s">
        <v>1</v>
      </c>
      <c r="AK1665">
        <v>9141247076</v>
      </c>
      <c r="AL1665" t="s">
        <v>1</v>
      </c>
      <c r="AM1665" t="s">
        <v>1</v>
      </c>
      <c r="AN1665" t="s">
        <v>1</v>
      </c>
      <c r="AO1665" t="s">
        <v>5462</v>
      </c>
      <c r="AP1665" t="s">
        <v>1</v>
      </c>
      <c r="AQ1665" t="s">
        <v>2</v>
      </c>
      <c r="AR1665" t="s">
        <v>1</v>
      </c>
      <c r="AS1665" t="s">
        <v>1</v>
      </c>
      <c r="AT1665" t="s">
        <v>1</v>
      </c>
      <c r="AU1665" t="s">
        <v>1</v>
      </c>
      <c r="AV1665" t="s">
        <v>1</v>
      </c>
      <c r="AW1665" t="s">
        <v>11</v>
      </c>
      <c r="AX1665">
        <f>Tabla1[[#This Row],[precio del paquete]]-Tabla1[[#This Row],[Saldo_Deudor]]</f>
        <v>700</v>
      </c>
      <c r="AY1665">
        <v>14100</v>
      </c>
      <c r="AZ1665">
        <v>0</v>
      </c>
      <c r="BA1665">
        <v>0</v>
      </c>
      <c r="BB1665" s="20">
        <v>0</v>
      </c>
      <c r="BC1665" t="s">
        <v>3835</v>
      </c>
      <c r="BD1665" t="s">
        <v>3907</v>
      </c>
      <c r="BE1665" t="s">
        <v>3</v>
      </c>
      <c r="BF1665" t="s">
        <v>3</v>
      </c>
      <c r="BG1665" t="s">
        <v>3</v>
      </c>
      <c r="BH1665" t="s">
        <v>3</v>
      </c>
      <c r="BI1665" t="s">
        <v>3</v>
      </c>
      <c r="BJ1665" s="19" t="s">
        <v>6144</v>
      </c>
      <c r="BK1665" t="s">
        <v>3</v>
      </c>
      <c r="BL1665" t="s">
        <v>132</v>
      </c>
      <c r="BM1665" t="s">
        <v>1</v>
      </c>
      <c r="BN1665">
        <f>Tabla1[[#This Row],[precio del paquete]]</f>
        <v>14800</v>
      </c>
      <c r="BO1665" t="s">
        <v>1</v>
      </c>
      <c r="BP1665" t="s">
        <v>1</v>
      </c>
      <c r="BQ1665" t="s">
        <v>1</v>
      </c>
      <c r="BR1665" t="s">
        <v>1</v>
      </c>
      <c r="BS1665" t="s">
        <v>1</v>
      </c>
      <c r="BT1665" t="s">
        <v>1</v>
      </c>
      <c r="BU1665" t="s">
        <v>1</v>
      </c>
      <c r="BV1665" t="s">
        <v>1</v>
      </c>
      <c r="BW1665" t="s">
        <v>0</v>
      </c>
      <c r="BX1665" t="s">
        <v>1</v>
      </c>
      <c r="BY1665" t="s">
        <v>1</v>
      </c>
      <c r="BZ1665" t="s">
        <v>1</v>
      </c>
      <c r="CA1665" t="s">
        <v>1</v>
      </c>
      <c r="CB1665" t="s">
        <v>1</v>
      </c>
      <c r="CD1665" t="str" cm="1">
        <f t="array" aca="1" ref="CD1665" ca="1">eConcatenar(A1665:CB1665,"|")</f>
        <v>NuPctAN4tz08fGJn|CAR2021-6071|3|MEMORIAL|TABASCO |CUNDUACAN|LA LUCHA |2021-10-14|14800|0|100|50|1|0|0|0|0|0|0|0|0|0|0|0|0|0|0|AGUILAR|ARIAS|ADARELIS|SOLTERO|X|X|CARRETERA AL TULAR |LA LUCHA |X|9141247076|X|X|X|CARRETERA AL TULAR |X|LUNES|X|X|X|X|X|DOMICILIO |700|14100|0|0|0|2021-12-16|2021-12-23|x|x|x|x|x|QX002L4E9KVTQO|x|HOMBRE|X|14800|X|X|X|X|X|X|X|X|CARDENAS|X|X|X|X|X</v>
      </c>
    </row>
    <row r="1666" spans="1:82" x14ac:dyDescent="0.25">
      <c r="A1666" t="s">
        <v>1800</v>
      </c>
      <c r="B1666" t="s">
        <v>2404</v>
      </c>
      <c r="C1666">
        <v>3</v>
      </c>
      <c r="D1666" t="s">
        <v>3183</v>
      </c>
      <c r="E1666" t="s">
        <v>12</v>
      </c>
      <c r="F1666" t="s">
        <v>3191</v>
      </c>
      <c r="G1666" t="s">
        <v>3355</v>
      </c>
      <c r="H1666" t="s">
        <v>3830</v>
      </c>
      <c r="I1666">
        <v>14800</v>
      </c>
      <c r="J1666">
        <v>0</v>
      </c>
      <c r="K1666">
        <v>50</v>
      </c>
      <c r="L1666">
        <v>50</v>
      </c>
      <c r="M1666">
        <v>1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 t="s">
        <v>4310</v>
      </c>
      <c r="AC1666" t="s">
        <v>4575</v>
      </c>
      <c r="AD1666" t="s">
        <v>4576</v>
      </c>
      <c r="AE1666" t="s">
        <v>4</v>
      </c>
      <c r="AF1666" t="s">
        <v>1</v>
      </c>
      <c r="AG1666" t="s">
        <v>1</v>
      </c>
      <c r="AH1666" t="s">
        <v>5400</v>
      </c>
      <c r="AI1666" t="s">
        <v>3355</v>
      </c>
      <c r="AJ1666" t="s">
        <v>1</v>
      </c>
      <c r="AK1666">
        <v>9331010069</v>
      </c>
      <c r="AL1666" t="s">
        <v>1</v>
      </c>
      <c r="AM1666" t="s">
        <v>1</v>
      </c>
      <c r="AN1666" t="s">
        <v>1</v>
      </c>
      <c r="AO1666" t="s">
        <v>5400</v>
      </c>
      <c r="AP1666" t="s">
        <v>1</v>
      </c>
      <c r="AQ1666" t="s">
        <v>2</v>
      </c>
      <c r="AR1666" t="s">
        <v>1</v>
      </c>
      <c r="AS1666" t="s">
        <v>1</v>
      </c>
      <c r="AT1666" t="s">
        <v>1</v>
      </c>
      <c r="AU1666" t="s">
        <v>1</v>
      </c>
      <c r="AV1666" t="s">
        <v>1</v>
      </c>
      <c r="AW1666" t="s">
        <v>11</v>
      </c>
      <c r="AX1666">
        <f>Tabla1[[#This Row],[precio del paquete]]-Tabla1[[#This Row],[Saldo_Deudor]]</f>
        <v>50</v>
      </c>
      <c r="AY1666">
        <v>14750</v>
      </c>
      <c r="AZ1666">
        <v>0</v>
      </c>
      <c r="BA1666">
        <v>0</v>
      </c>
      <c r="BB1666" s="20">
        <v>0</v>
      </c>
      <c r="BC1666" t="s">
        <v>3830</v>
      </c>
      <c r="BD1666" t="s">
        <v>4038</v>
      </c>
      <c r="BE1666" t="s">
        <v>3</v>
      </c>
      <c r="BF1666" t="s">
        <v>3</v>
      </c>
      <c r="BG1666" t="s">
        <v>3</v>
      </c>
      <c r="BH1666" t="s">
        <v>3</v>
      </c>
      <c r="BI1666" t="s">
        <v>3</v>
      </c>
      <c r="BJ1666" s="18" t="s">
        <v>6127</v>
      </c>
      <c r="BK1666" t="s">
        <v>3</v>
      </c>
      <c r="BL1666" t="s">
        <v>132</v>
      </c>
      <c r="BM1666" t="s">
        <v>1</v>
      </c>
      <c r="BN1666">
        <f>Tabla1[[#This Row],[precio del paquete]]</f>
        <v>14800</v>
      </c>
      <c r="BO1666" t="s">
        <v>1</v>
      </c>
      <c r="BP1666" t="s">
        <v>1</v>
      </c>
      <c r="BQ1666" t="s">
        <v>1</v>
      </c>
      <c r="BR1666" t="s">
        <v>1</v>
      </c>
      <c r="BS1666" t="s">
        <v>1</v>
      </c>
      <c r="BT1666" t="s">
        <v>1</v>
      </c>
      <c r="BU1666" t="s">
        <v>1</v>
      </c>
      <c r="BV1666" t="s">
        <v>1</v>
      </c>
      <c r="BW1666" t="s">
        <v>0</v>
      </c>
      <c r="BX1666" t="s">
        <v>1</v>
      </c>
      <c r="BY1666" t="s">
        <v>1</v>
      </c>
      <c r="BZ1666" t="s">
        <v>1</v>
      </c>
      <c r="CA1666" t="s">
        <v>1</v>
      </c>
      <c r="CB1666" t="s">
        <v>1</v>
      </c>
      <c r="CD1666" t="str" cm="1">
        <f t="array" aca="1" ref="CD1666" ca="1">eConcatenar(A1666:CB1666,"|")</f>
        <v>IG05dPxL57Yfa9mR|CAR2021-6019|3|MEMORIAL|TABASCO |CUNDUACAN|EL TULAR |2021-09-10|14800|0|50|50|1|0|0|0|0|0|0|0|0|0|0|0|0|0|0|ALVAREZ|VURELOS|OLGA ODILIA|SOLTERO|X|X|CARRETERA PRINCIPAL A LIBERTAD |EL TULAR |X|9331010069|X|X|X|CARRETERA PRINCIPAL A LIBERTAD |X|LUNES|X|X|X|X|X|DOMICILIO |50|14750|0|0|0|2021-09-10|2021-09-17|x|x|x|x|x|2I10NYNXIAWALFA|x|HOMBRE|X|14800|X|X|X|X|X|X|X|X|CARDENAS|X|X|X|X|X</v>
      </c>
    </row>
    <row r="1667" spans="1:82" x14ac:dyDescent="0.25">
      <c r="A1667" t="s">
        <v>1801</v>
      </c>
      <c r="B1667" t="s">
        <v>2490</v>
      </c>
      <c r="C1667">
        <v>3</v>
      </c>
      <c r="D1667" t="s">
        <v>3183</v>
      </c>
      <c r="E1667" t="s">
        <v>12</v>
      </c>
      <c r="F1667" t="s">
        <v>3191</v>
      </c>
      <c r="G1667" t="s">
        <v>3402</v>
      </c>
      <c r="H1667" t="s">
        <v>3853</v>
      </c>
      <c r="I1667">
        <v>14800</v>
      </c>
      <c r="J1667">
        <v>0</v>
      </c>
      <c r="K1667">
        <v>100</v>
      </c>
      <c r="L1667">
        <v>50</v>
      </c>
      <c r="M1667">
        <v>1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0</v>
      </c>
      <c r="AA1667">
        <v>0</v>
      </c>
      <c r="AB1667" t="s">
        <v>4305</v>
      </c>
      <c r="AC1667" t="s">
        <v>8</v>
      </c>
      <c r="AD1667" t="s">
        <v>4666</v>
      </c>
      <c r="AE1667" t="s">
        <v>4</v>
      </c>
      <c r="AF1667" t="s">
        <v>1</v>
      </c>
      <c r="AG1667" t="s">
        <v>1</v>
      </c>
      <c r="AH1667" t="s">
        <v>5461</v>
      </c>
      <c r="AI1667" t="s">
        <v>3402</v>
      </c>
      <c r="AJ1667" t="s">
        <v>1</v>
      </c>
      <c r="AK1667">
        <v>9141192030</v>
      </c>
      <c r="AL1667" t="s">
        <v>1</v>
      </c>
      <c r="AM1667" t="s">
        <v>1</v>
      </c>
      <c r="AN1667" t="s">
        <v>1</v>
      </c>
      <c r="AO1667" t="s">
        <v>5461</v>
      </c>
      <c r="AP1667" t="s">
        <v>1</v>
      </c>
      <c r="AQ1667" t="s">
        <v>2</v>
      </c>
      <c r="AR1667" t="s">
        <v>1</v>
      </c>
      <c r="AS1667" t="s">
        <v>1</v>
      </c>
      <c r="AT1667" t="s">
        <v>1</v>
      </c>
      <c r="AU1667" t="s">
        <v>1</v>
      </c>
      <c r="AV1667" t="s">
        <v>1</v>
      </c>
      <c r="AW1667" t="s">
        <v>11</v>
      </c>
      <c r="AX1667">
        <f>Tabla1[[#This Row],[precio del paquete]]-Tabla1[[#This Row],[Saldo_Deudor]]</f>
        <v>100</v>
      </c>
      <c r="AY1667">
        <v>14700</v>
      </c>
      <c r="AZ1667">
        <v>0</v>
      </c>
      <c r="BA1667">
        <v>0</v>
      </c>
      <c r="BB1667" s="20">
        <v>0</v>
      </c>
      <c r="BC1667" t="s">
        <v>3853</v>
      </c>
      <c r="BD1667" t="s">
        <v>6079</v>
      </c>
      <c r="BE1667" t="s">
        <v>3</v>
      </c>
      <c r="BF1667" t="s">
        <v>3</v>
      </c>
      <c r="BG1667" t="s">
        <v>3</v>
      </c>
      <c r="BH1667" t="s">
        <v>3</v>
      </c>
      <c r="BI1667" t="s">
        <v>3</v>
      </c>
      <c r="BJ1667" s="19" t="s">
        <v>6133</v>
      </c>
      <c r="BK1667" t="s">
        <v>3</v>
      </c>
      <c r="BL1667" t="s">
        <v>132</v>
      </c>
      <c r="BM1667" t="s">
        <v>1</v>
      </c>
      <c r="BN1667">
        <f>Tabla1[[#This Row],[precio del paquete]]</f>
        <v>14800</v>
      </c>
      <c r="BO1667" t="s">
        <v>1</v>
      </c>
      <c r="BP1667" t="s">
        <v>1</v>
      </c>
      <c r="BQ1667" t="s">
        <v>1</v>
      </c>
      <c r="BR1667" t="s">
        <v>1</v>
      </c>
      <c r="BS1667" t="s">
        <v>1</v>
      </c>
      <c r="BT1667" t="s">
        <v>1</v>
      </c>
      <c r="BU1667" t="s">
        <v>1</v>
      </c>
      <c r="BV1667" t="s">
        <v>1</v>
      </c>
      <c r="BW1667" t="s">
        <v>0</v>
      </c>
      <c r="BX1667" t="s">
        <v>1</v>
      </c>
      <c r="BY1667" t="s">
        <v>1</v>
      </c>
      <c r="BZ1667" t="s">
        <v>1</v>
      </c>
      <c r="CA1667" t="s">
        <v>1</v>
      </c>
      <c r="CB1667" t="s">
        <v>1</v>
      </c>
      <c r="CD1667" t="str" cm="1">
        <f t="array" aca="1" ref="CD1667" ca="1">eConcatenar(A1667:CB1667,"|")</f>
        <v>IljwIzLP2rFzpaeX|CAR2021-7205|3|MEMORIAL|TABASCO |CUNDUACAN|JOSE MARIA PINO SUAREZ |2021-11-24|14800|0|100|50|1|0|0|0|0|0|0|0|0|0|0|0|0|0|0|SANCHEZ|GOMEZ|VIRGINIA|SOLTERO|X|X|CARRETERA VECINAL A COMALCALCO SIN NUMERO |JOSE MARIA PINO SUAREZ |X|9141192030|X|X|X|CARRETERA VECINAL A COMALCALCO SIN NUMERO |X|LUNES|X|X|X|X|X|DOMICILIO |100|14700|0|0|0|2021-11-24|2021-12-01|x|x|x|x|x|YCRYFAU92K60AMA|x|HOMBRE|X|14800|X|X|X|X|X|X|X|X|CARDENAS|X|X|X|X|X</v>
      </c>
    </row>
    <row r="1668" spans="1:82" x14ac:dyDescent="0.25">
      <c r="A1668" t="s">
        <v>1802</v>
      </c>
      <c r="B1668" t="s">
        <v>2494</v>
      </c>
      <c r="C1668">
        <v>3</v>
      </c>
      <c r="D1668" t="s">
        <v>3183</v>
      </c>
      <c r="E1668" t="s">
        <v>12</v>
      </c>
      <c r="F1668" t="s">
        <v>3191</v>
      </c>
      <c r="G1668" t="s">
        <v>3405</v>
      </c>
      <c r="H1668" t="s">
        <v>3857</v>
      </c>
      <c r="I1668">
        <v>14800</v>
      </c>
      <c r="J1668">
        <v>0</v>
      </c>
      <c r="K1668">
        <v>500</v>
      </c>
      <c r="L1668">
        <v>50</v>
      </c>
      <c r="M1668">
        <v>1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0</v>
      </c>
      <c r="AA1668">
        <v>0</v>
      </c>
      <c r="AB1668" t="s">
        <v>4671</v>
      </c>
      <c r="AC1668" t="s">
        <v>4594</v>
      </c>
      <c r="AD1668" t="s">
        <v>4207</v>
      </c>
      <c r="AE1668" t="s">
        <v>4</v>
      </c>
      <c r="AF1668" t="s">
        <v>1</v>
      </c>
      <c r="AG1668" t="s">
        <v>1</v>
      </c>
      <c r="AH1668" t="s">
        <v>5463</v>
      </c>
      <c r="AI1668" t="s">
        <v>3405</v>
      </c>
      <c r="AJ1668" t="s">
        <v>1</v>
      </c>
      <c r="AK1668">
        <v>9141137448</v>
      </c>
      <c r="AL1668" t="s">
        <v>1</v>
      </c>
      <c r="AM1668" t="s">
        <v>1</v>
      </c>
      <c r="AN1668" t="s">
        <v>1</v>
      </c>
      <c r="AO1668" t="s">
        <v>5463</v>
      </c>
      <c r="AP1668" t="s">
        <v>1</v>
      </c>
      <c r="AQ1668" t="s">
        <v>2</v>
      </c>
      <c r="AR1668" t="s">
        <v>1</v>
      </c>
      <c r="AS1668" t="s">
        <v>1</v>
      </c>
      <c r="AT1668" t="s">
        <v>1</v>
      </c>
      <c r="AU1668" t="s">
        <v>1</v>
      </c>
      <c r="AV1668" t="s">
        <v>1</v>
      </c>
      <c r="AW1668" t="s">
        <v>11</v>
      </c>
      <c r="AX1668">
        <f>Tabla1[[#This Row],[precio del paquete]]-Tabla1[[#This Row],[Saldo_Deudor]]</f>
        <v>500</v>
      </c>
      <c r="AY1668">
        <v>14300</v>
      </c>
      <c r="AZ1668">
        <v>0</v>
      </c>
      <c r="BA1668">
        <v>0</v>
      </c>
      <c r="BB1668" s="20">
        <v>0</v>
      </c>
      <c r="BC1668" t="s">
        <v>5986</v>
      </c>
      <c r="BD1668" t="s">
        <v>6080</v>
      </c>
      <c r="BE1668" t="s">
        <v>3</v>
      </c>
      <c r="BF1668" t="s">
        <v>3</v>
      </c>
      <c r="BG1668" t="s">
        <v>3</v>
      </c>
      <c r="BH1668" t="s">
        <v>3</v>
      </c>
      <c r="BI1668" t="s">
        <v>3</v>
      </c>
      <c r="BJ1668" s="18" t="s">
        <v>6133</v>
      </c>
      <c r="BK1668" t="s">
        <v>3</v>
      </c>
      <c r="BL1668" t="s">
        <v>132</v>
      </c>
      <c r="BM1668" t="s">
        <v>1</v>
      </c>
      <c r="BN1668">
        <f>Tabla1[[#This Row],[precio del paquete]]</f>
        <v>14800</v>
      </c>
      <c r="BO1668" t="s">
        <v>1</v>
      </c>
      <c r="BP1668" t="s">
        <v>1</v>
      </c>
      <c r="BQ1668" t="s">
        <v>1</v>
      </c>
      <c r="BR1668" t="s">
        <v>1</v>
      </c>
      <c r="BS1668" t="s">
        <v>1</v>
      </c>
      <c r="BT1668" t="s">
        <v>1</v>
      </c>
      <c r="BU1668" t="s">
        <v>1</v>
      </c>
      <c r="BV1668" t="s">
        <v>1</v>
      </c>
      <c r="BW1668" t="s">
        <v>0</v>
      </c>
      <c r="BX1668" t="s">
        <v>1</v>
      </c>
      <c r="BY1668" t="s">
        <v>1</v>
      </c>
      <c r="BZ1668" t="s">
        <v>1</v>
      </c>
      <c r="CA1668" t="s">
        <v>1</v>
      </c>
      <c r="CB1668" t="s">
        <v>1</v>
      </c>
      <c r="CD1668" t="str" cm="1">
        <f t="array" aca="1" ref="CD1668" ca="1">eConcatenar(A1668:CB1668,"|")</f>
        <v>nEBNdscu4I48m83h|CAR2021-5822|3|MEMORIAL|TABASCO |CUNDUACAN|LA LUCHA |2021-02-10|14800|0|500|50|1|0|0|0|0|0|0|0|0|0|0|0|0|0|0|ARAGAN|LANDERO|VICENTE|SOLTERO|X|X|CARRETERA PRINCIPAL SIN NUMERO |LA LUCHA |X|9141137448|X|X|X|CARRETERA PRINCIPAL SIN NUMERO |X|LUNES|X|X|X|X|X|DOMICILIO |500|14300|0|0|0|2020-02-10|2020-02-17|x|x|x|x|x|YCRYFAU92K60AMA|x|HOMBRE|X|14800|X|X|X|X|X|X|X|X|CARDENAS|X|X|X|X|X</v>
      </c>
    </row>
    <row r="1669" spans="1:82" x14ac:dyDescent="0.25">
      <c r="A1669" t="s">
        <v>1803</v>
      </c>
      <c r="B1669" t="s">
        <v>2583</v>
      </c>
      <c r="C1669">
        <v>3</v>
      </c>
      <c r="D1669" t="s">
        <v>4176</v>
      </c>
      <c r="E1669" t="s">
        <v>12</v>
      </c>
      <c r="F1669" t="s">
        <v>120</v>
      </c>
      <c r="G1669" t="s">
        <v>119</v>
      </c>
      <c r="H1669" t="s">
        <v>3967</v>
      </c>
      <c r="I1669">
        <v>35000</v>
      </c>
      <c r="J1669">
        <v>0</v>
      </c>
      <c r="K1669">
        <v>1000</v>
      </c>
      <c r="L1669">
        <v>50</v>
      </c>
      <c r="M1669">
        <v>2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0</v>
      </c>
      <c r="AA1669">
        <v>0</v>
      </c>
      <c r="AB1669" t="s">
        <v>4201</v>
      </c>
      <c r="AC1669" t="s">
        <v>4318</v>
      </c>
      <c r="AD1669" t="s">
        <v>4756</v>
      </c>
      <c r="AE1669" t="s">
        <v>4</v>
      </c>
      <c r="AF1669" t="s">
        <v>1</v>
      </c>
      <c r="AG1669" t="s">
        <v>1</v>
      </c>
      <c r="AH1669" t="s">
        <v>5520</v>
      </c>
      <c r="AI1669" t="s">
        <v>119</v>
      </c>
      <c r="AJ1669" t="s">
        <v>1</v>
      </c>
      <c r="AK1669">
        <v>9333295217</v>
      </c>
      <c r="AL1669" t="s">
        <v>1</v>
      </c>
      <c r="AM1669" t="s">
        <v>1</v>
      </c>
      <c r="AN1669" t="s">
        <v>1</v>
      </c>
      <c r="AO1669" t="s">
        <v>5520</v>
      </c>
      <c r="AP1669" t="s">
        <v>1</v>
      </c>
      <c r="AQ1669" t="s">
        <v>2</v>
      </c>
      <c r="AR1669" t="s">
        <v>1</v>
      </c>
      <c r="AS1669" t="s">
        <v>1</v>
      </c>
      <c r="AT1669" t="s">
        <v>1</v>
      </c>
      <c r="AU1669" t="s">
        <v>1</v>
      </c>
      <c r="AV1669" t="s">
        <v>1</v>
      </c>
      <c r="AW1669" t="s">
        <v>11</v>
      </c>
      <c r="AX1669">
        <f>Tabla1[[#This Row],[precio del paquete]]-Tabla1[[#This Row],[Saldo_Deudor]]</f>
        <v>3000</v>
      </c>
      <c r="AY1669">
        <v>32000</v>
      </c>
      <c r="AZ1669">
        <v>0</v>
      </c>
      <c r="BA1669">
        <v>0</v>
      </c>
      <c r="BB1669" s="20">
        <v>0</v>
      </c>
      <c r="BC1669" t="s">
        <v>4137</v>
      </c>
      <c r="BD1669" t="s">
        <v>3926</v>
      </c>
      <c r="BE1669" t="s">
        <v>3</v>
      </c>
      <c r="BF1669" t="s">
        <v>3</v>
      </c>
      <c r="BG1669" t="s">
        <v>3</v>
      </c>
      <c r="BH1669" t="s">
        <v>3</v>
      </c>
      <c r="BI1669" t="s">
        <v>3</v>
      </c>
      <c r="BJ1669" s="19" t="s">
        <v>6127</v>
      </c>
      <c r="BK1669" t="s">
        <v>3</v>
      </c>
      <c r="BL1669" t="s">
        <v>132</v>
      </c>
      <c r="BM1669" t="s">
        <v>1</v>
      </c>
      <c r="BN1669">
        <f>Tabla1[[#This Row],[precio del paquete]]</f>
        <v>35000</v>
      </c>
      <c r="BO1669" t="s">
        <v>1</v>
      </c>
      <c r="BP1669" t="s">
        <v>1</v>
      </c>
      <c r="BQ1669" t="s">
        <v>1</v>
      </c>
      <c r="BR1669" t="s">
        <v>1</v>
      </c>
      <c r="BS1669" t="s">
        <v>1</v>
      </c>
      <c r="BT1669" t="s">
        <v>1</v>
      </c>
      <c r="BU1669" t="s">
        <v>1</v>
      </c>
      <c r="BV1669" t="s">
        <v>1</v>
      </c>
      <c r="BW1669" t="s">
        <v>0</v>
      </c>
      <c r="BX1669" t="s">
        <v>1</v>
      </c>
      <c r="BY1669" t="s">
        <v>1</v>
      </c>
      <c r="BZ1669" t="s">
        <v>1</v>
      </c>
      <c r="CA1669" t="s">
        <v>1</v>
      </c>
      <c r="CB1669" t="s">
        <v>1</v>
      </c>
      <c r="CD1669" t="str" cm="1">
        <f t="array" aca="1" ref="CD1669" ca="1">eConcatenar(A1669:CB1669,"|")</f>
        <v>BVBPn8OckGU2NFEt|COM2021-1304|3|DELUX|TABASCO |COMALCALCO |ORIENTE PRIMERA SECCION |2020-03-04|35000|0|1000|50|2|0|0|0|0|0|0|0|0|0|0|0|0|0|0|HERNANDEZ|GALMICHE|DURCIDENIAS|SOLTERO|X|X|CARRETERA FEDERAL PARAISO|ORIENTE PRIMERA SECCION |X|9333295217|X|X|X|CARRETERA FEDERAL PARAISO|X|LUNES|X|X|X|X|X|DOMICILIO |3000|32000|0|0|0|2021-07-08|2021-07-15|x|x|x|x|x|2I10NYNXIAWALFA|x|HOMBRE|X|35000|X|X|X|X|X|X|X|X|CARDENAS|X|X|X|X|X</v>
      </c>
    </row>
    <row r="1670" spans="1:82" x14ac:dyDescent="0.25">
      <c r="A1670" t="s">
        <v>1804</v>
      </c>
      <c r="B1670" t="s">
        <v>2656</v>
      </c>
      <c r="C1670">
        <v>3</v>
      </c>
      <c r="D1670" t="s">
        <v>3183</v>
      </c>
      <c r="E1670" t="s">
        <v>12</v>
      </c>
      <c r="F1670" t="s">
        <v>3192</v>
      </c>
      <c r="G1670" t="s">
        <v>3500</v>
      </c>
      <c r="H1670" t="s">
        <v>3991</v>
      </c>
      <c r="I1670">
        <v>14800</v>
      </c>
      <c r="J1670">
        <v>0</v>
      </c>
      <c r="K1670">
        <v>500</v>
      </c>
      <c r="L1670">
        <v>50</v>
      </c>
      <c r="M1670">
        <v>2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0</v>
      </c>
      <c r="AA1670">
        <v>0</v>
      </c>
      <c r="AB1670" t="s">
        <v>7</v>
      </c>
      <c r="AC1670" t="s">
        <v>4635</v>
      </c>
      <c r="AD1670" t="s">
        <v>4598</v>
      </c>
      <c r="AE1670" t="s">
        <v>4</v>
      </c>
      <c r="AF1670" t="s">
        <v>1</v>
      </c>
      <c r="AG1670" t="s">
        <v>1</v>
      </c>
      <c r="AH1670" t="s">
        <v>5573</v>
      </c>
      <c r="AI1670" t="s">
        <v>3500</v>
      </c>
      <c r="AJ1670" t="s">
        <v>1</v>
      </c>
      <c r="AK1670">
        <v>9331550667</v>
      </c>
      <c r="AL1670" t="s">
        <v>1</v>
      </c>
      <c r="AM1670" t="s">
        <v>1</v>
      </c>
      <c r="AN1670" t="s">
        <v>1</v>
      </c>
      <c r="AO1670" t="s">
        <v>5573</v>
      </c>
      <c r="AP1670" t="s">
        <v>1</v>
      </c>
      <c r="AQ1670" t="s">
        <v>2</v>
      </c>
      <c r="AR1670" t="s">
        <v>1</v>
      </c>
      <c r="AS1670" t="s">
        <v>1</v>
      </c>
      <c r="AT1670" t="s">
        <v>1</v>
      </c>
      <c r="AU1670" t="s">
        <v>1</v>
      </c>
      <c r="AV1670" t="s">
        <v>1</v>
      </c>
      <c r="AW1670" t="s">
        <v>11</v>
      </c>
      <c r="AX1670">
        <f>Tabla1[[#This Row],[precio del paquete]]-Tabla1[[#This Row],[Saldo_Deudor]]</f>
        <v>1400</v>
      </c>
      <c r="AY1670">
        <v>13400</v>
      </c>
      <c r="AZ1670">
        <v>0</v>
      </c>
      <c r="BA1670">
        <v>0</v>
      </c>
      <c r="BB1670" s="20">
        <v>0</v>
      </c>
      <c r="BC1670" t="s">
        <v>3830</v>
      </c>
      <c r="BD1670" t="s">
        <v>4038</v>
      </c>
      <c r="BE1670" t="s">
        <v>3</v>
      </c>
      <c r="BF1670" t="s">
        <v>3</v>
      </c>
      <c r="BG1670" t="s">
        <v>3</v>
      </c>
      <c r="BH1670" t="s">
        <v>3</v>
      </c>
      <c r="BI1670" t="s">
        <v>3</v>
      </c>
      <c r="BJ1670" s="18" t="s">
        <v>6147</v>
      </c>
      <c r="BK1670" t="s">
        <v>3</v>
      </c>
      <c r="BL1670" t="s">
        <v>132</v>
      </c>
      <c r="BM1670" t="s">
        <v>1</v>
      </c>
      <c r="BN1670">
        <f>Tabla1[[#This Row],[precio del paquete]]</f>
        <v>14800</v>
      </c>
      <c r="BO1670" t="s">
        <v>1</v>
      </c>
      <c r="BP1670" t="s">
        <v>1</v>
      </c>
      <c r="BQ1670" t="s">
        <v>1</v>
      </c>
      <c r="BR1670" t="s">
        <v>1</v>
      </c>
      <c r="BS1670" t="s">
        <v>1</v>
      </c>
      <c r="BT1670" t="s">
        <v>1</v>
      </c>
      <c r="BU1670" t="s">
        <v>1</v>
      </c>
      <c r="BV1670" t="s">
        <v>1</v>
      </c>
      <c r="BW1670" t="s">
        <v>0</v>
      </c>
      <c r="BX1670" t="s">
        <v>1</v>
      </c>
      <c r="BY1670" t="s">
        <v>1</v>
      </c>
      <c r="BZ1670" t="s">
        <v>1</v>
      </c>
      <c r="CA1670" t="s">
        <v>1</v>
      </c>
      <c r="CB1670" t="s">
        <v>1</v>
      </c>
      <c r="CD1670" t="str" cm="1">
        <f t="array" aca="1" ref="CD1670" ca="1">eConcatenar(A1670:CB1670,"|")</f>
        <v>04bPsPCo7ffJlNCI|PAR2021-1946|3|MEMORIAL|TABASCO |PARAISO|QUINTIN ARAUZ|2021-09-06|14800|0|500|50|2|0|0|0|0|0|0|0|0|0|0|0|0|0|0|LOPEZ|ALMEIDA|ROSA ELENA|SOLTERO|X|X|CALLE MAXIMINO DOMINGUEZ LOPEZ|QUINTIN ARAUZ|X|9331550667|X|X|X|CALLE MAXIMINO DOMINGUEZ LOPEZ|X|LUNES|X|X|X|X|X|DOMICILIO |1400|13400|0|0|0|2021-09-10|2021-09-17|x|x|x|x|x|QX002MIY9KVTQO|x|HOMBRE|X|14800|X|X|X|X|X|X|X|X|CARDENAS|X|X|X|X|X</v>
      </c>
    </row>
    <row r="1671" spans="1:82" x14ac:dyDescent="0.25">
      <c r="A1671" t="s">
        <v>1805</v>
      </c>
      <c r="B1671" t="s">
        <v>2528</v>
      </c>
      <c r="C1671">
        <v>3</v>
      </c>
      <c r="D1671" t="s">
        <v>3185</v>
      </c>
      <c r="E1671" t="s">
        <v>12</v>
      </c>
      <c r="F1671" t="s">
        <v>120</v>
      </c>
      <c r="G1671" t="s">
        <v>3432</v>
      </c>
      <c r="H1671" t="s">
        <v>3870</v>
      </c>
      <c r="I1671">
        <v>12900</v>
      </c>
      <c r="J1671">
        <v>0</v>
      </c>
      <c r="K1671">
        <v>400</v>
      </c>
      <c r="L1671">
        <v>50</v>
      </c>
      <c r="M1671">
        <v>2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0</v>
      </c>
      <c r="AA1671">
        <v>0</v>
      </c>
      <c r="AB1671" t="s">
        <v>4217</v>
      </c>
      <c r="AC1671" t="s">
        <v>4494</v>
      </c>
      <c r="AD1671" t="s">
        <v>4641</v>
      </c>
      <c r="AE1671" t="s">
        <v>4</v>
      </c>
      <c r="AF1671" t="s">
        <v>1</v>
      </c>
      <c r="AG1671" t="s">
        <v>1</v>
      </c>
      <c r="AH1671" t="s">
        <v>5484</v>
      </c>
      <c r="AI1671" t="s">
        <v>3432</v>
      </c>
      <c r="AJ1671" t="s">
        <v>1</v>
      </c>
      <c r="AK1671">
        <v>9331637646</v>
      </c>
      <c r="AL1671" t="s">
        <v>1</v>
      </c>
      <c r="AM1671" t="s">
        <v>1</v>
      </c>
      <c r="AN1671" t="s">
        <v>1</v>
      </c>
      <c r="AO1671" t="s">
        <v>5484</v>
      </c>
      <c r="AP1671" t="s">
        <v>1</v>
      </c>
      <c r="AQ1671" t="s">
        <v>2</v>
      </c>
      <c r="AR1671" t="s">
        <v>1</v>
      </c>
      <c r="AS1671" t="s">
        <v>1</v>
      </c>
      <c r="AT1671" t="s">
        <v>1</v>
      </c>
      <c r="AU1671" t="s">
        <v>1</v>
      </c>
      <c r="AV1671" t="s">
        <v>1</v>
      </c>
      <c r="AW1671" t="s">
        <v>11</v>
      </c>
      <c r="AX1671">
        <f>Tabla1[[#This Row],[precio del paquete]]-Tabla1[[#This Row],[Saldo_Deudor]]</f>
        <v>3600</v>
      </c>
      <c r="AY1671">
        <v>9300</v>
      </c>
      <c r="AZ1671">
        <v>0</v>
      </c>
      <c r="BA1671">
        <v>0</v>
      </c>
      <c r="BB1671" s="20">
        <v>0</v>
      </c>
      <c r="BC1671" t="s">
        <v>3964</v>
      </c>
      <c r="BD1671" t="s">
        <v>6065</v>
      </c>
      <c r="BE1671" t="s">
        <v>3</v>
      </c>
      <c r="BF1671" t="s">
        <v>3</v>
      </c>
      <c r="BG1671" t="s">
        <v>3</v>
      </c>
      <c r="BH1671" t="s">
        <v>3</v>
      </c>
      <c r="BI1671" t="s">
        <v>3</v>
      </c>
      <c r="BJ1671" s="19" t="s">
        <v>6147</v>
      </c>
      <c r="BK1671" t="s">
        <v>3</v>
      </c>
      <c r="BL1671" t="s">
        <v>132</v>
      </c>
      <c r="BM1671" t="s">
        <v>1</v>
      </c>
      <c r="BN1671">
        <f>Tabla1[[#This Row],[precio del paquete]]</f>
        <v>12900</v>
      </c>
      <c r="BO1671" t="s">
        <v>1</v>
      </c>
      <c r="BP1671" t="s">
        <v>1</v>
      </c>
      <c r="BQ1671" t="s">
        <v>1</v>
      </c>
      <c r="BR1671" t="s">
        <v>1</v>
      </c>
      <c r="BS1671" t="s">
        <v>1</v>
      </c>
      <c r="BT1671" t="s">
        <v>1</v>
      </c>
      <c r="BU1671" t="s">
        <v>1</v>
      </c>
      <c r="BV1671" t="s">
        <v>1</v>
      </c>
      <c r="BW1671" t="s">
        <v>0</v>
      </c>
      <c r="BX1671" t="s">
        <v>1</v>
      </c>
      <c r="BY1671" t="s">
        <v>1</v>
      </c>
      <c r="BZ1671" t="s">
        <v>1</v>
      </c>
      <c r="CA1671" t="s">
        <v>1</v>
      </c>
      <c r="CB1671" t="s">
        <v>1</v>
      </c>
      <c r="CD1671" t="str" cm="1">
        <f t="array" aca="1" ref="CD1671" ca="1">eConcatenar(A1671:CB1671,"|")</f>
        <v>Gzl5wcJr1KVPdtmj|COM2021-0782|3|IMPERIAL DE LUJO|TABASCO |COMALCALCO |LOS PINOS SIN NUMERO |2021-01-03|12900|0|400|50|2|0|0|0|0|0|0|0|0|0|0|0|0|0|0|RODRIGUEZ|DIAZ|JULIAN|SOLTERO|X|X|INDEPENDENCIA PRIMERA SECCION |LOS PINOS SIN NUMERO |X|9331637646|X|X|X|INDEPENDENCIA PRIMERA SECCION |X|LUNES|X|X|X|X|X|DOMICILIO |3600|9300|0|0|0|2021-03-12|2021-03-19|x|x|x|x|x|QX002MIY9KVTQO|x|HOMBRE|X|12900|X|X|X|X|X|X|X|X|CARDENAS|X|X|X|X|X</v>
      </c>
    </row>
    <row r="1672" spans="1:82" x14ac:dyDescent="0.25">
      <c r="A1672" t="s">
        <v>1806</v>
      </c>
      <c r="B1672" t="s">
        <v>2467</v>
      </c>
      <c r="C1672">
        <v>3</v>
      </c>
      <c r="D1672" t="s">
        <v>3185</v>
      </c>
      <c r="E1672" t="s">
        <v>12</v>
      </c>
      <c r="F1672" t="s">
        <v>120</v>
      </c>
      <c r="G1672" t="s">
        <v>3390</v>
      </c>
      <c r="H1672" t="s">
        <v>3868</v>
      </c>
      <c r="I1672">
        <v>12900</v>
      </c>
      <c r="J1672">
        <v>0</v>
      </c>
      <c r="K1672">
        <v>400</v>
      </c>
      <c r="L1672">
        <v>50</v>
      </c>
      <c r="M1672">
        <v>2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 t="s">
        <v>4635</v>
      </c>
      <c r="AC1672" t="s">
        <v>4314</v>
      </c>
      <c r="AD1672" t="s">
        <v>4641</v>
      </c>
      <c r="AE1672" t="s">
        <v>4</v>
      </c>
      <c r="AF1672" t="s">
        <v>1</v>
      </c>
      <c r="AG1672" t="s">
        <v>1</v>
      </c>
      <c r="AH1672" t="s">
        <v>5446</v>
      </c>
      <c r="AI1672" t="s">
        <v>3390</v>
      </c>
      <c r="AJ1672" t="s">
        <v>1</v>
      </c>
      <c r="AK1672">
        <v>9331036287</v>
      </c>
      <c r="AL1672" t="s">
        <v>1</v>
      </c>
      <c r="AM1672" t="s">
        <v>1</v>
      </c>
      <c r="AN1672" t="s">
        <v>1</v>
      </c>
      <c r="AO1672" t="s">
        <v>5446</v>
      </c>
      <c r="AP1672" t="s">
        <v>1</v>
      </c>
      <c r="AQ1672" t="s">
        <v>2</v>
      </c>
      <c r="AR1672" t="s">
        <v>1</v>
      </c>
      <c r="AS1672" t="s">
        <v>1</v>
      </c>
      <c r="AT1672" t="s">
        <v>1</v>
      </c>
      <c r="AU1672" t="s">
        <v>1</v>
      </c>
      <c r="AV1672" t="s">
        <v>1</v>
      </c>
      <c r="AW1672" t="s">
        <v>11</v>
      </c>
      <c r="AX1672">
        <f>Tabla1[[#This Row],[precio del paquete]]-Tabla1[[#This Row],[Saldo_Deudor]]</f>
        <v>3200</v>
      </c>
      <c r="AY1672">
        <v>9700</v>
      </c>
      <c r="AZ1672">
        <v>0</v>
      </c>
      <c r="BA1672">
        <v>0</v>
      </c>
      <c r="BB1672" s="20">
        <v>0</v>
      </c>
      <c r="BC1672" t="s">
        <v>3964</v>
      </c>
      <c r="BD1672" t="s">
        <v>6065</v>
      </c>
      <c r="BE1672" t="s">
        <v>3</v>
      </c>
      <c r="BF1672" t="s">
        <v>3</v>
      </c>
      <c r="BG1672" t="s">
        <v>3</v>
      </c>
      <c r="BH1672" t="s">
        <v>3</v>
      </c>
      <c r="BI1672" t="s">
        <v>3</v>
      </c>
      <c r="BJ1672" s="18" t="s">
        <v>6147</v>
      </c>
      <c r="BK1672" t="s">
        <v>3</v>
      </c>
      <c r="BL1672" t="s">
        <v>132</v>
      </c>
      <c r="BM1672" t="s">
        <v>1</v>
      </c>
      <c r="BN1672">
        <f>Tabla1[[#This Row],[precio del paquete]]</f>
        <v>12900</v>
      </c>
      <c r="BO1672" t="s">
        <v>1</v>
      </c>
      <c r="BP1672" t="s">
        <v>1</v>
      </c>
      <c r="BQ1672" t="s">
        <v>1</v>
      </c>
      <c r="BR1672" t="s">
        <v>1</v>
      </c>
      <c r="BS1672" t="s">
        <v>1</v>
      </c>
      <c r="BT1672" t="s">
        <v>1</v>
      </c>
      <c r="BU1672" t="s">
        <v>1</v>
      </c>
      <c r="BV1672" t="s">
        <v>1</v>
      </c>
      <c r="BW1672" t="s">
        <v>0</v>
      </c>
      <c r="BX1672" t="s">
        <v>1</v>
      </c>
      <c r="BY1672" t="s">
        <v>1</v>
      </c>
      <c r="BZ1672" t="s">
        <v>1</v>
      </c>
      <c r="CA1672" t="s">
        <v>1</v>
      </c>
      <c r="CB1672" t="s">
        <v>1</v>
      </c>
      <c r="CD1672" t="str" cm="1">
        <f t="array" aca="1" ref="CD1672" ca="1">eConcatenar(A1672:CB1672,"|")</f>
        <v>6qgKukcqdnvIx8HW|COM2021-0747|3|IMPERIAL DE LUJO|TABASCO |COMALCALCO |INDEPENDENCIA PRIMERA |2021-02-25|12900|0|400|50|2|0|0|0|0|0|0|0|0|0|0|0|0|0|0|ALMEIDA|CASTILLO|JULIAN|SOLTERO|X|X|INDEPENDENCIA PRIMERA SECCION|INDEPENDENCIA PRIMERA |X|9331036287|X|X|X|INDEPENDENCIA PRIMERA SECCION|X|LUNES|X|X|X|X|X|DOMICILIO |3200|9700|0|0|0|2021-03-12|2021-03-19|x|x|x|x|x|QX002MIY9KVTQO|x|HOMBRE|X|12900|X|X|X|X|X|X|X|X|CARDENAS|X|X|X|X|X</v>
      </c>
    </row>
    <row r="1673" spans="1:82" x14ac:dyDescent="0.25">
      <c r="A1673" t="s">
        <v>1807</v>
      </c>
      <c r="B1673" t="s">
        <v>2555</v>
      </c>
      <c r="C1673">
        <v>3</v>
      </c>
      <c r="D1673" t="s">
        <v>4181</v>
      </c>
      <c r="E1673" t="s">
        <v>12</v>
      </c>
      <c r="F1673" t="s">
        <v>120</v>
      </c>
      <c r="G1673" t="s">
        <v>3451</v>
      </c>
      <c r="H1673" t="s">
        <v>3957</v>
      </c>
      <c r="I1673">
        <v>41500</v>
      </c>
      <c r="J1673">
        <v>0</v>
      </c>
      <c r="K1673">
        <v>500</v>
      </c>
      <c r="L1673">
        <v>50</v>
      </c>
      <c r="M1673">
        <v>2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0</v>
      </c>
      <c r="AA1673">
        <v>0</v>
      </c>
      <c r="AB1673" t="s">
        <v>4723</v>
      </c>
      <c r="AC1673" t="s">
        <v>4365</v>
      </c>
      <c r="AD1673" t="s">
        <v>4724</v>
      </c>
      <c r="AE1673" t="s">
        <v>4</v>
      </c>
      <c r="AF1673" t="s">
        <v>1</v>
      </c>
      <c r="AG1673" t="s">
        <v>1</v>
      </c>
      <c r="AH1673" t="s">
        <v>5501</v>
      </c>
      <c r="AI1673" t="s">
        <v>3451</v>
      </c>
      <c r="AJ1673" t="s">
        <v>1</v>
      </c>
      <c r="AK1673">
        <v>9331027421</v>
      </c>
      <c r="AL1673" t="s">
        <v>1</v>
      </c>
      <c r="AM1673" t="s">
        <v>1</v>
      </c>
      <c r="AN1673" t="s">
        <v>1</v>
      </c>
      <c r="AO1673" t="s">
        <v>5501</v>
      </c>
      <c r="AP1673" t="s">
        <v>1</v>
      </c>
      <c r="AQ1673" t="s">
        <v>2</v>
      </c>
      <c r="AR1673" t="s">
        <v>1</v>
      </c>
      <c r="AS1673" t="s">
        <v>1</v>
      </c>
      <c r="AT1673" t="s">
        <v>1</v>
      </c>
      <c r="AU1673" t="s">
        <v>1</v>
      </c>
      <c r="AV1673" t="s">
        <v>1</v>
      </c>
      <c r="AW1673" t="s">
        <v>11</v>
      </c>
      <c r="AX1673">
        <f>Tabla1[[#This Row],[precio del paquete]]-Tabla1[[#This Row],[Saldo_Deudor]]</f>
        <v>6700</v>
      </c>
      <c r="AY1673">
        <v>34800</v>
      </c>
      <c r="AZ1673">
        <v>0</v>
      </c>
      <c r="BA1673">
        <v>0</v>
      </c>
      <c r="BB1673" s="20">
        <v>0</v>
      </c>
      <c r="BC1673" t="s">
        <v>3964</v>
      </c>
      <c r="BD1673" t="s">
        <v>6065</v>
      </c>
      <c r="BE1673" t="s">
        <v>3</v>
      </c>
      <c r="BF1673" t="s">
        <v>3</v>
      </c>
      <c r="BG1673" t="s">
        <v>3</v>
      </c>
      <c r="BH1673" t="s">
        <v>3</v>
      </c>
      <c r="BI1673" t="s">
        <v>3</v>
      </c>
      <c r="BJ1673" s="19" t="s">
        <v>6147</v>
      </c>
      <c r="BK1673" t="s">
        <v>3</v>
      </c>
      <c r="BL1673" t="s">
        <v>132</v>
      </c>
      <c r="BM1673" t="s">
        <v>1</v>
      </c>
      <c r="BN1673">
        <f>Tabla1[[#This Row],[precio del paquete]]</f>
        <v>41500</v>
      </c>
      <c r="BO1673" t="s">
        <v>1</v>
      </c>
      <c r="BP1673" t="s">
        <v>1</v>
      </c>
      <c r="BQ1673" t="s">
        <v>1</v>
      </c>
      <c r="BR1673" t="s">
        <v>1</v>
      </c>
      <c r="BS1673" t="s">
        <v>1</v>
      </c>
      <c r="BT1673" t="s">
        <v>1</v>
      </c>
      <c r="BU1673" t="s">
        <v>1</v>
      </c>
      <c r="BV1673" t="s">
        <v>1</v>
      </c>
      <c r="BW1673" t="s">
        <v>0</v>
      </c>
      <c r="BX1673" t="s">
        <v>1</v>
      </c>
      <c r="BY1673" t="s">
        <v>1</v>
      </c>
      <c r="BZ1673" t="s">
        <v>1</v>
      </c>
      <c r="CA1673" t="s">
        <v>1</v>
      </c>
      <c r="CB1673" t="s">
        <v>1</v>
      </c>
      <c r="CD1673" t="str" cm="1">
        <f t="array" aca="1" ref="CD1673" ca="1">eConcatenar(A1673:CB1673,"|")</f>
        <v>Ja0fT8rI5LCIivM3|COM2021-0026|3|GOBERNADOR |TABASCO |COMALCALCO |NORTE PRIMERA SECCION |2021-07-01|41500|0|500|50|2|0|0|0|0|0|0|0|0|0|0|0|0|0|0|OROZCO|VALENZUELA|FLOR DE MARIA|SOLTERO|X|X|CALLE MAGISTRAL |NORTE PRIMERA SECCION |X|9331027421|X|X|X|CALLE MAGISTRAL |X|LUNES|X|X|X|X|X|DOMICILIO |6700|34800|0|0|0|2021-03-12|2021-03-19|x|x|x|x|x|QX002MIY9KVTQO|x|HOMBRE|X|41500|X|X|X|X|X|X|X|X|CARDENAS|X|X|X|X|X</v>
      </c>
    </row>
    <row r="1674" spans="1:82" x14ac:dyDescent="0.25">
      <c r="A1674" t="s">
        <v>1808</v>
      </c>
      <c r="B1674" t="s">
        <v>2586</v>
      </c>
      <c r="C1674">
        <v>3</v>
      </c>
      <c r="D1674" t="s">
        <v>3183</v>
      </c>
      <c r="E1674" t="s">
        <v>12</v>
      </c>
      <c r="F1674" t="s">
        <v>3192</v>
      </c>
      <c r="G1674" t="s">
        <v>3466</v>
      </c>
      <c r="H1674" t="s">
        <v>3970</v>
      </c>
      <c r="I1674">
        <v>14800</v>
      </c>
      <c r="J1674">
        <v>0</v>
      </c>
      <c r="K1674">
        <v>400</v>
      </c>
      <c r="L1674">
        <v>50</v>
      </c>
      <c r="M1674">
        <v>2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0</v>
      </c>
      <c r="AA1674">
        <v>0</v>
      </c>
      <c r="AB1674" t="s">
        <v>4183</v>
      </c>
      <c r="AC1674" t="s">
        <v>4183</v>
      </c>
      <c r="AD1674" t="s">
        <v>4758</v>
      </c>
      <c r="AE1674" t="s">
        <v>4</v>
      </c>
      <c r="AF1674" t="s">
        <v>1</v>
      </c>
      <c r="AG1674" t="s">
        <v>1</v>
      </c>
      <c r="AH1674" t="s">
        <v>5522</v>
      </c>
      <c r="AI1674" t="s">
        <v>3466</v>
      </c>
      <c r="AJ1674" t="s">
        <v>1</v>
      </c>
      <c r="AK1674">
        <v>9331314251</v>
      </c>
      <c r="AL1674" t="s">
        <v>1</v>
      </c>
      <c r="AM1674" t="s">
        <v>1</v>
      </c>
      <c r="AN1674" t="s">
        <v>1</v>
      </c>
      <c r="AO1674" t="s">
        <v>5522</v>
      </c>
      <c r="AP1674" t="s">
        <v>1</v>
      </c>
      <c r="AQ1674" t="s">
        <v>2</v>
      </c>
      <c r="AR1674" t="s">
        <v>1</v>
      </c>
      <c r="AS1674" t="s">
        <v>1</v>
      </c>
      <c r="AT1674" t="s">
        <v>1</v>
      </c>
      <c r="AU1674" t="s">
        <v>1</v>
      </c>
      <c r="AV1674" t="s">
        <v>1</v>
      </c>
      <c r="AW1674" t="s">
        <v>11</v>
      </c>
      <c r="AX1674">
        <f>Tabla1[[#This Row],[precio del paquete]]-Tabla1[[#This Row],[Saldo_Deudor]]</f>
        <v>2480</v>
      </c>
      <c r="AY1674">
        <v>12320</v>
      </c>
      <c r="AZ1674">
        <v>0</v>
      </c>
      <c r="BA1674">
        <v>0</v>
      </c>
      <c r="BB1674" s="20">
        <v>0</v>
      </c>
      <c r="BC1674" t="s">
        <v>3964</v>
      </c>
      <c r="BD1674" t="s">
        <v>6065</v>
      </c>
      <c r="BE1674" t="s">
        <v>3</v>
      </c>
      <c r="BF1674" t="s">
        <v>3</v>
      </c>
      <c r="BG1674" t="s">
        <v>3</v>
      </c>
      <c r="BH1674" t="s">
        <v>3</v>
      </c>
      <c r="BI1674" t="s">
        <v>3</v>
      </c>
      <c r="BJ1674" s="18" t="s">
        <v>6147</v>
      </c>
      <c r="BK1674" t="s">
        <v>3</v>
      </c>
      <c r="BL1674" t="s">
        <v>132</v>
      </c>
      <c r="BM1674" t="s">
        <v>1</v>
      </c>
      <c r="BN1674">
        <f>Tabla1[[#This Row],[precio del paquete]]</f>
        <v>14800</v>
      </c>
      <c r="BO1674" t="s">
        <v>1</v>
      </c>
      <c r="BP1674" t="s">
        <v>1</v>
      </c>
      <c r="BQ1674" t="s">
        <v>1</v>
      </c>
      <c r="BR1674" t="s">
        <v>1</v>
      </c>
      <c r="BS1674" t="s">
        <v>1</v>
      </c>
      <c r="BT1674" t="s">
        <v>1</v>
      </c>
      <c r="BU1674" t="s">
        <v>1</v>
      </c>
      <c r="BV1674" t="s">
        <v>1</v>
      </c>
      <c r="BW1674" t="s">
        <v>0</v>
      </c>
      <c r="BX1674" t="s">
        <v>1</v>
      </c>
      <c r="BY1674" t="s">
        <v>1</v>
      </c>
      <c r="BZ1674" t="s">
        <v>1</v>
      </c>
      <c r="CA1674" t="s">
        <v>1</v>
      </c>
      <c r="CB1674" t="s">
        <v>1</v>
      </c>
      <c r="CD1674" t="str" cm="1">
        <f t="array" aca="1" ref="CD1674" ca="1">eConcatenar(A1674:CB1674,"|")</f>
        <v>FQX4ffspHUoPZSSM|PAR2021-0166|3|MEMORIAL|TABASCO |PARAISO|ORIENTE SEGUNDA|2021-01-19|14800|0|400|50|2|0|0|0|0|0|0|0|0|0|0|0|0|0|0|DE LA CRUZ|DE LA CRUZ|DANIEL|SOLTERO|X|X|ORIENTE SEGUNDA |ORIENTE SEGUNDA|X|9331314251|X|X|X|ORIENTE SEGUNDA |X|LUNES|X|X|X|X|X|DOMICILIO |2480|12320|0|0|0|2021-03-12|2021-03-19|x|x|x|x|x|QX002MIY9KVTQO|x|HOMBRE|X|14800|X|X|X|X|X|X|X|X|CARDENAS|X|X|X|X|X</v>
      </c>
    </row>
    <row r="1675" spans="1:82" x14ac:dyDescent="0.25">
      <c r="A1675" t="s">
        <v>1809</v>
      </c>
      <c r="B1675" t="s">
        <v>2657</v>
      </c>
      <c r="C1675">
        <v>3</v>
      </c>
      <c r="D1675" t="s">
        <v>3186</v>
      </c>
      <c r="E1675" t="s">
        <v>12</v>
      </c>
      <c r="F1675" t="s">
        <v>3192</v>
      </c>
      <c r="G1675" t="s">
        <v>3500</v>
      </c>
      <c r="H1675" t="s">
        <v>3996</v>
      </c>
      <c r="I1675">
        <v>19800</v>
      </c>
      <c r="J1675">
        <v>0</v>
      </c>
      <c r="K1675">
        <v>400</v>
      </c>
      <c r="L1675">
        <v>50</v>
      </c>
      <c r="M1675">
        <v>2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>
        <v>0</v>
      </c>
      <c r="Z1675">
        <v>0</v>
      </c>
      <c r="AA1675">
        <v>0</v>
      </c>
      <c r="AB1675" t="s">
        <v>4237</v>
      </c>
      <c r="AC1675" t="s">
        <v>7</v>
      </c>
      <c r="AD1675" t="s">
        <v>4462</v>
      </c>
      <c r="AE1675" t="s">
        <v>4</v>
      </c>
      <c r="AF1675" t="s">
        <v>1</v>
      </c>
      <c r="AG1675" t="s">
        <v>1</v>
      </c>
      <c r="AH1675" t="s">
        <v>3500</v>
      </c>
      <c r="AI1675" t="s">
        <v>3500</v>
      </c>
      <c r="AJ1675" t="s">
        <v>1</v>
      </c>
      <c r="AK1675">
        <v>9331545057</v>
      </c>
      <c r="AL1675" t="s">
        <v>1</v>
      </c>
      <c r="AM1675" t="s">
        <v>1</v>
      </c>
      <c r="AN1675" t="s">
        <v>1</v>
      </c>
      <c r="AO1675" t="s">
        <v>3500</v>
      </c>
      <c r="AP1675" t="s">
        <v>1</v>
      </c>
      <c r="AQ1675" t="s">
        <v>2</v>
      </c>
      <c r="AR1675" t="s">
        <v>1</v>
      </c>
      <c r="AS1675" t="s">
        <v>1</v>
      </c>
      <c r="AT1675" t="s">
        <v>1</v>
      </c>
      <c r="AU1675" t="s">
        <v>1</v>
      </c>
      <c r="AV1675" t="s">
        <v>1</v>
      </c>
      <c r="AW1675" t="s">
        <v>11</v>
      </c>
      <c r="AX1675">
        <f>Tabla1[[#This Row],[precio del paquete]]-Tabla1[[#This Row],[Saldo_Deudor]]</f>
        <v>5400</v>
      </c>
      <c r="AY1675">
        <v>14400</v>
      </c>
      <c r="AZ1675">
        <v>0</v>
      </c>
      <c r="BA1675">
        <v>0</v>
      </c>
      <c r="BB1675" s="20">
        <v>0</v>
      </c>
      <c r="BC1675" t="s">
        <v>3964</v>
      </c>
      <c r="BD1675" t="s">
        <v>6065</v>
      </c>
      <c r="BE1675" t="s">
        <v>3</v>
      </c>
      <c r="BF1675" t="s">
        <v>3</v>
      </c>
      <c r="BG1675" t="s">
        <v>3</v>
      </c>
      <c r="BH1675" t="s">
        <v>3</v>
      </c>
      <c r="BI1675" t="s">
        <v>3</v>
      </c>
      <c r="BJ1675" s="19" t="s">
        <v>6147</v>
      </c>
      <c r="BK1675" t="s">
        <v>3</v>
      </c>
      <c r="BL1675" t="s">
        <v>132</v>
      </c>
      <c r="BM1675" t="s">
        <v>1</v>
      </c>
      <c r="BN1675">
        <f>Tabla1[[#This Row],[precio del paquete]]</f>
        <v>19800</v>
      </c>
      <c r="BO1675" t="s">
        <v>1</v>
      </c>
      <c r="BP1675" t="s">
        <v>1</v>
      </c>
      <c r="BQ1675" t="s">
        <v>1</v>
      </c>
      <c r="BR1675" t="s">
        <v>1</v>
      </c>
      <c r="BS1675" t="s">
        <v>1</v>
      </c>
      <c r="BT1675" t="s">
        <v>1</v>
      </c>
      <c r="BU1675" t="s">
        <v>1</v>
      </c>
      <c r="BV1675" t="s">
        <v>1</v>
      </c>
      <c r="BW1675" t="s">
        <v>0</v>
      </c>
      <c r="BX1675" t="s">
        <v>1</v>
      </c>
      <c r="BY1675" t="s">
        <v>1</v>
      </c>
      <c r="BZ1675" t="s">
        <v>1</v>
      </c>
      <c r="CA1675" t="s">
        <v>1</v>
      </c>
      <c r="CB1675" t="s">
        <v>1</v>
      </c>
      <c r="CD1675" t="str" cm="1">
        <f t="array" aca="1" ref="CD1675" ca="1">eConcatenar(A1675:CB1675,"|")</f>
        <v>pCSJuVBJnRrdfBTV|PAR2021-0325|3|ZAFIRO|TABASCO |PARAISO|QUINTIN ARAUZ|2021-01-30|19800|0|400|50|2|0|0|0|0|0|0|0|0|0|0|0|0|0|0|ALEJANDRO|LOPEZ|BEATRIZ|SOLTERO|X|X|QUINTIN ARAUZ|QUINTIN ARAUZ|X|9331545057|X|X|X|QUINTIN ARAUZ|X|LUNES|X|X|X|X|X|DOMICILIO |5400|14400|0|0|0|2021-03-12|2021-03-19|x|x|x|x|x|QX002MIY9KVTQO|x|HOMBRE|X|19800|X|X|X|X|X|X|X|X|CARDENAS|X|X|X|X|X</v>
      </c>
    </row>
    <row r="1676" spans="1:82" x14ac:dyDescent="0.25">
      <c r="A1676" t="s">
        <v>1810</v>
      </c>
      <c r="B1676" t="s">
        <v>2658</v>
      </c>
      <c r="C1676">
        <v>3</v>
      </c>
      <c r="D1676" t="s">
        <v>3185</v>
      </c>
      <c r="E1676" t="s">
        <v>12</v>
      </c>
      <c r="F1676" t="s">
        <v>3192</v>
      </c>
      <c r="G1676" t="s">
        <v>3500</v>
      </c>
      <c r="H1676" t="s">
        <v>3770</v>
      </c>
      <c r="I1676">
        <v>12900</v>
      </c>
      <c r="J1676">
        <v>0</v>
      </c>
      <c r="K1676">
        <v>400</v>
      </c>
      <c r="L1676">
        <v>50</v>
      </c>
      <c r="M1676">
        <v>2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0</v>
      </c>
      <c r="AA1676">
        <v>0</v>
      </c>
      <c r="AB1676" t="s">
        <v>4237</v>
      </c>
      <c r="AC1676" t="s">
        <v>4803</v>
      </c>
      <c r="AD1676" t="s">
        <v>4338</v>
      </c>
      <c r="AE1676" t="s">
        <v>4</v>
      </c>
      <c r="AF1676" t="s">
        <v>1</v>
      </c>
      <c r="AG1676" t="s">
        <v>1</v>
      </c>
      <c r="AH1676" t="s">
        <v>3500</v>
      </c>
      <c r="AI1676" t="s">
        <v>3500</v>
      </c>
      <c r="AJ1676" t="s">
        <v>1</v>
      </c>
      <c r="AK1676">
        <v>9932757642</v>
      </c>
      <c r="AL1676" t="s">
        <v>1</v>
      </c>
      <c r="AM1676" t="s">
        <v>1</v>
      </c>
      <c r="AN1676" t="s">
        <v>1</v>
      </c>
      <c r="AO1676" t="s">
        <v>3500</v>
      </c>
      <c r="AP1676" t="s">
        <v>1</v>
      </c>
      <c r="AQ1676" t="s">
        <v>2</v>
      </c>
      <c r="AR1676" t="s">
        <v>1</v>
      </c>
      <c r="AS1676" t="s">
        <v>1</v>
      </c>
      <c r="AT1676" t="s">
        <v>1</v>
      </c>
      <c r="AU1676" t="s">
        <v>1</v>
      </c>
      <c r="AV1676" t="s">
        <v>1</v>
      </c>
      <c r="AW1676" t="s">
        <v>11</v>
      </c>
      <c r="AX1676">
        <f>Tabla1[[#This Row],[precio del paquete]]-Tabla1[[#This Row],[Saldo_Deudor]]</f>
        <v>5700</v>
      </c>
      <c r="AY1676">
        <v>7200</v>
      </c>
      <c r="AZ1676">
        <v>0</v>
      </c>
      <c r="BA1676">
        <v>0</v>
      </c>
      <c r="BB1676" s="20">
        <v>0</v>
      </c>
      <c r="BC1676" t="s">
        <v>3964</v>
      </c>
      <c r="BD1676" t="s">
        <v>6065</v>
      </c>
      <c r="BE1676" t="s">
        <v>3</v>
      </c>
      <c r="BF1676" t="s">
        <v>3</v>
      </c>
      <c r="BG1676" t="s">
        <v>3</v>
      </c>
      <c r="BH1676" t="s">
        <v>3</v>
      </c>
      <c r="BI1676" t="s">
        <v>3</v>
      </c>
      <c r="BJ1676" s="18" t="s">
        <v>6147</v>
      </c>
      <c r="BK1676" t="s">
        <v>3</v>
      </c>
      <c r="BL1676" t="s">
        <v>132</v>
      </c>
      <c r="BM1676" t="s">
        <v>1</v>
      </c>
      <c r="BN1676">
        <f>Tabla1[[#This Row],[precio del paquete]]</f>
        <v>12900</v>
      </c>
      <c r="BO1676" t="s">
        <v>1</v>
      </c>
      <c r="BP1676" t="s">
        <v>1</v>
      </c>
      <c r="BQ1676" t="s">
        <v>1</v>
      </c>
      <c r="BR1676" t="s">
        <v>1</v>
      </c>
      <c r="BS1676" t="s">
        <v>1</v>
      </c>
      <c r="BT1676" t="s">
        <v>1</v>
      </c>
      <c r="BU1676" t="s">
        <v>1</v>
      </c>
      <c r="BV1676" t="s">
        <v>1</v>
      </c>
      <c r="BW1676" t="s">
        <v>0</v>
      </c>
      <c r="BX1676" t="s">
        <v>1</v>
      </c>
      <c r="BY1676" t="s">
        <v>1</v>
      </c>
      <c r="BZ1676" t="s">
        <v>1</v>
      </c>
      <c r="CA1676" t="s">
        <v>1</v>
      </c>
      <c r="CB1676" t="s">
        <v>1</v>
      </c>
      <c r="CD1676" t="str" cm="1">
        <f t="array" aca="1" ref="CD1676" ca="1">eConcatenar(A1676:CB1676,"|")</f>
        <v>IkGKXen4Ob8h5J6N|PAR2021-0316|3|IMPERIAL DE LUJO|TABASCO |PARAISO|QUINTIN ARAUZ|2021-01-28|12900|0|400|50|2|0|0|0|0|0|0|0|0|0|0|0|0|0|0|ALEJANDRO|RAYMON|MARIA DEL CARMEN|SOLTERO|X|X|QUINTIN ARAUZ|QUINTIN ARAUZ|X|9932757642|X|X|X|QUINTIN ARAUZ|X|LUNES|X|X|X|X|X|DOMICILIO |5700|7200|0|0|0|2021-03-12|2021-03-19|x|x|x|x|x|QX002MIY9KVTQO|x|HOMBRE|X|12900|X|X|X|X|X|X|X|X|CARDENAS|X|X|X|X|X</v>
      </c>
    </row>
    <row r="1677" spans="1:82" x14ac:dyDescent="0.25">
      <c r="A1677" t="s">
        <v>1811</v>
      </c>
      <c r="B1677" t="s">
        <v>2659</v>
      </c>
      <c r="C1677">
        <v>3</v>
      </c>
      <c r="D1677" t="s">
        <v>3183</v>
      </c>
      <c r="E1677" t="s">
        <v>12</v>
      </c>
      <c r="F1677" t="s">
        <v>3192</v>
      </c>
      <c r="G1677" t="s">
        <v>3500</v>
      </c>
      <c r="H1677" t="s">
        <v>3927</v>
      </c>
      <c r="I1677">
        <v>14800</v>
      </c>
      <c r="J1677">
        <v>0</v>
      </c>
      <c r="K1677">
        <v>200</v>
      </c>
      <c r="L1677">
        <v>50</v>
      </c>
      <c r="M1677">
        <v>2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 t="s">
        <v>4206</v>
      </c>
      <c r="AC1677" t="s">
        <v>4186</v>
      </c>
      <c r="AD1677" t="s">
        <v>4519</v>
      </c>
      <c r="AE1677" t="s">
        <v>4</v>
      </c>
      <c r="AF1677" t="s">
        <v>1</v>
      </c>
      <c r="AG1677" t="s">
        <v>1</v>
      </c>
      <c r="AH1677" t="s">
        <v>5574</v>
      </c>
      <c r="AI1677" t="s">
        <v>3500</v>
      </c>
      <c r="AJ1677" t="s">
        <v>1</v>
      </c>
      <c r="AK1677">
        <v>9334064405</v>
      </c>
      <c r="AL1677" t="s">
        <v>1</v>
      </c>
      <c r="AM1677" t="s">
        <v>1</v>
      </c>
      <c r="AN1677" t="s">
        <v>1</v>
      </c>
      <c r="AO1677" t="s">
        <v>5574</v>
      </c>
      <c r="AP1677" t="s">
        <v>1</v>
      </c>
      <c r="AQ1677" t="s">
        <v>2</v>
      </c>
      <c r="AR1677" t="s">
        <v>1</v>
      </c>
      <c r="AS1677" t="s">
        <v>1</v>
      </c>
      <c r="AT1677" t="s">
        <v>1</v>
      </c>
      <c r="AU1677" t="s">
        <v>1</v>
      </c>
      <c r="AV1677" t="s">
        <v>1</v>
      </c>
      <c r="AW1677" t="s">
        <v>11</v>
      </c>
      <c r="AX1677">
        <f>Tabla1[[#This Row],[precio del paquete]]-Tabla1[[#This Row],[Saldo_Deudor]]</f>
        <v>2300</v>
      </c>
      <c r="AY1677">
        <v>12500</v>
      </c>
      <c r="AZ1677">
        <v>0</v>
      </c>
      <c r="BA1677">
        <v>0</v>
      </c>
      <c r="BB1677" s="20">
        <v>0</v>
      </c>
      <c r="BC1677" t="s">
        <v>3964</v>
      </c>
      <c r="BD1677" t="s">
        <v>6065</v>
      </c>
      <c r="BE1677" t="s">
        <v>3</v>
      </c>
      <c r="BF1677" t="s">
        <v>3</v>
      </c>
      <c r="BG1677" t="s">
        <v>3</v>
      </c>
      <c r="BH1677" t="s">
        <v>3</v>
      </c>
      <c r="BI1677" t="s">
        <v>3</v>
      </c>
      <c r="BJ1677" s="19" t="s">
        <v>6147</v>
      </c>
      <c r="BK1677" t="s">
        <v>3</v>
      </c>
      <c r="BL1677" t="s">
        <v>132</v>
      </c>
      <c r="BM1677" t="s">
        <v>1</v>
      </c>
      <c r="BN1677">
        <f>Tabla1[[#This Row],[precio del paquete]]</f>
        <v>14800</v>
      </c>
      <c r="BO1677" t="s">
        <v>1</v>
      </c>
      <c r="BP1677" t="s">
        <v>1</v>
      </c>
      <c r="BQ1677" t="s">
        <v>1</v>
      </c>
      <c r="BR1677" t="s">
        <v>1</v>
      </c>
      <c r="BS1677" t="s">
        <v>1</v>
      </c>
      <c r="BT1677" t="s">
        <v>1</v>
      </c>
      <c r="BU1677" t="s">
        <v>1</v>
      </c>
      <c r="BV1677" t="s">
        <v>1</v>
      </c>
      <c r="BW1677" t="s">
        <v>0</v>
      </c>
      <c r="BX1677" t="s">
        <v>1</v>
      </c>
      <c r="BY1677" t="s">
        <v>1</v>
      </c>
      <c r="BZ1677" t="s">
        <v>1</v>
      </c>
      <c r="CA1677" t="s">
        <v>1</v>
      </c>
      <c r="CB1677" t="s">
        <v>1</v>
      </c>
      <c r="CD1677" t="str" cm="1">
        <f t="array" aca="1" ref="CD1677" ca="1">eConcatenar(A1677:CB1677,"|")</f>
        <v>Vp9T8wPuzJqsfEzv|PAR2021-1715|3|MEMORIAL|TABASCO |PARAISO|QUINTIN ARAUZ|2021-05-20|14800|0|200|50|2|0|0|0|0|0|0|0|0|0|0|0|0|0|0|MARTINEZ|GARCIA|JUAN ANTONIO|SOLTERO|X|X|CALLE FRANCISCO VILLA NUMERO 6 |QUINTIN ARAUZ|X|9334064405|X|X|X|CALLE FRANCISCO VILLA NUMERO 6 |X|LUNES|X|X|X|X|X|DOMICILIO |2300|12500|0|0|0|2021-03-12|2021-03-19|x|x|x|x|x|QX002MIY9KVTQO|x|HOMBRE|X|14800|X|X|X|X|X|X|X|X|CARDENAS|X|X|X|X|X</v>
      </c>
    </row>
    <row r="1678" spans="1:82" x14ac:dyDescent="0.25">
      <c r="A1678" t="s">
        <v>1812</v>
      </c>
      <c r="B1678" t="s">
        <v>2584</v>
      </c>
      <c r="C1678">
        <v>3</v>
      </c>
      <c r="D1678" t="s">
        <v>3186</v>
      </c>
      <c r="E1678" t="s">
        <v>12</v>
      </c>
      <c r="F1678" t="s">
        <v>3192</v>
      </c>
      <c r="G1678" t="s">
        <v>119</v>
      </c>
      <c r="H1678" t="s">
        <v>3968</v>
      </c>
      <c r="I1678">
        <v>19800</v>
      </c>
      <c r="J1678">
        <v>0</v>
      </c>
      <c r="K1678">
        <v>400</v>
      </c>
      <c r="L1678">
        <v>50</v>
      </c>
      <c r="M1678">
        <v>2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0</v>
      </c>
      <c r="AA1678">
        <v>0</v>
      </c>
      <c r="AB1678" t="s">
        <v>4226</v>
      </c>
      <c r="AC1678" t="s">
        <v>4567</v>
      </c>
      <c r="AD1678" t="s">
        <v>4757</v>
      </c>
      <c r="AE1678" t="s">
        <v>4</v>
      </c>
      <c r="AF1678" t="s">
        <v>1</v>
      </c>
      <c r="AG1678" t="s">
        <v>1</v>
      </c>
      <c r="AH1678" t="s">
        <v>3236</v>
      </c>
      <c r="AI1678" t="s">
        <v>119</v>
      </c>
      <c r="AJ1678" t="s">
        <v>1</v>
      </c>
      <c r="AK1678">
        <v>9331226618</v>
      </c>
      <c r="AL1678" t="s">
        <v>1</v>
      </c>
      <c r="AM1678" t="s">
        <v>1</v>
      </c>
      <c r="AN1678" t="s">
        <v>1</v>
      </c>
      <c r="AO1678" t="s">
        <v>3236</v>
      </c>
      <c r="AP1678" t="s">
        <v>1</v>
      </c>
      <c r="AQ1678" t="s">
        <v>2</v>
      </c>
      <c r="AR1678" t="s">
        <v>1</v>
      </c>
      <c r="AS1678" t="s">
        <v>1</v>
      </c>
      <c r="AT1678" t="s">
        <v>1</v>
      </c>
      <c r="AU1678" t="s">
        <v>1</v>
      </c>
      <c r="AV1678" t="s">
        <v>1</v>
      </c>
      <c r="AW1678" t="s">
        <v>11</v>
      </c>
      <c r="AX1678">
        <f>Tabla1[[#This Row],[precio del paquete]]-Tabla1[[#This Row],[Saldo_Deudor]]</f>
        <v>3600</v>
      </c>
      <c r="AY1678">
        <v>16200</v>
      </c>
      <c r="AZ1678">
        <v>0</v>
      </c>
      <c r="BA1678">
        <v>0</v>
      </c>
      <c r="BB1678" s="20">
        <v>0</v>
      </c>
      <c r="BC1678" t="s">
        <v>5995</v>
      </c>
      <c r="BD1678" t="s">
        <v>6086</v>
      </c>
      <c r="BE1678" t="s">
        <v>3</v>
      </c>
      <c r="BF1678" t="s">
        <v>3</v>
      </c>
      <c r="BG1678" t="s">
        <v>3</v>
      </c>
      <c r="BH1678" t="s">
        <v>3</v>
      </c>
      <c r="BI1678" t="s">
        <v>3</v>
      </c>
      <c r="BJ1678" s="18" t="s">
        <v>6147</v>
      </c>
      <c r="BK1678" t="s">
        <v>3</v>
      </c>
      <c r="BL1678" t="s">
        <v>132</v>
      </c>
      <c r="BM1678" t="s">
        <v>1</v>
      </c>
      <c r="BN1678">
        <f>Tabla1[[#This Row],[precio del paquete]]</f>
        <v>19800</v>
      </c>
      <c r="BO1678" t="s">
        <v>1</v>
      </c>
      <c r="BP1678" t="s">
        <v>1</v>
      </c>
      <c r="BQ1678" t="s">
        <v>1</v>
      </c>
      <c r="BR1678" t="s">
        <v>1</v>
      </c>
      <c r="BS1678" t="s">
        <v>1</v>
      </c>
      <c r="BT1678" t="s">
        <v>1</v>
      </c>
      <c r="BU1678" t="s">
        <v>1</v>
      </c>
      <c r="BV1678" t="s">
        <v>1</v>
      </c>
      <c r="BW1678" t="s">
        <v>0</v>
      </c>
      <c r="BX1678" t="s">
        <v>1</v>
      </c>
      <c r="BY1678" t="s">
        <v>1</v>
      </c>
      <c r="BZ1678" t="s">
        <v>1</v>
      </c>
      <c r="CA1678" t="s">
        <v>1</v>
      </c>
      <c r="CB1678" t="s">
        <v>1</v>
      </c>
      <c r="CD1678" t="str" cm="1">
        <f t="array" aca="1" ref="CD1678" ca="1">eConcatenar(A1678:CB1678,"|")</f>
        <v>h2Kc8d8ptc87hveL|PAR2021-0901|3|ZAFIRO|TABASCO |PARAISO|ORIENTE PRIMERA SECCION |2021-04-03|19800|0|400|50|2|0|0|0|0|0|0|0|0|0|0|0|0|0|0|CRUZ|ANGULO|ALEXIS ALBERTO|SOLTERO|X|X|CARRETERA FEDERAL PARAISO COMALCALCO|ORIENTE PRIMERA SECCION |X|9331226618|X|X|X|CARRETERA FEDERAL PARAISO COMALCALCO|X|LUNES|X|X|X|X|X|DOMICILIO |3600|16200|0|0|0|2012-05-11|2012-05-18|x|x|x|x|x|QX002MIY9KVTQO|x|HOMBRE|X|19800|X|X|X|X|X|X|X|X|CARDENAS|X|X|X|X|X</v>
      </c>
    </row>
    <row r="1679" spans="1:82" x14ac:dyDescent="0.25">
      <c r="A1679" t="s">
        <v>1813</v>
      </c>
      <c r="B1679" t="s">
        <v>2660</v>
      </c>
      <c r="C1679">
        <v>3</v>
      </c>
      <c r="D1679" t="s">
        <v>3183</v>
      </c>
      <c r="E1679" t="s">
        <v>12</v>
      </c>
      <c r="F1679" t="s">
        <v>3192</v>
      </c>
      <c r="G1679" t="s">
        <v>3500</v>
      </c>
      <c r="H1679" t="s">
        <v>3997</v>
      </c>
      <c r="I1679">
        <v>14800</v>
      </c>
      <c r="J1679">
        <v>0</v>
      </c>
      <c r="K1679">
        <v>200</v>
      </c>
      <c r="L1679">
        <v>50</v>
      </c>
      <c r="M1679">
        <v>2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 t="s">
        <v>4283</v>
      </c>
      <c r="AC1679" t="s">
        <v>4354</v>
      </c>
      <c r="AD1679" t="s">
        <v>4804</v>
      </c>
      <c r="AE1679" t="s">
        <v>4</v>
      </c>
      <c r="AF1679" t="s">
        <v>1</v>
      </c>
      <c r="AG1679" t="s">
        <v>1</v>
      </c>
      <c r="AH1679" t="s">
        <v>5575</v>
      </c>
      <c r="AI1679" t="s">
        <v>3500</v>
      </c>
      <c r="AJ1679" t="s">
        <v>1</v>
      </c>
      <c r="AK1679">
        <v>9811317800</v>
      </c>
      <c r="AL1679" t="s">
        <v>1</v>
      </c>
      <c r="AM1679" t="s">
        <v>1</v>
      </c>
      <c r="AN1679" t="s">
        <v>1</v>
      </c>
      <c r="AO1679" t="s">
        <v>5575</v>
      </c>
      <c r="AP1679" t="s">
        <v>1</v>
      </c>
      <c r="AQ1679" t="s">
        <v>2</v>
      </c>
      <c r="AR1679" t="s">
        <v>1</v>
      </c>
      <c r="AS1679" t="s">
        <v>1</v>
      </c>
      <c r="AT1679" t="s">
        <v>1</v>
      </c>
      <c r="AU1679" t="s">
        <v>1</v>
      </c>
      <c r="AV1679" t="s">
        <v>1</v>
      </c>
      <c r="AW1679" t="s">
        <v>11</v>
      </c>
      <c r="AX1679">
        <f>Tabla1[[#This Row],[precio del paquete]]-Tabla1[[#This Row],[Saldo_Deudor]]</f>
        <v>2900</v>
      </c>
      <c r="AY1679">
        <v>11900</v>
      </c>
      <c r="AZ1679">
        <v>0</v>
      </c>
      <c r="BA1679">
        <v>0</v>
      </c>
      <c r="BB1679" s="20">
        <v>0</v>
      </c>
      <c r="BC1679" t="s">
        <v>3801</v>
      </c>
      <c r="BD1679" t="s">
        <v>6091</v>
      </c>
      <c r="BE1679" t="s">
        <v>3</v>
      </c>
      <c r="BF1679" t="s">
        <v>3</v>
      </c>
      <c r="BG1679" t="s">
        <v>3</v>
      </c>
      <c r="BH1679" t="s">
        <v>3</v>
      </c>
      <c r="BI1679" t="s">
        <v>3</v>
      </c>
      <c r="BJ1679" s="19" t="s">
        <v>6147</v>
      </c>
      <c r="BK1679" t="s">
        <v>3</v>
      </c>
      <c r="BL1679" t="s">
        <v>132</v>
      </c>
      <c r="BM1679" t="s">
        <v>1</v>
      </c>
      <c r="BN1679">
        <f>Tabla1[[#This Row],[precio del paquete]]</f>
        <v>14800</v>
      </c>
      <c r="BO1679" t="s">
        <v>1</v>
      </c>
      <c r="BP1679" t="s">
        <v>1</v>
      </c>
      <c r="BQ1679" t="s">
        <v>1</v>
      </c>
      <c r="BR1679" t="s">
        <v>1</v>
      </c>
      <c r="BS1679" t="s">
        <v>1</v>
      </c>
      <c r="BT1679" t="s">
        <v>1</v>
      </c>
      <c r="BU1679" t="s">
        <v>1</v>
      </c>
      <c r="BV1679" t="s">
        <v>1</v>
      </c>
      <c r="BW1679" t="s">
        <v>0</v>
      </c>
      <c r="BX1679" t="s">
        <v>1</v>
      </c>
      <c r="BY1679" t="s">
        <v>1</v>
      </c>
      <c r="BZ1679" t="s">
        <v>1</v>
      </c>
      <c r="CA1679" t="s">
        <v>1</v>
      </c>
      <c r="CB1679" t="s">
        <v>1</v>
      </c>
      <c r="CD1679" t="str" cm="1">
        <f t="array" aca="1" ref="CD1679" ca="1">eConcatenar(A1679:CB1679,"|")</f>
        <v>0JDCZJqjxGI6leaE|PAR2021-1351|3|MEMORIAL|TABASCO |PARAISO|QUINTIN ARAUZ|2021-04-14|14800|0|200|50|2|0|0|0|0|0|0|0|0|0|0|0|0|0|0|CORDOVA|ALAMILLA|JAQUEL|SOLTERO|X|X|CALLE FRANCISCO TRUJILLO |QUINTIN ARAUZ|X|9811317800|X|X|X|CALLE FRANCISCO TRUJILLO |X|LUNES|X|X|X|X|X|DOMICILIO |2900|11900|0|0|0|2021-08-10|2021-08-17|x|x|x|x|x|QX002MIY9KVTQO|x|HOMBRE|X|14800|X|X|X|X|X|X|X|X|CARDENAS|X|X|X|X|X</v>
      </c>
    </row>
    <row r="1680" spans="1:82" x14ac:dyDescent="0.25">
      <c r="A1680" t="s">
        <v>1814</v>
      </c>
      <c r="B1680" t="s">
        <v>2468</v>
      </c>
      <c r="C1680">
        <v>3</v>
      </c>
      <c r="D1680" t="s">
        <v>3183</v>
      </c>
      <c r="E1680" t="s">
        <v>12</v>
      </c>
      <c r="F1680" t="s">
        <v>3192</v>
      </c>
      <c r="G1680" t="s">
        <v>3391</v>
      </c>
      <c r="H1680" t="s">
        <v>3935</v>
      </c>
      <c r="I1680">
        <v>14800</v>
      </c>
      <c r="J1680">
        <v>0</v>
      </c>
      <c r="K1680">
        <v>200</v>
      </c>
      <c r="L1680">
        <v>50</v>
      </c>
      <c r="M1680">
        <v>2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 t="s">
        <v>4315</v>
      </c>
      <c r="AC1680" t="s">
        <v>4184</v>
      </c>
      <c r="AD1680" t="s">
        <v>4320</v>
      </c>
      <c r="AE1680" t="s">
        <v>4</v>
      </c>
      <c r="AF1680" t="s">
        <v>1</v>
      </c>
      <c r="AG1680" t="s">
        <v>1</v>
      </c>
      <c r="AH1680" t="s">
        <v>5447</v>
      </c>
      <c r="AI1680" t="s">
        <v>3391</v>
      </c>
      <c r="AJ1680" t="s">
        <v>1</v>
      </c>
      <c r="AK1680">
        <v>9331341598</v>
      </c>
      <c r="AL1680" t="s">
        <v>1</v>
      </c>
      <c r="AM1680" t="s">
        <v>1</v>
      </c>
      <c r="AN1680" t="s">
        <v>1</v>
      </c>
      <c r="AO1680" t="s">
        <v>5447</v>
      </c>
      <c r="AP1680" t="s">
        <v>1</v>
      </c>
      <c r="AQ1680" t="s">
        <v>2</v>
      </c>
      <c r="AR1680" t="s">
        <v>1</v>
      </c>
      <c r="AS1680" t="s">
        <v>1</v>
      </c>
      <c r="AT1680" t="s">
        <v>1</v>
      </c>
      <c r="AU1680" t="s">
        <v>1</v>
      </c>
      <c r="AV1680" t="s">
        <v>1</v>
      </c>
      <c r="AW1680" t="s">
        <v>11</v>
      </c>
      <c r="AX1680">
        <f>Tabla1[[#This Row],[precio del paquete]]-Tabla1[[#This Row],[Saldo_Deudor]]</f>
        <v>2700</v>
      </c>
      <c r="AY1680">
        <v>12100</v>
      </c>
      <c r="AZ1680">
        <v>0</v>
      </c>
      <c r="BA1680">
        <v>0</v>
      </c>
      <c r="BB1680" s="20">
        <v>0</v>
      </c>
      <c r="BC1680" t="s">
        <v>3784</v>
      </c>
      <c r="BD1680" t="s">
        <v>5971</v>
      </c>
      <c r="BE1680" t="s">
        <v>3</v>
      </c>
      <c r="BF1680" t="s">
        <v>3</v>
      </c>
      <c r="BG1680" t="s">
        <v>3</v>
      </c>
      <c r="BH1680" t="s">
        <v>3</v>
      </c>
      <c r="BI1680" t="s">
        <v>3</v>
      </c>
      <c r="BJ1680" s="18" t="s">
        <v>6147</v>
      </c>
      <c r="BK1680" t="s">
        <v>3</v>
      </c>
      <c r="BL1680" t="s">
        <v>132</v>
      </c>
      <c r="BM1680" t="s">
        <v>1</v>
      </c>
      <c r="BN1680">
        <f>Tabla1[[#This Row],[precio del paquete]]</f>
        <v>14800</v>
      </c>
      <c r="BO1680" t="s">
        <v>1</v>
      </c>
      <c r="BP1680" t="s">
        <v>1</v>
      </c>
      <c r="BQ1680" t="s">
        <v>1</v>
      </c>
      <c r="BR1680" t="s">
        <v>1</v>
      </c>
      <c r="BS1680" t="s">
        <v>1</v>
      </c>
      <c r="BT1680" t="s">
        <v>1</v>
      </c>
      <c r="BU1680" t="s">
        <v>1</v>
      </c>
      <c r="BV1680" t="s">
        <v>1</v>
      </c>
      <c r="BW1680" t="s">
        <v>0</v>
      </c>
      <c r="BX1680" t="s">
        <v>1</v>
      </c>
      <c r="BY1680" t="s">
        <v>1</v>
      </c>
      <c r="BZ1680" t="s">
        <v>1</v>
      </c>
      <c r="CA1680" t="s">
        <v>1</v>
      </c>
      <c r="CB1680" t="s">
        <v>1</v>
      </c>
      <c r="CD1680" t="str" cm="1">
        <f t="array" aca="1" ref="CD1680" ca="1">eConcatenar(A1680:CB1680,"|")</f>
        <v>M4rsLTW0BZL7nRHF|PAR2021-1991|3|MEMORIAL|TABASCO |PARAISO|INDEPENDENCIA SEGUNDA SECCION |2021-06-15|14800|0|200|50|2|0|0|0|0|0|0|0|0|0|0|0|0|0|0|GALLEGOS|PEREZ|CARLOS|SOLTERO|X|X|CARRETERA A NICOLAS BRAVO SIN NUMERO |INDEPENDENCIA SEGUNDA SECCION |X|9331341598|X|X|X|CARRETERA A NICOLAS BRAVO SIN NUMERO |X|LUNES|X|X|X|X|X|DOMICILIO |2700|12100|0|0|0|2021-05-11|2021-05-18|x|x|x|x|x|QX002MIY9KVTQO|x|HOMBRE|X|14800|X|X|X|X|X|X|X|X|CARDENAS|X|X|X|X|X</v>
      </c>
    </row>
    <row r="1681" spans="1:82" x14ac:dyDescent="0.25">
      <c r="A1681" t="s">
        <v>1815</v>
      </c>
      <c r="B1681" t="s">
        <v>2661</v>
      </c>
      <c r="C1681">
        <v>3</v>
      </c>
      <c r="D1681" t="s">
        <v>3185</v>
      </c>
      <c r="E1681" t="s">
        <v>12</v>
      </c>
      <c r="F1681" t="s">
        <v>3192</v>
      </c>
      <c r="G1681" t="s">
        <v>3500</v>
      </c>
      <c r="H1681" t="s">
        <v>3820</v>
      </c>
      <c r="I1681">
        <v>12900</v>
      </c>
      <c r="J1681">
        <v>0</v>
      </c>
      <c r="K1681">
        <v>200</v>
      </c>
      <c r="L1681">
        <v>50</v>
      </c>
      <c r="M1681">
        <v>2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 t="s">
        <v>4246</v>
      </c>
      <c r="AC1681" t="s">
        <v>4549</v>
      </c>
      <c r="AD1681" t="s">
        <v>4805</v>
      </c>
      <c r="AE1681" t="s">
        <v>4</v>
      </c>
      <c r="AF1681" t="s">
        <v>1</v>
      </c>
      <c r="AG1681" t="s">
        <v>1</v>
      </c>
      <c r="AH1681" t="s">
        <v>5576</v>
      </c>
      <c r="AI1681" t="s">
        <v>3500</v>
      </c>
      <c r="AJ1681" t="s">
        <v>1</v>
      </c>
      <c r="AK1681">
        <v>9933028028</v>
      </c>
      <c r="AL1681" t="s">
        <v>1</v>
      </c>
      <c r="AM1681" t="s">
        <v>1</v>
      </c>
      <c r="AN1681" t="s">
        <v>1</v>
      </c>
      <c r="AO1681" t="s">
        <v>5576</v>
      </c>
      <c r="AP1681" t="s">
        <v>1</v>
      </c>
      <c r="AQ1681" t="s">
        <v>2</v>
      </c>
      <c r="AR1681" t="s">
        <v>1</v>
      </c>
      <c r="AS1681" t="s">
        <v>1</v>
      </c>
      <c r="AT1681" t="s">
        <v>1</v>
      </c>
      <c r="AU1681" t="s">
        <v>1</v>
      </c>
      <c r="AV1681" t="s">
        <v>1</v>
      </c>
      <c r="AW1681" t="s">
        <v>11</v>
      </c>
      <c r="AX1681">
        <f>Tabla1[[#This Row],[precio del paquete]]-Tabla1[[#This Row],[Saldo_Deudor]]</f>
        <v>3100</v>
      </c>
      <c r="AY1681">
        <v>9800</v>
      </c>
      <c r="AZ1681">
        <v>0</v>
      </c>
      <c r="BA1681">
        <v>0</v>
      </c>
      <c r="BB1681" s="20">
        <v>0</v>
      </c>
      <c r="BC1681" t="s">
        <v>3784</v>
      </c>
      <c r="BD1681" t="s">
        <v>5971</v>
      </c>
      <c r="BE1681" t="s">
        <v>3</v>
      </c>
      <c r="BF1681" t="s">
        <v>3</v>
      </c>
      <c r="BG1681" t="s">
        <v>3</v>
      </c>
      <c r="BH1681" t="s">
        <v>3</v>
      </c>
      <c r="BI1681" t="s">
        <v>3</v>
      </c>
      <c r="BJ1681" s="19" t="s">
        <v>6147</v>
      </c>
      <c r="BK1681" t="s">
        <v>3</v>
      </c>
      <c r="BL1681" t="s">
        <v>132</v>
      </c>
      <c r="BM1681" t="s">
        <v>1</v>
      </c>
      <c r="BN1681">
        <f>Tabla1[[#This Row],[precio del paquete]]</f>
        <v>12900</v>
      </c>
      <c r="BO1681" t="s">
        <v>1</v>
      </c>
      <c r="BP1681" t="s">
        <v>1</v>
      </c>
      <c r="BQ1681" t="s">
        <v>1</v>
      </c>
      <c r="BR1681" t="s">
        <v>1</v>
      </c>
      <c r="BS1681" t="s">
        <v>1</v>
      </c>
      <c r="BT1681" t="s">
        <v>1</v>
      </c>
      <c r="BU1681" t="s">
        <v>1</v>
      </c>
      <c r="BV1681" t="s">
        <v>1</v>
      </c>
      <c r="BW1681" t="s">
        <v>0</v>
      </c>
      <c r="BX1681" t="s">
        <v>1</v>
      </c>
      <c r="BY1681" t="s">
        <v>1</v>
      </c>
      <c r="BZ1681" t="s">
        <v>1</v>
      </c>
      <c r="CA1681" t="s">
        <v>1</v>
      </c>
      <c r="CB1681" t="s">
        <v>1</v>
      </c>
      <c r="CD1681" t="str" cm="1">
        <f t="array" aca="1" ref="CD1681" ca="1">eConcatenar(A1681:CB1681,"|")</f>
        <v>8sn594SlPEbraX07|PAR2021-0517|3|IMPERIAL DE LUJO|TABASCO |PARAISO|QUINTIN ARAUZ|2021-10-02|12900|0|200|50|2|0|0|0|0|0|0|0|0|0|0|0|0|0|0|JIMENEZ|ULIN|JUDID|SOLTERO|X|X|ENTRADA DEL TEMPLO SIN NUMERO |QUINTIN ARAUZ|X|9933028028|X|X|X|ENTRADA DEL TEMPLO SIN NUMERO |X|LUNES|X|X|X|X|X|DOMICILIO |3100|9800|0|0|0|2021-05-11|2021-05-18|x|x|x|x|x|QX002MIY9KVTQO|x|HOMBRE|X|12900|X|X|X|X|X|X|X|X|CARDENAS|X|X|X|X|X</v>
      </c>
    </row>
    <row r="1682" spans="1:82" x14ac:dyDescent="0.25">
      <c r="A1682" t="s">
        <v>1816</v>
      </c>
      <c r="B1682" t="s">
        <v>2662</v>
      </c>
      <c r="C1682">
        <v>3</v>
      </c>
      <c r="D1682" t="s">
        <v>3185</v>
      </c>
      <c r="E1682" t="s">
        <v>12</v>
      </c>
      <c r="F1682" t="s">
        <v>3192</v>
      </c>
      <c r="G1682" t="s">
        <v>3500</v>
      </c>
      <c r="H1682" t="s">
        <v>3998</v>
      </c>
      <c r="I1682">
        <v>12900</v>
      </c>
      <c r="J1682">
        <v>0</v>
      </c>
      <c r="K1682">
        <v>400</v>
      </c>
      <c r="L1682">
        <v>50</v>
      </c>
      <c r="M1682">
        <v>2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 t="s">
        <v>8</v>
      </c>
      <c r="AC1682" t="s">
        <v>4393</v>
      </c>
      <c r="AD1682" t="s">
        <v>4509</v>
      </c>
      <c r="AE1682" t="s">
        <v>4</v>
      </c>
      <c r="AF1682" t="s">
        <v>1</v>
      </c>
      <c r="AG1682" t="s">
        <v>1</v>
      </c>
      <c r="AH1682" t="s">
        <v>5495</v>
      </c>
      <c r="AI1682" t="s">
        <v>3500</v>
      </c>
      <c r="AJ1682" t="s">
        <v>1</v>
      </c>
      <c r="AK1682">
        <v>9334063146</v>
      </c>
      <c r="AL1682" t="s">
        <v>1</v>
      </c>
      <c r="AM1682" t="s">
        <v>1</v>
      </c>
      <c r="AN1682" t="s">
        <v>1</v>
      </c>
      <c r="AO1682" t="s">
        <v>5495</v>
      </c>
      <c r="AP1682" t="s">
        <v>1</v>
      </c>
      <c r="AQ1682" t="s">
        <v>2</v>
      </c>
      <c r="AR1682" t="s">
        <v>1</v>
      </c>
      <c r="AS1682" t="s">
        <v>1</v>
      </c>
      <c r="AT1682" t="s">
        <v>1</v>
      </c>
      <c r="AU1682" t="s">
        <v>1</v>
      </c>
      <c r="AV1682" t="s">
        <v>1</v>
      </c>
      <c r="AW1682" t="s">
        <v>11</v>
      </c>
      <c r="AX1682">
        <f>Tabla1[[#This Row],[precio del paquete]]-Tabla1[[#This Row],[Saldo_Deudor]]</f>
        <v>4000</v>
      </c>
      <c r="AY1682">
        <v>8900</v>
      </c>
      <c r="AZ1682">
        <v>0</v>
      </c>
      <c r="BA1682">
        <v>0</v>
      </c>
      <c r="BB1682" s="20">
        <v>0</v>
      </c>
      <c r="BC1682" t="s">
        <v>3760</v>
      </c>
      <c r="BD1682" t="s">
        <v>3846</v>
      </c>
      <c r="BE1682" t="s">
        <v>3</v>
      </c>
      <c r="BF1682" t="s">
        <v>3</v>
      </c>
      <c r="BG1682" t="s">
        <v>3</v>
      </c>
      <c r="BH1682" t="s">
        <v>3</v>
      </c>
      <c r="BI1682" t="s">
        <v>3</v>
      </c>
      <c r="BJ1682" s="18" t="s">
        <v>6147</v>
      </c>
      <c r="BK1682" t="s">
        <v>3</v>
      </c>
      <c r="BL1682" t="s">
        <v>132</v>
      </c>
      <c r="BM1682" t="s">
        <v>1</v>
      </c>
      <c r="BN1682">
        <f>Tabla1[[#This Row],[precio del paquete]]</f>
        <v>12900</v>
      </c>
      <c r="BO1682" t="s">
        <v>1</v>
      </c>
      <c r="BP1682" t="s">
        <v>1</v>
      </c>
      <c r="BQ1682" t="s">
        <v>1</v>
      </c>
      <c r="BR1682" t="s">
        <v>1</v>
      </c>
      <c r="BS1682" t="s">
        <v>1</v>
      </c>
      <c r="BT1682" t="s">
        <v>1</v>
      </c>
      <c r="BU1682" t="s">
        <v>1</v>
      </c>
      <c r="BV1682" t="s">
        <v>1</v>
      </c>
      <c r="BW1682" t="s">
        <v>0</v>
      </c>
      <c r="BX1682" t="s">
        <v>1</v>
      </c>
      <c r="BY1682" t="s">
        <v>1</v>
      </c>
      <c r="BZ1682" t="s">
        <v>1</v>
      </c>
      <c r="CA1682" t="s">
        <v>1</v>
      </c>
      <c r="CB1682" t="s">
        <v>1</v>
      </c>
      <c r="CD1682" t="str" cm="1">
        <f t="array" aca="1" ref="CD1682" ca="1">eConcatenar(A1682:CB1682,"|")</f>
        <v>yQsaZpMRI4y3zfdo|PAR2021-0394|3|IMPERIAL DE LUJO|TABASCO |PARAISO|QUINTIN ARAUZ|2021-09-02|12900|0|400|50|2|0|0|0|0|0|0|0|0|0|0|0|0|0|0|GOMEZ|ALCUDIA|MARLENE|SOLTERO|X|X|CARRETERA VECINAL PARAISO COMALCALCO |QUINTIN ARAUZ|X|9334063146|X|X|X|CARRETERA VECINAL PARAISO COMALCALCO |X|LUNES|X|X|X|X|X|DOMICILIO |4000|8900|0|0|0|2021-06-11|2021-06-18|x|x|x|x|x|QX002MIY9KVTQO|x|HOMBRE|X|12900|X|X|X|X|X|X|X|X|CARDENAS|X|X|X|X|X</v>
      </c>
    </row>
    <row r="1683" spans="1:82" x14ac:dyDescent="0.25">
      <c r="A1683" t="s">
        <v>1817</v>
      </c>
      <c r="B1683" t="s">
        <v>2585</v>
      </c>
      <c r="C1683">
        <v>3</v>
      </c>
      <c r="D1683" t="s">
        <v>3183</v>
      </c>
      <c r="E1683" t="s">
        <v>12</v>
      </c>
      <c r="F1683" t="s">
        <v>3192</v>
      </c>
      <c r="G1683" t="s">
        <v>119</v>
      </c>
      <c r="H1683" t="s">
        <v>3969</v>
      </c>
      <c r="I1683">
        <v>14800</v>
      </c>
      <c r="J1683">
        <v>0</v>
      </c>
      <c r="K1683">
        <v>200</v>
      </c>
      <c r="L1683">
        <v>50</v>
      </c>
      <c r="M1683">
        <v>2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 t="s">
        <v>4567</v>
      </c>
      <c r="AC1683" t="s">
        <v>4294</v>
      </c>
      <c r="AD1683" t="s">
        <v>4442</v>
      </c>
      <c r="AE1683" t="s">
        <v>4</v>
      </c>
      <c r="AF1683" t="s">
        <v>1</v>
      </c>
      <c r="AG1683" t="s">
        <v>1</v>
      </c>
      <c r="AH1683" t="s">
        <v>5521</v>
      </c>
      <c r="AI1683" t="s">
        <v>119</v>
      </c>
      <c r="AJ1683" t="s">
        <v>1</v>
      </c>
      <c r="AK1683">
        <v>9331067398</v>
      </c>
      <c r="AL1683" t="s">
        <v>1</v>
      </c>
      <c r="AM1683" t="s">
        <v>1</v>
      </c>
      <c r="AN1683" t="s">
        <v>1</v>
      </c>
      <c r="AO1683" t="s">
        <v>5521</v>
      </c>
      <c r="AP1683" t="s">
        <v>1</v>
      </c>
      <c r="AQ1683" t="s">
        <v>2</v>
      </c>
      <c r="AR1683" t="s">
        <v>1</v>
      </c>
      <c r="AS1683" t="s">
        <v>1</v>
      </c>
      <c r="AT1683" t="s">
        <v>1</v>
      </c>
      <c r="AU1683" t="s">
        <v>1</v>
      </c>
      <c r="AV1683" t="s">
        <v>1</v>
      </c>
      <c r="AW1683" t="s">
        <v>11</v>
      </c>
      <c r="AX1683">
        <f>Tabla1[[#This Row],[precio del paquete]]-Tabla1[[#This Row],[Saldo_Deudor]]</f>
        <v>2200</v>
      </c>
      <c r="AY1683">
        <v>12600</v>
      </c>
      <c r="AZ1683">
        <v>0</v>
      </c>
      <c r="BA1683">
        <v>0</v>
      </c>
      <c r="BB1683" s="20">
        <v>0</v>
      </c>
      <c r="BC1683" t="s">
        <v>3760</v>
      </c>
      <c r="BD1683" t="s">
        <v>3846</v>
      </c>
      <c r="BE1683" t="s">
        <v>3</v>
      </c>
      <c r="BF1683" t="s">
        <v>3</v>
      </c>
      <c r="BG1683" t="s">
        <v>3</v>
      </c>
      <c r="BH1683" t="s">
        <v>3</v>
      </c>
      <c r="BI1683" t="s">
        <v>3</v>
      </c>
      <c r="BJ1683" s="19" t="s">
        <v>6147</v>
      </c>
      <c r="BK1683" t="s">
        <v>3</v>
      </c>
      <c r="BL1683" t="s">
        <v>132</v>
      </c>
      <c r="BM1683" t="s">
        <v>1</v>
      </c>
      <c r="BN1683">
        <f>Tabla1[[#This Row],[precio del paquete]]</f>
        <v>14800</v>
      </c>
      <c r="BO1683" t="s">
        <v>1</v>
      </c>
      <c r="BP1683" t="s">
        <v>1</v>
      </c>
      <c r="BQ1683" t="s">
        <v>1</v>
      </c>
      <c r="BR1683" t="s">
        <v>1</v>
      </c>
      <c r="BS1683" t="s">
        <v>1</v>
      </c>
      <c r="BT1683" t="s">
        <v>1</v>
      </c>
      <c r="BU1683" t="s">
        <v>1</v>
      </c>
      <c r="BV1683" t="s">
        <v>1</v>
      </c>
      <c r="BW1683" t="s">
        <v>0</v>
      </c>
      <c r="BX1683" t="s">
        <v>1</v>
      </c>
      <c r="BY1683" t="s">
        <v>1</v>
      </c>
      <c r="BZ1683" t="s">
        <v>1</v>
      </c>
      <c r="CA1683" t="s">
        <v>1</v>
      </c>
      <c r="CB1683" t="s">
        <v>1</v>
      </c>
      <c r="CD1683" t="str" cm="1">
        <f t="array" aca="1" ref="CD1683" ca="1">eConcatenar(A1683:CB1683,"|")</f>
        <v>BtEVCmSivfDRxqyM|PAR2021-1358|3|MEMORIAL|TABASCO |PARAISO|ORIENTE PRIMERA SECCION |2021-04-15|14800|0|200|50|2|0|0|0|0|0|0|0|0|0|0|0|0|0|0|ANGULO|LAZARO|JOSE LUIS|SOLTERO|X|X|CARRETERA FEDERAL PARAISO COMALCALCO |ORIENTE PRIMERA SECCION |X|9331067398|X|X|X|CARRETERA FEDERAL PARAISO COMALCALCO |X|LUNES|X|X|X|X|X|DOMICILIO |2200|12600|0|0|0|2021-06-11|2021-06-18|x|x|x|x|x|QX002MIY9KVTQO|x|HOMBRE|X|14800|X|X|X|X|X|X|X|X|CARDENAS|X|X|X|X|X</v>
      </c>
    </row>
    <row r="1684" spans="1:82" x14ac:dyDescent="0.25">
      <c r="A1684" t="s">
        <v>1818</v>
      </c>
      <c r="B1684" t="s">
        <v>2588</v>
      </c>
      <c r="C1684">
        <v>3</v>
      </c>
      <c r="D1684" t="s">
        <v>3183</v>
      </c>
      <c r="E1684" t="s">
        <v>12</v>
      </c>
      <c r="F1684" t="s">
        <v>3192</v>
      </c>
      <c r="G1684" t="s">
        <v>3468</v>
      </c>
      <c r="H1684" t="s">
        <v>3971</v>
      </c>
      <c r="I1684">
        <v>14800</v>
      </c>
      <c r="J1684">
        <v>0</v>
      </c>
      <c r="K1684">
        <v>100</v>
      </c>
      <c r="L1684">
        <v>50</v>
      </c>
      <c r="M1684">
        <v>2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0</v>
      </c>
      <c r="AA1684">
        <v>0</v>
      </c>
      <c r="AB1684" t="s">
        <v>4760</v>
      </c>
      <c r="AC1684" t="s">
        <v>4201</v>
      </c>
      <c r="AD1684" t="s">
        <v>4761</v>
      </c>
      <c r="AE1684" t="s">
        <v>4</v>
      </c>
      <c r="AF1684" t="s">
        <v>1</v>
      </c>
      <c r="AG1684" t="s">
        <v>1</v>
      </c>
      <c r="AH1684" t="s">
        <v>5523</v>
      </c>
      <c r="AI1684" t="s">
        <v>3468</v>
      </c>
      <c r="AJ1684" t="s">
        <v>1</v>
      </c>
      <c r="AK1684">
        <v>9331080545</v>
      </c>
      <c r="AL1684" t="s">
        <v>1</v>
      </c>
      <c r="AM1684" t="s">
        <v>1</v>
      </c>
      <c r="AN1684" t="s">
        <v>1</v>
      </c>
      <c r="AO1684" t="s">
        <v>5523</v>
      </c>
      <c r="AP1684" t="s">
        <v>1</v>
      </c>
      <c r="AQ1684" t="s">
        <v>2</v>
      </c>
      <c r="AR1684" t="s">
        <v>1</v>
      </c>
      <c r="AS1684" t="s">
        <v>1</v>
      </c>
      <c r="AT1684" t="s">
        <v>1</v>
      </c>
      <c r="AU1684" t="s">
        <v>1</v>
      </c>
      <c r="AV1684" t="s">
        <v>1</v>
      </c>
      <c r="AW1684" t="s">
        <v>11</v>
      </c>
      <c r="AX1684">
        <f>Tabla1[[#This Row],[precio del paquete]]-Tabla1[[#This Row],[Saldo_Deudor]]</f>
        <v>1700</v>
      </c>
      <c r="AY1684">
        <v>13100</v>
      </c>
      <c r="AZ1684">
        <v>0</v>
      </c>
      <c r="BA1684">
        <v>0</v>
      </c>
      <c r="BB1684" s="20">
        <v>0</v>
      </c>
      <c r="BC1684" t="s">
        <v>3860</v>
      </c>
      <c r="BD1684" t="s">
        <v>6060</v>
      </c>
      <c r="BE1684" t="s">
        <v>3</v>
      </c>
      <c r="BF1684" t="s">
        <v>3</v>
      </c>
      <c r="BG1684" t="s">
        <v>3</v>
      </c>
      <c r="BH1684" t="s">
        <v>3</v>
      </c>
      <c r="BI1684" t="s">
        <v>3</v>
      </c>
      <c r="BJ1684" s="18" t="s">
        <v>6147</v>
      </c>
      <c r="BK1684" t="s">
        <v>3</v>
      </c>
      <c r="BL1684" t="s">
        <v>132</v>
      </c>
      <c r="BM1684" t="s">
        <v>1</v>
      </c>
      <c r="BN1684">
        <f>Tabla1[[#This Row],[precio del paquete]]</f>
        <v>14800</v>
      </c>
      <c r="BO1684" t="s">
        <v>1</v>
      </c>
      <c r="BP1684" t="s">
        <v>1</v>
      </c>
      <c r="BQ1684" t="s">
        <v>1</v>
      </c>
      <c r="BR1684" t="s">
        <v>1</v>
      </c>
      <c r="BS1684" t="s">
        <v>1</v>
      </c>
      <c r="BT1684" t="s">
        <v>1</v>
      </c>
      <c r="BU1684" t="s">
        <v>1</v>
      </c>
      <c r="BV1684" t="s">
        <v>1</v>
      </c>
      <c r="BW1684" t="s">
        <v>0</v>
      </c>
      <c r="BX1684" t="s">
        <v>1</v>
      </c>
      <c r="BY1684" t="s">
        <v>1</v>
      </c>
      <c r="BZ1684" t="s">
        <v>1</v>
      </c>
      <c r="CA1684" t="s">
        <v>1</v>
      </c>
      <c r="CB1684" t="s">
        <v>1</v>
      </c>
      <c r="CD1684" t="str" cm="1">
        <f t="array" aca="1" ref="CD1684" ca="1">eConcatenar(A1684:CB1684,"|")</f>
        <v>GtWtAIGT2AQdH2bD|PAR2021-2538|3|MEMORIAL|TABASCO |PARAISO|ORIENTE TERCERA SECCION |2021-07-25|14800|0|100|50|2|0|0|0|0|0|0|0|0|0|0|0|0|0|0|VAZQUEZ|HERNANDEZ|EURIA|SOLTERO|X|X|CARRETERA VECINAL A PARAISO SIN NUMERO |ORIENTE TERCERA SECCION |X|9331080545|X|X|X|CARRETERA VECINAL A PARAISO SIN NUMERO |X|LUNES|X|X|X|X|X|DOMICILIO |1700|13100|0|0|0|2021-07-12|2021-07-19|x|x|x|x|x|QX002MIY9KVTQO|x|HOMBRE|X|14800|X|X|X|X|X|X|X|X|CARDENAS|X|X|X|X|X</v>
      </c>
    </row>
    <row r="1685" spans="1:82" x14ac:dyDescent="0.25">
      <c r="A1685" t="s">
        <v>1819</v>
      </c>
      <c r="B1685" t="s">
        <v>2549</v>
      </c>
      <c r="C1685">
        <v>3</v>
      </c>
      <c r="D1685" t="s">
        <v>3184</v>
      </c>
      <c r="E1685" t="s">
        <v>12</v>
      </c>
      <c r="F1685" t="s">
        <v>3192</v>
      </c>
      <c r="G1685" t="s">
        <v>3445</v>
      </c>
      <c r="H1685" t="s">
        <v>3830</v>
      </c>
      <c r="I1685">
        <v>24500</v>
      </c>
      <c r="J1685">
        <v>0</v>
      </c>
      <c r="K1685">
        <v>50</v>
      </c>
      <c r="L1685">
        <v>50</v>
      </c>
      <c r="M1685">
        <v>2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0</v>
      </c>
      <c r="Z1685">
        <v>0</v>
      </c>
      <c r="AA1685">
        <v>0</v>
      </c>
      <c r="AB1685" t="s">
        <v>4543</v>
      </c>
      <c r="AC1685" t="s">
        <v>4226</v>
      </c>
      <c r="AD1685" t="s">
        <v>4717</v>
      </c>
      <c r="AE1685" t="s">
        <v>4</v>
      </c>
      <c r="AF1685" t="s">
        <v>1</v>
      </c>
      <c r="AG1685" t="s">
        <v>1</v>
      </c>
      <c r="AH1685" t="s">
        <v>5495</v>
      </c>
      <c r="AI1685" t="s">
        <v>3445</v>
      </c>
      <c r="AJ1685" t="s">
        <v>1</v>
      </c>
      <c r="AK1685">
        <v>9333295645</v>
      </c>
      <c r="AL1685" t="s">
        <v>1</v>
      </c>
      <c r="AM1685" t="s">
        <v>1</v>
      </c>
      <c r="AN1685" t="s">
        <v>1</v>
      </c>
      <c r="AO1685" t="s">
        <v>5495</v>
      </c>
      <c r="AP1685" t="s">
        <v>1</v>
      </c>
      <c r="AQ1685" t="s">
        <v>2</v>
      </c>
      <c r="AR1685" t="s">
        <v>1</v>
      </c>
      <c r="AS1685" t="s">
        <v>1</v>
      </c>
      <c r="AT1685" t="s">
        <v>1</v>
      </c>
      <c r="AU1685" t="s">
        <v>1</v>
      </c>
      <c r="AV1685" t="s">
        <v>1</v>
      </c>
      <c r="AW1685" t="s">
        <v>11</v>
      </c>
      <c r="AX1685">
        <f>Tabla1[[#This Row],[precio del paquete]]-Tabla1[[#This Row],[Saldo_Deudor]]</f>
        <v>550</v>
      </c>
      <c r="AY1685">
        <v>23950</v>
      </c>
      <c r="AZ1685">
        <v>0</v>
      </c>
      <c r="BA1685">
        <v>0</v>
      </c>
      <c r="BB1685" s="20">
        <v>0</v>
      </c>
      <c r="BC1685" t="s">
        <v>3860</v>
      </c>
      <c r="BD1685" t="s">
        <v>6060</v>
      </c>
      <c r="BE1685" t="s">
        <v>3</v>
      </c>
      <c r="BF1685" t="s">
        <v>3</v>
      </c>
      <c r="BG1685" t="s">
        <v>3</v>
      </c>
      <c r="BH1685" t="s">
        <v>3</v>
      </c>
      <c r="BI1685" t="s">
        <v>3</v>
      </c>
      <c r="BJ1685" s="19" t="s">
        <v>6147</v>
      </c>
      <c r="BK1685" t="s">
        <v>3</v>
      </c>
      <c r="BL1685" t="s">
        <v>132</v>
      </c>
      <c r="BM1685" t="s">
        <v>1</v>
      </c>
      <c r="BN1685">
        <f>Tabla1[[#This Row],[precio del paquete]]</f>
        <v>24500</v>
      </c>
      <c r="BO1685" t="s">
        <v>1</v>
      </c>
      <c r="BP1685" t="s">
        <v>1</v>
      </c>
      <c r="BQ1685" t="s">
        <v>1</v>
      </c>
      <c r="BR1685" t="s">
        <v>1</v>
      </c>
      <c r="BS1685" t="s">
        <v>1</v>
      </c>
      <c r="BT1685" t="s">
        <v>1</v>
      </c>
      <c r="BU1685" t="s">
        <v>1</v>
      </c>
      <c r="BV1685" t="s">
        <v>1</v>
      </c>
      <c r="BW1685" t="s">
        <v>0</v>
      </c>
      <c r="BX1685" t="s">
        <v>1</v>
      </c>
      <c r="BY1685" t="s">
        <v>1</v>
      </c>
      <c r="BZ1685" t="s">
        <v>1</v>
      </c>
      <c r="CA1685" t="s">
        <v>1</v>
      </c>
      <c r="CB1685" t="s">
        <v>1</v>
      </c>
      <c r="CD1685" t="str" cm="1">
        <f t="array" aca="1" ref="CD1685" ca="1">eConcatenar(A1685:CB1685,"|")</f>
        <v>KmYULNkvGs9eao1I|PAR2021-3153|3|DIGNITY|TABASCO |PARAISO|MOCTEZUMA SEGUNDA |2021-09-10|24500|0|50|50|2|0|0|0|0|0|0|0|0|0|0|0|0|0|0|DE LOS SANTOS|CRUZ|ROSA VERONICA|SOLTERO|X|X|CARRETERA VECINAL PARAISO COMALCALCO |MOCTEZUMA SEGUNDA |X|9333295645|X|X|X|CARRETERA VECINAL PARAISO COMALCALCO |X|LUNES|X|X|X|X|X|DOMICILIO |550|23950|0|0|0|2021-07-12|2021-07-19|x|x|x|x|x|QX002MIY9KVTQO|x|HOMBRE|X|24500|X|X|X|X|X|X|X|X|CARDENAS|X|X|X|X|X</v>
      </c>
    </row>
    <row r="1686" spans="1:82" x14ac:dyDescent="0.25">
      <c r="A1686" t="s">
        <v>1820</v>
      </c>
      <c r="B1686" t="s">
        <v>2918</v>
      </c>
      <c r="C1686">
        <v>3</v>
      </c>
      <c r="D1686" t="s">
        <v>3183</v>
      </c>
      <c r="E1686" t="s">
        <v>12</v>
      </c>
      <c r="F1686" t="s">
        <v>120</v>
      </c>
      <c r="G1686" t="s">
        <v>3634</v>
      </c>
      <c r="H1686" t="s">
        <v>3787</v>
      </c>
      <c r="I1686">
        <v>14800</v>
      </c>
      <c r="J1686">
        <v>0</v>
      </c>
      <c r="K1686">
        <v>100</v>
      </c>
      <c r="L1686">
        <v>50</v>
      </c>
      <c r="M1686">
        <v>2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0</v>
      </c>
      <c r="AB1686" t="s">
        <v>4221</v>
      </c>
      <c r="AC1686" t="s">
        <v>4201</v>
      </c>
      <c r="AD1686" t="s">
        <v>5002</v>
      </c>
      <c r="AE1686" t="s">
        <v>4</v>
      </c>
      <c r="AF1686" t="s">
        <v>1</v>
      </c>
      <c r="AG1686" t="s">
        <v>1</v>
      </c>
      <c r="AH1686" t="s">
        <v>5749</v>
      </c>
      <c r="AI1686" t="s">
        <v>3634</v>
      </c>
      <c r="AJ1686" t="s">
        <v>1</v>
      </c>
      <c r="AK1686">
        <v>9332081521</v>
      </c>
      <c r="AL1686" t="s">
        <v>1</v>
      </c>
      <c r="AM1686" t="s">
        <v>1</v>
      </c>
      <c r="AN1686" t="s">
        <v>1</v>
      </c>
      <c r="AO1686" t="s">
        <v>5749</v>
      </c>
      <c r="AP1686" t="s">
        <v>1</v>
      </c>
      <c r="AQ1686" t="s">
        <v>2</v>
      </c>
      <c r="AR1686" t="s">
        <v>1</v>
      </c>
      <c r="AS1686" t="s">
        <v>1</v>
      </c>
      <c r="AT1686" t="s">
        <v>1</v>
      </c>
      <c r="AU1686" t="s">
        <v>1</v>
      </c>
      <c r="AV1686" t="s">
        <v>1</v>
      </c>
      <c r="AW1686" t="s">
        <v>11</v>
      </c>
      <c r="AX1686">
        <f>Tabla1[[#This Row],[precio del paquete]]-Tabla1[[#This Row],[Saldo_Deudor]]</f>
        <v>900</v>
      </c>
      <c r="AY1686">
        <v>13900</v>
      </c>
      <c r="AZ1686">
        <v>0</v>
      </c>
      <c r="BA1686">
        <v>0</v>
      </c>
      <c r="BB1686" s="20">
        <v>0</v>
      </c>
      <c r="BC1686" t="s">
        <v>3860</v>
      </c>
      <c r="BD1686" t="s">
        <v>6060</v>
      </c>
      <c r="BE1686" t="s">
        <v>3</v>
      </c>
      <c r="BF1686" t="s">
        <v>3</v>
      </c>
      <c r="BG1686" t="s">
        <v>3</v>
      </c>
      <c r="BH1686" t="s">
        <v>3</v>
      </c>
      <c r="BI1686" t="s">
        <v>3</v>
      </c>
      <c r="BJ1686" s="18" t="s">
        <v>6143</v>
      </c>
      <c r="BK1686" t="s">
        <v>3</v>
      </c>
      <c r="BL1686" t="s">
        <v>132</v>
      </c>
      <c r="BM1686" t="s">
        <v>1</v>
      </c>
      <c r="BN1686">
        <f>Tabla1[[#This Row],[precio del paquete]]</f>
        <v>14800</v>
      </c>
      <c r="BO1686" t="s">
        <v>1</v>
      </c>
      <c r="BP1686" t="s">
        <v>1</v>
      </c>
      <c r="BQ1686" t="s">
        <v>1</v>
      </c>
      <c r="BR1686" t="s">
        <v>1</v>
      </c>
      <c r="BS1686" t="s">
        <v>1</v>
      </c>
      <c r="BT1686" t="s">
        <v>1</v>
      </c>
      <c r="BU1686" t="s">
        <v>1</v>
      </c>
      <c r="BV1686" t="s">
        <v>1</v>
      </c>
      <c r="BW1686" t="s">
        <v>0</v>
      </c>
      <c r="BX1686" t="s">
        <v>1</v>
      </c>
      <c r="BY1686" t="s">
        <v>1</v>
      </c>
      <c r="BZ1686" t="s">
        <v>1</v>
      </c>
      <c r="CA1686" t="s">
        <v>1</v>
      </c>
      <c r="CB1686" t="s">
        <v>1</v>
      </c>
      <c r="CD1686" t="str" cm="1">
        <f t="array" aca="1" ref="CD1686" ca="1">eConcatenar(A1686:CB1686,"|")</f>
        <v>iH2bg9nxSV2yEMnr|COM2021-3181|3|MEMORIAL|TABASCO |COMALCALCO |ZAPOTAL PRIMERA SECCION |2021-12-10|14800|0|100|50|2|0|0|0|0|0|0|0|0|0|0|0|0|0|0|GONZALEZ|HERNANDEZ|LICTHER|SOLTERO|X|X|CARRETERA A POTRERITOS SIN NUMERO |ZAPOTAL PRIMERA SECCION |X|9332081521|X|X|X|CARRETERA A POTRERITOS SIN NUMERO |X|LUNES|X|X|X|X|X|DOMICILIO |900|13900|0|0|0|2021-07-12|2021-07-19|x|x|x|x|x|QWZHGIJM9KVTQO|x|HOMBRE|X|14800|X|X|X|X|X|X|X|X|CARDENAS|X|X|X|X|X</v>
      </c>
    </row>
    <row r="1687" spans="1:82" x14ac:dyDescent="0.25">
      <c r="A1687" t="s">
        <v>1821</v>
      </c>
      <c r="B1687" t="s">
        <v>2546</v>
      </c>
      <c r="C1687">
        <v>3</v>
      </c>
      <c r="D1687" t="s">
        <v>3183</v>
      </c>
      <c r="E1687" t="s">
        <v>12</v>
      </c>
      <c r="F1687" t="s">
        <v>3192</v>
      </c>
      <c r="G1687" t="s">
        <v>3443</v>
      </c>
      <c r="H1687" t="s">
        <v>3754</v>
      </c>
      <c r="I1687">
        <v>14800</v>
      </c>
      <c r="J1687">
        <v>0</v>
      </c>
      <c r="K1687">
        <v>400</v>
      </c>
      <c r="L1687">
        <v>50</v>
      </c>
      <c r="M1687">
        <v>2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 t="s">
        <v>7</v>
      </c>
      <c r="AC1687" t="s">
        <v>4217</v>
      </c>
      <c r="AD1687" t="s">
        <v>4714</v>
      </c>
      <c r="AE1687" t="s">
        <v>4</v>
      </c>
      <c r="AF1687" t="s">
        <v>1</v>
      </c>
      <c r="AG1687" t="s">
        <v>1</v>
      </c>
      <c r="AH1687" t="s">
        <v>5492</v>
      </c>
      <c r="AI1687" t="s">
        <v>3443</v>
      </c>
      <c r="AJ1687" t="s">
        <v>1</v>
      </c>
      <c r="AK1687">
        <v>9331180606</v>
      </c>
      <c r="AL1687" t="s">
        <v>1</v>
      </c>
      <c r="AM1687" t="s">
        <v>1</v>
      </c>
      <c r="AN1687" t="s">
        <v>1</v>
      </c>
      <c r="AO1687" t="s">
        <v>5492</v>
      </c>
      <c r="AP1687" t="s">
        <v>1</v>
      </c>
      <c r="AQ1687" t="s">
        <v>2</v>
      </c>
      <c r="AR1687" t="s">
        <v>1</v>
      </c>
      <c r="AS1687" t="s">
        <v>1</v>
      </c>
      <c r="AT1687" t="s">
        <v>1</v>
      </c>
      <c r="AU1687" t="s">
        <v>1</v>
      </c>
      <c r="AV1687" t="s">
        <v>1</v>
      </c>
      <c r="AW1687" t="s">
        <v>11</v>
      </c>
      <c r="AX1687">
        <f>Tabla1[[#This Row],[precio del paquete]]-Tabla1[[#This Row],[Saldo_Deudor]]</f>
        <v>1300</v>
      </c>
      <c r="AY1687">
        <v>13500</v>
      </c>
      <c r="AZ1687">
        <v>0</v>
      </c>
      <c r="BA1687">
        <v>0</v>
      </c>
      <c r="BB1687" s="20">
        <v>0</v>
      </c>
      <c r="BC1687" t="s">
        <v>3771</v>
      </c>
      <c r="BD1687" t="s">
        <v>4018</v>
      </c>
      <c r="BE1687" t="s">
        <v>3</v>
      </c>
      <c r="BF1687" t="s">
        <v>3</v>
      </c>
      <c r="BG1687" t="s">
        <v>3</v>
      </c>
      <c r="BH1687" t="s">
        <v>3</v>
      </c>
      <c r="BI1687" t="s">
        <v>3</v>
      </c>
      <c r="BJ1687" s="19" t="s">
        <v>6143</v>
      </c>
      <c r="BK1687" t="s">
        <v>3</v>
      </c>
      <c r="BL1687" t="s">
        <v>132</v>
      </c>
      <c r="BM1687" t="s">
        <v>1</v>
      </c>
      <c r="BN1687">
        <f>Tabla1[[#This Row],[precio del paquete]]</f>
        <v>14800</v>
      </c>
      <c r="BO1687" t="s">
        <v>1</v>
      </c>
      <c r="BP1687" t="s">
        <v>1</v>
      </c>
      <c r="BQ1687" t="s">
        <v>1</v>
      </c>
      <c r="BR1687" t="s">
        <v>1</v>
      </c>
      <c r="BS1687" t="s">
        <v>1</v>
      </c>
      <c r="BT1687" t="s">
        <v>1</v>
      </c>
      <c r="BU1687" t="s">
        <v>1</v>
      </c>
      <c r="BV1687" t="s">
        <v>1</v>
      </c>
      <c r="BW1687" t="s">
        <v>0</v>
      </c>
      <c r="BX1687" t="s">
        <v>1</v>
      </c>
      <c r="BY1687" t="s">
        <v>1</v>
      </c>
      <c r="BZ1687" t="s">
        <v>1</v>
      </c>
      <c r="CA1687" t="s">
        <v>1</v>
      </c>
      <c r="CB1687" t="s">
        <v>1</v>
      </c>
      <c r="CD1687" t="str" cm="1">
        <f t="array" aca="1" ref="CD1687" ca="1">eConcatenar(A1687:CB1687,"|")</f>
        <v>Uk9mw0dTc3uoEH90|PAR2021-3307|3|MEMORIAL|TABASCO |PARAISO|MOCTEZUMA PRIMERA |2021-10-16|14800|0|400|50|2|0|0|0|0|0|0|0|0|0|0|0|0|0|0|LOPEZ|RODRIGUEZ|BENJAMIN|SOLTERO|X|X|ISLITA SIN NUMERO |MOCTEZUMA PRIMERA |X|9331180606|X|X|X|ISLITA SIN NUMERO |X|LUNES|X|X|X|X|X|DOMICILIO |1300|13500|0|0|0|2021-06-12|2021-06-19|x|x|x|x|x|QWZHGIJM9KVTQO|x|HOMBRE|X|14800|X|X|X|X|X|X|X|X|CARDENAS|X|X|X|X|X</v>
      </c>
    </row>
    <row r="1688" spans="1:82" x14ac:dyDescent="0.25">
      <c r="A1688" t="s">
        <v>1822</v>
      </c>
      <c r="B1688" t="s">
        <v>2577</v>
      </c>
      <c r="C1688">
        <v>3</v>
      </c>
      <c r="D1688" t="s">
        <v>3183</v>
      </c>
      <c r="E1688" t="s">
        <v>12</v>
      </c>
      <c r="F1688" t="s">
        <v>3192</v>
      </c>
      <c r="G1688" t="s">
        <v>3461</v>
      </c>
      <c r="H1688" t="s">
        <v>3934</v>
      </c>
      <c r="I1688">
        <v>14800</v>
      </c>
      <c r="J1688">
        <v>0</v>
      </c>
      <c r="K1688">
        <v>500</v>
      </c>
      <c r="L1688">
        <v>50</v>
      </c>
      <c r="M1688">
        <v>2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 t="s">
        <v>4226</v>
      </c>
      <c r="AC1688" t="s">
        <v>4541</v>
      </c>
      <c r="AD1688" t="s">
        <v>4750</v>
      </c>
      <c r="AE1688" t="s">
        <v>4</v>
      </c>
      <c r="AF1688" t="s">
        <v>1</v>
      </c>
      <c r="AG1688" t="s">
        <v>1</v>
      </c>
      <c r="AH1688" t="s">
        <v>5517</v>
      </c>
      <c r="AI1688" t="s">
        <v>3461</v>
      </c>
      <c r="AJ1688" t="s">
        <v>1</v>
      </c>
      <c r="AK1688">
        <v>9934009736</v>
      </c>
      <c r="AL1688" t="s">
        <v>1</v>
      </c>
      <c r="AM1688" t="s">
        <v>1</v>
      </c>
      <c r="AN1688" t="s">
        <v>1</v>
      </c>
      <c r="AO1688" t="s">
        <v>5517</v>
      </c>
      <c r="AP1688" t="s">
        <v>1</v>
      </c>
      <c r="AQ1688" t="s">
        <v>2</v>
      </c>
      <c r="AR1688" t="s">
        <v>1</v>
      </c>
      <c r="AS1688" t="s">
        <v>1</v>
      </c>
      <c r="AT1688" t="s">
        <v>1</v>
      </c>
      <c r="AU1688" t="s">
        <v>1</v>
      </c>
      <c r="AV1688" t="s">
        <v>1</v>
      </c>
      <c r="AW1688" t="s">
        <v>11</v>
      </c>
      <c r="AX1688">
        <f>Tabla1[[#This Row],[precio del paquete]]-Tabla1[[#This Row],[Saldo_Deudor]]</f>
        <v>3000</v>
      </c>
      <c r="AY1688">
        <v>11800</v>
      </c>
      <c r="AZ1688">
        <v>0</v>
      </c>
      <c r="BA1688">
        <v>0</v>
      </c>
      <c r="BB1688" s="20">
        <v>0</v>
      </c>
      <c r="BC1688" t="s">
        <v>3771</v>
      </c>
      <c r="BD1688" t="s">
        <v>4018</v>
      </c>
      <c r="BE1688" t="s">
        <v>3</v>
      </c>
      <c r="BF1688" t="s">
        <v>3</v>
      </c>
      <c r="BG1688" t="s">
        <v>3</v>
      </c>
      <c r="BH1688" t="s">
        <v>3</v>
      </c>
      <c r="BI1688" t="s">
        <v>3</v>
      </c>
      <c r="BJ1688" s="18" t="s">
        <v>6143</v>
      </c>
      <c r="BK1688" t="s">
        <v>3</v>
      </c>
      <c r="BL1688" t="s">
        <v>132</v>
      </c>
      <c r="BM1688" t="s">
        <v>1</v>
      </c>
      <c r="BN1688">
        <f>Tabla1[[#This Row],[precio del paquete]]</f>
        <v>14800</v>
      </c>
      <c r="BO1688" t="s">
        <v>1</v>
      </c>
      <c r="BP1688" t="s">
        <v>1</v>
      </c>
      <c r="BQ1688" t="s">
        <v>1</v>
      </c>
      <c r="BR1688" t="s">
        <v>1</v>
      </c>
      <c r="BS1688" t="s">
        <v>1</v>
      </c>
      <c r="BT1688" t="s">
        <v>1</v>
      </c>
      <c r="BU1688" t="s">
        <v>1</v>
      </c>
      <c r="BV1688" t="s">
        <v>1</v>
      </c>
      <c r="BW1688" t="s">
        <v>0</v>
      </c>
      <c r="BX1688" t="s">
        <v>1</v>
      </c>
      <c r="BY1688" t="s">
        <v>1</v>
      </c>
      <c r="BZ1688" t="s">
        <v>1</v>
      </c>
      <c r="CA1688" t="s">
        <v>1</v>
      </c>
      <c r="CB1688" t="s">
        <v>1</v>
      </c>
      <c r="CD1688" t="str" cm="1">
        <f t="array" aca="1" ref="CD1688" ca="1">eConcatenar(A1688:CB1688,"|")</f>
        <v>xA6kfXE4NCuC0lJr|PAR2021-2756|3|MEMORIAL|TABASCO |PARAISO|OCCIDENTE SAN FRANCISCO |2021-08-31|14800|0|500|50|2|0|0|0|0|0|0|0|0|0|0|0|0|0|0|CRUZ|MADRIGAL|FEDERICO|SOLTERO|X|X|CALLE LAZARO CARDENAS |OCCIDENTE SAN FRANCISCO |X|9934009736|X|X|X|CALLE LAZARO CARDENAS |X|LUNES|X|X|X|X|X|DOMICILIO |3000|11800|0|0|0|2021-06-12|2021-06-19|x|x|x|x|x|QWZHGIJM9KVTQO|x|HOMBRE|X|14800|X|X|X|X|X|X|X|X|CARDENAS|X|X|X|X|X</v>
      </c>
    </row>
    <row r="1689" spans="1:82" x14ac:dyDescent="0.25">
      <c r="A1689" t="s">
        <v>1823</v>
      </c>
      <c r="B1689" t="s">
        <v>2578</v>
      </c>
      <c r="C1689">
        <v>3</v>
      </c>
      <c r="D1689" t="s">
        <v>3183</v>
      </c>
      <c r="E1689" t="s">
        <v>12</v>
      </c>
      <c r="F1689" t="s">
        <v>3192</v>
      </c>
      <c r="G1689" t="s">
        <v>3461</v>
      </c>
      <c r="H1689" t="s">
        <v>3934</v>
      </c>
      <c r="I1689">
        <v>14800</v>
      </c>
      <c r="J1689">
        <v>0</v>
      </c>
      <c r="K1689">
        <v>100</v>
      </c>
      <c r="L1689">
        <v>50</v>
      </c>
      <c r="M1689">
        <v>2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0</v>
      </c>
      <c r="Z1689">
        <v>0</v>
      </c>
      <c r="AA1689">
        <v>0</v>
      </c>
      <c r="AB1689" t="s">
        <v>4494</v>
      </c>
      <c r="AC1689" t="s">
        <v>4188</v>
      </c>
      <c r="AD1689" t="s">
        <v>4751</v>
      </c>
      <c r="AE1689" t="s">
        <v>4</v>
      </c>
      <c r="AF1689" t="s">
        <v>1</v>
      </c>
      <c r="AG1689" t="s">
        <v>1</v>
      </c>
      <c r="AH1689" t="s">
        <v>5517</v>
      </c>
      <c r="AI1689" t="s">
        <v>3461</v>
      </c>
      <c r="AJ1689" t="s">
        <v>1</v>
      </c>
      <c r="AK1689">
        <v>9331513327</v>
      </c>
      <c r="AL1689" t="s">
        <v>1</v>
      </c>
      <c r="AM1689" t="s">
        <v>1</v>
      </c>
      <c r="AN1689" t="s">
        <v>1</v>
      </c>
      <c r="AO1689" t="s">
        <v>5517</v>
      </c>
      <c r="AP1689" t="s">
        <v>1</v>
      </c>
      <c r="AQ1689" t="s">
        <v>2</v>
      </c>
      <c r="AR1689" t="s">
        <v>1</v>
      </c>
      <c r="AS1689" t="s">
        <v>1</v>
      </c>
      <c r="AT1689" t="s">
        <v>1</v>
      </c>
      <c r="AU1689" t="s">
        <v>1</v>
      </c>
      <c r="AV1689" t="s">
        <v>1</v>
      </c>
      <c r="AW1689" t="s">
        <v>11</v>
      </c>
      <c r="AX1689">
        <f>Tabla1[[#This Row],[precio del paquete]]-Tabla1[[#This Row],[Saldo_Deudor]]</f>
        <v>1300</v>
      </c>
      <c r="AY1689">
        <v>13500</v>
      </c>
      <c r="AZ1689">
        <v>0</v>
      </c>
      <c r="BA1689">
        <v>0</v>
      </c>
      <c r="BB1689" s="20">
        <v>0</v>
      </c>
      <c r="BC1689" t="s">
        <v>3771</v>
      </c>
      <c r="BD1689" t="s">
        <v>4018</v>
      </c>
      <c r="BE1689" t="s">
        <v>3</v>
      </c>
      <c r="BF1689" t="s">
        <v>3</v>
      </c>
      <c r="BG1689" t="s">
        <v>3</v>
      </c>
      <c r="BH1689" t="s">
        <v>3</v>
      </c>
      <c r="BI1689" t="s">
        <v>3</v>
      </c>
      <c r="BJ1689" s="19" t="s">
        <v>6143</v>
      </c>
      <c r="BK1689" t="s">
        <v>3</v>
      </c>
      <c r="BL1689" t="s">
        <v>132</v>
      </c>
      <c r="BM1689" t="s">
        <v>1</v>
      </c>
      <c r="BN1689">
        <f>Tabla1[[#This Row],[precio del paquete]]</f>
        <v>14800</v>
      </c>
      <c r="BO1689" t="s">
        <v>1</v>
      </c>
      <c r="BP1689" t="s">
        <v>1</v>
      </c>
      <c r="BQ1689" t="s">
        <v>1</v>
      </c>
      <c r="BR1689" t="s">
        <v>1</v>
      </c>
      <c r="BS1689" t="s">
        <v>1</v>
      </c>
      <c r="BT1689" t="s">
        <v>1</v>
      </c>
      <c r="BU1689" t="s">
        <v>1</v>
      </c>
      <c r="BV1689" t="s">
        <v>1</v>
      </c>
      <c r="BW1689" t="s">
        <v>0</v>
      </c>
      <c r="BX1689" t="s">
        <v>1</v>
      </c>
      <c r="BY1689" t="s">
        <v>1</v>
      </c>
      <c r="BZ1689" t="s">
        <v>1</v>
      </c>
      <c r="CA1689" t="s">
        <v>1</v>
      </c>
      <c r="CB1689" t="s">
        <v>1</v>
      </c>
      <c r="CD1689" t="str" cm="1">
        <f t="array" aca="1" ref="CD1689" ca="1">eConcatenar(A1689:CB1689,"|")</f>
        <v>9sCcNShNeeQosE1O|PAR2021-2855|3|MEMORIAL|TABASCO |PARAISO|OCCIDENTE SAN FRANCISCO |2021-08-31|14800|0|100|50|2|0|0|0|0|0|0|0|0|0|0|0|0|0|0|DIAZ|ARIAS|CANDELARIO|SOLTERO|X|X|CALLE LAZARO CARDENAS |OCCIDENTE SAN FRANCISCO |X|9331513327|X|X|X|CALLE LAZARO CARDENAS |X|LUNES|X|X|X|X|X|DOMICILIO |1300|13500|0|0|0|2021-06-12|2021-06-19|x|x|x|x|x|QWZHGIJM9KVTQO|x|HOMBRE|X|14800|X|X|X|X|X|X|X|X|CARDENAS|X|X|X|X|X</v>
      </c>
    </row>
    <row r="1690" spans="1:82" x14ac:dyDescent="0.25">
      <c r="A1690" t="s">
        <v>1824</v>
      </c>
      <c r="B1690" t="s">
        <v>2915</v>
      </c>
      <c r="C1690">
        <v>3</v>
      </c>
      <c r="D1690" t="s">
        <v>3183</v>
      </c>
      <c r="E1690" t="s">
        <v>12</v>
      </c>
      <c r="F1690" t="s">
        <v>3192</v>
      </c>
      <c r="G1690" t="s">
        <v>3632</v>
      </c>
      <c r="H1690" t="s">
        <v>3889</v>
      </c>
      <c r="I1690">
        <v>14800</v>
      </c>
      <c r="J1690">
        <v>0</v>
      </c>
      <c r="K1690">
        <v>100</v>
      </c>
      <c r="L1690">
        <v>50</v>
      </c>
      <c r="M1690">
        <v>2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0</v>
      </c>
      <c r="AA1690">
        <v>0</v>
      </c>
      <c r="AB1690" t="s">
        <v>4226</v>
      </c>
      <c r="AC1690" t="s">
        <v>4305</v>
      </c>
      <c r="AD1690" t="s">
        <v>4492</v>
      </c>
      <c r="AE1690" t="s">
        <v>4</v>
      </c>
      <c r="AF1690" t="s">
        <v>1</v>
      </c>
      <c r="AG1690" t="s">
        <v>1</v>
      </c>
      <c r="AH1690" t="s">
        <v>5463</v>
      </c>
      <c r="AI1690" t="s">
        <v>3632</v>
      </c>
      <c r="AJ1690" t="s">
        <v>1</v>
      </c>
      <c r="AK1690">
        <v>9331074015</v>
      </c>
      <c r="AL1690" t="s">
        <v>1</v>
      </c>
      <c r="AM1690" t="s">
        <v>1</v>
      </c>
      <c r="AN1690" t="s">
        <v>1</v>
      </c>
      <c r="AO1690" t="s">
        <v>5463</v>
      </c>
      <c r="AP1690" t="s">
        <v>1</v>
      </c>
      <c r="AQ1690" t="s">
        <v>2</v>
      </c>
      <c r="AR1690" t="s">
        <v>1</v>
      </c>
      <c r="AS1690" t="s">
        <v>1</v>
      </c>
      <c r="AT1690" t="s">
        <v>1</v>
      </c>
      <c r="AU1690" t="s">
        <v>1</v>
      </c>
      <c r="AV1690" t="s">
        <v>1</v>
      </c>
      <c r="AW1690" t="s">
        <v>11</v>
      </c>
      <c r="AX1690">
        <f>Tabla1[[#This Row],[precio del paquete]]-Tabla1[[#This Row],[Saldo_Deudor]]</f>
        <v>1100</v>
      </c>
      <c r="AY1690">
        <v>13700</v>
      </c>
      <c r="AZ1690">
        <v>0</v>
      </c>
      <c r="BA1690">
        <v>0</v>
      </c>
      <c r="BB1690" s="20">
        <v>0</v>
      </c>
      <c r="BC1690" t="s">
        <v>3771</v>
      </c>
      <c r="BD1690" t="s">
        <v>4018</v>
      </c>
      <c r="BE1690" t="s">
        <v>3</v>
      </c>
      <c r="BF1690" t="s">
        <v>3</v>
      </c>
      <c r="BG1690" t="s">
        <v>3</v>
      </c>
      <c r="BH1690" t="s">
        <v>3</v>
      </c>
      <c r="BI1690" t="s">
        <v>3</v>
      </c>
      <c r="BJ1690" s="18" t="s">
        <v>6143</v>
      </c>
      <c r="BK1690" t="s">
        <v>3</v>
      </c>
      <c r="BL1690" t="s">
        <v>132</v>
      </c>
      <c r="BM1690" t="s">
        <v>1</v>
      </c>
      <c r="BN1690">
        <f>Tabla1[[#This Row],[precio del paquete]]</f>
        <v>14800</v>
      </c>
      <c r="BO1690" t="s">
        <v>1</v>
      </c>
      <c r="BP1690" t="s">
        <v>1</v>
      </c>
      <c r="BQ1690" t="s">
        <v>1</v>
      </c>
      <c r="BR1690" t="s">
        <v>1</v>
      </c>
      <c r="BS1690" t="s">
        <v>1</v>
      </c>
      <c r="BT1690" t="s">
        <v>1</v>
      </c>
      <c r="BU1690" t="s">
        <v>1</v>
      </c>
      <c r="BV1690" t="s">
        <v>1</v>
      </c>
      <c r="BW1690" t="s">
        <v>0</v>
      </c>
      <c r="BX1690" t="s">
        <v>1</v>
      </c>
      <c r="BY1690" t="s">
        <v>1</v>
      </c>
      <c r="BZ1690" t="s">
        <v>1</v>
      </c>
      <c r="CA1690" t="s">
        <v>1</v>
      </c>
      <c r="CB1690" t="s">
        <v>1</v>
      </c>
      <c r="CD1690" t="str" cm="1">
        <f t="array" aca="1" ref="CD1690" ca="1">eConcatenar(A1690:CB1690,"|")</f>
        <v>vuZrBE3WHdkmuWjs|PAR2021-3368|3|MEMORIAL|TABASCO |PARAISO|ZAPOTAL PRIMERA |2021-10-26|14800|0|100|50|2|0|0|0|0|0|0|0|0|0|0|0|0|0|0|CRUZ|SANCHEZ|GREGORIO|SOLTERO|X|X|CARRETERA PRINCIPAL SIN NUMERO |ZAPOTAL PRIMERA |X|9331074015|X|X|X|CARRETERA PRINCIPAL SIN NUMERO |X|LUNES|X|X|X|X|X|DOMICILIO |1100|13700|0|0|0|2021-06-12|2021-06-19|x|x|x|x|x|QWZHGIJM9KVTQO|x|HOMBRE|X|14800|X|X|X|X|X|X|X|X|CARDENAS|X|X|X|X|X</v>
      </c>
    </row>
    <row r="1691" spans="1:82" x14ac:dyDescent="0.25">
      <c r="A1691" t="s">
        <v>1825</v>
      </c>
      <c r="B1691" t="s">
        <v>2920</v>
      </c>
      <c r="C1691">
        <v>3</v>
      </c>
      <c r="D1691" t="s">
        <v>3183</v>
      </c>
      <c r="E1691" t="s">
        <v>12</v>
      </c>
      <c r="F1691" t="s">
        <v>3192</v>
      </c>
      <c r="G1691" t="s">
        <v>3636</v>
      </c>
      <c r="H1691" t="s">
        <v>4083</v>
      </c>
      <c r="I1691">
        <v>14800</v>
      </c>
      <c r="J1691">
        <v>0</v>
      </c>
      <c r="K1691">
        <v>200</v>
      </c>
      <c r="L1691">
        <v>50</v>
      </c>
      <c r="M1691">
        <v>2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 t="s">
        <v>4188</v>
      </c>
      <c r="AC1691" t="s">
        <v>4470</v>
      </c>
      <c r="AD1691" t="s">
        <v>4484</v>
      </c>
      <c r="AE1691" t="s">
        <v>4</v>
      </c>
      <c r="AF1691" t="s">
        <v>1</v>
      </c>
      <c r="AG1691" t="s">
        <v>1</v>
      </c>
      <c r="AH1691" t="s">
        <v>5749</v>
      </c>
      <c r="AI1691" t="s">
        <v>3636</v>
      </c>
      <c r="AJ1691" t="s">
        <v>1</v>
      </c>
      <c r="AK1691">
        <v>9332090476</v>
      </c>
      <c r="AL1691" t="s">
        <v>1</v>
      </c>
      <c r="AM1691" t="s">
        <v>1</v>
      </c>
      <c r="AN1691" t="s">
        <v>1</v>
      </c>
      <c r="AO1691" t="s">
        <v>5749</v>
      </c>
      <c r="AP1691" t="s">
        <v>1</v>
      </c>
      <c r="AQ1691" t="s">
        <v>2</v>
      </c>
      <c r="AR1691" t="s">
        <v>1</v>
      </c>
      <c r="AS1691" t="s">
        <v>1</v>
      </c>
      <c r="AT1691" t="s">
        <v>1</v>
      </c>
      <c r="AU1691" t="s">
        <v>1</v>
      </c>
      <c r="AV1691" t="s">
        <v>1</v>
      </c>
      <c r="AW1691" t="s">
        <v>11</v>
      </c>
      <c r="AX1691">
        <f>Tabla1[[#This Row],[precio del paquete]]-Tabla1[[#This Row],[Saldo_Deudor]]</f>
        <v>500</v>
      </c>
      <c r="AY1691">
        <v>14300</v>
      </c>
      <c r="AZ1691">
        <v>0</v>
      </c>
      <c r="BA1691">
        <v>0</v>
      </c>
      <c r="BB1691" s="20">
        <v>0</v>
      </c>
      <c r="BC1691" t="s">
        <v>4099</v>
      </c>
      <c r="BD1691" t="s">
        <v>4159</v>
      </c>
      <c r="BE1691" t="s">
        <v>3</v>
      </c>
      <c r="BF1691" t="s">
        <v>3</v>
      </c>
      <c r="BG1691" t="s">
        <v>3</v>
      </c>
      <c r="BH1691" t="s">
        <v>3</v>
      </c>
      <c r="BI1691" t="s">
        <v>3</v>
      </c>
      <c r="BJ1691" s="19" t="s">
        <v>6143</v>
      </c>
      <c r="BK1691" t="s">
        <v>3</v>
      </c>
      <c r="BL1691" t="s">
        <v>132</v>
      </c>
      <c r="BM1691" t="s">
        <v>1</v>
      </c>
      <c r="BN1691">
        <f>Tabla1[[#This Row],[precio del paquete]]</f>
        <v>14800</v>
      </c>
      <c r="BO1691" t="s">
        <v>1</v>
      </c>
      <c r="BP1691" t="s">
        <v>1</v>
      </c>
      <c r="BQ1691" t="s">
        <v>1</v>
      </c>
      <c r="BR1691" t="s">
        <v>1</v>
      </c>
      <c r="BS1691" t="s">
        <v>1</v>
      </c>
      <c r="BT1691" t="s">
        <v>1</v>
      </c>
      <c r="BU1691" t="s">
        <v>1</v>
      </c>
      <c r="BV1691" t="s">
        <v>1</v>
      </c>
      <c r="BW1691" t="s">
        <v>0</v>
      </c>
      <c r="BX1691" t="s">
        <v>1</v>
      </c>
      <c r="BY1691" t="s">
        <v>1</v>
      </c>
      <c r="BZ1691" t="s">
        <v>1</v>
      </c>
      <c r="CA1691" t="s">
        <v>1</v>
      </c>
      <c r="CB1691" t="s">
        <v>1</v>
      </c>
      <c r="CD1691" t="str" cm="1">
        <f t="array" aca="1" ref="CD1691" ca="1">eConcatenar(A1691:CB1691,"|")</f>
        <v>xZxT4SCKZND4vUkb|PAR2021-1957|3|MEMORIAL|TABASCO |PARAISO|ZAPOTAL TERCERA SECCION |2021-10-06|14800|0|200|50|2|0|0|0|0|0|0|0|0|0|0|0|0|0|0|ARIAS|TRINIDAD|NOE|SOLTERO|X|X|CARRETERA A POTRERITOS SIN NUMERO |ZAPOTAL TERCERA SECCION |X|9332090476|X|X|X|CARRETERA A POTRERITOS SIN NUMERO |X|LUNES|X|X|X|X|X|DOMICILIO |500|14300|0|0|0|2021-06-07|2021-06-14|x|x|x|x|x|QWZHGIJM9KVTQO|x|HOMBRE|X|14800|X|X|X|X|X|X|X|X|CARDENAS|X|X|X|X|X</v>
      </c>
    </row>
    <row r="1692" spans="1:82" x14ac:dyDescent="0.25">
      <c r="A1692" t="s">
        <v>1826</v>
      </c>
      <c r="B1692" t="s">
        <v>2558</v>
      </c>
      <c r="C1692">
        <v>3</v>
      </c>
      <c r="D1692" t="s">
        <v>3183</v>
      </c>
      <c r="E1692" t="s">
        <v>12</v>
      </c>
      <c r="F1692" t="s">
        <v>0</v>
      </c>
      <c r="G1692" t="s">
        <v>3454</v>
      </c>
      <c r="H1692" t="s">
        <v>3765</v>
      </c>
      <c r="I1692">
        <v>14800</v>
      </c>
      <c r="J1692">
        <v>0</v>
      </c>
      <c r="K1692">
        <v>200</v>
      </c>
      <c r="L1692">
        <v>50</v>
      </c>
      <c r="M1692">
        <v>2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0</v>
      </c>
      <c r="X1692">
        <v>0</v>
      </c>
      <c r="Y1692">
        <v>0</v>
      </c>
      <c r="Z1692">
        <v>0</v>
      </c>
      <c r="AA1692">
        <v>0</v>
      </c>
      <c r="AB1692" t="s">
        <v>4272</v>
      </c>
      <c r="AC1692" t="s">
        <v>4212</v>
      </c>
      <c r="AD1692" t="s">
        <v>9</v>
      </c>
      <c r="AE1692" t="s">
        <v>4</v>
      </c>
      <c r="AF1692" t="s">
        <v>1</v>
      </c>
      <c r="AG1692" t="s">
        <v>1</v>
      </c>
      <c r="AH1692" t="s">
        <v>5502</v>
      </c>
      <c r="AI1692" t="s">
        <v>3454</v>
      </c>
      <c r="AJ1692" t="s">
        <v>1</v>
      </c>
      <c r="AK1692">
        <v>9371639600</v>
      </c>
      <c r="AL1692" t="s">
        <v>1</v>
      </c>
      <c r="AM1692" t="s">
        <v>1</v>
      </c>
      <c r="AN1692" t="s">
        <v>1</v>
      </c>
      <c r="AO1692" t="s">
        <v>5502</v>
      </c>
      <c r="AP1692" t="s">
        <v>1</v>
      </c>
      <c r="AQ1692" t="s">
        <v>2</v>
      </c>
      <c r="AR1692" t="s">
        <v>1</v>
      </c>
      <c r="AS1692" t="s">
        <v>1</v>
      </c>
      <c r="AT1692" t="s">
        <v>1</v>
      </c>
      <c r="AU1692" t="s">
        <v>1</v>
      </c>
      <c r="AV1692" t="s">
        <v>1</v>
      </c>
      <c r="AW1692" t="s">
        <v>11</v>
      </c>
      <c r="AX1692">
        <f>Tabla1[[#This Row],[precio del paquete]]-Tabla1[[#This Row],[Saldo_Deudor]]</f>
        <v>400</v>
      </c>
      <c r="AY1692">
        <v>14400</v>
      </c>
      <c r="AZ1692">
        <v>0</v>
      </c>
      <c r="BA1692">
        <v>0</v>
      </c>
      <c r="BB1692" s="20">
        <v>0</v>
      </c>
      <c r="BC1692" t="s">
        <v>3933</v>
      </c>
      <c r="BD1692" t="s">
        <v>6070</v>
      </c>
      <c r="BE1692" t="s">
        <v>3</v>
      </c>
      <c r="BF1692" t="s">
        <v>3</v>
      </c>
      <c r="BG1692" t="s">
        <v>3</v>
      </c>
      <c r="BH1692" t="s">
        <v>3</v>
      </c>
      <c r="BI1692" t="s">
        <v>3</v>
      </c>
      <c r="BJ1692" s="18" t="s">
        <v>6143</v>
      </c>
      <c r="BK1692" t="s">
        <v>3</v>
      </c>
      <c r="BL1692" t="s">
        <v>132</v>
      </c>
      <c r="BM1692" t="s">
        <v>1</v>
      </c>
      <c r="BN1692">
        <f>Tabla1[[#This Row],[precio del paquete]]</f>
        <v>14800</v>
      </c>
      <c r="BO1692" t="s">
        <v>1</v>
      </c>
      <c r="BP1692" t="s">
        <v>1</v>
      </c>
      <c r="BQ1692" t="s">
        <v>1</v>
      </c>
      <c r="BR1692" t="s">
        <v>1</v>
      </c>
      <c r="BS1692" t="s">
        <v>1</v>
      </c>
      <c r="BT1692" t="s">
        <v>1</v>
      </c>
      <c r="BU1692" t="s">
        <v>1</v>
      </c>
      <c r="BV1692" t="s">
        <v>1</v>
      </c>
      <c r="BW1692" t="s">
        <v>0</v>
      </c>
      <c r="BX1692" t="s">
        <v>1</v>
      </c>
      <c r="BY1692" t="s">
        <v>1</v>
      </c>
      <c r="BZ1692" t="s">
        <v>1</v>
      </c>
      <c r="CA1692" t="s">
        <v>1</v>
      </c>
      <c r="CB1692" t="s">
        <v>1</v>
      </c>
      <c r="CD1692" t="str" cm="1">
        <f t="array" aca="1" ref="CD1692" ca="1">eConcatenar(A1692:CB1692,"|")</f>
        <v>zWjpQHBJELPZuVY1|CAR2021-7015|3|MEMORIAL|TABASCO |CARDENAS|NUEVA ESPERANZA |2021-11-16|14800|0|200|50|2|0|0|0|0|0|0|0|0|0|0|0|0|0|0|BOLAINA|RAMIREZ|ROBERTO|SOLTERO|X|X|CALLE SANTOS DOMINGUEZ SIN NUMERO |NUEVA ESPERANZA |X|9371639600|X|X|X|CALLE SANTOS DOMINGUEZ SIN NUMERO |X|LUNES|X|X|X|X|X|DOMICILIO |400|14400|0|0|0|2021-08-12|2021-08-19|x|x|x|x|x|QWZHGIJM9KVTQO|x|HOMBRE|X|14800|X|X|X|X|X|X|X|X|CARDENAS|X|X|X|X|X</v>
      </c>
    </row>
    <row r="1693" spans="1:82" x14ac:dyDescent="0.25">
      <c r="A1693" t="s">
        <v>1827</v>
      </c>
      <c r="B1693" t="s">
        <v>2143</v>
      </c>
      <c r="C1693">
        <v>3</v>
      </c>
      <c r="D1693" t="s">
        <v>3183</v>
      </c>
      <c r="E1693" t="s">
        <v>12</v>
      </c>
      <c r="F1693" t="s">
        <v>124</v>
      </c>
      <c r="G1693" t="s">
        <v>3202</v>
      </c>
      <c r="H1693" t="s">
        <v>3760</v>
      </c>
      <c r="I1693">
        <v>14800</v>
      </c>
      <c r="J1693">
        <v>0</v>
      </c>
      <c r="K1693">
        <v>500</v>
      </c>
      <c r="L1693">
        <v>50</v>
      </c>
      <c r="M1693">
        <v>2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0</v>
      </c>
      <c r="AA1693">
        <v>0</v>
      </c>
      <c r="AB1693" t="s">
        <v>4203</v>
      </c>
      <c r="AC1693" t="s">
        <v>4204</v>
      </c>
      <c r="AD1693" t="s">
        <v>4205</v>
      </c>
      <c r="AE1693" t="s">
        <v>4</v>
      </c>
      <c r="AF1693" t="s">
        <v>1</v>
      </c>
      <c r="AG1693" t="s">
        <v>1</v>
      </c>
      <c r="AH1693" t="s">
        <v>5192</v>
      </c>
      <c r="AI1693" t="s">
        <v>3202</v>
      </c>
      <c r="AJ1693" t="s">
        <v>1</v>
      </c>
      <c r="AK1693">
        <v>9141210315</v>
      </c>
      <c r="AL1693" t="s">
        <v>1</v>
      </c>
      <c r="AM1693" t="s">
        <v>1</v>
      </c>
      <c r="AN1693" t="s">
        <v>1</v>
      </c>
      <c r="AO1693" t="s">
        <v>5192</v>
      </c>
      <c r="AP1693" t="s">
        <v>1</v>
      </c>
      <c r="AQ1693" t="s">
        <v>2</v>
      </c>
      <c r="AR1693" t="s">
        <v>1</v>
      </c>
      <c r="AS1693" t="s">
        <v>1</v>
      </c>
      <c r="AT1693" t="s">
        <v>1</v>
      </c>
      <c r="AU1693" t="s">
        <v>1</v>
      </c>
      <c r="AV1693" t="s">
        <v>1</v>
      </c>
      <c r="AW1693" t="s">
        <v>11</v>
      </c>
      <c r="AX1693">
        <f>Tabla1[[#This Row],[precio del paquete]]-Tabla1[[#This Row],[Saldo_Deudor]]</f>
        <v>900</v>
      </c>
      <c r="AY1693">
        <v>13900</v>
      </c>
      <c r="AZ1693">
        <v>0</v>
      </c>
      <c r="BA1693">
        <v>0</v>
      </c>
      <c r="BB1693" s="20">
        <v>0</v>
      </c>
      <c r="BC1693" t="s">
        <v>3972</v>
      </c>
      <c r="BD1693" t="s">
        <v>3994</v>
      </c>
      <c r="BE1693" t="s">
        <v>3</v>
      </c>
      <c r="BF1693" t="s">
        <v>3</v>
      </c>
      <c r="BG1693" t="s">
        <v>3</v>
      </c>
      <c r="BH1693" t="s">
        <v>3</v>
      </c>
      <c r="BI1693" t="s">
        <v>3</v>
      </c>
      <c r="BJ1693" s="19" t="s">
        <v>6124</v>
      </c>
      <c r="BK1693" t="s">
        <v>3</v>
      </c>
      <c r="BL1693" t="s">
        <v>132</v>
      </c>
      <c r="BM1693" t="s">
        <v>1</v>
      </c>
      <c r="BN1693">
        <f>Tabla1[[#This Row],[precio del paquete]]</f>
        <v>14800</v>
      </c>
      <c r="BO1693" t="s">
        <v>1</v>
      </c>
      <c r="BP1693" t="s">
        <v>1</v>
      </c>
      <c r="BQ1693" t="s">
        <v>1</v>
      </c>
      <c r="BR1693" t="s">
        <v>1</v>
      </c>
      <c r="BS1693" t="s">
        <v>1</v>
      </c>
      <c r="BT1693" t="s">
        <v>1</v>
      </c>
      <c r="BU1693" t="s">
        <v>1</v>
      </c>
      <c r="BV1693" t="s">
        <v>1</v>
      </c>
      <c r="BW1693" t="s">
        <v>0</v>
      </c>
      <c r="BX1693" t="s">
        <v>1</v>
      </c>
      <c r="BY1693" t="s">
        <v>1</v>
      </c>
      <c r="BZ1693" t="s">
        <v>1</v>
      </c>
      <c r="CA1693" t="s">
        <v>1</v>
      </c>
      <c r="CB1693" t="s">
        <v>1</v>
      </c>
      <c r="CD1693" t="str" cm="1">
        <f t="array" aca="1" ref="CD1693" ca="1">eConcatenar(A1693:CB1693,"|")</f>
        <v>Wq9byavUGx1wSzKX|CAR2021-6681|3|MEMORIAL|TABASCO |CUNDUACAN |AMADO GOMEZ |2021-06-11|14800|0|500|50|2|0|0|0|0|0|0|0|0|0|0|0|0|0|0|SOBERANO|AVALOS|SALATIEL|SOLTERO|X|X|CALLE BEL PANTEON SIN NUMERO|AMADO GOMEZ |X|9141210315|X|X|X|CALLE BEL PANTEON SIN NUMERO|X|LUNES|X|X|X|X|X|DOMICILIO |900|13900|0|0|0|2021-09-12|2021-09-19|x|x|x|x|x|QWZHGJ0U9KVTQO|x|HOMBRE|X|14800|X|X|X|X|X|X|X|X|CARDENAS|X|X|X|X|X</v>
      </c>
    </row>
    <row r="1694" spans="1:82" x14ac:dyDescent="0.25">
      <c r="A1694" t="s">
        <v>1828</v>
      </c>
      <c r="B1694" t="s">
        <v>2136</v>
      </c>
      <c r="C1694">
        <v>3</v>
      </c>
      <c r="D1694" t="s">
        <v>3184</v>
      </c>
      <c r="E1694" t="s">
        <v>12</v>
      </c>
      <c r="F1694" t="s">
        <v>124</v>
      </c>
      <c r="G1694" t="s">
        <v>3197</v>
      </c>
      <c r="H1694" t="s">
        <v>3754</v>
      </c>
      <c r="I1694">
        <v>24500</v>
      </c>
      <c r="J1694">
        <v>0</v>
      </c>
      <c r="K1694">
        <v>200</v>
      </c>
      <c r="L1694">
        <v>50</v>
      </c>
      <c r="M1694">
        <v>2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0</v>
      </c>
      <c r="AA1694">
        <v>0</v>
      </c>
      <c r="AB1694" t="s">
        <v>7</v>
      </c>
      <c r="AC1694" t="s">
        <v>4186</v>
      </c>
      <c r="AD1694" t="s">
        <v>4187</v>
      </c>
      <c r="AE1694" t="s">
        <v>4</v>
      </c>
      <c r="AF1694" t="s">
        <v>1</v>
      </c>
      <c r="AG1694" t="s">
        <v>1</v>
      </c>
      <c r="AH1694" t="s">
        <v>3235</v>
      </c>
      <c r="AI1694" t="s">
        <v>3197</v>
      </c>
      <c r="AJ1694" t="s">
        <v>1</v>
      </c>
      <c r="AK1694">
        <v>9371423266</v>
      </c>
      <c r="AL1694" t="s">
        <v>1</v>
      </c>
      <c r="AM1694" t="s">
        <v>1</v>
      </c>
      <c r="AN1694" t="s">
        <v>1</v>
      </c>
      <c r="AO1694" t="s">
        <v>3235</v>
      </c>
      <c r="AP1694" t="s">
        <v>1</v>
      </c>
      <c r="AQ1694" t="s">
        <v>2</v>
      </c>
      <c r="AR1694" t="s">
        <v>1</v>
      </c>
      <c r="AS1694" t="s">
        <v>1</v>
      </c>
      <c r="AT1694" t="s">
        <v>1</v>
      </c>
      <c r="AU1694" t="s">
        <v>1</v>
      </c>
      <c r="AV1694" t="s">
        <v>1</v>
      </c>
      <c r="AW1694" t="s">
        <v>11</v>
      </c>
      <c r="AX1694">
        <f>Tabla1[[#This Row],[precio del paquete]]-Tabla1[[#This Row],[Saldo_Deudor]]</f>
        <v>3350</v>
      </c>
      <c r="AY1694">
        <v>21150</v>
      </c>
      <c r="AZ1694">
        <v>0</v>
      </c>
      <c r="BA1694">
        <v>0</v>
      </c>
      <c r="BB1694" s="20">
        <v>0</v>
      </c>
      <c r="BC1694" t="s">
        <v>3972</v>
      </c>
      <c r="BD1694" t="s">
        <v>3994</v>
      </c>
      <c r="BE1694" t="s">
        <v>3</v>
      </c>
      <c r="BF1694" t="s">
        <v>3</v>
      </c>
      <c r="BG1694" t="s">
        <v>3</v>
      </c>
      <c r="BH1694" t="s">
        <v>3</v>
      </c>
      <c r="BI1694" t="s">
        <v>3</v>
      </c>
      <c r="BJ1694" s="18" t="s">
        <v>6124</v>
      </c>
      <c r="BK1694" t="s">
        <v>3</v>
      </c>
      <c r="BL1694" t="s">
        <v>132</v>
      </c>
      <c r="BM1694" t="s">
        <v>1</v>
      </c>
      <c r="BN1694">
        <f>Tabla1[[#This Row],[precio del paquete]]</f>
        <v>24500</v>
      </c>
      <c r="BO1694" t="s">
        <v>1</v>
      </c>
      <c r="BP1694" t="s">
        <v>1</v>
      </c>
      <c r="BQ1694" t="s">
        <v>1</v>
      </c>
      <c r="BR1694" t="s">
        <v>1</v>
      </c>
      <c r="BS1694" t="s">
        <v>1</v>
      </c>
      <c r="BT1694" t="s">
        <v>1</v>
      </c>
      <c r="BU1694" t="s">
        <v>1</v>
      </c>
      <c r="BV1694" t="s">
        <v>1</v>
      </c>
      <c r="BW1694" t="s">
        <v>0</v>
      </c>
      <c r="BX1694" t="s">
        <v>1</v>
      </c>
      <c r="BY1694" t="s">
        <v>1</v>
      </c>
      <c r="BZ1694" t="s">
        <v>1</v>
      </c>
      <c r="CA1694" t="s">
        <v>1</v>
      </c>
      <c r="CB1694" t="s">
        <v>1</v>
      </c>
      <c r="CD1694" t="str" cm="1">
        <f t="array" aca="1" ref="CD1694" ca="1">eConcatenar(A1694:CB1694,"|")</f>
        <v>h5HTVtOShIRLp4di|CAR2021-6208|3|DIGNITY|TABASCO |CUNDUACAN |11 DE FEBRERO |2021-10-16|24500|0|200|50|2|0|0|0|0|0|0|0|0|0|0|0|0|0|0|LOPEZ|GARCIA|PASCUAL|SOLTERO|X|X|CARRETERA CARDENAS COMALCALCO|11 DE FEBRERO |X|9371423266|X|X|X|CARRETERA CARDENAS COMALCALCO|X|LUNES|X|X|X|X|X|DOMICILIO |3350|21150|0|0|0|2021-09-12|2021-09-19|x|x|x|x|x|QWZHGJ0U9KVTQO|x|HOMBRE|X|24500|X|X|X|X|X|X|X|X|CARDENAS|X|X|X|X|X</v>
      </c>
    </row>
    <row r="1695" spans="1:82" x14ac:dyDescent="0.25">
      <c r="A1695" t="s">
        <v>1829</v>
      </c>
      <c r="B1695" t="s">
        <v>2519</v>
      </c>
      <c r="C1695">
        <v>3</v>
      </c>
      <c r="D1695" t="s">
        <v>3183</v>
      </c>
      <c r="E1695" t="s">
        <v>12</v>
      </c>
      <c r="F1695" t="s">
        <v>124</v>
      </c>
      <c r="G1695" t="s">
        <v>3424</v>
      </c>
      <c r="H1695" t="s">
        <v>3765</v>
      </c>
      <c r="I1695">
        <v>14800</v>
      </c>
      <c r="J1695">
        <v>0</v>
      </c>
      <c r="K1695">
        <v>500</v>
      </c>
      <c r="L1695">
        <v>50</v>
      </c>
      <c r="M1695">
        <v>2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 t="s">
        <v>4184</v>
      </c>
      <c r="AC1695" t="s">
        <v>4247</v>
      </c>
      <c r="AD1695" t="s">
        <v>4691</v>
      </c>
      <c r="AE1695" t="s">
        <v>4</v>
      </c>
      <c r="AF1695" t="s">
        <v>1</v>
      </c>
      <c r="AG1695" t="s">
        <v>1</v>
      </c>
      <c r="AH1695" t="s">
        <v>5478</v>
      </c>
      <c r="AI1695" t="s">
        <v>3424</v>
      </c>
      <c r="AJ1695" t="s">
        <v>1</v>
      </c>
      <c r="AK1695">
        <v>914056675</v>
      </c>
      <c r="AL1695" t="s">
        <v>1</v>
      </c>
      <c r="AM1695" t="s">
        <v>1</v>
      </c>
      <c r="AN1695" t="s">
        <v>1</v>
      </c>
      <c r="AO1695" t="s">
        <v>5478</v>
      </c>
      <c r="AP1695" t="s">
        <v>1</v>
      </c>
      <c r="AQ1695" t="s">
        <v>2</v>
      </c>
      <c r="AR1695" t="s">
        <v>1</v>
      </c>
      <c r="AS1695" t="s">
        <v>1</v>
      </c>
      <c r="AT1695" t="s">
        <v>1</v>
      </c>
      <c r="AU1695" t="s">
        <v>1</v>
      </c>
      <c r="AV1695" t="s">
        <v>1</v>
      </c>
      <c r="AW1695" t="s">
        <v>11</v>
      </c>
      <c r="AX1695">
        <f>Tabla1[[#This Row],[precio del paquete]]-Tabla1[[#This Row],[Saldo_Deudor]]</f>
        <v>1000</v>
      </c>
      <c r="AY1695">
        <v>13800</v>
      </c>
      <c r="AZ1695">
        <v>0</v>
      </c>
      <c r="BA1695">
        <v>0</v>
      </c>
      <c r="BB1695" s="20">
        <v>0</v>
      </c>
      <c r="BC1695" t="s">
        <v>3933</v>
      </c>
      <c r="BD1695" t="s">
        <v>6070</v>
      </c>
      <c r="BE1695" t="s">
        <v>3</v>
      </c>
      <c r="BF1695" t="s">
        <v>3</v>
      </c>
      <c r="BG1695" t="s">
        <v>3</v>
      </c>
      <c r="BH1695" t="s">
        <v>3</v>
      </c>
      <c r="BI1695" t="s">
        <v>3</v>
      </c>
      <c r="BJ1695" s="19" t="s">
        <v>6124</v>
      </c>
      <c r="BK1695" t="s">
        <v>3</v>
      </c>
      <c r="BL1695" t="s">
        <v>132</v>
      </c>
      <c r="BM1695" t="s">
        <v>1</v>
      </c>
      <c r="BN1695">
        <f>Tabla1[[#This Row],[precio del paquete]]</f>
        <v>14800</v>
      </c>
      <c r="BO1695" t="s">
        <v>1</v>
      </c>
      <c r="BP1695" t="s">
        <v>1</v>
      </c>
      <c r="BQ1695" t="s">
        <v>1</v>
      </c>
      <c r="BR1695" t="s">
        <v>1</v>
      </c>
      <c r="BS1695" t="s">
        <v>1</v>
      </c>
      <c r="BT1695" t="s">
        <v>1</v>
      </c>
      <c r="BU1695" t="s">
        <v>1</v>
      </c>
      <c r="BV1695" t="s">
        <v>1</v>
      </c>
      <c r="BW1695" t="s">
        <v>0</v>
      </c>
      <c r="BX1695" t="s">
        <v>1</v>
      </c>
      <c r="BY1695" t="s">
        <v>1</v>
      </c>
      <c r="BZ1695" t="s">
        <v>1</v>
      </c>
      <c r="CA1695" t="s">
        <v>1</v>
      </c>
      <c r="CB1695" t="s">
        <v>1</v>
      </c>
      <c r="CD1695" t="str" cm="1">
        <f t="array" aca="1" ref="CD1695" ca="1">eConcatenar(A1695:CB1695,"|")</f>
        <v>eTDlJXW07HnRdOc8|CAR2021-7017|3|MEMORIAL|TABASCO |CUNDUACAN |LIBERTAD |2021-11-16|14800|0|500|50|2|0|0|0|0|0|0|0|0|0|0|0|0|0|0|PEREZ|MENDEZ|MARIA VICTORIA|SOLTERO|X|X|CARRETERA LIBERTAD TULIPAN |LIBERTAD |X|914056675|X|X|X|CARRETERA LIBERTAD TULIPAN |X|LUNES|X|X|X|X|X|DOMICILIO |1000|13800|0|0|0|2021-08-12|2021-08-19|x|x|x|x|x|QWZHGJ0U9KVTQO|x|HOMBRE|X|14800|X|X|X|X|X|X|X|X|CARDENAS|X|X|X|X|X</v>
      </c>
    </row>
    <row r="1696" spans="1:82" x14ac:dyDescent="0.25">
      <c r="A1696" t="s">
        <v>1830</v>
      </c>
      <c r="B1696" t="s">
        <v>2867</v>
      </c>
      <c r="C1696">
        <v>3</v>
      </c>
      <c r="D1696" t="s">
        <v>3183</v>
      </c>
      <c r="E1696" t="s">
        <v>12</v>
      </c>
      <c r="F1696" t="s">
        <v>124</v>
      </c>
      <c r="G1696" t="s">
        <v>3613</v>
      </c>
      <c r="H1696" t="s">
        <v>3802</v>
      </c>
      <c r="I1696">
        <v>14800</v>
      </c>
      <c r="J1696">
        <v>0</v>
      </c>
      <c r="K1696">
        <v>500</v>
      </c>
      <c r="L1696">
        <v>50</v>
      </c>
      <c r="M1696">
        <v>2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0</v>
      </c>
      <c r="AA1696">
        <v>0</v>
      </c>
      <c r="AB1696" t="s">
        <v>4305</v>
      </c>
      <c r="AC1696" t="s">
        <v>4186</v>
      </c>
      <c r="AD1696" t="s">
        <v>4951</v>
      </c>
      <c r="AE1696" t="s">
        <v>4</v>
      </c>
      <c r="AF1696" t="s">
        <v>1</v>
      </c>
      <c r="AG1696" t="s">
        <v>1</v>
      </c>
      <c r="AH1696" t="s">
        <v>5717</v>
      </c>
      <c r="AI1696" t="s">
        <v>3613</v>
      </c>
      <c r="AJ1696" t="s">
        <v>1</v>
      </c>
      <c r="AK1696">
        <v>9141237809</v>
      </c>
      <c r="AL1696" t="s">
        <v>1</v>
      </c>
      <c r="AM1696" t="s">
        <v>1</v>
      </c>
      <c r="AN1696" t="s">
        <v>1</v>
      </c>
      <c r="AO1696" t="s">
        <v>5717</v>
      </c>
      <c r="AP1696" t="s">
        <v>1</v>
      </c>
      <c r="AQ1696" t="s">
        <v>2</v>
      </c>
      <c r="AR1696" t="s">
        <v>1</v>
      </c>
      <c r="AS1696" t="s">
        <v>1</v>
      </c>
      <c r="AT1696" t="s">
        <v>1</v>
      </c>
      <c r="AU1696" t="s">
        <v>1</v>
      </c>
      <c r="AV1696" t="s">
        <v>1</v>
      </c>
      <c r="AW1696" t="s">
        <v>11</v>
      </c>
      <c r="AX1696">
        <f>Tabla1[[#This Row],[precio del paquete]]-Tabla1[[#This Row],[Saldo_Deudor]]</f>
        <v>1300</v>
      </c>
      <c r="AY1696">
        <v>13500</v>
      </c>
      <c r="AZ1696">
        <v>0</v>
      </c>
      <c r="BA1696">
        <v>0</v>
      </c>
      <c r="BB1696" s="20">
        <v>0</v>
      </c>
      <c r="BC1696" t="s">
        <v>3933</v>
      </c>
      <c r="BD1696" t="s">
        <v>6070</v>
      </c>
      <c r="BE1696" t="s">
        <v>3</v>
      </c>
      <c r="BF1696" t="s">
        <v>3</v>
      </c>
      <c r="BG1696" t="s">
        <v>3</v>
      </c>
      <c r="BH1696" t="s">
        <v>3</v>
      </c>
      <c r="BI1696" t="s">
        <v>3</v>
      </c>
      <c r="BJ1696" s="18" t="s">
        <v>6124</v>
      </c>
      <c r="BK1696" t="s">
        <v>3</v>
      </c>
      <c r="BL1696" t="s">
        <v>132</v>
      </c>
      <c r="BM1696" t="s">
        <v>1</v>
      </c>
      <c r="BN1696">
        <f>Tabla1[[#This Row],[precio del paquete]]</f>
        <v>14800</v>
      </c>
      <c r="BO1696" t="s">
        <v>1</v>
      </c>
      <c r="BP1696" t="s">
        <v>1</v>
      </c>
      <c r="BQ1696" t="s">
        <v>1</v>
      </c>
      <c r="BR1696" t="s">
        <v>1</v>
      </c>
      <c r="BS1696" t="s">
        <v>1</v>
      </c>
      <c r="BT1696" t="s">
        <v>1</v>
      </c>
      <c r="BU1696" t="s">
        <v>1</v>
      </c>
      <c r="BV1696" t="s">
        <v>1</v>
      </c>
      <c r="BW1696" t="s">
        <v>0</v>
      </c>
      <c r="BX1696" t="s">
        <v>1</v>
      </c>
      <c r="BY1696" t="s">
        <v>1</v>
      </c>
      <c r="BZ1696" t="s">
        <v>1</v>
      </c>
      <c r="CA1696" t="s">
        <v>1</v>
      </c>
      <c r="CB1696" t="s">
        <v>1</v>
      </c>
      <c r="CD1696" t="str" cm="1">
        <f t="array" aca="1" ref="CD1696" ca="1">eConcatenar(A1696:CB1696,"|")</f>
        <v>uaON0cmHL3wYm6uh|CAR2021-6041|3|MEMORIAL|TABASCO |CUNDUACAN |TULAR |2021-11-10|14800|0|500|50|2|0|0|0|0|0|0|0|0|0|0|0|0|0|0|SANCHEZ|GARCIA|HIGINIO|SOLTERO|X|X|CARRETERA TULAR LIBERTAD |TULAR |X|9141237809|X|X|X|CARRETERA TULAR LIBERTAD |X|LUNES|X|X|X|X|X|DOMICILIO |1300|13500|0|0|0|2021-08-12|2021-08-19|x|x|x|x|x|QWZHGJ0U9KVTQO|x|HOMBRE|X|14800|X|X|X|X|X|X|X|X|CARDENAS|X|X|X|X|X</v>
      </c>
    </row>
    <row r="1697" spans="1:82" x14ac:dyDescent="0.25">
      <c r="A1697" t="s">
        <v>1831</v>
      </c>
      <c r="B1697" t="s">
        <v>2868</v>
      </c>
      <c r="C1697">
        <v>3</v>
      </c>
      <c r="D1697" t="s">
        <v>3183</v>
      </c>
      <c r="E1697" t="s">
        <v>12</v>
      </c>
      <c r="F1697" t="s">
        <v>124</v>
      </c>
      <c r="G1697" t="s">
        <v>3613</v>
      </c>
      <c r="H1697" t="s">
        <v>3830</v>
      </c>
      <c r="I1697">
        <v>14800</v>
      </c>
      <c r="J1697">
        <v>0</v>
      </c>
      <c r="K1697">
        <v>100</v>
      </c>
      <c r="L1697">
        <v>50</v>
      </c>
      <c r="M1697">
        <v>2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0</v>
      </c>
      <c r="AA1697">
        <v>0</v>
      </c>
      <c r="AB1697" t="s">
        <v>4186</v>
      </c>
      <c r="AC1697" t="s">
        <v>4230</v>
      </c>
      <c r="AD1697" t="s">
        <v>4952</v>
      </c>
      <c r="AE1697" t="s">
        <v>4</v>
      </c>
      <c r="AF1697" t="s">
        <v>1</v>
      </c>
      <c r="AG1697" t="s">
        <v>1</v>
      </c>
      <c r="AH1697" t="s">
        <v>5463</v>
      </c>
      <c r="AI1697" t="s">
        <v>3613</v>
      </c>
      <c r="AJ1697" t="s">
        <v>1</v>
      </c>
      <c r="AK1697">
        <v>9371268479</v>
      </c>
      <c r="AL1697" t="s">
        <v>1</v>
      </c>
      <c r="AM1697" t="s">
        <v>1</v>
      </c>
      <c r="AN1697" t="s">
        <v>1</v>
      </c>
      <c r="AO1697" t="s">
        <v>5463</v>
      </c>
      <c r="AP1697" t="s">
        <v>1</v>
      </c>
      <c r="AQ1697" t="s">
        <v>2</v>
      </c>
      <c r="AR1697" t="s">
        <v>1</v>
      </c>
      <c r="AS1697" t="s">
        <v>1</v>
      </c>
      <c r="AT1697" t="s">
        <v>1</v>
      </c>
      <c r="AU1697" t="s">
        <v>1</v>
      </c>
      <c r="AV1697" t="s">
        <v>1</v>
      </c>
      <c r="AW1697" t="s">
        <v>11</v>
      </c>
      <c r="AX1697">
        <f>Tabla1[[#This Row],[precio del paquete]]-Tabla1[[#This Row],[Saldo_Deudor]]</f>
        <v>1100</v>
      </c>
      <c r="AY1697">
        <v>13700</v>
      </c>
      <c r="AZ1697">
        <v>0</v>
      </c>
      <c r="BA1697">
        <v>0</v>
      </c>
      <c r="BB1697" s="20">
        <v>0</v>
      </c>
      <c r="BC1697" t="s">
        <v>3933</v>
      </c>
      <c r="BD1697" t="s">
        <v>6070</v>
      </c>
      <c r="BE1697" t="s">
        <v>3</v>
      </c>
      <c r="BF1697" t="s">
        <v>3</v>
      </c>
      <c r="BG1697" t="s">
        <v>3</v>
      </c>
      <c r="BH1697" t="s">
        <v>3</v>
      </c>
      <c r="BI1697" t="s">
        <v>3</v>
      </c>
      <c r="BJ1697" s="19" t="s">
        <v>6124</v>
      </c>
      <c r="BK1697" t="s">
        <v>3</v>
      </c>
      <c r="BL1697" t="s">
        <v>132</v>
      </c>
      <c r="BM1697" t="s">
        <v>1</v>
      </c>
      <c r="BN1697">
        <f>Tabla1[[#This Row],[precio del paquete]]</f>
        <v>14800</v>
      </c>
      <c r="BO1697" t="s">
        <v>1</v>
      </c>
      <c r="BP1697" t="s">
        <v>1</v>
      </c>
      <c r="BQ1697" t="s">
        <v>1</v>
      </c>
      <c r="BR1697" t="s">
        <v>1</v>
      </c>
      <c r="BS1697" t="s">
        <v>1</v>
      </c>
      <c r="BT1697" t="s">
        <v>1</v>
      </c>
      <c r="BU1697" t="s">
        <v>1</v>
      </c>
      <c r="BV1697" t="s">
        <v>1</v>
      </c>
      <c r="BW1697" t="s">
        <v>0</v>
      </c>
      <c r="BX1697" t="s">
        <v>1</v>
      </c>
      <c r="BY1697" t="s">
        <v>1</v>
      </c>
      <c r="BZ1697" t="s">
        <v>1</v>
      </c>
      <c r="CA1697" t="s">
        <v>1</v>
      </c>
      <c r="CB1697" t="s">
        <v>1</v>
      </c>
      <c r="CD1697" t="str" cm="1">
        <f t="array" aca="1" ref="CD1697" ca="1">eConcatenar(A1697:CB1697,"|")</f>
        <v>ZVlnk3YrD9yBSTiq|CAR2021-6038|3|MEMORIAL|TABASCO |CUNDUACAN |TULAR |2021-09-10|14800|0|100|50|2|0|0|0|0|0|0|0|0|0|0|0|0|0|0|GARCIA|VELAZQUEZ|ELIBERTA|SOLTERO|X|X|CARRETERA PRINCIPAL SIN NUMERO |TULAR |X|9371268479|X|X|X|CARRETERA PRINCIPAL SIN NUMERO |X|LUNES|X|X|X|X|X|DOMICILIO |1100|13700|0|0|0|2021-08-12|2021-08-19|x|x|x|x|x|QWZHGJ0U9KVTQO|x|HOMBRE|X|14800|X|X|X|X|X|X|X|X|CARDENAS|X|X|X|X|X</v>
      </c>
    </row>
    <row r="1698" spans="1:82" x14ac:dyDescent="0.25">
      <c r="A1698" t="s">
        <v>1832</v>
      </c>
      <c r="B1698" t="s">
        <v>2500</v>
      </c>
      <c r="C1698">
        <v>3</v>
      </c>
      <c r="D1698" t="s">
        <v>3183</v>
      </c>
      <c r="E1698" t="s">
        <v>12</v>
      </c>
      <c r="F1698" t="s">
        <v>0</v>
      </c>
      <c r="G1698" t="s">
        <v>3410</v>
      </c>
      <c r="H1698" t="s">
        <v>3854</v>
      </c>
      <c r="I1698">
        <v>14800</v>
      </c>
      <c r="J1698">
        <v>0</v>
      </c>
      <c r="K1698">
        <v>400</v>
      </c>
      <c r="L1698">
        <v>50</v>
      </c>
      <c r="M1698">
        <v>2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0</v>
      </c>
      <c r="AA1698">
        <v>0</v>
      </c>
      <c r="AB1698" t="s">
        <v>4184</v>
      </c>
      <c r="AC1698" t="s">
        <v>4310</v>
      </c>
      <c r="AD1698" t="s">
        <v>4676</v>
      </c>
      <c r="AE1698" t="s">
        <v>4</v>
      </c>
      <c r="AF1698" t="s">
        <v>1</v>
      </c>
      <c r="AG1698" t="s">
        <v>1</v>
      </c>
      <c r="AH1698" t="s">
        <v>5466</v>
      </c>
      <c r="AI1698" t="s">
        <v>3410</v>
      </c>
      <c r="AJ1698" t="s">
        <v>1</v>
      </c>
      <c r="AK1698">
        <v>9371179342</v>
      </c>
      <c r="AL1698" t="s">
        <v>1</v>
      </c>
      <c r="AM1698" t="s">
        <v>1</v>
      </c>
      <c r="AN1698" t="s">
        <v>1</v>
      </c>
      <c r="AO1698" t="s">
        <v>5466</v>
      </c>
      <c r="AP1698" t="s">
        <v>1</v>
      </c>
      <c r="AQ1698" t="s">
        <v>2</v>
      </c>
      <c r="AR1698" t="s">
        <v>1</v>
      </c>
      <c r="AS1698" t="s">
        <v>1</v>
      </c>
      <c r="AT1698" t="s">
        <v>1</v>
      </c>
      <c r="AU1698" t="s">
        <v>1</v>
      </c>
      <c r="AV1698" t="s">
        <v>1</v>
      </c>
      <c r="AW1698" t="s">
        <v>11</v>
      </c>
      <c r="AX1698">
        <f>Tabla1[[#This Row],[precio del paquete]]-Tabla1[[#This Row],[Saldo_Deudor]]</f>
        <v>1300</v>
      </c>
      <c r="AY1698">
        <v>13500</v>
      </c>
      <c r="AZ1698">
        <v>0</v>
      </c>
      <c r="BA1698">
        <v>0</v>
      </c>
      <c r="BB1698" s="20">
        <v>0</v>
      </c>
      <c r="BC1698" t="s">
        <v>3933</v>
      </c>
      <c r="BD1698" t="s">
        <v>6070</v>
      </c>
      <c r="BE1698" t="s">
        <v>3</v>
      </c>
      <c r="BF1698" t="s">
        <v>3</v>
      </c>
      <c r="BG1698" t="s">
        <v>3</v>
      </c>
      <c r="BH1698" t="s">
        <v>3</v>
      </c>
      <c r="BI1698" t="s">
        <v>3</v>
      </c>
      <c r="BJ1698" s="18" t="s">
        <v>6124</v>
      </c>
      <c r="BK1698" t="s">
        <v>3</v>
      </c>
      <c r="BL1698" t="s">
        <v>132</v>
      </c>
      <c r="BM1698" t="s">
        <v>1</v>
      </c>
      <c r="BN1698">
        <f>Tabla1[[#This Row],[precio del paquete]]</f>
        <v>14800</v>
      </c>
      <c r="BO1698" t="s">
        <v>1</v>
      </c>
      <c r="BP1698" t="s">
        <v>1</v>
      </c>
      <c r="BQ1698" t="s">
        <v>1</v>
      </c>
      <c r="BR1698" t="s">
        <v>1</v>
      </c>
      <c r="BS1698" t="s">
        <v>1</v>
      </c>
      <c r="BT1698" t="s">
        <v>1</v>
      </c>
      <c r="BU1698" t="s">
        <v>1</v>
      </c>
      <c r="BV1698" t="s">
        <v>1</v>
      </c>
      <c r="BW1698" t="s">
        <v>0</v>
      </c>
      <c r="BX1698" t="s">
        <v>1</v>
      </c>
      <c r="BY1698" t="s">
        <v>1</v>
      </c>
      <c r="BZ1698" t="s">
        <v>1</v>
      </c>
      <c r="CA1698" t="s">
        <v>1</v>
      </c>
      <c r="CB1698" t="s">
        <v>1</v>
      </c>
      <c r="CD1698" t="str" cm="1">
        <f t="array" aca="1" ref="CD1698" ca="1">eConcatenar(A1698:CB1698,"|")</f>
        <v>u6Ss1hmlLD2qac1f|CAR2021-5876|3|MEMORIAL|TABASCO |CARDENAS|LA PLAYITA|2021-06-10|14800|0|400|50|2|0|0|0|0|0|0|0|0|0|0|0|0|0|0|PEREZ|ALVAREZ|RAMIRO|SOLTERO|X|X|CARRETERA RIO SECO |LA PLAYITA|X|9371179342|X|X|X|CARRETERA RIO SECO |X|LUNES|X|X|X|X|X|DOMICILIO |1300|13500|0|0|0|2021-08-12|2021-08-19|x|x|x|x|x|QWZHGJ0U9KVTQO|x|HOMBRE|X|14800|X|X|X|X|X|X|X|X|CARDENAS|X|X|X|X|X</v>
      </c>
    </row>
    <row r="1699" spans="1:82" x14ac:dyDescent="0.25">
      <c r="A1699" t="s">
        <v>1833</v>
      </c>
      <c r="B1699" t="s">
        <v>2501</v>
      </c>
      <c r="C1699">
        <v>3</v>
      </c>
      <c r="D1699" t="s">
        <v>3185</v>
      </c>
      <c r="E1699" t="s">
        <v>12</v>
      </c>
      <c r="F1699" t="s">
        <v>0</v>
      </c>
      <c r="G1699" t="s">
        <v>3410</v>
      </c>
      <c r="H1699" t="s">
        <v>3940</v>
      </c>
      <c r="I1699">
        <v>12900</v>
      </c>
      <c r="J1699">
        <v>0</v>
      </c>
      <c r="K1699">
        <v>200</v>
      </c>
      <c r="L1699">
        <v>50</v>
      </c>
      <c r="M1699">
        <v>2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 t="s">
        <v>4217</v>
      </c>
      <c r="AC1699" t="s">
        <v>4365</v>
      </c>
      <c r="AD1699" t="s">
        <v>4677</v>
      </c>
      <c r="AE1699" t="s">
        <v>4</v>
      </c>
      <c r="AF1699" t="s">
        <v>1</v>
      </c>
      <c r="AG1699" t="s">
        <v>1</v>
      </c>
      <c r="AH1699" t="s">
        <v>3197</v>
      </c>
      <c r="AI1699" t="s">
        <v>3410</v>
      </c>
      <c r="AJ1699" t="s">
        <v>1</v>
      </c>
      <c r="AK1699">
        <v>9372309942</v>
      </c>
      <c r="AL1699" t="s">
        <v>1</v>
      </c>
      <c r="AM1699" t="s">
        <v>1</v>
      </c>
      <c r="AN1699" t="s">
        <v>1</v>
      </c>
      <c r="AO1699" t="s">
        <v>3197</v>
      </c>
      <c r="AP1699" t="s">
        <v>1</v>
      </c>
      <c r="AQ1699" t="s">
        <v>2</v>
      </c>
      <c r="AR1699" t="s">
        <v>1</v>
      </c>
      <c r="AS1699" t="s">
        <v>1</v>
      </c>
      <c r="AT1699" t="s">
        <v>1</v>
      </c>
      <c r="AU1699" t="s">
        <v>1</v>
      </c>
      <c r="AV1699" t="s">
        <v>1</v>
      </c>
      <c r="AW1699" t="s">
        <v>11</v>
      </c>
      <c r="AX1699">
        <f>Tabla1[[#This Row],[precio del paquete]]-Tabla1[[#This Row],[Saldo_Deudor]]</f>
        <v>5600</v>
      </c>
      <c r="AY1699">
        <v>7300</v>
      </c>
      <c r="AZ1699">
        <v>0</v>
      </c>
      <c r="BA1699">
        <v>0</v>
      </c>
      <c r="BB1699" s="20">
        <v>0</v>
      </c>
      <c r="BC1699" t="s">
        <v>3933</v>
      </c>
      <c r="BD1699" t="s">
        <v>6070</v>
      </c>
      <c r="BE1699" t="s">
        <v>3</v>
      </c>
      <c r="BF1699" t="s">
        <v>3</v>
      </c>
      <c r="BG1699" t="s">
        <v>3</v>
      </c>
      <c r="BH1699" t="s">
        <v>3</v>
      </c>
      <c r="BI1699" t="s">
        <v>3</v>
      </c>
      <c r="BJ1699" s="19" t="s">
        <v>6124</v>
      </c>
      <c r="BK1699" t="s">
        <v>3</v>
      </c>
      <c r="BL1699" t="s">
        <v>132</v>
      </c>
      <c r="BM1699" t="s">
        <v>1</v>
      </c>
      <c r="BN1699">
        <f>Tabla1[[#This Row],[precio del paquete]]</f>
        <v>12900</v>
      </c>
      <c r="BO1699" t="s">
        <v>1</v>
      </c>
      <c r="BP1699" t="s">
        <v>1</v>
      </c>
      <c r="BQ1699" t="s">
        <v>1</v>
      </c>
      <c r="BR1699" t="s">
        <v>1</v>
      </c>
      <c r="BS1699" t="s">
        <v>1</v>
      </c>
      <c r="BT1699" t="s">
        <v>1</v>
      </c>
      <c r="BU1699" t="s">
        <v>1</v>
      </c>
      <c r="BV1699" t="s">
        <v>1</v>
      </c>
      <c r="BW1699" t="s">
        <v>0</v>
      </c>
      <c r="BX1699" t="s">
        <v>1</v>
      </c>
      <c r="BY1699" t="s">
        <v>1</v>
      </c>
      <c r="BZ1699" t="s">
        <v>1</v>
      </c>
      <c r="CA1699" t="s">
        <v>1</v>
      </c>
      <c r="CB1699" t="s">
        <v>1</v>
      </c>
      <c r="CD1699" t="str" cm="1">
        <f t="array" aca="1" ref="CD1699" ca="1">eConcatenar(A1699:CB1699,"|")</f>
        <v>k7SGlCs4aTyB9Ys4|CAR2020-1238|3|IMPERIAL DE LUJO|TABASCO |CARDENAS|LA PLAYITA|2020-06-25|12900|0|200|50|2|0|0|0|0|0|0|0|0|0|0|0|0|0|0|RODRIGUEZ|VALENZUELA|JOSE IGNACIO|SOLTERO|X|X|11 DE FEBRERO |LA PLAYITA|X|9372309942|X|X|X|11 DE FEBRERO |X|LUNES|X|X|X|X|X|DOMICILIO |5600|7300|0|0|0|2021-08-12|2021-08-19|x|x|x|x|x|QWZHGJ0U9KVTQO|x|HOMBRE|X|12900|X|X|X|X|X|X|X|X|CARDENAS|X|X|X|X|X</v>
      </c>
    </row>
    <row r="1700" spans="1:82" x14ac:dyDescent="0.25">
      <c r="A1700" t="s">
        <v>1834</v>
      </c>
      <c r="B1700" t="s">
        <v>2409</v>
      </c>
      <c r="C1700">
        <v>3</v>
      </c>
      <c r="D1700" t="s">
        <v>3183</v>
      </c>
      <c r="E1700" t="s">
        <v>12</v>
      </c>
      <c r="F1700" t="s">
        <v>124</v>
      </c>
      <c r="G1700" t="s">
        <v>3359</v>
      </c>
      <c r="H1700" t="s">
        <v>3847</v>
      </c>
      <c r="I1700">
        <v>14800</v>
      </c>
      <c r="J1700">
        <v>0</v>
      </c>
      <c r="K1700">
        <v>200</v>
      </c>
      <c r="L1700">
        <v>50</v>
      </c>
      <c r="M1700">
        <v>2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0</v>
      </c>
      <c r="AA1700">
        <v>0</v>
      </c>
      <c r="AB1700" t="s">
        <v>4305</v>
      </c>
      <c r="AC1700" t="s">
        <v>8</v>
      </c>
      <c r="AD1700" t="s">
        <v>4280</v>
      </c>
      <c r="AE1700" t="s">
        <v>4</v>
      </c>
      <c r="AF1700" t="s">
        <v>1</v>
      </c>
      <c r="AG1700" t="s">
        <v>1</v>
      </c>
      <c r="AH1700" t="s">
        <v>5403</v>
      </c>
      <c r="AI1700" t="s">
        <v>3359</v>
      </c>
      <c r="AJ1700" t="s">
        <v>1</v>
      </c>
      <c r="AK1700">
        <v>9371224038</v>
      </c>
      <c r="AL1700" t="s">
        <v>1</v>
      </c>
      <c r="AM1700" t="s">
        <v>1</v>
      </c>
      <c r="AN1700" t="s">
        <v>1</v>
      </c>
      <c r="AO1700" t="s">
        <v>5403</v>
      </c>
      <c r="AP1700" t="s">
        <v>1</v>
      </c>
      <c r="AQ1700" t="s">
        <v>2</v>
      </c>
      <c r="AR1700" t="s">
        <v>1</v>
      </c>
      <c r="AS1700" t="s">
        <v>1</v>
      </c>
      <c r="AT1700" t="s">
        <v>1</v>
      </c>
      <c r="AU1700" t="s">
        <v>1</v>
      </c>
      <c r="AV1700" t="s">
        <v>1</v>
      </c>
      <c r="AW1700" t="s">
        <v>11</v>
      </c>
      <c r="AX1700">
        <f>Tabla1[[#This Row],[precio del paquete]]-Tabla1[[#This Row],[Saldo_Deudor]]</f>
        <v>1800</v>
      </c>
      <c r="AY1700">
        <v>13000</v>
      </c>
      <c r="AZ1700">
        <v>0</v>
      </c>
      <c r="BA1700">
        <v>0</v>
      </c>
      <c r="BB1700" s="20">
        <v>0</v>
      </c>
      <c r="BC1700" t="s">
        <v>3933</v>
      </c>
      <c r="BD1700" t="s">
        <v>6070</v>
      </c>
      <c r="BE1700" t="s">
        <v>3</v>
      </c>
      <c r="BF1700" t="s">
        <v>3</v>
      </c>
      <c r="BG1700" t="s">
        <v>3</v>
      </c>
      <c r="BH1700" t="s">
        <v>3</v>
      </c>
      <c r="BI1700" t="s">
        <v>3</v>
      </c>
      <c r="BJ1700" s="18" t="s">
        <v>6124</v>
      </c>
      <c r="BK1700" t="s">
        <v>3</v>
      </c>
      <c r="BL1700" t="s">
        <v>132</v>
      </c>
      <c r="BM1700" t="s">
        <v>1</v>
      </c>
      <c r="BN1700">
        <f>Tabla1[[#This Row],[precio del paquete]]</f>
        <v>14800</v>
      </c>
      <c r="BO1700" t="s">
        <v>1</v>
      </c>
      <c r="BP1700" t="s">
        <v>1</v>
      </c>
      <c r="BQ1700" t="s">
        <v>1</v>
      </c>
      <c r="BR1700" t="s">
        <v>1</v>
      </c>
      <c r="BS1700" t="s">
        <v>1</v>
      </c>
      <c r="BT1700" t="s">
        <v>1</v>
      </c>
      <c r="BU1700" t="s">
        <v>1</v>
      </c>
      <c r="BV1700" t="s">
        <v>1</v>
      </c>
      <c r="BW1700" t="s">
        <v>0</v>
      </c>
      <c r="BX1700" t="s">
        <v>1</v>
      </c>
      <c r="BY1700" t="s">
        <v>1</v>
      </c>
      <c r="BZ1700" t="s">
        <v>1</v>
      </c>
      <c r="CA1700" t="s">
        <v>1</v>
      </c>
      <c r="CB1700" t="s">
        <v>1</v>
      </c>
      <c r="CD1700" t="str" cm="1">
        <f t="array" aca="1" ref="CD1700" ca="1">eConcatenar(A1700:CB1700,"|")</f>
        <v>DUfCn6Ua8zarxzn1|CAR2021-5614|3|MEMORIAL|TABASCO |CUNDUACAN |ENRIQUE GONZALEZ PEDRERO |2021-09-23|14800|0|200|50|2|0|0|0|0|0|0|0|0|0|0|0|0|0|0|SANCHEZ|GOMEZ|MARIA JESUS|SOLTERO|X|X|CARRETERA A SANTA ROSA|ENRIQUE GONZALEZ PEDRERO |X|9371224038|X|X|X|CARRETERA A SANTA ROSA|X|LUNES|X|X|X|X|X|DOMICILIO |1800|13000|0|0|0|2021-08-12|2021-08-19|x|x|x|x|x|QWZHGJ0U9KVTQO|x|HOMBRE|X|14800|X|X|X|X|X|X|X|X|CARDENAS|X|X|X|X|X</v>
      </c>
    </row>
    <row r="1701" spans="1:82" x14ac:dyDescent="0.25">
      <c r="A1701" t="s">
        <v>1835</v>
      </c>
      <c r="B1701" t="s">
        <v>2476</v>
      </c>
      <c r="C1701">
        <v>3</v>
      </c>
      <c r="D1701" t="s">
        <v>3183</v>
      </c>
      <c r="E1701" t="s">
        <v>12</v>
      </c>
      <c r="F1701" t="s">
        <v>0</v>
      </c>
      <c r="G1701" t="s">
        <v>3396</v>
      </c>
      <c r="H1701" t="s">
        <v>3904</v>
      </c>
      <c r="I1701">
        <v>14800</v>
      </c>
      <c r="J1701">
        <v>0</v>
      </c>
      <c r="K1701">
        <v>100</v>
      </c>
      <c r="L1701">
        <v>50</v>
      </c>
      <c r="M1701">
        <v>2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 t="s">
        <v>4206</v>
      </c>
      <c r="AC1701" t="s">
        <v>4201</v>
      </c>
      <c r="AD1701" t="s">
        <v>4259</v>
      </c>
      <c r="AE1701" t="s">
        <v>4</v>
      </c>
      <c r="AF1701" t="s">
        <v>1</v>
      </c>
      <c r="AG1701" t="s">
        <v>1</v>
      </c>
      <c r="AH1701" t="s">
        <v>5451</v>
      </c>
      <c r="AI1701" t="s">
        <v>3396</v>
      </c>
      <c r="AJ1701" t="s">
        <v>1</v>
      </c>
      <c r="AK1701">
        <v>9371706601</v>
      </c>
      <c r="AL1701" t="s">
        <v>1</v>
      </c>
      <c r="AM1701" t="s">
        <v>1</v>
      </c>
      <c r="AN1701" t="s">
        <v>1</v>
      </c>
      <c r="AO1701" t="s">
        <v>5451</v>
      </c>
      <c r="AP1701" t="s">
        <v>1</v>
      </c>
      <c r="AQ1701" t="s">
        <v>2</v>
      </c>
      <c r="AR1701" t="s">
        <v>1</v>
      </c>
      <c r="AS1701" t="s">
        <v>1</v>
      </c>
      <c r="AT1701" t="s">
        <v>1</v>
      </c>
      <c r="AU1701" t="s">
        <v>1</v>
      </c>
      <c r="AV1701" t="s">
        <v>1</v>
      </c>
      <c r="AW1701" t="s">
        <v>11</v>
      </c>
      <c r="AX1701">
        <f>Tabla1[[#This Row],[precio del paquete]]-Tabla1[[#This Row],[Saldo_Deudor]]</f>
        <v>900</v>
      </c>
      <c r="AY1701">
        <v>13900</v>
      </c>
      <c r="AZ1701">
        <v>0</v>
      </c>
      <c r="BA1701">
        <v>0</v>
      </c>
      <c r="BB1701" s="20">
        <v>0</v>
      </c>
      <c r="BC1701" t="s">
        <v>3933</v>
      </c>
      <c r="BD1701" t="s">
        <v>6070</v>
      </c>
      <c r="BE1701" t="s">
        <v>3</v>
      </c>
      <c r="BF1701" t="s">
        <v>3</v>
      </c>
      <c r="BG1701" t="s">
        <v>3</v>
      </c>
      <c r="BH1701" t="s">
        <v>3</v>
      </c>
      <c r="BI1701" t="s">
        <v>3</v>
      </c>
      <c r="BJ1701" s="19" t="s">
        <v>6124</v>
      </c>
      <c r="BK1701" t="s">
        <v>3</v>
      </c>
      <c r="BL1701" t="s">
        <v>132</v>
      </c>
      <c r="BM1701" t="s">
        <v>1</v>
      </c>
      <c r="BN1701">
        <f>Tabla1[[#This Row],[precio del paquete]]</f>
        <v>14800</v>
      </c>
      <c r="BO1701" t="s">
        <v>1</v>
      </c>
      <c r="BP1701" t="s">
        <v>1</v>
      </c>
      <c r="BQ1701" t="s">
        <v>1</v>
      </c>
      <c r="BR1701" t="s">
        <v>1</v>
      </c>
      <c r="BS1701" t="s">
        <v>1</v>
      </c>
      <c r="BT1701" t="s">
        <v>1</v>
      </c>
      <c r="BU1701" t="s">
        <v>1</v>
      </c>
      <c r="BV1701" t="s">
        <v>1</v>
      </c>
      <c r="BW1701" t="s">
        <v>0</v>
      </c>
      <c r="BX1701" t="s">
        <v>1</v>
      </c>
      <c r="BY1701" t="s">
        <v>1</v>
      </c>
      <c r="BZ1701" t="s">
        <v>1</v>
      </c>
      <c r="CA1701" t="s">
        <v>1</v>
      </c>
      <c r="CB1701" t="s">
        <v>1</v>
      </c>
      <c r="CD1701" t="str" cm="1">
        <f t="array" aca="1" ref="CD1701" ca="1">eConcatenar(A1701:CB1701,"|")</f>
        <v>7ozJ0ZOxMwbQOl7N|CAR2021-5685|3|MEMORIAL|TABASCO |CARDENAS|INGENIO SANTA ROSALIA|2021-09-29|14800|0|100|50|2|0|0|0|0|0|0|0|0|0|0|0|0|0|0|MARTINEZ|HERNANDEZ|JOSE|SOLTERO|X|X|CARRETERA PRINCIPAL INGENIO |INGENIO SANTA ROSALIA|X|9371706601|X|X|X|CARRETERA PRINCIPAL INGENIO |X|LUNES|X|X|X|X|X|DOMICILIO |900|13900|0|0|0|2021-08-12|2021-08-19|x|x|x|x|x|QWZHGJ0U9KVTQO|x|HOMBRE|X|14800|X|X|X|X|X|X|X|X|CARDENAS|X|X|X|X|X</v>
      </c>
    </row>
    <row r="1702" spans="1:82" x14ac:dyDescent="0.25">
      <c r="A1702" t="s">
        <v>1836</v>
      </c>
      <c r="B1702" t="s">
        <v>2462</v>
      </c>
      <c r="C1702">
        <v>3</v>
      </c>
      <c r="D1702" t="s">
        <v>3183</v>
      </c>
      <c r="E1702" t="s">
        <v>12</v>
      </c>
      <c r="F1702" t="s">
        <v>0</v>
      </c>
      <c r="G1702" t="s">
        <v>3386</v>
      </c>
      <c r="H1702" t="s">
        <v>3857</v>
      </c>
      <c r="I1702">
        <v>14800</v>
      </c>
      <c r="J1702">
        <v>0</v>
      </c>
      <c r="K1702">
        <v>250</v>
      </c>
      <c r="L1702">
        <v>50</v>
      </c>
      <c r="M1702">
        <v>2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 t="s">
        <v>7</v>
      </c>
      <c r="AC1702" t="s">
        <v>7</v>
      </c>
      <c r="AD1702" t="s">
        <v>9</v>
      </c>
      <c r="AE1702" t="s">
        <v>4</v>
      </c>
      <c r="AF1702" t="s">
        <v>1</v>
      </c>
      <c r="AG1702" t="s">
        <v>1</v>
      </c>
      <c r="AH1702" t="s">
        <v>5443</v>
      </c>
      <c r="AI1702" t="s">
        <v>3386</v>
      </c>
      <c r="AJ1702" t="s">
        <v>1</v>
      </c>
      <c r="AK1702">
        <v>9371661928</v>
      </c>
      <c r="AL1702" t="s">
        <v>1</v>
      </c>
      <c r="AM1702" t="s">
        <v>1</v>
      </c>
      <c r="AN1702" t="s">
        <v>1</v>
      </c>
      <c r="AO1702" t="s">
        <v>5443</v>
      </c>
      <c r="AP1702" t="s">
        <v>1</v>
      </c>
      <c r="AQ1702" t="s">
        <v>2</v>
      </c>
      <c r="AR1702" t="s">
        <v>1</v>
      </c>
      <c r="AS1702" t="s">
        <v>1</v>
      </c>
      <c r="AT1702" t="s">
        <v>1</v>
      </c>
      <c r="AU1702" t="s">
        <v>1</v>
      </c>
      <c r="AV1702" t="s">
        <v>1</v>
      </c>
      <c r="AW1702" t="s">
        <v>11</v>
      </c>
      <c r="AX1702">
        <f>Tabla1[[#This Row],[precio del paquete]]-Tabla1[[#This Row],[Saldo_Deudor]]</f>
        <v>250</v>
      </c>
      <c r="AY1702">
        <v>14550</v>
      </c>
      <c r="AZ1702">
        <v>0</v>
      </c>
      <c r="BA1702">
        <v>0</v>
      </c>
      <c r="BB1702" s="20">
        <v>0</v>
      </c>
      <c r="BC1702" t="s">
        <v>3857</v>
      </c>
      <c r="BD1702" t="s">
        <v>6077</v>
      </c>
      <c r="BE1702" t="s">
        <v>3</v>
      </c>
      <c r="BF1702" t="s">
        <v>3</v>
      </c>
      <c r="BG1702" t="s">
        <v>3</v>
      </c>
      <c r="BH1702" t="s">
        <v>3</v>
      </c>
      <c r="BI1702" t="s">
        <v>3</v>
      </c>
      <c r="BJ1702" s="18" t="s">
        <v>6124</v>
      </c>
      <c r="BK1702" t="s">
        <v>3</v>
      </c>
      <c r="BL1702" t="s">
        <v>132</v>
      </c>
      <c r="BM1702" t="s">
        <v>1</v>
      </c>
      <c r="BN1702">
        <f>Tabla1[[#This Row],[precio del paquete]]</f>
        <v>14800</v>
      </c>
      <c r="BO1702" t="s">
        <v>1</v>
      </c>
      <c r="BP1702" t="s">
        <v>1</v>
      </c>
      <c r="BQ1702" t="s">
        <v>1</v>
      </c>
      <c r="BR1702" t="s">
        <v>1</v>
      </c>
      <c r="BS1702" t="s">
        <v>1</v>
      </c>
      <c r="BT1702" t="s">
        <v>1</v>
      </c>
      <c r="BU1702" t="s">
        <v>1</v>
      </c>
      <c r="BV1702" t="s">
        <v>1</v>
      </c>
      <c r="BW1702" t="s">
        <v>0</v>
      </c>
      <c r="BX1702" t="s">
        <v>1</v>
      </c>
      <c r="BY1702" t="s">
        <v>1</v>
      </c>
      <c r="BZ1702" t="s">
        <v>1</v>
      </c>
      <c r="CA1702" t="s">
        <v>1</v>
      </c>
      <c r="CB1702" t="s">
        <v>1</v>
      </c>
      <c r="CD1702" t="str" cm="1">
        <f t="array" aca="1" ref="CD1702" ca="1">eConcatenar(A1702:CB1702,"|")</f>
        <v>HyyeMFCKKwLg8F5b|CAR2021-5809|3|MEMORIAL|TABASCO |CARDENAS|IDANCA SEGUNDA SECCION |2021-02-10|14800|0|250|50|2|0|0|0|0|0|0|0|0|0|0|0|0|0|0|LOPEZ|LOPEZ|ROBERTO|SOLTERO|X|X|CARRETERA A LIBERTAD |IDANCA SEGUNDA SECCION |X|9371661928|X|X|X|CARRETERA A LIBERTAD |X|LUNES|X|X|X|X|X|DOMICILIO |250|14550|0|0|0|2021-02-10|2021-02-17|x|x|x|x|x|QWZHGJ0U9KVTQO|x|HOMBRE|X|14800|X|X|X|X|X|X|X|X|CARDENAS|X|X|X|X|X</v>
      </c>
    </row>
    <row r="1703" spans="1:82" x14ac:dyDescent="0.25">
      <c r="A1703" t="s">
        <v>1837</v>
      </c>
      <c r="B1703" t="s">
        <v>2559</v>
      </c>
      <c r="C1703">
        <v>3</v>
      </c>
      <c r="D1703" t="s">
        <v>3183</v>
      </c>
      <c r="E1703" t="s">
        <v>12</v>
      </c>
      <c r="F1703" t="s">
        <v>0</v>
      </c>
      <c r="G1703" t="s">
        <v>3454</v>
      </c>
      <c r="H1703" t="s">
        <v>3762</v>
      </c>
      <c r="I1703">
        <v>14800</v>
      </c>
      <c r="J1703">
        <v>0</v>
      </c>
      <c r="K1703">
        <v>100</v>
      </c>
      <c r="L1703">
        <v>50</v>
      </c>
      <c r="M1703">
        <v>2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0</v>
      </c>
      <c r="AA1703">
        <v>0</v>
      </c>
      <c r="AB1703" t="s">
        <v>4224</v>
      </c>
      <c r="AC1703" t="s">
        <v>4290</v>
      </c>
      <c r="AD1703" t="s">
        <v>4729</v>
      </c>
      <c r="AE1703" t="s">
        <v>4</v>
      </c>
      <c r="AF1703" t="s">
        <v>1</v>
      </c>
      <c r="AG1703" t="s">
        <v>1</v>
      </c>
      <c r="AH1703" t="s">
        <v>5503</v>
      </c>
      <c r="AI1703" t="s">
        <v>3454</v>
      </c>
      <c r="AJ1703" t="s">
        <v>1</v>
      </c>
      <c r="AK1703">
        <v>9332708355</v>
      </c>
      <c r="AL1703" t="s">
        <v>1</v>
      </c>
      <c r="AM1703" t="s">
        <v>1</v>
      </c>
      <c r="AN1703" t="s">
        <v>1</v>
      </c>
      <c r="AO1703" t="s">
        <v>5503</v>
      </c>
      <c r="AP1703" t="s">
        <v>1</v>
      </c>
      <c r="AQ1703" t="s">
        <v>2</v>
      </c>
      <c r="AR1703" t="s">
        <v>1</v>
      </c>
      <c r="AS1703" t="s">
        <v>1</v>
      </c>
      <c r="AT1703" t="s">
        <v>1</v>
      </c>
      <c r="AU1703" t="s">
        <v>1</v>
      </c>
      <c r="AV1703" t="s">
        <v>1</v>
      </c>
      <c r="AW1703" t="s">
        <v>11</v>
      </c>
      <c r="AX1703">
        <f>Tabla1[[#This Row],[precio del paquete]]-Tabla1[[#This Row],[Saldo_Deudor]]</f>
        <v>100</v>
      </c>
      <c r="AY1703">
        <v>14700</v>
      </c>
      <c r="AZ1703">
        <v>0</v>
      </c>
      <c r="BA1703">
        <v>0</v>
      </c>
      <c r="BB1703" s="20">
        <v>0</v>
      </c>
      <c r="BC1703" t="s">
        <v>3762</v>
      </c>
      <c r="BD1703" t="s">
        <v>3888</v>
      </c>
      <c r="BE1703" t="s">
        <v>3</v>
      </c>
      <c r="BF1703" t="s">
        <v>3</v>
      </c>
      <c r="BG1703" t="s">
        <v>3</v>
      </c>
      <c r="BH1703" t="s">
        <v>3</v>
      </c>
      <c r="BI1703" t="s">
        <v>3</v>
      </c>
      <c r="BJ1703" s="19" t="s">
        <v>6124</v>
      </c>
      <c r="BK1703" t="s">
        <v>3</v>
      </c>
      <c r="BL1703" t="s">
        <v>132</v>
      </c>
      <c r="BM1703" t="s">
        <v>1</v>
      </c>
      <c r="BN1703">
        <f>Tabla1[[#This Row],[precio del paquete]]</f>
        <v>14800</v>
      </c>
      <c r="BO1703" t="s">
        <v>1</v>
      </c>
      <c r="BP1703" t="s">
        <v>1</v>
      </c>
      <c r="BQ1703" t="s">
        <v>1</v>
      </c>
      <c r="BR1703" t="s">
        <v>1</v>
      </c>
      <c r="BS1703" t="s">
        <v>1</v>
      </c>
      <c r="BT1703" t="s">
        <v>1</v>
      </c>
      <c r="BU1703" t="s">
        <v>1</v>
      </c>
      <c r="BV1703" t="s">
        <v>1</v>
      </c>
      <c r="BW1703" t="s">
        <v>0</v>
      </c>
      <c r="BX1703" t="s">
        <v>1</v>
      </c>
      <c r="BY1703" t="s">
        <v>1</v>
      </c>
      <c r="BZ1703" t="s">
        <v>1</v>
      </c>
      <c r="CA1703" t="s">
        <v>1</v>
      </c>
      <c r="CB1703" t="s">
        <v>1</v>
      </c>
      <c r="CD1703" t="str" cm="1">
        <f t="array" aca="1" ref="CD1703" ca="1">eConcatenar(A1703:CB1703,"|")</f>
        <v>PoVNu8rDxvCCroNL|CAR2021-7039|3|MEMORIAL|TABASCO |CARDENAS|NUEVA ESPERANZA |2021-11-18|14800|0|100|50|2|0|0|0|0|0|0|0|0|0|0|0|0|0|0|DOMINGUEZ|BROCA|DUINA|SOLTERO|X|X|CALLE PERIFERICO NORTE SIN NUMERO |NUEVA ESPERANZA |X|9332708355|X|X|X|CALLE PERIFERICO NORTE SIN NUMERO |X|LUNES|X|X|X|X|X|DOMICILIO |100|14700|0|0|0|2021-11-18|2021-11-25|x|x|x|x|x|QWZHGJ0U9KVTQO|x|HOMBRE|X|14800|X|X|X|X|X|X|X|X|CARDENAS|X|X|X|X|X</v>
      </c>
    </row>
    <row r="1704" spans="1:82" x14ac:dyDescent="0.25">
      <c r="A1704" t="s">
        <v>1838</v>
      </c>
      <c r="B1704" t="s">
        <v>2504</v>
      </c>
      <c r="C1704">
        <v>3</v>
      </c>
      <c r="D1704" t="s">
        <v>3183</v>
      </c>
      <c r="E1704" t="s">
        <v>12</v>
      </c>
      <c r="F1704" t="s">
        <v>0</v>
      </c>
      <c r="G1704" t="s">
        <v>3413</v>
      </c>
      <c r="H1704" t="s">
        <v>3882</v>
      </c>
      <c r="I1704">
        <v>14800</v>
      </c>
      <c r="J1704">
        <v>0</v>
      </c>
      <c r="K1704">
        <v>150</v>
      </c>
      <c r="L1704">
        <v>50</v>
      </c>
      <c r="M1704">
        <v>2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 t="s">
        <v>4680</v>
      </c>
      <c r="AC1704" t="s">
        <v>4329</v>
      </c>
      <c r="AD1704" t="s">
        <v>4681</v>
      </c>
      <c r="AE1704" t="s">
        <v>4</v>
      </c>
      <c r="AF1704" t="s">
        <v>1</v>
      </c>
      <c r="AG1704" t="s">
        <v>1</v>
      </c>
      <c r="AH1704" t="s">
        <v>5469</v>
      </c>
      <c r="AI1704" t="s">
        <v>3413</v>
      </c>
      <c r="AJ1704" t="s">
        <v>1</v>
      </c>
      <c r="AK1704">
        <v>9371015011</v>
      </c>
      <c r="AL1704" t="s">
        <v>1</v>
      </c>
      <c r="AM1704" t="s">
        <v>1</v>
      </c>
      <c r="AN1704" t="s">
        <v>1</v>
      </c>
      <c r="AO1704" t="s">
        <v>5469</v>
      </c>
      <c r="AP1704" t="s">
        <v>1</v>
      </c>
      <c r="AQ1704" t="s">
        <v>2</v>
      </c>
      <c r="AR1704" t="s">
        <v>1</v>
      </c>
      <c r="AS1704" t="s">
        <v>1</v>
      </c>
      <c r="AT1704" t="s">
        <v>1</v>
      </c>
      <c r="AU1704" t="s">
        <v>1</v>
      </c>
      <c r="AV1704" t="s">
        <v>1</v>
      </c>
      <c r="AW1704" t="s">
        <v>11</v>
      </c>
      <c r="AX1704">
        <f>Tabla1[[#This Row],[precio del paquete]]-Tabla1[[#This Row],[Saldo_Deudor]]</f>
        <v>150</v>
      </c>
      <c r="AY1704">
        <v>14650</v>
      </c>
      <c r="AZ1704">
        <v>0</v>
      </c>
      <c r="BA1704">
        <v>0</v>
      </c>
      <c r="BB1704" s="20">
        <v>0</v>
      </c>
      <c r="BC1704" t="s">
        <v>3882</v>
      </c>
      <c r="BD1704" t="s">
        <v>3858</v>
      </c>
      <c r="BE1704" t="s">
        <v>3</v>
      </c>
      <c r="BF1704" t="s">
        <v>3</v>
      </c>
      <c r="BG1704" t="s">
        <v>3</v>
      </c>
      <c r="BH1704" t="s">
        <v>3</v>
      </c>
      <c r="BI1704" t="s">
        <v>3</v>
      </c>
      <c r="BJ1704" s="18" t="s">
        <v>6124</v>
      </c>
      <c r="BK1704" t="s">
        <v>3</v>
      </c>
      <c r="BL1704" t="s">
        <v>132</v>
      </c>
      <c r="BM1704" t="s">
        <v>1</v>
      </c>
      <c r="BN1704">
        <f>Tabla1[[#This Row],[precio del paquete]]</f>
        <v>14800</v>
      </c>
      <c r="BO1704" t="s">
        <v>1</v>
      </c>
      <c r="BP1704" t="s">
        <v>1</v>
      </c>
      <c r="BQ1704" t="s">
        <v>1</v>
      </c>
      <c r="BR1704" t="s">
        <v>1</v>
      </c>
      <c r="BS1704" t="s">
        <v>1</v>
      </c>
      <c r="BT1704" t="s">
        <v>1</v>
      </c>
      <c r="BU1704" t="s">
        <v>1</v>
      </c>
      <c r="BV1704" t="s">
        <v>1</v>
      </c>
      <c r="BW1704" t="s">
        <v>0</v>
      </c>
      <c r="BX1704" t="s">
        <v>1</v>
      </c>
      <c r="BY1704" t="s">
        <v>1</v>
      </c>
      <c r="BZ1704" t="s">
        <v>1</v>
      </c>
      <c r="CA1704" t="s">
        <v>1</v>
      </c>
      <c r="CB1704" t="s">
        <v>1</v>
      </c>
      <c r="CD1704" t="str" cm="1">
        <f t="array" aca="1" ref="CD1704" ca="1">eConcatenar(A1704:CB1704,"|")</f>
        <v>fZ8mLgevFNZDfgpS|CAR2021-7534|3|MEMORIAL|TABASCO |CARDENAS|LA UNION |2021-11-12|14800|0|150|50|2|0|0|0|0|0|0|0|0|0|0|0|0|0|0|VALCAZAR|OVANDO|ROSITA|SOLTERO|X|X|CALLE NUMERO 6|LA UNION |X|9371015011|X|X|X|CALLE NUMERO 6|X|LUNES|X|X|X|X|X|DOMICILIO |150|14650|0|0|0|2021-11-12|2021-11-19|x|x|x|x|x|QWZHGJ0U9KVTQO|x|HOMBRE|X|14800|X|X|X|X|X|X|X|X|CARDENAS|X|X|X|X|X</v>
      </c>
    </row>
    <row r="1705" spans="1:82" x14ac:dyDescent="0.25">
      <c r="A1705" t="s">
        <v>1839</v>
      </c>
      <c r="B1705" t="s">
        <v>2526</v>
      </c>
      <c r="C1705">
        <v>3</v>
      </c>
      <c r="D1705" t="s">
        <v>3183</v>
      </c>
      <c r="E1705" t="s">
        <v>12</v>
      </c>
      <c r="F1705" t="s">
        <v>0</v>
      </c>
      <c r="G1705" t="s">
        <v>3430</v>
      </c>
      <c r="H1705" t="s">
        <v>3882</v>
      </c>
      <c r="I1705">
        <v>14800</v>
      </c>
      <c r="J1705">
        <v>0</v>
      </c>
      <c r="K1705">
        <v>50</v>
      </c>
      <c r="L1705">
        <v>50</v>
      </c>
      <c r="M1705">
        <v>2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 t="s">
        <v>4206</v>
      </c>
      <c r="AC1705" t="s">
        <v>4186</v>
      </c>
      <c r="AD1705" t="s">
        <v>4696</v>
      </c>
      <c r="AE1705" t="s">
        <v>4</v>
      </c>
      <c r="AF1705" t="s">
        <v>1</v>
      </c>
      <c r="AG1705" t="s">
        <v>1</v>
      </c>
      <c r="AH1705" t="s">
        <v>5482</v>
      </c>
      <c r="AI1705" t="s">
        <v>3430</v>
      </c>
      <c r="AJ1705" t="s">
        <v>1</v>
      </c>
      <c r="AK1705">
        <v>9371014189</v>
      </c>
      <c r="AL1705" t="s">
        <v>1</v>
      </c>
      <c r="AM1705" t="s">
        <v>1</v>
      </c>
      <c r="AN1705" t="s">
        <v>1</v>
      </c>
      <c r="AO1705" t="s">
        <v>5482</v>
      </c>
      <c r="AP1705" t="s">
        <v>1</v>
      </c>
      <c r="AQ1705" t="s">
        <v>2</v>
      </c>
      <c r="AR1705" t="s">
        <v>1</v>
      </c>
      <c r="AS1705" t="s">
        <v>1</v>
      </c>
      <c r="AT1705" t="s">
        <v>1</v>
      </c>
      <c r="AU1705" t="s">
        <v>1</v>
      </c>
      <c r="AV1705" t="s">
        <v>1</v>
      </c>
      <c r="AW1705" t="s">
        <v>11</v>
      </c>
      <c r="AX1705">
        <f>Tabla1[[#This Row],[precio del paquete]]-Tabla1[[#This Row],[Saldo_Deudor]]</f>
        <v>50</v>
      </c>
      <c r="AY1705">
        <v>14750</v>
      </c>
      <c r="AZ1705">
        <v>0</v>
      </c>
      <c r="BA1705">
        <v>0</v>
      </c>
      <c r="BB1705" s="20">
        <v>0</v>
      </c>
      <c r="BC1705" t="s">
        <v>3882</v>
      </c>
      <c r="BD1705" t="s">
        <v>3858</v>
      </c>
      <c r="BE1705" t="s">
        <v>3</v>
      </c>
      <c r="BF1705" t="s">
        <v>3</v>
      </c>
      <c r="BG1705" t="s">
        <v>3</v>
      </c>
      <c r="BH1705" t="s">
        <v>3</v>
      </c>
      <c r="BI1705" t="s">
        <v>3</v>
      </c>
      <c r="BJ1705" s="19" t="s">
        <v>6124</v>
      </c>
      <c r="BK1705" t="s">
        <v>3</v>
      </c>
      <c r="BL1705" t="s">
        <v>132</v>
      </c>
      <c r="BM1705" t="s">
        <v>1</v>
      </c>
      <c r="BN1705">
        <f>Tabla1[[#This Row],[precio del paquete]]</f>
        <v>14800</v>
      </c>
      <c r="BO1705" t="s">
        <v>1</v>
      </c>
      <c r="BP1705" t="s">
        <v>1</v>
      </c>
      <c r="BQ1705" t="s">
        <v>1</v>
      </c>
      <c r="BR1705" t="s">
        <v>1</v>
      </c>
      <c r="BS1705" t="s">
        <v>1</v>
      </c>
      <c r="BT1705" t="s">
        <v>1</v>
      </c>
      <c r="BU1705" t="s">
        <v>1</v>
      </c>
      <c r="BV1705" t="s">
        <v>1</v>
      </c>
      <c r="BW1705" t="s">
        <v>0</v>
      </c>
      <c r="BX1705" t="s">
        <v>1</v>
      </c>
      <c r="BY1705" t="s">
        <v>1</v>
      </c>
      <c r="BZ1705" t="s">
        <v>1</v>
      </c>
      <c r="CA1705" t="s">
        <v>1</v>
      </c>
      <c r="CB1705" t="s">
        <v>1</v>
      </c>
      <c r="CD1705" t="str" cm="1">
        <f t="array" aca="1" ref="CD1705" ca="1">eConcatenar(A1705:CB1705,"|")</f>
        <v>kzwSQMUmYKbKxGmN|CAR2021-7535|3|MEMORIAL|TABASCO |CARDENAS|LIRIO CASA NUMERO 20 |2021-11-12|14800|0|50|50|2|0|0|0|0|0|0|0|0|0|0|0|0|0|0|MARTINEZ|GARCIA|PASCUAL HUGO|SOLTERO|X|X|SANTA ROSALIA|LIRIO CASA NUMERO 20 |X|9371014189|X|X|X|SANTA ROSALIA|X|LUNES|X|X|X|X|X|DOMICILIO |50|14750|0|0|0|2021-11-12|2021-11-19|x|x|x|x|x|QWZHGJ0U9KVTQO|x|HOMBRE|X|14800|X|X|X|X|X|X|X|X|CARDENAS|X|X|X|X|X</v>
      </c>
    </row>
    <row r="1706" spans="1:82" x14ac:dyDescent="0.25">
      <c r="A1706" t="s">
        <v>1840</v>
      </c>
      <c r="B1706" t="s">
        <v>2890</v>
      </c>
      <c r="C1706">
        <v>3</v>
      </c>
      <c r="D1706" t="s">
        <v>3183</v>
      </c>
      <c r="E1706" t="s">
        <v>3188</v>
      </c>
      <c r="F1706" t="s">
        <v>3189</v>
      </c>
      <c r="G1706" t="s">
        <v>3620</v>
      </c>
      <c r="H1706" t="s">
        <v>4074</v>
      </c>
      <c r="I1706">
        <v>14800</v>
      </c>
      <c r="J1706">
        <v>0</v>
      </c>
      <c r="K1706">
        <v>200</v>
      </c>
      <c r="L1706">
        <v>50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0</v>
      </c>
      <c r="AB1706" t="s">
        <v>4206</v>
      </c>
      <c r="AC1706" t="s">
        <v>4231</v>
      </c>
      <c r="AD1706" t="s">
        <v>4189</v>
      </c>
      <c r="AE1706" t="s">
        <v>4</v>
      </c>
      <c r="AF1706" t="s">
        <v>1</v>
      </c>
      <c r="AG1706" t="s">
        <v>1</v>
      </c>
      <c r="AH1706" t="s">
        <v>5733</v>
      </c>
      <c r="AI1706" t="s">
        <v>3620</v>
      </c>
      <c r="AJ1706" t="s">
        <v>1</v>
      </c>
      <c r="AK1706">
        <v>9331453447</v>
      </c>
      <c r="AL1706" t="s">
        <v>1</v>
      </c>
      <c r="AM1706" t="s">
        <v>1</v>
      </c>
      <c r="AN1706" t="s">
        <v>1</v>
      </c>
      <c r="AO1706" t="s">
        <v>5733</v>
      </c>
      <c r="AP1706" t="s">
        <v>1</v>
      </c>
      <c r="AQ1706" t="s">
        <v>2</v>
      </c>
      <c r="AR1706" t="s">
        <v>1</v>
      </c>
      <c r="AS1706" t="s">
        <v>1</v>
      </c>
      <c r="AT1706" t="s">
        <v>1</v>
      </c>
      <c r="AU1706" t="s">
        <v>1</v>
      </c>
      <c r="AV1706" t="s">
        <v>1</v>
      </c>
      <c r="AW1706" t="s">
        <v>11</v>
      </c>
      <c r="AX1706">
        <f>Tabla1[[#This Row],[precio del paquete]]-Tabla1[[#This Row],[Saldo_Deudor]]</f>
        <v>300</v>
      </c>
      <c r="AY1706">
        <v>14500</v>
      </c>
      <c r="AZ1706">
        <v>0</v>
      </c>
      <c r="BA1706">
        <v>0</v>
      </c>
      <c r="BB1706" s="20">
        <v>0</v>
      </c>
      <c r="BC1706" t="s">
        <v>4135</v>
      </c>
      <c r="BD1706" t="s">
        <v>6008</v>
      </c>
      <c r="BE1706" t="s">
        <v>3</v>
      </c>
      <c r="BF1706" t="s">
        <v>3</v>
      </c>
      <c r="BG1706" t="s">
        <v>3</v>
      </c>
      <c r="BH1706" t="s">
        <v>3</v>
      </c>
      <c r="BI1706" t="s">
        <v>3</v>
      </c>
      <c r="BJ1706" s="18" t="s">
        <v>6124</v>
      </c>
      <c r="BK1706" t="s">
        <v>3</v>
      </c>
      <c r="BL1706" t="s">
        <v>132</v>
      </c>
      <c r="BM1706" t="s">
        <v>1</v>
      </c>
      <c r="BN1706">
        <f>Tabla1[[#This Row],[precio del paquete]]</f>
        <v>14800</v>
      </c>
      <c r="BO1706" t="s">
        <v>1</v>
      </c>
      <c r="BP1706" t="s">
        <v>1</v>
      </c>
      <c r="BQ1706" t="s">
        <v>1</v>
      </c>
      <c r="BR1706" t="s">
        <v>1</v>
      </c>
      <c r="BS1706" t="s">
        <v>1</v>
      </c>
      <c r="BT1706" t="s">
        <v>1</v>
      </c>
      <c r="BU1706" t="s">
        <v>1</v>
      </c>
      <c r="BV1706" t="s">
        <v>1</v>
      </c>
      <c r="BW1706" t="s">
        <v>0</v>
      </c>
      <c r="BX1706" t="s">
        <v>1</v>
      </c>
      <c r="BY1706" t="s">
        <v>1</v>
      </c>
      <c r="BZ1706" t="s">
        <v>1</v>
      </c>
      <c r="CA1706" t="s">
        <v>1</v>
      </c>
      <c r="CB1706" t="s">
        <v>1</v>
      </c>
      <c r="CD1706" t="str" cm="1">
        <f t="array" aca="1" ref="CD1706" ca="1">eConcatenar(A1706:CB1706,"|")</f>
        <v>XkPcWRizG9eLUaTa|COM2021-3987|3|MEMORIAL|TABASCO|COMALCALCO|VILLA CHICHICAPA|2021-12-21|14800|0|200|50|0|0|0|0|0|0|0|0|0|0|0|0|0|0|0|MARTINEZ|MORALES|MARIA CRUZ|SOLTERO|X|X|CALLE 27 DE FEBRERO |VILLA CHICHICAPA|X|9331453447|X|X|X|CALLE 27 DE FEBRERO |X|LUNES|X|X|X|X|X|DOMICILIO |300|14500|0|0|0|2021-12-15|2021-12-22|x|x|x|x|x|QWZHGJ0U9KVTQO|x|HOMBRE|X|14800|X|X|X|X|X|X|X|X|CARDENAS|X|X|X|X|X</v>
      </c>
    </row>
    <row r="1707" spans="1:82" x14ac:dyDescent="0.25">
      <c r="A1707" t="s">
        <v>1841</v>
      </c>
      <c r="B1707" t="s">
        <v>2466</v>
      </c>
      <c r="C1707">
        <v>3</v>
      </c>
      <c r="D1707" t="s">
        <v>3183</v>
      </c>
      <c r="E1707" t="s">
        <v>3188</v>
      </c>
      <c r="F1707" t="s">
        <v>3189</v>
      </c>
      <c r="G1707" t="s">
        <v>3389</v>
      </c>
      <c r="H1707" t="s">
        <v>3765</v>
      </c>
      <c r="I1707">
        <v>14800</v>
      </c>
      <c r="J1707">
        <v>0</v>
      </c>
      <c r="K1707">
        <v>100</v>
      </c>
      <c r="L1707">
        <v>50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 t="s">
        <v>4201</v>
      </c>
      <c r="AC1707" t="s">
        <v>4255</v>
      </c>
      <c r="AD1707" t="s">
        <v>4640</v>
      </c>
      <c r="AE1707" t="s">
        <v>4</v>
      </c>
      <c r="AF1707" t="s">
        <v>1</v>
      </c>
      <c r="AG1707" t="s">
        <v>1</v>
      </c>
      <c r="AH1707" t="s">
        <v>5445</v>
      </c>
      <c r="AI1707" t="s">
        <v>3389</v>
      </c>
      <c r="AJ1707" t="s">
        <v>1</v>
      </c>
      <c r="AK1707">
        <v>9331556239</v>
      </c>
      <c r="AL1707" t="s">
        <v>1</v>
      </c>
      <c r="AM1707" t="s">
        <v>1</v>
      </c>
      <c r="AN1707" t="s">
        <v>1</v>
      </c>
      <c r="AO1707" t="s">
        <v>5445</v>
      </c>
      <c r="AP1707" t="s">
        <v>1</v>
      </c>
      <c r="AQ1707" t="s">
        <v>2</v>
      </c>
      <c r="AR1707" t="s">
        <v>1</v>
      </c>
      <c r="AS1707" t="s">
        <v>1</v>
      </c>
      <c r="AT1707" t="s">
        <v>1</v>
      </c>
      <c r="AU1707" t="s">
        <v>1</v>
      </c>
      <c r="AV1707" t="s">
        <v>1</v>
      </c>
      <c r="AW1707" t="s">
        <v>11</v>
      </c>
      <c r="AX1707">
        <f>Tabla1[[#This Row],[precio del paquete]]-Tabla1[[#This Row],[Saldo_Deudor]]</f>
        <v>700</v>
      </c>
      <c r="AY1707">
        <v>14100</v>
      </c>
      <c r="AZ1707">
        <v>0</v>
      </c>
      <c r="BA1707">
        <v>0</v>
      </c>
      <c r="BB1707" s="20">
        <v>0</v>
      </c>
      <c r="BC1707" t="s">
        <v>3825</v>
      </c>
      <c r="BD1707" t="s">
        <v>4074</v>
      </c>
      <c r="BE1707" t="s">
        <v>3</v>
      </c>
      <c r="BF1707" t="s">
        <v>3</v>
      </c>
      <c r="BG1707" t="s">
        <v>3</v>
      </c>
      <c r="BH1707" t="s">
        <v>3</v>
      </c>
      <c r="BI1707" t="s">
        <v>3</v>
      </c>
      <c r="BJ1707" s="19" t="s">
        <v>6148</v>
      </c>
      <c r="BK1707" t="s">
        <v>3</v>
      </c>
      <c r="BL1707" t="s">
        <v>132</v>
      </c>
      <c r="BM1707" t="s">
        <v>1</v>
      </c>
      <c r="BN1707">
        <f>Tabla1[[#This Row],[precio del paquete]]</f>
        <v>14800</v>
      </c>
      <c r="BO1707" t="s">
        <v>1</v>
      </c>
      <c r="BP1707" t="s">
        <v>1</v>
      </c>
      <c r="BQ1707" t="s">
        <v>1</v>
      </c>
      <c r="BR1707" t="s">
        <v>1</v>
      </c>
      <c r="BS1707" t="s">
        <v>1</v>
      </c>
      <c r="BT1707" t="s">
        <v>1</v>
      </c>
      <c r="BU1707" t="s">
        <v>1</v>
      </c>
      <c r="BV1707" t="s">
        <v>1</v>
      </c>
      <c r="BW1707" t="s">
        <v>0</v>
      </c>
      <c r="BX1707" t="s">
        <v>1</v>
      </c>
      <c r="BY1707" t="s">
        <v>1</v>
      </c>
      <c r="BZ1707" t="s">
        <v>1</v>
      </c>
      <c r="CA1707" t="s">
        <v>1</v>
      </c>
      <c r="CB1707" t="s">
        <v>1</v>
      </c>
      <c r="CD1707" t="str" cm="1">
        <f t="array" aca="1" ref="CD1707" ca="1">eConcatenar(A1707:CB1707,"|")</f>
        <v>nXs6dTR5fMYk6vNI|COM2021-3720|3|MEMORIAL|TABASCO|COMALCALCO|INDEPENDENCIA PRIMERA|2021-11-16|14800|0|100|50|0|0|0|0|0|0|0|0|0|0|0|0|0|0|0|HERNANDEZ|ALVARADO|HERNAN|SOLTERO|X|X|CARRETERA A INDEPENDENCIA SEGUNDA SIN NUMERO|INDEPENDENCIA PRIMERA|X|9331556239|X|X|X|CARRETERA A INDEPENDENCIA SEGUNDA SIN NUMERO|X|LUNES|X|X|X|X|X|DOMICILIO |700|14100|0|0|0|2021-12-14|2021-12-21|x|x|x|x|x|PIZ5DTWQQTZRNTG|x|HOMBRE|X|14800|X|X|X|X|X|X|X|X|CARDENAS|X|X|X|X|X</v>
      </c>
    </row>
    <row r="1708" spans="1:82" x14ac:dyDescent="0.25">
      <c r="A1708" t="s">
        <v>1842</v>
      </c>
      <c r="B1708" t="s">
        <v>2553</v>
      </c>
      <c r="C1708">
        <v>3</v>
      </c>
      <c r="D1708" t="s">
        <v>3183</v>
      </c>
      <c r="E1708" t="s">
        <v>3188</v>
      </c>
      <c r="F1708" t="s">
        <v>3191</v>
      </c>
      <c r="G1708" t="s">
        <v>3449</v>
      </c>
      <c r="H1708" t="s">
        <v>3765</v>
      </c>
      <c r="I1708">
        <v>14800</v>
      </c>
      <c r="J1708">
        <v>0</v>
      </c>
      <c r="K1708">
        <v>300</v>
      </c>
      <c r="L1708">
        <v>50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0</v>
      </c>
      <c r="AB1708" t="s">
        <v>4720</v>
      </c>
      <c r="AC1708" t="s">
        <v>4237</v>
      </c>
      <c r="AD1708" t="s">
        <v>4721</v>
      </c>
      <c r="AE1708" t="s">
        <v>4</v>
      </c>
      <c r="AF1708" t="s">
        <v>1</v>
      </c>
      <c r="AG1708" t="s">
        <v>1</v>
      </c>
      <c r="AH1708" t="s">
        <v>5499</v>
      </c>
      <c r="AI1708" t="s">
        <v>3449</v>
      </c>
      <c r="AJ1708" t="s">
        <v>1</v>
      </c>
      <c r="AK1708">
        <v>9331573864</v>
      </c>
      <c r="AL1708" t="s">
        <v>1</v>
      </c>
      <c r="AM1708" t="s">
        <v>1</v>
      </c>
      <c r="AN1708" t="s">
        <v>1</v>
      </c>
      <c r="AO1708" t="s">
        <v>5499</v>
      </c>
      <c r="AP1708" t="s">
        <v>1</v>
      </c>
      <c r="AQ1708" t="s">
        <v>2</v>
      </c>
      <c r="AR1708" t="s">
        <v>1</v>
      </c>
      <c r="AS1708" t="s">
        <v>1</v>
      </c>
      <c r="AT1708" t="s">
        <v>1</v>
      </c>
      <c r="AU1708" t="s">
        <v>1</v>
      </c>
      <c r="AV1708" t="s">
        <v>1</v>
      </c>
      <c r="AW1708" t="s">
        <v>11</v>
      </c>
      <c r="AX1708">
        <f>Tabla1[[#This Row],[precio del paquete]]-Tabla1[[#This Row],[Saldo_Deudor]]</f>
        <v>300</v>
      </c>
      <c r="AY1708">
        <v>14500</v>
      </c>
      <c r="AZ1708">
        <v>0</v>
      </c>
      <c r="BA1708">
        <v>0</v>
      </c>
      <c r="BB1708" s="20">
        <v>0</v>
      </c>
      <c r="BC1708" t="s">
        <v>3825</v>
      </c>
      <c r="BD1708" t="s">
        <v>4074</v>
      </c>
      <c r="BE1708" t="s">
        <v>3</v>
      </c>
      <c r="BF1708" t="s">
        <v>3</v>
      </c>
      <c r="BG1708" t="s">
        <v>3</v>
      </c>
      <c r="BH1708" t="s">
        <v>3</v>
      </c>
      <c r="BI1708" t="s">
        <v>3</v>
      </c>
      <c r="BJ1708" s="18" t="s">
        <v>6148</v>
      </c>
      <c r="BK1708" t="s">
        <v>3</v>
      </c>
      <c r="BL1708" t="s">
        <v>132</v>
      </c>
      <c r="BM1708" t="s">
        <v>1</v>
      </c>
      <c r="BN1708">
        <f>Tabla1[[#This Row],[precio del paquete]]</f>
        <v>14800</v>
      </c>
      <c r="BO1708" t="s">
        <v>1</v>
      </c>
      <c r="BP1708" t="s">
        <v>1</v>
      </c>
      <c r="BQ1708" t="s">
        <v>1</v>
      </c>
      <c r="BR1708" t="s">
        <v>1</v>
      </c>
      <c r="BS1708" t="s">
        <v>1</v>
      </c>
      <c r="BT1708" t="s">
        <v>1</v>
      </c>
      <c r="BU1708" t="s">
        <v>1</v>
      </c>
      <c r="BV1708" t="s">
        <v>1</v>
      </c>
      <c r="BW1708" t="s">
        <v>0</v>
      </c>
      <c r="BX1708" t="s">
        <v>1</v>
      </c>
      <c r="BY1708" t="s">
        <v>1</v>
      </c>
      <c r="BZ1708" t="s">
        <v>1</v>
      </c>
      <c r="CA1708" t="s">
        <v>1</v>
      </c>
      <c r="CB1708" t="s">
        <v>1</v>
      </c>
      <c r="CD1708" t="str" cm="1">
        <f t="array" aca="1" ref="CD1708" ca="1">eConcatenar(A1708:CB1708,"|")</f>
        <v>XHEca5GKVstvD87E|CAR2021-3715|3|MEMORIAL|TABASCO|CUNDUACAN|NICOLAS BRAVO |2021-11-16|14800|0|300|50|0|0|0|0|0|0|0|0|0|0|0|0|0|0|0|RICRADEZ|ALEJANDRO|CELEDINO|SOLTERO|X|X|NICOLAS BRAVO|NICOLAS BRAVO |X|9331573864|X|X|X|NICOLAS BRAVO|X|LUNES|X|X|X|X|X|DOMICILIO |300|14500|0|0|0|2021-12-14|2021-12-21|x|x|x|x|x|PIZ5DTWQQTZRNTG|x|HOMBRE|X|14800|X|X|X|X|X|X|X|X|CARDENAS|X|X|X|X|X</v>
      </c>
    </row>
    <row r="1709" spans="1:82" x14ac:dyDescent="0.25">
      <c r="A1709" t="s">
        <v>1843</v>
      </c>
      <c r="B1709" t="s">
        <v>2525</v>
      </c>
      <c r="C1709">
        <v>3</v>
      </c>
      <c r="D1709" t="s">
        <v>3183</v>
      </c>
      <c r="E1709" t="s">
        <v>3188</v>
      </c>
      <c r="F1709" t="s">
        <v>3191</v>
      </c>
      <c r="G1709" t="s">
        <v>3429</v>
      </c>
      <c r="H1709" t="s">
        <v>3760</v>
      </c>
      <c r="I1709">
        <v>14800</v>
      </c>
      <c r="J1709">
        <v>0</v>
      </c>
      <c r="K1709">
        <v>200</v>
      </c>
      <c r="L1709">
        <v>50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 t="s">
        <v>4627</v>
      </c>
      <c r="AC1709" t="s">
        <v>4188</v>
      </c>
      <c r="AD1709" t="s">
        <v>4695</v>
      </c>
      <c r="AE1709" t="s">
        <v>4</v>
      </c>
      <c r="AF1709" t="s">
        <v>1</v>
      </c>
      <c r="AG1709" t="s">
        <v>1</v>
      </c>
      <c r="AH1709" t="s">
        <v>3429</v>
      </c>
      <c r="AI1709" t="s">
        <v>3429</v>
      </c>
      <c r="AJ1709" t="s">
        <v>1</v>
      </c>
      <c r="AK1709">
        <v>9332101382</v>
      </c>
      <c r="AL1709" t="s">
        <v>1</v>
      </c>
      <c r="AM1709" t="s">
        <v>1</v>
      </c>
      <c r="AN1709" t="s">
        <v>1</v>
      </c>
      <c r="AO1709" t="s">
        <v>3429</v>
      </c>
      <c r="AP1709" t="s">
        <v>1</v>
      </c>
      <c r="AQ1709" t="s">
        <v>2</v>
      </c>
      <c r="AR1709" t="s">
        <v>1</v>
      </c>
      <c r="AS1709" t="s">
        <v>1</v>
      </c>
      <c r="AT1709" t="s">
        <v>1</v>
      </c>
      <c r="AU1709" t="s">
        <v>1</v>
      </c>
      <c r="AV1709" t="s">
        <v>1</v>
      </c>
      <c r="AW1709" t="s">
        <v>11</v>
      </c>
      <c r="AX1709">
        <f>Tabla1[[#This Row],[precio del paquete]]-Tabla1[[#This Row],[Saldo_Deudor]]</f>
        <v>1000</v>
      </c>
      <c r="AY1709">
        <v>13800</v>
      </c>
      <c r="AZ1709">
        <v>0</v>
      </c>
      <c r="BA1709">
        <v>0</v>
      </c>
      <c r="BB1709" s="20">
        <v>0</v>
      </c>
      <c r="BC1709" t="s">
        <v>3983</v>
      </c>
      <c r="BD1709" t="s">
        <v>6048</v>
      </c>
      <c r="BE1709" t="s">
        <v>3</v>
      </c>
      <c r="BF1709" t="s">
        <v>3</v>
      </c>
      <c r="BG1709" t="s">
        <v>3</v>
      </c>
      <c r="BH1709" t="s">
        <v>3</v>
      </c>
      <c r="BI1709" t="s">
        <v>3</v>
      </c>
      <c r="BJ1709" s="19" t="s">
        <v>6148</v>
      </c>
      <c r="BK1709" t="s">
        <v>3</v>
      </c>
      <c r="BL1709" t="s">
        <v>132</v>
      </c>
      <c r="BM1709" t="s">
        <v>1</v>
      </c>
      <c r="BN1709">
        <f>Tabla1[[#This Row],[precio del paquete]]</f>
        <v>14800</v>
      </c>
      <c r="BO1709" t="s">
        <v>1</v>
      </c>
      <c r="BP1709" t="s">
        <v>1</v>
      </c>
      <c r="BQ1709" t="s">
        <v>1</v>
      </c>
      <c r="BR1709" t="s">
        <v>1</v>
      </c>
      <c r="BS1709" t="s">
        <v>1</v>
      </c>
      <c r="BT1709" t="s">
        <v>1</v>
      </c>
      <c r="BU1709" t="s">
        <v>1</v>
      </c>
      <c r="BV1709" t="s">
        <v>1</v>
      </c>
      <c r="BW1709" t="s">
        <v>0</v>
      </c>
      <c r="BX1709" t="s">
        <v>1</v>
      </c>
      <c r="BY1709" t="s">
        <v>1</v>
      </c>
      <c r="BZ1709" t="s">
        <v>1</v>
      </c>
      <c r="CA1709" t="s">
        <v>1</v>
      </c>
      <c r="CB1709" t="s">
        <v>1</v>
      </c>
      <c r="CD1709" t="str" cm="1">
        <f t="array" aca="1" ref="CD1709" ca="1">eConcatenar(A1709:CB1709,"|")</f>
        <v>iNgLzHwDgQKHrtfI|CAR2021-3549|3|MEMORIAL|TABASCO|CUNDUACAN|LINO MORINO|2021-06-11|14800|0|200|50|0|0|0|0|0|0|0|0|0|0|0|0|0|0|0|VIVAS|ARIAS|MIGUELA|SOLTERO|X|X|LINO MORINO|LINO MORINO|X|9332101382|X|X|X|LINO MORINO|X|LUNES|X|X|X|X|X|DOMICILIO |1000|13800|0|0|0|2022-07-01|2022-07-08|x|x|x|x|x|PIZ5DTWQQTZRNTG|x|HOMBRE|X|14800|X|X|X|X|X|X|X|X|CARDENAS|X|X|X|X|X</v>
      </c>
    </row>
    <row r="1710" spans="1:82" x14ac:dyDescent="0.25">
      <c r="A1710" t="s">
        <v>1844</v>
      </c>
      <c r="B1710" t="s">
        <v>2463</v>
      </c>
      <c r="C1710">
        <v>3</v>
      </c>
      <c r="D1710" t="s">
        <v>3183</v>
      </c>
      <c r="E1710" t="s">
        <v>3188</v>
      </c>
      <c r="F1710" t="s">
        <v>0</v>
      </c>
      <c r="G1710" t="s">
        <v>3387</v>
      </c>
      <c r="H1710" t="s">
        <v>3833</v>
      </c>
      <c r="I1710">
        <v>14800</v>
      </c>
      <c r="J1710">
        <v>0</v>
      </c>
      <c r="K1710">
        <v>100</v>
      </c>
      <c r="L1710">
        <v>50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 t="s">
        <v>4184</v>
      </c>
      <c r="AC1710" t="s">
        <v>4201</v>
      </c>
      <c r="AD1710" t="s">
        <v>13</v>
      </c>
      <c r="AE1710" t="s">
        <v>4</v>
      </c>
      <c r="AF1710" t="s">
        <v>1</v>
      </c>
      <c r="AG1710" t="s">
        <v>1</v>
      </c>
      <c r="AH1710" t="s">
        <v>5444</v>
      </c>
      <c r="AI1710" t="s">
        <v>3387</v>
      </c>
      <c r="AJ1710" t="s">
        <v>1</v>
      </c>
      <c r="AK1710">
        <v>9931590164</v>
      </c>
      <c r="AL1710" t="s">
        <v>1</v>
      </c>
      <c r="AM1710" t="s">
        <v>1</v>
      </c>
      <c r="AN1710" t="s">
        <v>1</v>
      </c>
      <c r="AO1710" t="s">
        <v>5444</v>
      </c>
      <c r="AP1710" t="s">
        <v>1</v>
      </c>
      <c r="AQ1710" t="s">
        <v>2</v>
      </c>
      <c r="AR1710" t="s">
        <v>1</v>
      </c>
      <c r="AS1710" t="s">
        <v>1</v>
      </c>
      <c r="AT1710" t="s">
        <v>1</v>
      </c>
      <c r="AU1710" t="s">
        <v>1</v>
      </c>
      <c r="AV1710" t="s">
        <v>1</v>
      </c>
      <c r="AW1710" t="s">
        <v>11</v>
      </c>
      <c r="AX1710" s="11">
        <f>Tabla1[[#This Row],[precio del paquete]]-Tabla1[[#This Row],[Saldo_Deudor]]</f>
        <v>3800</v>
      </c>
      <c r="AY1710">
        <v>11000</v>
      </c>
      <c r="AZ1710" s="11">
        <v>0</v>
      </c>
      <c r="BA1710" s="11">
        <v>0</v>
      </c>
      <c r="BB1710" s="22">
        <v>0</v>
      </c>
      <c r="BC1710" t="s">
        <v>3786</v>
      </c>
      <c r="BD1710" t="s">
        <v>3838</v>
      </c>
      <c r="BE1710" s="11" t="s">
        <v>3</v>
      </c>
      <c r="BF1710" s="11" t="s">
        <v>3</v>
      </c>
      <c r="BG1710" s="11" t="s">
        <v>3</v>
      </c>
      <c r="BH1710" s="11" t="s">
        <v>3</v>
      </c>
      <c r="BI1710" s="11" t="s">
        <v>3</v>
      </c>
      <c r="BJ1710" s="18" t="s">
        <v>6148</v>
      </c>
      <c r="BK1710" s="11" t="s">
        <v>3</v>
      </c>
      <c r="BL1710" s="11" t="s">
        <v>132</v>
      </c>
      <c r="BM1710" s="11" t="s">
        <v>1</v>
      </c>
      <c r="BN1710" s="7">
        <f>Tabla1[[#This Row],[precio del paquete]]</f>
        <v>14800</v>
      </c>
      <c r="BO1710" t="s">
        <v>1</v>
      </c>
      <c r="BP1710" t="s">
        <v>1</v>
      </c>
      <c r="BQ1710" t="s">
        <v>1</v>
      </c>
      <c r="BR1710" t="s">
        <v>1</v>
      </c>
      <c r="BS1710" t="s">
        <v>1</v>
      </c>
      <c r="BT1710" t="s">
        <v>1</v>
      </c>
      <c r="BU1710" t="s">
        <v>1</v>
      </c>
      <c r="BV1710" t="s">
        <v>1</v>
      </c>
      <c r="BW1710" t="s">
        <v>0</v>
      </c>
      <c r="BX1710" t="s">
        <v>1</v>
      </c>
      <c r="BY1710" t="s">
        <v>1</v>
      </c>
      <c r="BZ1710" t="s">
        <v>1</v>
      </c>
      <c r="CA1710" t="s">
        <v>1</v>
      </c>
      <c r="CB1710" t="s">
        <v>1</v>
      </c>
      <c r="CD1710" t="str" cm="1">
        <f t="array" aca="1" ref="CD1710" ca="1">eConcatenar(A1710:CB1710,"|")</f>
        <v>jI6LFEOoFRaP5AJ3|CAR2021-6808|3|MEMORIAL|TABASCO|CARDENAS|IGNACIO GUTIERREZ GOMEZ|2021-08-11|14800|0|100|50|0|0|0|0|0|0|0|0|0|0|0|0|0|0|0|PEREZ|HERNANDEZ|GUTIERREZ|SOLTERO|X|X|CALLE ALVARO OBREGON NUMERO 333|IGNACIO GUTIERREZ GOMEZ|X|9931590164|X|X|X|CALLE ALVARO OBREGON NUMERO 333|X|LUNES|X|X|X|X|X|DOMICILIO |3800|11000|0|0|0|2021-04-12|2021-04-19|x|x|x|x|x|PIZ5DTWQQTZRNTG|x|HOMBRE|X|14800|X|X|X|X|X|X|X|X|CARDENAS|X|X|X|X|X</v>
      </c>
    </row>
    <row r="1711" spans="1:82" x14ac:dyDescent="0.25">
      <c r="A1711" t="s">
        <v>1845</v>
      </c>
      <c r="B1711" t="s">
        <v>2165</v>
      </c>
      <c r="C1711">
        <v>3</v>
      </c>
      <c r="D1711" t="s">
        <v>3183</v>
      </c>
      <c r="E1711" t="s">
        <v>3188</v>
      </c>
      <c r="F1711" t="s">
        <v>0</v>
      </c>
      <c r="G1711" t="s">
        <v>3220</v>
      </c>
      <c r="H1711" t="s">
        <v>3777</v>
      </c>
      <c r="I1711">
        <v>14800</v>
      </c>
      <c r="J1711">
        <v>0</v>
      </c>
      <c r="K1711">
        <v>200</v>
      </c>
      <c r="L1711">
        <v>50</v>
      </c>
      <c r="M1711">
        <v>2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 t="s">
        <v>4221</v>
      </c>
      <c r="AC1711" t="s">
        <v>4255</v>
      </c>
      <c r="AD1711" t="s">
        <v>4256</v>
      </c>
      <c r="AE1711" t="s">
        <v>4</v>
      </c>
      <c r="AF1711" t="s">
        <v>1</v>
      </c>
      <c r="AG1711" t="s">
        <v>1</v>
      </c>
      <c r="AH1711" t="s">
        <v>5209</v>
      </c>
      <c r="AI1711" t="s">
        <v>3220</v>
      </c>
      <c r="AJ1711" t="s">
        <v>1</v>
      </c>
      <c r="AK1711">
        <v>9371374472</v>
      </c>
      <c r="AL1711" t="s">
        <v>1</v>
      </c>
      <c r="AM1711" t="s">
        <v>1</v>
      </c>
      <c r="AN1711" t="s">
        <v>1</v>
      </c>
      <c r="AO1711" t="s">
        <v>5209</v>
      </c>
      <c r="AP1711" t="s">
        <v>1</v>
      </c>
      <c r="AQ1711" t="s">
        <v>2</v>
      </c>
      <c r="AR1711" t="s">
        <v>1</v>
      </c>
      <c r="AS1711" t="s">
        <v>1</v>
      </c>
      <c r="AT1711" t="s">
        <v>1</v>
      </c>
      <c r="AU1711" t="s">
        <v>1</v>
      </c>
      <c r="AV1711" t="s">
        <v>1</v>
      </c>
      <c r="AW1711" t="s">
        <v>11</v>
      </c>
      <c r="AX1711" s="11">
        <f>Tabla1[[#This Row],[precio del paquete]]-Tabla1[[#This Row],[Saldo_Deudor]]</f>
        <v>200</v>
      </c>
      <c r="AY1711">
        <v>14600</v>
      </c>
      <c r="AZ1711" s="11">
        <v>0</v>
      </c>
      <c r="BA1711" s="11">
        <v>0</v>
      </c>
      <c r="BB1711" s="22">
        <v>0</v>
      </c>
      <c r="BC1711" t="s">
        <v>3777</v>
      </c>
      <c r="BD1711" t="s">
        <v>3955</v>
      </c>
      <c r="BE1711" s="11" t="s">
        <v>3</v>
      </c>
      <c r="BF1711" s="11" t="s">
        <v>3</v>
      </c>
      <c r="BG1711" s="11" t="s">
        <v>3</v>
      </c>
      <c r="BH1711" s="11" t="s">
        <v>3</v>
      </c>
      <c r="BI1711" s="11" t="s">
        <v>3</v>
      </c>
      <c r="BJ1711" s="19" t="s">
        <v>6129</v>
      </c>
      <c r="BK1711" s="11" t="s">
        <v>3</v>
      </c>
      <c r="BL1711" s="11" t="s">
        <v>132</v>
      </c>
      <c r="BM1711" s="11" t="s">
        <v>1</v>
      </c>
      <c r="BN1711" s="7">
        <f>Tabla1[[#This Row],[precio del paquete]]</f>
        <v>14800</v>
      </c>
      <c r="BO1711" t="s">
        <v>1</v>
      </c>
      <c r="BP1711" t="s">
        <v>1</v>
      </c>
      <c r="BQ1711" t="s">
        <v>1</v>
      </c>
      <c r="BR1711" t="s">
        <v>1</v>
      </c>
      <c r="BS1711" t="s">
        <v>1</v>
      </c>
      <c r="BT1711" t="s">
        <v>1</v>
      </c>
      <c r="BU1711" t="s">
        <v>1</v>
      </c>
      <c r="BV1711" t="s">
        <v>1</v>
      </c>
      <c r="BW1711" t="s">
        <v>0</v>
      </c>
      <c r="BX1711" t="s">
        <v>1</v>
      </c>
      <c r="BY1711" t="s">
        <v>1</v>
      </c>
      <c r="BZ1711" t="s">
        <v>1</v>
      </c>
      <c r="CA1711" t="s">
        <v>1</v>
      </c>
      <c r="CB1711" t="s">
        <v>1</v>
      </c>
      <c r="CD1711" t="str" cm="1">
        <f t="array" aca="1" ref="CD1711" ca="1">eConcatenar(A1711:CB1711,"|")</f>
        <v>5eTECojLeuii232T|CAR2021-6628|3|MEMORIAL|TABASCO|CARDENAS|C-25 ISIDRO CORTES RUEDA|2021-03-11|14800|0|200|50|2|0|0|0|0|0|0|0|0|0|0|0|0|0|0|GONZALEZ|ALVARADO|IRMA|SOLTERO|X|X|CALLE NUMERO 2|C-25 ISIDRO CORTES RUEDA|X|9371374472|X|X|X|CALLE NUMERO 2|X|LUNES|X|X|X|X|X|DOMICILIO |200|14600|0|0|0|2021-03-11|2021-03-18|x|x|x|x|x|QX002LUS9KVTQO|x|HOMBRE|X|14800|X|X|X|X|X|X|X|X|CARDENAS|X|X|X|X|X</v>
      </c>
    </row>
    <row r="1712" spans="1:82" x14ac:dyDescent="0.25">
      <c r="A1712" t="s">
        <v>1846</v>
      </c>
      <c r="B1712" t="s">
        <v>2399</v>
      </c>
      <c r="C1712">
        <v>3</v>
      </c>
      <c r="D1712" t="s">
        <v>3183</v>
      </c>
      <c r="E1712" t="s">
        <v>3188</v>
      </c>
      <c r="F1712" t="s">
        <v>0</v>
      </c>
      <c r="G1712" t="s">
        <v>3352</v>
      </c>
      <c r="H1712" t="s">
        <v>3757</v>
      </c>
      <c r="I1712">
        <v>14800</v>
      </c>
      <c r="J1712">
        <v>0</v>
      </c>
      <c r="K1712">
        <v>50</v>
      </c>
      <c r="L1712">
        <v>50</v>
      </c>
      <c r="M1712">
        <v>2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0</v>
      </c>
      <c r="X1712">
        <v>0</v>
      </c>
      <c r="Y1712">
        <v>0</v>
      </c>
      <c r="Z1712">
        <v>0</v>
      </c>
      <c r="AA1712">
        <v>0</v>
      </c>
      <c r="AB1712" t="s">
        <v>4188</v>
      </c>
      <c r="AC1712" t="s">
        <v>4186</v>
      </c>
      <c r="AD1712" t="s">
        <v>4573</v>
      </c>
      <c r="AE1712" t="s">
        <v>4</v>
      </c>
      <c r="AF1712" t="s">
        <v>1</v>
      </c>
      <c r="AG1712" t="s">
        <v>1</v>
      </c>
      <c r="AH1712" t="s">
        <v>5396</v>
      </c>
      <c r="AI1712" t="s">
        <v>3352</v>
      </c>
      <c r="AJ1712" t="s">
        <v>1</v>
      </c>
      <c r="AK1712">
        <v>9373779806</v>
      </c>
      <c r="AL1712" t="s">
        <v>1</v>
      </c>
      <c r="AM1712" t="s">
        <v>1</v>
      </c>
      <c r="AN1712" t="s">
        <v>1</v>
      </c>
      <c r="AO1712" t="s">
        <v>5396</v>
      </c>
      <c r="AP1712" t="s">
        <v>1</v>
      </c>
      <c r="AQ1712" t="s">
        <v>2</v>
      </c>
      <c r="AR1712" t="s">
        <v>1</v>
      </c>
      <c r="AS1712" t="s">
        <v>1</v>
      </c>
      <c r="AT1712" t="s">
        <v>1</v>
      </c>
      <c r="AU1712" t="s">
        <v>1</v>
      </c>
      <c r="AV1712" t="s">
        <v>1</v>
      </c>
      <c r="AW1712" t="s">
        <v>11</v>
      </c>
      <c r="AX1712" s="11">
        <f>Tabla1[[#This Row],[precio del paquete]]-Tabla1[[#This Row],[Saldo_Deudor]]</f>
        <v>450</v>
      </c>
      <c r="AY1712">
        <v>14350</v>
      </c>
      <c r="AZ1712" s="11">
        <v>0</v>
      </c>
      <c r="BA1712" s="11">
        <v>0</v>
      </c>
      <c r="BB1712" s="22">
        <v>0</v>
      </c>
      <c r="BC1712" t="s">
        <v>3989</v>
      </c>
      <c r="BD1712" t="s">
        <v>3867</v>
      </c>
      <c r="BE1712" s="11" t="s">
        <v>3</v>
      </c>
      <c r="BF1712" s="11" t="s">
        <v>3</v>
      </c>
      <c r="BG1712" s="11" t="s">
        <v>3</v>
      </c>
      <c r="BH1712" s="11" t="s">
        <v>3</v>
      </c>
      <c r="BI1712" s="11" t="s">
        <v>3</v>
      </c>
      <c r="BJ1712" s="18" t="s">
        <v>6129</v>
      </c>
      <c r="BK1712" s="11" t="s">
        <v>3</v>
      </c>
      <c r="BL1712" s="11" t="s">
        <v>132</v>
      </c>
      <c r="BM1712" s="11" t="s">
        <v>1</v>
      </c>
      <c r="BN1712" s="7">
        <f>Tabla1[[#This Row],[precio del paquete]]</f>
        <v>14800</v>
      </c>
      <c r="BO1712" t="s">
        <v>1</v>
      </c>
      <c r="BP1712" t="s">
        <v>1</v>
      </c>
      <c r="BQ1712" t="s">
        <v>1</v>
      </c>
      <c r="BR1712" t="s">
        <v>1</v>
      </c>
      <c r="BS1712" t="s">
        <v>1</v>
      </c>
      <c r="BT1712" t="s">
        <v>1</v>
      </c>
      <c r="BU1712" t="s">
        <v>1</v>
      </c>
      <c r="BV1712" t="s">
        <v>1</v>
      </c>
      <c r="BW1712" t="s">
        <v>0</v>
      </c>
      <c r="BX1712" t="s">
        <v>1</v>
      </c>
      <c r="BY1712" t="s">
        <v>1</v>
      </c>
      <c r="BZ1712" t="s">
        <v>1</v>
      </c>
      <c r="CA1712" t="s">
        <v>1</v>
      </c>
      <c r="CB1712" t="s">
        <v>1</v>
      </c>
      <c r="CD1712" t="str" cm="1">
        <f t="array" aca="1" ref="CD1712" ca="1">eConcatenar(A1712:CB1712,"|")</f>
        <v>jq7VhJC0RRJG8uog|CAR2021-6286|3|MEMORIAL|TABASCO|CARDENAS|EL PORVENIR|2021-10-22|14800|0|50|50|2|0|0|0|0|0|0|0|0|0|0|0|0|0|0|ARIAS|GARCIA|EDEN|SOLTERO|X|X|CARRETERA AL MULATO |EL PORVENIR|X|9373779806|X|X|X|CARRETERA AL MULATO |X|LUNES|X|X|X|X|X|DOMICILIO |450|14350|0|0|0|2021-11-15|2021-11-22|x|x|x|x|x|QX002LUS9KVTQO|x|HOMBRE|X|14800|X|X|X|X|X|X|X|X|CARDENAS|X|X|X|X|X</v>
      </c>
    </row>
    <row r="1713" spans="1:82" x14ac:dyDescent="0.25">
      <c r="A1713" t="s">
        <v>1847</v>
      </c>
      <c r="B1713" t="s">
        <v>2167</v>
      </c>
      <c r="C1713">
        <v>3</v>
      </c>
      <c r="D1713" t="s">
        <v>3183</v>
      </c>
      <c r="E1713" t="s">
        <v>3188</v>
      </c>
      <c r="F1713" t="s">
        <v>0</v>
      </c>
      <c r="G1713" t="s">
        <v>3221</v>
      </c>
      <c r="H1713" t="s">
        <v>3778</v>
      </c>
      <c r="I1713">
        <v>14800</v>
      </c>
      <c r="J1713">
        <v>0</v>
      </c>
      <c r="K1713">
        <v>1000</v>
      </c>
      <c r="L1713">
        <v>50</v>
      </c>
      <c r="M1713">
        <v>2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0</v>
      </c>
      <c r="Z1713">
        <v>0</v>
      </c>
      <c r="AA1713">
        <v>0</v>
      </c>
      <c r="AB1713" t="s">
        <v>4258</v>
      </c>
      <c r="AC1713" t="s">
        <v>4201</v>
      </c>
      <c r="AD1713" t="s">
        <v>4259</v>
      </c>
      <c r="AE1713" t="s">
        <v>4</v>
      </c>
      <c r="AF1713" t="s">
        <v>1</v>
      </c>
      <c r="AG1713" t="s">
        <v>1</v>
      </c>
      <c r="AH1713" t="s">
        <v>5211</v>
      </c>
      <c r="AI1713" t="s">
        <v>3221</v>
      </c>
      <c r="AJ1713" t="s">
        <v>1</v>
      </c>
      <c r="AK1713">
        <v>9371536777</v>
      </c>
      <c r="AL1713" t="s">
        <v>1</v>
      </c>
      <c r="AM1713" t="s">
        <v>1</v>
      </c>
      <c r="AN1713" t="s">
        <v>1</v>
      </c>
      <c r="AO1713" t="s">
        <v>5211</v>
      </c>
      <c r="AP1713" t="s">
        <v>1</v>
      </c>
      <c r="AQ1713" t="s">
        <v>2</v>
      </c>
      <c r="AR1713" t="s">
        <v>1</v>
      </c>
      <c r="AS1713" t="s">
        <v>1</v>
      </c>
      <c r="AT1713" t="s">
        <v>1</v>
      </c>
      <c r="AU1713" t="s">
        <v>1</v>
      </c>
      <c r="AV1713" t="s">
        <v>1</v>
      </c>
      <c r="AW1713" t="s">
        <v>11</v>
      </c>
      <c r="AX1713" s="11">
        <f>Tabla1[[#This Row],[precio del paquete]]-Tabla1[[#This Row],[Saldo_Deudor]]</f>
        <v>2000</v>
      </c>
      <c r="AY1713">
        <v>12800</v>
      </c>
      <c r="AZ1713" s="11">
        <v>0</v>
      </c>
      <c r="BA1713" s="11">
        <v>0</v>
      </c>
      <c r="BB1713" s="22">
        <v>0</v>
      </c>
      <c r="BC1713" t="s">
        <v>3832</v>
      </c>
      <c r="BD1713" t="s">
        <v>3797</v>
      </c>
      <c r="BE1713" s="11" t="s">
        <v>3</v>
      </c>
      <c r="BF1713" s="11" t="s">
        <v>3</v>
      </c>
      <c r="BG1713" s="11" t="s">
        <v>3</v>
      </c>
      <c r="BH1713" s="11" t="s">
        <v>3</v>
      </c>
      <c r="BI1713" s="11" t="s">
        <v>3</v>
      </c>
      <c r="BJ1713" s="19" t="s">
        <v>6129</v>
      </c>
      <c r="BK1713" s="11" t="s">
        <v>3</v>
      </c>
      <c r="BL1713" s="11" t="s">
        <v>132</v>
      </c>
      <c r="BM1713" s="11" t="s">
        <v>1</v>
      </c>
      <c r="BN1713" s="7">
        <f>Tabla1[[#This Row],[precio del paquete]]</f>
        <v>14800</v>
      </c>
      <c r="BO1713" t="s">
        <v>1</v>
      </c>
      <c r="BP1713" t="s">
        <v>1</v>
      </c>
      <c r="BQ1713" t="s">
        <v>1</v>
      </c>
      <c r="BR1713" t="s">
        <v>1</v>
      </c>
      <c r="BS1713" t="s">
        <v>1</v>
      </c>
      <c r="BT1713" t="s">
        <v>1</v>
      </c>
      <c r="BU1713" t="s">
        <v>1</v>
      </c>
      <c r="BV1713" t="s">
        <v>1</v>
      </c>
      <c r="BW1713" t="s">
        <v>0</v>
      </c>
      <c r="BX1713" t="s">
        <v>1</v>
      </c>
      <c r="BY1713" t="s">
        <v>1</v>
      </c>
      <c r="BZ1713" t="s">
        <v>1</v>
      </c>
      <c r="CA1713" t="s">
        <v>1</v>
      </c>
      <c r="CB1713" t="s">
        <v>1</v>
      </c>
      <c r="CD1713" t="str" cm="1">
        <f t="array" aca="1" ref="CD1713" ca="1">eConcatenar(A1713:CB1713,"|")</f>
        <v>GRdrpG5cLsKg5yOI|CAR2021-5653|3|MEMORIAL|TABASCO|CARDENAS|C-27 EDUARDO CHAVEZ|2021-09-27|14800|0|1000|50|2|0|0|0|0|0|0|0|0|0|0|0|0|0|0|MANUEL|HERNANDEZ|JOSE|SOLTERO|X|X|CALLE NUMERO 2 CASA NUMERO 102|C-27 EDUARDO CHAVEZ|X|9371536777|X|X|X|CALLE NUMERO 2 CASA NUMERO 102|X|LUNES|X|X|X|X|X|DOMICILIO |2000|12800|0|0|0|2021-09-11|2021-09-18|x|x|x|x|x|QX002LUS9KVTQO|x|HOMBRE|X|14800|X|X|X|X|X|X|X|X|CARDENAS|X|X|X|X|X</v>
      </c>
    </row>
    <row r="1714" spans="1:82" x14ac:dyDescent="0.25">
      <c r="A1714" t="s">
        <v>1848</v>
      </c>
      <c r="B1714" t="s">
        <v>2169</v>
      </c>
      <c r="C1714">
        <v>3</v>
      </c>
      <c r="D1714" t="s">
        <v>3183</v>
      </c>
      <c r="E1714" t="s">
        <v>3188</v>
      </c>
      <c r="F1714" t="s">
        <v>0</v>
      </c>
      <c r="G1714" t="s">
        <v>3223</v>
      </c>
      <c r="H1714" t="s">
        <v>3760</v>
      </c>
      <c r="I1714">
        <v>14800</v>
      </c>
      <c r="J1714">
        <v>0</v>
      </c>
      <c r="K1714">
        <v>50</v>
      </c>
      <c r="L1714">
        <v>50</v>
      </c>
      <c r="M1714">
        <v>1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 t="s">
        <v>4186</v>
      </c>
      <c r="AC1714" t="s">
        <v>4201</v>
      </c>
      <c r="AD1714" t="s">
        <v>4261</v>
      </c>
      <c r="AE1714" t="s">
        <v>4</v>
      </c>
      <c r="AF1714" t="s">
        <v>1</v>
      </c>
      <c r="AG1714" t="s">
        <v>1</v>
      </c>
      <c r="AH1714" t="s">
        <v>5213</v>
      </c>
      <c r="AI1714" t="s">
        <v>3223</v>
      </c>
      <c r="AJ1714" t="s">
        <v>1</v>
      </c>
      <c r="AK1714">
        <v>9373784755</v>
      </c>
      <c r="AL1714" t="s">
        <v>1</v>
      </c>
      <c r="AM1714" t="s">
        <v>1</v>
      </c>
      <c r="AN1714" t="s">
        <v>1</v>
      </c>
      <c r="AO1714" t="s">
        <v>5213</v>
      </c>
      <c r="AP1714" t="s">
        <v>1</v>
      </c>
      <c r="AQ1714" t="s">
        <v>2</v>
      </c>
      <c r="AR1714" t="s">
        <v>1</v>
      </c>
      <c r="AS1714" t="s">
        <v>1</v>
      </c>
      <c r="AT1714" t="s">
        <v>1</v>
      </c>
      <c r="AU1714" t="s">
        <v>1</v>
      </c>
      <c r="AV1714" t="s">
        <v>1</v>
      </c>
      <c r="AW1714" t="s">
        <v>11</v>
      </c>
      <c r="AX1714" s="11">
        <f>Tabla1[[#This Row],[precio del paquete]]-Tabla1[[#This Row],[Saldo_Deudor]]</f>
        <v>250</v>
      </c>
      <c r="AY1714">
        <v>14550</v>
      </c>
      <c r="AZ1714" s="11">
        <v>0</v>
      </c>
      <c r="BA1714" s="11">
        <v>0</v>
      </c>
      <c r="BB1714" s="22">
        <v>0</v>
      </c>
      <c r="BC1714" t="s">
        <v>3966</v>
      </c>
      <c r="BD1714" t="s">
        <v>6036</v>
      </c>
      <c r="BE1714" s="11" t="s">
        <v>3</v>
      </c>
      <c r="BF1714" s="11" t="s">
        <v>3</v>
      </c>
      <c r="BG1714" s="11" t="s">
        <v>3</v>
      </c>
      <c r="BH1714" s="11" t="s">
        <v>3</v>
      </c>
      <c r="BI1714" s="11" t="s">
        <v>3</v>
      </c>
      <c r="BJ1714" s="18" t="s">
        <v>6129</v>
      </c>
      <c r="BK1714" s="11" t="s">
        <v>3</v>
      </c>
      <c r="BL1714" s="11" t="s">
        <v>132</v>
      </c>
      <c r="BM1714" s="11" t="s">
        <v>1</v>
      </c>
      <c r="BN1714" s="7">
        <f>Tabla1[[#This Row],[precio del paquete]]</f>
        <v>14800</v>
      </c>
      <c r="BO1714" t="s">
        <v>1</v>
      </c>
      <c r="BP1714" t="s">
        <v>1</v>
      </c>
      <c r="BQ1714" t="s">
        <v>1</v>
      </c>
      <c r="BR1714" t="s">
        <v>1</v>
      </c>
      <c r="BS1714" t="s">
        <v>1</v>
      </c>
      <c r="BT1714" t="s">
        <v>1</v>
      </c>
      <c r="BU1714" t="s">
        <v>1</v>
      </c>
      <c r="BV1714" t="s">
        <v>1</v>
      </c>
      <c r="BW1714" t="s">
        <v>0</v>
      </c>
      <c r="BX1714" t="s">
        <v>1</v>
      </c>
      <c r="BY1714" t="s">
        <v>1</v>
      </c>
      <c r="BZ1714" t="s">
        <v>1</v>
      </c>
      <c r="CA1714" t="s">
        <v>1</v>
      </c>
      <c r="CB1714" t="s">
        <v>1</v>
      </c>
      <c r="CD1714" t="str" cm="1">
        <f t="array" aca="1" ref="CD1714" ca="1">eConcatenar(A1714:CB1714,"|")</f>
        <v>YYHcaCY8GX1oQ9cY|CAR2021-6682|3|MEMORIAL|TABASCO|CARDENAS|C-29 VICENTE GUERRERO |2021-06-11|14800|0|50|50|1|0|0|0|0|0|0|0|0|0|0|0|0|0|0|GARCIA|HERNANDEZ|MAURICIO|SOLTERO|X|X|CALLE NUMERO 1 AMPLIACION SIN NUMERO|C-29 VICENTE GUERRERO |X|9373784755|X|X|X|CALLE NUMERO 1 AMPLIACION SIN NUMERO|X|LUNES|X|X|X|X|X|DOMICILIO |250|14550|0|0|0|2022-04-01|2022-04-08|x|x|x|x|x|QX002LUS9KVTQO|x|HOMBRE|X|14800|X|X|X|X|X|X|X|X|CARDENAS|X|X|X|X|X</v>
      </c>
    </row>
    <row r="1715" spans="1:82" x14ac:dyDescent="0.25">
      <c r="A1715" t="s">
        <v>1849</v>
      </c>
      <c r="B1715" t="s">
        <v>2173</v>
      </c>
      <c r="C1715">
        <v>3</v>
      </c>
      <c r="D1715" t="s">
        <v>3183</v>
      </c>
      <c r="E1715" t="s">
        <v>3188</v>
      </c>
      <c r="F1715" t="s">
        <v>0</v>
      </c>
      <c r="G1715" t="s">
        <v>3227</v>
      </c>
      <c r="H1715" t="s">
        <v>3773</v>
      </c>
      <c r="I1715">
        <v>14800</v>
      </c>
      <c r="J1715">
        <v>0</v>
      </c>
      <c r="K1715">
        <v>50</v>
      </c>
      <c r="L1715">
        <v>50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 t="s">
        <v>4253</v>
      </c>
      <c r="AC1715" t="s">
        <v>4246</v>
      </c>
      <c r="AD1715" t="s">
        <v>4269</v>
      </c>
      <c r="AE1715" t="s">
        <v>4</v>
      </c>
      <c r="AF1715" t="s">
        <v>1</v>
      </c>
      <c r="AG1715" t="s">
        <v>1</v>
      </c>
      <c r="AH1715" t="s">
        <v>5216</v>
      </c>
      <c r="AI1715" t="s">
        <v>3227</v>
      </c>
      <c r="AJ1715" t="s">
        <v>1</v>
      </c>
      <c r="AK1715">
        <v>9371349868</v>
      </c>
      <c r="AL1715" t="s">
        <v>1</v>
      </c>
      <c r="AM1715" t="s">
        <v>1</v>
      </c>
      <c r="AN1715" t="s">
        <v>1</v>
      </c>
      <c r="AO1715" t="s">
        <v>5216</v>
      </c>
      <c r="AP1715" t="s">
        <v>1</v>
      </c>
      <c r="AQ1715" t="s">
        <v>2</v>
      </c>
      <c r="AR1715" t="s">
        <v>1</v>
      </c>
      <c r="AS1715" t="s">
        <v>1</v>
      </c>
      <c r="AT1715" t="s">
        <v>1</v>
      </c>
      <c r="AU1715" t="s">
        <v>1</v>
      </c>
      <c r="AV1715" t="s">
        <v>1</v>
      </c>
      <c r="AW1715" t="s">
        <v>11</v>
      </c>
      <c r="AX1715" s="11">
        <f>Tabla1[[#This Row],[precio del paquete]]-Tabla1[[#This Row],[Saldo_Deudor]]</f>
        <v>1650</v>
      </c>
      <c r="AY1715">
        <v>13150</v>
      </c>
      <c r="AZ1715" s="11">
        <v>0</v>
      </c>
      <c r="BA1715" s="11">
        <v>0</v>
      </c>
      <c r="BB1715" s="22">
        <v>0</v>
      </c>
      <c r="BC1715" t="s">
        <v>3812</v>
      </c>
      <c r="BD1715" t="s">
        <v>6043</v>
      </c>
      <c r="BE1715" s="11" t="s">
        <v>3</v>
      </c>
      <c r="BF1715" s="11" t="s">
        <v>3</v>
      </c>
      <c r="BG1715" s="11" t="s">
        <v>3</v>
      </c>
      <c r="BH1715" s="11" t="s">
        <v>3</v>
      </c>
      <c r="BI1715" s="11" t="s">
        <v>3</v>
      </c>
      <c r="BJ1715" s="19" t="s">
        <v>6129</v>
      </c>
      <c r="BK1715" s="11" t="s">
        <v>3</v>
      </c>
      <c r="BL1715" s="11" t="s">
        <v>132</v>
      </c>
      <c r="BM1715" s="11" t="s">
        <v>1</v>
      </c>
      <c r="BN1715" s="7">
        <f>Tabla1[[#This Row],[precio del paquete]]</f>
        <v>14800</v>
      </c>
      <c r="BO1715" t="s">
        <v>1</v>
      </c>
      <c r="BP1715" t="s">
        <v>1</v>
      </c>
      <c r="BQ1715" t="s">
        <v>1</v>
      </c>
      <c r="BR1715" t="s">
        <v>1</v>
      </c>
      <c r="BS1715" t="s">
        <v>1</v>
      </c>
      <c r="BT1715" t="s">
        <v>1</v>
      </c>
      <c r="BU1715" t="s">
        <v>1</v>
      </c>
      <c r="BV1715" t="s">
        <v>1</v>
      </c>
      <c r="BW1715" t="s">
        <v>0</v>
      </c>
      <c r="BX1715" t="s">
        <v>1</v>
      </c>
      <c r="BY1715" t="s">
        <v>1</v>
      </c>
      <c r="BZ1715" t="s">
        <v>1</v>
      </c>
      <c r="CA1715" t="s">
        <v>1</v>
      </c>
      <c r="CB1715" t="s">
        <v>1</v>
      </c>
      <c r="CD1715" t="str" cm="1">
        <f t="array" aca="1" ref="CD1715" ca="1">eConcatenar(A1715:CB1715,"|")</f>
        <v>x6Weea5J1VHpfjuy|CAR2021-5484|3|MEMORIAL|TABASCO|CARDENAS|CALLE NUMERO 9 CASA NUMERO 17 |2021-09-22|14800|0|50|50|0|0|0|0|0|0|0|0|0|0|0|0|0|0|0|GAMAS|JIMENEZ|ELOY|SOLTERO|X|X|C-27 EDUARDO CHAVEZ RAMIREZ|CALLE NUMERO 9 CASA NUMERO 17 |X|9371349868|X|X|X|C-27 EDUARDO CHAVEZ RAMIREZ|X|LUNES|X|X|X|X|X|DOMICILIO |1650|13150|0|0|0|2022-10-01|2022-10-08|x|x|x|x|x|QX002LUS9KVTQO|x|HOMBRE|X|14800|X|X|X|X|X|X|X|X|CARDENAS|X|X|X|X|X</v>
      </c>
    </row>
    <row r="1716" spans="1:82" x14ac:dyDescent="0.25">
      <c r="A1716" t="s">
        <v>1850</v>
      </c>
      <c r="B1716" t="s">
        <v>2145</v>
      </c>
      <c r="C1716">
        <v>3</v>
      </c>
      <c r="D1716" t="s">
        <v>3183</v>
      </c>
      <c r="E1716" t="s">
        <v>3188</v>
      </c>
      <c r="F1716" t="s">
        <v>0</v>
      </c>
      <c r="G1716" t="s">
        <v>3204</v>
      </c>
      <c r="H1716" t="s">
        <v>3762</v>
      </c>
      <c r="I1716">
        <v>14800</v>
      </c>
      <c r="J1716">
        <v>0</v>
      </c>
      <c r="K1716">
        <v>100</v>
      </c>
      <c r="L1716">
        <v>50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 t="s">
        <v>4209</v>
      </c>
      <c r="AC1716" t="s">
        <v>4210</v>
      </c>
      <c r="AD1716" t="s">
        <v>4211</v>
      </c>
      <c r="AE1716" t="s">
        <v>4</v>
      </c>
      <c r="AF1716" t="s">
        <v>1</v>
      </c>
      <c r="AG1716" t="s">
        <v>1</v>
      </c>
      <c r="AH1716" t="s">
        <v>5194</v>
      </c>
      <c r="AI1716" t="s">
        <v>3204</v>
      </c>
      <c r="AJ1716" t="s">
        <v>1</v>
      </c>
      <c r="AK1716">
        <v>9371314226</v>
      </c>
      <c r="AL1716" t="s">
        <v>1</v>
      </c>
      <c r="AM1716" t="s">
        <v>1</v>
      </c>
      <c r="AN1716" t="s">
        <v>1</v>
      </c>
      <c r="AO1716" t="s">
        <v>5194</v>
      </c>
      <c r="AP1716" t="s">
        <v>1</v>
      </c>
      <c r="AQ1716" t="s">
        <v>2</v>
      </c>
      <c r="AR1716" t="s">
        <v>1</v>
      </c>
      <c r="AS1716" t="s">
        <v>1</v>
      </c>
      <c r="AT1716" t="s">
        <v>1</v>
      </c>
      <c r="AU1716" t="s">
        <v>1</v>
      </c>
      <c r="AV1716" t="s">
        <v>1</v>
      </c>
      <c r="AW1716" t="s">
        <v>11</v>
      </c>
      <c r="AX1716" s="11">
        <f>Tabla1[[#This Row],[precio del paquete]]-Tabla1[[#This Row],[Saldo_Deudor]]</f>
        <v>500</v>
      </c>
      <c r="AY1716">
        <v>14300</v>
      </c>
      <c r="AZ1716" s="11">
        <v>0</v>
      </c>
      <c r="BA1716" s="11">
        <v>0</v>
      </c>
      <c r="BB1716" s="22">
        <v>0</v>
      </c>
      <c r="BC1716" t="s">
        <v>3966</v>
      </c>
      <c r="BD1716" t="s">
        <v>6036</v>
      </c>
      <c r="BE1716" s="11" t="s">
        <v>3</v>
      </c>
      <c r="BF1716" s="11" t="s">
        <v>3</v>
      </c>
      <c r="BG1716" s="11" t="s">
        <v>3</v>
      </c>
      <c r="BH1716" s="11" t="s">
        <v>3</v>
      </c>
      <c r="BI1716" s="11" t="s">
        <v>3</v>
      </c>
      <c r="BJ1716" s="18" t="s">
        <v>6129</v>
      </c>
      <c r="BK1716" s="11" t="s">
        <v>3</v>
      </c>
      <c r="BL1716" s="11" t="s">
        <v>132</v>
      </c>
      <c r="BM1716" s="11" t="s">
        <v>1</v>
      </c>
      <c r="BN1716" s="7">
        <f>Tabla1[[#This Row],[precio del paquete]]</f>
        <v>14800</v>
      </c>
      <c r="BO1716" t="s">
        <v>1</v>
      </c>
      <c r="BP1716" t="s">
        <v>1</v>
      </c>
      <c r="BQ1716" t="s">
        <v>1</v>
      </c>
      <c r="BR1716" t="s">
        <v>1</v>
      </c>
      <c r="BS1716" t="s">
        <v>1</v>
      </c>
      <c r="BT1716" t="s">
        <v>1</v>
      </c>
      <c r="BU1716" t="s">
        <v>1</v>
      </c>
      <c r="BV1716" t="s">
        <v>1</v>
      </c>
      <c r="BW1716" t="s">
        <v>0</v>
      </c>
      <c r="BX1716" t="s">
        <v>1</v>
      </c>
      <c r="BY1716" t="s">
        <v>1</v>
      </c>
      <c r="BZ1716" t="s">
        <v>1</v>
      </c>
      <c r="CA1716" t="s">
        <v>1</v>
      </c>
      <c r="CB1716" t="s">
        <v>1</v>
      </c>
      <c r="CD1716" t="str" cm="1">
        <f t="array" aca="1" ref="CD1716" ca="1">eConcatenar(A1716:CB1716,"|")</f>
        <v>wuXjqgAgKM9WQaOR|CAR2021-7035|3|MEMORIAL|TABASCO|CARDENAS|ANDADOR JUAN RUIZ DE ALARCAN|2021-11-18|14800|0|100|50|0|0|0|0|0|0|0|0|0|0|0|0|0|0|0|TRUJILLO|MIRANDA|JANET|SOLTERO|X|X|INGENIO BENITO JUAREZ|ANDADOR JUAN RUIZ DE ALARCAN|X|9371314226|X|X|X|INGENIO BENITO JUAREZ|X|LUNES|X|X|X|X|X|DOMICILIO |500|14300|0|0|0|2022-04-01|2022-04-08|x|x|x|x|x|QX002LUS9KVTQO|x|HOMBRE|X|14800|X|X|X|X|X|X|X|X|CARDENAS|X|X|X|X|X</v>
      </c>
    </row>
    <row r="1717" spans="1:82" x14ac:dyDescent="0.25">
      <c r="A1717" t="s">
        <v>1851</v>
      </c>
      <c r="B1717" t="s">
        <v>2437</v>
      </c>
      <c r="C1717">
        <v>3</v>
      </c>
      <c r="D1717" t="s">
        <v>3183</v>
      </c>
      <c r="E1717" t="s">
        <v>3188</v>
      </c>
      <c r="F1717" t="s">
        <v>3192</v>
      </c>
      <c r="G1717" t="s">
        <v>3373</v>
      </c>
      <c r="H1717" t="s">
        <v>3787</v>
      </c>
      <c r="I1717">
        <v>14800</v>
      </c>
      <c r="J1717">
        <v>0</v>
      </c>
      <c r="K1717">
        <v>100</v>
      </c>
      <c r="L1717">
        <v>50</v>
      </c>
      <c r="M1717">
        <v>1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 t="s">
        <v>4339</v>
      </c>
      <c r="AC1717" t="s">
        <v>4365</v>
      </c>
      <c r="AD1717" t="s">
        <v>4566</v>
      </c>
      <c r="AE1717" t="s">
        <v>4</v>
      </c>
      <c r="AF1717" t="s">
        <v>1</v>
      </c>
      <c r="AG1717" t="s">
        <v>1</v>
      </c>
      <c r="AH1717" t="s">
        <v>5426</v>
      </c>
      <c r="AI1717" t="s">
        <v>3373</v>
      </c>
      <c r="AJ1717" t="s">
        <v>1</v>
      </c>
      <c r="AK1717">
        <v>9334065079</v>
      </c>
      <c r="AL1717" t="s">
        <v>1</v>
      </c>
      <c r="AM1717" t="s">
        <v>1</v>
      </c>
      <c r="AN1717" t="s">
        <v>1</v>
      </c>
      <c r="AO1717" t="s">
        <v>5426</v>
      </c>
      <c r="AP1717" t="s">
        <v>1</v>
      </c>
      <c r="AQ1717" t="s">
        <v>2</v>
      </c>
      <c r="AR1717" t="s">
        <v>1</v>
      </c>
      <c r="AS1717" t="s">
        <v>1</v>
      </c>
      <c r="AT1717" t="s">
        <v>1</v>
      </c>
      <c r="AU1717" t="s">
        <v>1</v>
      </c>
      <c r="AV1717" t="s">
        <v>1</v>
      </c>
      <c r="AW1717" t="s">
        <v>11</v>
      </c>
      <c r="AX1717" s="11">
        <f>Tabla1[[#This Row],[precio del paquete]]-Tabla1[[#This Row],[Saldo_Deudor]]</f>
        <v>900</v>
      </c>
      <c r="AY1717">
        <v>13900</v>
      </c>
      <c r="AZ1717" s="11">
        <v>0</v>
      </c>
      <c r="BA1717" s="11">
        <v>0</v>
      </c>
      <c r="BB1717" s="22">
        <v>0</v>
      </c>
      <c r="BC1717" t="s">
        <v>4074</v>
      </c>
      <c r="BD1717" t="s">
        <v>3930</v>
      </c>
      <c r="BE1717" s="11" t="s">
        <v>3</v>
      </c>
      <c r="BF1717" s="11" t="s">
        <v>3</v>
      </c>
      <c r="BG1717" s="11" t="s">
        <v>3</v>
      </c>
      <c r="BH1717" s="11" t="s">
        <v>3</v>
      </c>
      <c r="BI1717" s="11" t="s">
        <v>3</v>
      </c>
      <c r="BJ1717" s="19" t="s">
        <v>6129</v>
      </c>
      <c r="BK1717" s="11" t="s">
        <v>3</v>
      </c>
      <c r="BL1717" s="11" t="s">
        <v>132</v>
      </c>
      <c r="BM1717" s="11" t="s">
        <v>1</v>
      </c>
      <c r="BN1717" s="7">
        <f>Tabla1[[#This Row],[precio del paquete]]</f>
        <v>14800</v>
      </c>
      <c r="BO1717" t="s">
        <v>1</v>
      </c>
      <c r="BP1717" t="s">
        <v>1</v>
      </c>
      <c r="BQ1717" t="s">
        <v>1</v>
      </c>
      <c r="BR1717" t="s">
        <v>1</v>
      </c>
      <c r="BS1717" t="s">
        <v>1</v>
      </c>
      <c r="BT1717" t="s">
        <v>1</v>
      </c>
      <c r="BU1717" t="s">
        <v>1</v>
      </c>
      <c r="BV1717" t="s">
        <v>1</v>
      </c>
      <c r="BW1717" t="s">
        <v>0</v>
      </c>
      <c r="BX1717" t="s">
        <v>1</v>
      </c>
      <c r="BY1717" t="s">
        <v>1</v>
      </c>
      <c r="BZ1717" t="s">
        <v>1</v>
      </c>
      <c r="CA1717" t="s">
        <v>1</v>
      </c>
      <c r="CB1717" t="s">
        <v>1</v>
      </c>
      <c r="CD1717" t="str" cm="1">
        <f t="array" aca="1" ref="CD1717" ca="1">eConcatenar(A1717:CB1717,"|")</f>
        <v>BDptjzS5ybMYyJUR|PAR2021-3172|3|MEMORIAL|TABASCO|PARAISO|FRANCISCO I MADERO|2021-12-10|14800|0|100|50|1|0|0|0|0|0|0|0|0|0|0|0|0|0|0|CALDERON|VALENZUELA|FRANCISCO|SOLTERO|X|X|CALLE ARTURO PEREZ FLORES|FRANCISCO I MADERO|X|9334065079|X|X|X|CALLE ARTURO PEREZ FLORES|X|LUNES|X|X|X|X|X|DOMICILIO |900|13900|0|0|0|2021-12-21|2021-12-28|x|x|x|x|x|QX002LUS9KVTQO|x|HOMBRE|X|14800|X|X|X|X|X|X|X|X|CARDENAS|X|X|X|X|X</v>
      </c>
    </row>
    <row r="1718" spans="1:82" x14ac:dyDescent="0.25">
      <c r="A1718" t="s">
        <v>1852</v>
      </c>
      <c r="B1718" t="s">
        <v>2912</v>
      </c>
      <c r="C1718">
        <v>3</v>
      </c>
      <c r="D1718" t="s">
        <v>3183</v>
      </c>
      <c r="E1718" t="s">
        <v>3188</v>
      </c>
      <c r="F1718" t="s">
        <v>3192</v>
      </c>
      <c r="G1718" t="s">
        <v>3631</v>
      </c>
      <c r="H1718" t="s">
        <v>4081</v>
      </c>
      <c r="I1718">
        <v>14800</v>
      </c>
      <c r="J1718">
        <v>0</v>
      </c>
      <c r="K1718">
        <v>200</v>
      </c>
      <c r="L1718">
        <v>50</v>
      </c>
      <c r="M1718">
        <v>1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 t="s">
        <v>4541</v>
      </c>
      <c r="AC1718" t="s">
        <v>4346</v>
      </c>
      <c r="AD1718" t="s">
        <v>4997</v>
      </c>
      <c r="AE1718" t="s">
        <v>4</v>
      </c>
      <c r="AF1718" t="s">
        <v>1</v>
      </c>
      <c r="AG1718" t="s">
        <v>1</v>
      </c>
      <c r="AH1718" t="s">
        <v>5196</v>
      </c>
      <c r="AI1718" t="s">
        <v>3631</v>
      </c>
      <c r="AJ1718" t="s">
        <v>1</v>
      </c>
      <c r="AK1718">
        <v>9331633108</v>
      </c>
      <c r="AL1718" t="s">
        <v>1</v>
      </c>
      <c r="AM1718" t="s">
        <v>1</v>
      </c>
      <c r="AN1718" t="s">
        <v>1</v>
      </c>
      <c r="AO1718" t="s">
        <v>5196</v>
      </c>
      <c r="AP1718" t="s">
        <v>1</v>
      </c>
      <c r="AQ1718" t="s">
        <v>2</v>
      </c>
      <c r="AR1718" t="s">
        <v>1</v>
      </c>
      <c r="AS1718" t="s">
        <v>1</v>
      </c>
      <c r="AT1718" t="s">
        <v>1</v>
      </c>
      <c r="AU1718" t="s">
        <v>1</v>
      </c>
      <c r="AV1718" t="s">
        <v>1</v>
      </c>
      <c r="AW1718" t="s">
        <v>11</v>
      </c>
      <c r="AX1718" s="11">
        <f>Tabla1[[#This Row],[precio del paquete]]-Tabla1[[#This Row],[Saldo_Deudor]]</f>
        <v>1500</v>
      </c>
      <c r="AY1718">
        <v>13300</v>
      </c>
      <c r="AZ1718" s="11">
        <v>0</v>
      </c>
      <c r="BA1718" s="11">
        <v>0</v>
      </c>
      <c r="BB1718" s="22">
        <v>0</v>
      </c>
      <c r="BC1718" t="s">
        <v>3985</v>
      </c>
      <c r="BD1718" t="s">
        <v>4141</v>
      </c>
      <c r="BE1718" s="11" t="s">
        <v>3</v>
      </c>
      <c r="BF1718" s="11" t="s">
        <v>3</v>
      </c>
      <c r="BG1718" s="11" t="s">
        <v>3</v>
      </c>
      <c r="BH1718" s="11" t="s">
        <v>3</v>
      </c>
      <c r="BI1718" s="11" t="s">
        <v>3</v>
      </c>
      <c r="BJ1718" s="18" t="s">
        <v>6143</v>
      </c>
      <c r="BK1718" s="11" t="s">
        <v>3</v>
      </c>
      <c r="BL1718" s="11" t="s">
        <v>132</v>
      </c>
      <c r="BM1718" s="11" t="s">
        <v>1</v>
      </c>
      <c r="BN1718" s="7">
        <f>Tabla1[[#This Row],[precio del paquete]]</f>
        <v>14800</v>
      </c>
      <c r="BO1718" t="s">
        <v>1</v>
      </c>
      <c r="BP1718" t="s">
        <v>1</v>
      </c>
      <c r="BQ1718" t="s">
        <v>1</v>
      </c>
      <c r="BR1718" t="s">
        <v>1</v>
      </c>
      <c r="BS1718" t="s">
        <v>1</v>
      </c>
      <c r="BT1718" t="s">
        <v>1</v>
      </c>
      <c r="BU1718" t="s">
        <v>1</v>
      </c>
      <c r="BV1718" t="s">
        <v>1</v>
      </c>
      <c r="BW1718" t="s">
        <v>0</v>
      </c>
      <c r="BX1718" t="s">
        <v>1</v>
      </c>
      <c r="BY1718" t="s">
        <v>1</v>
      </c>
      <c r="BZ1718" t="s">
        <v>1</v>
      </c>
      <c r="CA1718" t="s">
        <v>1</v>
      </c>
      <c r="CB1718" t="s">
        <v>1</v>
      </c>
      <c r="CD1718" t="str" cm="1">
        <f t="array" aca="1" ref="CD1718" ca="1">eConcatenar(A1718:CB1718,"|")</f>
        <v>cdoS2XNPyOeHbBtL|PAR2021-3378|3|MEMORIAL|TABASCO|PARAISO|ZAPOTAL PRIMERA|2021-10-27|14800|0|200|50|1|0|0|0|0|0|0|0|0|0|0|0|0|0|0|MADRIGAL|FLORES|ERNILDA|SOLTERO|X|X|CARRETERA PRINCIPAL|ZAPOTAL PRIMERA|X|9331633108|X|X|X|CARRETERA PRINCIPAL|X|LUNES|X|X|X|X|X|DOMICILIO |1500|13300|0|0|0|2022-01-17|2022-01-24|x|x|x|x|x|QWZHGIJM9KVTQO|x|HOMBRE|X|14800|X|X|X|X|X|X|X|X|CARDENAS|X|X|X|X|X</v>
      </c>
    </row>
    <row r="1719" spans="1:82" x14ac:dyDescent="0.25">
      <c r="A1719" t="s">
        <v>1853</v>
      </c>
      <c r="B1719" t="s">
        <v>2550</v>
      </c>
      <c r="C1719">
        <v>3</v>
      </c>
      <c r="D1719" t="s">
        <v>3183</v>
      </c>
      <c r="E1719" t="s">
        <v>3188</v>
      </c>
      <c r="F1719" t="s">
        <v>3192</v>
      </c>
      <c r="G1719" t="s">
        <v>3446</v>
      </c>
      <c r="H1719" t="s">
        <v>3866</v>
      </c>
      <c r="I1719">
        <v>14800</v>
      </c>
      <c r="J1719">
        <v>0</v>
      </c>
      <c r="K1719">
        <v>100</v>
      </c>
      <c r="L1719">
        <v>50</v>
      </c>
      <c r="M1719">
        <v>1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 t="s">
        <v>4706</v>
      </c>
      <c r="AC1719" t="s">
        <v>4224</v>
      </c>
      <c r="AD1719" t="s">
        <v>4718</v>
      </c>
      <c r="AE1719" t="s">
        <v>4</v>
      </c>
      <c r="AF1719" t="s">
        <v>1</v>
      </c>
      <c r="AG1719" t="s">
        <v>1</v>
      </c>
      <c r="AH1719" t="s">
        <v>5496</v>
      </c>
      <c r="AI1719" t="s">
        <v>3446</v>
      </c>
      <c r="AJ1719" t="s">
        <v>1</v>
      </c>
      <c r="AK1719">
        <v>9331361520</v>
      </c>
      <c r="AL1719" t="s">
        <v>1</v>
      </c>
      <c r="AM1719" t="s">
        <v>1</v>
      </c>
      <c r="AN1719" t="s">
        <v>1</v>
      </c>
      <c r="AO1719" t="s">
        <v>5496</v>
      </c>
      <c r="AP1719" t="s">
        <v>1</v>
      </c>
      <c r="AQ1719" t="s">
        <v>2</v>
      </c>
      <c r="AR1719" t="s">
        <v>1</v>
      </c>
      <c r="AS1719" t="s">
        <v>1</v>
      </c>
      <c r="AT1719" t="s">
        <v>1</v>
      </c>
      <c r="AU1719" t="s">
        <v>1</v>
      </c>
      <c r="AV1719" t="s">
        <v>1</v>
      </c>
      <c r="AW1719" t="s">
        <v>11</v>
      </c>
      <c r="AX1719" s="11">
        <f>Tabla1[[#This Row],[precio del paquete]]-Tabla1[[#This Row],[Saldo_Deudor]]</f>
        <v>900</v>
      </c>
      <c r="AY1719">
        <v>13900</v>
      </c>
      <c r="AZ1719" s="11">
        <v>0</v>
      </c>
      <c r="BA1719" s="11">
        <v>0</v>
      </c>
      <c r="BB1719" s="22">
        <v>0</v>
      </c>
      <c r="BC1719" t="s">
        <v>3985</v>
      </c>
      <c r="BD1719" t="s">
        <v>4141</v>
      </c>
      <c r="BE1719" s="11" t="s">
        <v>3</v>
      </c>
      <c r="BF1719" s="11" t="s">
        <v>3</v>
      </c>
      <c r="BG1719" s="11" t="s">
        <v>3</v>
      </c>
      <c r="BH1719" s="11" t="s">
        <v>3</v>
      </c>
      <c r="BI1719" s="11" t="s">
        <v>3</v>
      </c>
      <c r="BJ1719" s="19" t="s">
        <v>6143</v>
      </c>
      <c r="BK1719" s="11" t="s">
        <v>3</v>
      </c>
      <c r="BL1719" s="11" t="s">
        <v>132</v>
      </c>
      <c r="BM1719" s="11" t="s">
        <v>1</v>
      </c>
      <c r="BN1719" s="7">
        <f>Tabla1[[#This Row],[precio del paquete]]</f>
        <v>14800</v>
      </c>
      <c r="BO1719" t="s">
        <v>1</v>
      </c>
      <c r="BP1719" t="s">
        <v>1</v>
      </c>
      <c r="BQ1719" t="s">
        <v>1</v>
      </c>
      <c r="BR1719" t="s">
        <v>1</v>
      </c>
      <c r="BS1719" t="s">
        <v>1</v>
      </c>
      <c r="BT1719" t="s">
        <v>1</v>
      </c>
      <c r="BU1719" t="s">
        <v>1</v>
      </c>
      <c r="BV1719" t="s">
        <v>1</v>
      </c>
      <c r="BW1719" t="s">
        <v>0</v>
      </c>
      <c r="BX1719" t="s">
        <v>1</v>
      </c>
      <c r="BY1719" t="s">
        <v>1</v>
      </c>
      <c r="BZ1719" t="s">
        <v>1</v>
      </c>
      <c r="CA1719" t="s">
        <v>1</v>
      </c>
      <c r="CB1719" t="s">
        <v>1</v>
      </c>
      <c r="CD1719" t="str" cm="1">
        <f t="array" aca="1" ref="CD1719" ca="1">eConcatenar(A1719:CB1719,"|")</f>
        <v>4aTw5AcemyEfEbAc|PAR2021-3757|3|MEMORIAL|TABASCO|PARAISO|MOCTEZUMA TERCERA|2021-11-23|14800|0|100|50|1|0|0|0|0|0|0|0|0|0|0|0|0|0|0|GERONIMO|DOMINGUEZ|DALIA|SOLTERO|X|X|CARRETERA A SAN FRANCISCO SIN NUMERO|MOCTEZUMA TERCERA|X|9331361520|X|X|X|CARRETERA A SAN FRANCISCO SIN NUMERO|X|LUNES|X|X|X|X|X|DOMICILIO |900|13900|0|0|0|2022-01-17|2022-01-24|x|x|x|x|x|QWZHGIJM9KVTQO|x|HOMBRE|X|14800|X|X|X|X|X|X|X|X|CARDENAS|X|X|X|X|X</v>
      </c>
    </row>
    <row r="1720" spans="1:82" x14ac:dyDescent="0.25">
      <c r="A1720" t="s">
        <v>1854</v>
      </c>
      <c r="B1720" t="s">
        <v>2440</v>
      </c>
      <c r="C1720">
        <v>3</v>
      </c>
      <c r="D1720" t="s">
        <v>3183</v>
      </c>
      <c r="E1720" t="s">
        <v>3188</v>
      </c>
      <c r="F1720" t="s">
        <v>3192</v>
      </c>
      <c r="G1720" t="s">
        <v>3374</v>
      </c>
      <c r="H1720" t="s">
        <v>3842</v>
      </c>
      <c r="I1720">
        <v>14800</v>
      </c>
      <c r="J1720">
        <v>0</v>
      </c>
      <c r="K1720">
        <v>200</v>
      </c>
      <c r="L1720">
        <v>50</v>
      </c>
      <c r="M1720">
        <v>1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 t="s">
        <v>4184</v>
      </c>
      <c r="AC1720" t="s">
        <v>4246</v>
      </c>
      <c r="AD1720" t="s">
        <v>4615</v>
      </c>
      <c r="AE1720" t="s">
        <v>4</v>
      </c>
      <c r="AF1720" t="s">
        <v>1</v>
      </c>
      <c r="AG1720" t="s">
        <v>1</v>
      </c>
      <c r="AH1720" t="s">
        <v>5426</v>
      </c>
      <c r="AI1720" t="s">
        <v>3374</v>
      </c>
      <c r="AJ1720" t="s">
        <v>1</v>
      </c>
      <c r="AK1720">
        <v>9331302424</v>
      </c>
      <c r="AL1720" t="s">
        <v>1</v>
      </c>
      <c r="AM1720" t="s">
        <v>1</v>
      </c>
      <c r="AN1720" t="s">
        <v>1</v>
      </c>
      <c r="AO1720" t="s">
        <v>5426</v>
      </c>
      <c r="AP1720" t="s">
        <v>1</v>
      </c>
      <c r="AQ1720" t="s">
        <v>2</v>
      </c>
      <c r="AR1720" t="s">
        <v>1</v>
      </c>
      <c r="AS1720" t="s">
        <v>1</v>
      </c>
      <c r="AT1720" t="s">
        <v>1</v>
      </c>
      <c r="AU1720" t="s">
        <v>1</v>
      </c>
      <c r="AV1720" t="s">
        <v>1</v>
      </c>
      <c r="AW1720" t="s">
        <v>11</v>
      </c>
      <c r="AX1720" s="11">
        <f>Tabla1[[#This Row],[precio del paquete]]-Tabla1[[#This Row],[Saldo_Deudor]]</f>
        <v>1400</v>
      </c>
      <c r="AY1720">
        <v>13400</v>
      </c>
      <c r="AZ1720" s="11">
        <v>0</v>
      </c>
      <c r="BA1720" s="11">
        <v>0</v>
      </c>
      <c r="BB1720" s="22">
        <v>0</v>
      </c>
      <c r="BC1720" t="s">
        <v>3985</v>
      </c>
      <c r="BD1720" t="s">
        <v>4141</v>
      </c>
      <c r="BE1720" s="11" t="s">
        <v>3</v>
      </c>
      <c r="BF1720" s="11" t="s">
        <v>3</v>
      </c>
      <c r="BG1720" s="11" t="s">
        <v>3</v>
      </c>
      <c r="BH1720" s="11" t="s">
        <v>3</v>
      </c>
      <c r="BI1720" s="11" t="s">
        <v>3</v>
      </c>
      <c r="BJ1720" s="18" t="s">
        <v>6143</v>
      </c>
      <c r="BK1720" s="11" t="s">
        <v>3</v>
      </c>
      <c r="BL1720" s="11" t="s">
        <v>132</v>
      </c>
      <c r="BM1720" s="11" t="s">
        <v>1</v>
      </c>
      <c r="BN1720" s="7">
        <f>Tabla1[[#This Row],[precio del paquete]]</f>
        <v>14800</v>
      </c>
      <c r="BO1720" t="s">
        <v>1</v>
      </c>
      <c r="BP1720" t="s">
        <v>1</v>
      </c>
      <c r="BQ1720" t="s">
        <v>1</v>
      </c>
      <c r="BR1720" t="s">
        <v>1</v>
      </c>
      <c r="BS1720" t="s">
        <v>1</v>
      </c>
      <c r="BT1720" t="s">
        <v>1</v>
      </c>
      <c r="BU1720" t="s">
        <v>1</v>
      </c>
      <c r="BV1720" t="s">
        <v>1</v>
      </c>
      <c r="BW1720" t="s">
        <v>0</v>
      </c>
      <c r="BX1720" t="s">
        <v>1</v>
      </c>
      <c r="BY1720" t="s">
        <v>1</v>
      </c>
      <c r="BZ1720" t="s">
        <v>1</v>
      </c>
      <c r="CA1720" t="s">
        <v>1</v>
      </c>
      <c r="CB1720" t="s">
        <v>1</v>
      </c>
      <c r="CD1720" t="str" cm="1">
        <f t="array" aca="1" ref="CD1720" ca="1">eConcatenar(A1720:CB1720,"|")</f>
        <v>F9VABxCQhssvHGuO|PAR2021-3193|3|MEMORIAL|TABASCO|PARAISO|FRANCISCO I MADERO |2021-10-14|14800|0|200|50|1|0|0|0|0|0|0|0|0|0|0|0|0|0|0|PEREZ|JIMENEZ|OLIVIA|SOLTERO|X|X|CALLE ARTURO PEREZ FLORES|FRANCISCO I MADERO |X|9331302424|X|X|X|CALLE ARTURO PEREZ FLORES|X|LUNES|X|X|X|X|X|DOMICILIO |1400|13400|0|0|0|2022-01-17|2022-01-24|x|x|x|x|x|QWZHGIJM9KVTQO|x|HOMBRE|X|14800|X|X|X|X|X|X|X|X|CARDENAS|X|X|X|X|X</v>
      </c>
    </row>
    <row r="1721" spans="1:82" x14ac:dyDescent="0.25">
      <c r="A1721" t="s">
        <v>1855</v>
      </c>
      <c r="B1721" t="s">
        <v>2438</v>
      </c>
      <c r="C1721">
        <v>3</v>
      </c>
      <c r="D1721" t="s">
        <v>3183</v>
      </c>
      <c r="E1721" t="s">
        <v>3188</v>
      </c>
      <c r="F1721" t="s">
        <v>3192</v>
      </c>
      <c r="G1721" t="s">
        <v>3373</v>
      </c>
      <c r="H1721" t="s">
        <v>3842</v>
      </c>
      <c r="I1721">
        <v>14800</v>
      </c>
      <c r="J1721">
        <v>0</v>
      </c>
      <c r="K1721">
        <v>200</v>
      </c>
      <c r="L1721">
        <v>50</v>
      </c>
      <c r="M1721">
        <v>1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 t="s">
        <v>4438</v>
      </c>
      <c r="AC1721" t="s">
        <v>4184</v>
      </c>
      <c r="AD1721" t="s">
        <v>4614</v>
      </c>
      <c r="AE1721" t="s">
        <v>4</v>
      </c>
      <c r="AF1721" t="s">
        <v>1</v>
      </c>
      <c r="AG1721" t="s">
        <v>1</v>
      </c>
      <c r="AH1721" t="s">
        <v>5426</v>
      </c>
      <c r="AI1721" t="s">
        <v>3373</v>
      </c>
      <c r="AJ1721" t="s">
        <v>1</v>
      </c>
      <c r="AK1721">
        <v>9331366901</v>
      </c>
      <c r="AL1721" t="s">
        <v>1</v>
      </c>
      <c r="AM1721" t="s">
        <v>1</v>
      </c>
      <c r="AN1721" t="s">
        <v>1</v>
      </c>
      <c r="AO1721" t="s">
        <v>5426</v>
      </c>
      <c r="AP1721" t="s">
        <v>1</v>
      </c>
      <c r="AQ1721" t="s">
        <v>2</v>
      </c>
      <c r="AR1721" t="s">
        <v>1</v>
      </c>
      <c r="AS1721" t="s">
        <v>1</v>
      </c>
      <c r="AT1721" t="s">
        <v>1</v>
      </c>
      <c r="AU1721" t="s">
        <v>1</v>
      </c>
      <c r="AV1721" t="s">
        <v>1</v>
      </c>
      <c r="AW1721" t="s">
        <v>11</v>
      </c>
      <c r="AX1721" s="11">
        <f>Tabla1[[#This Row],[precio del paquete]]-Tabla1[[#This Row],[Saldo_Deudor]]</f>
        <v>1400</v>
      </c>
      <c r="AY1721">
        <v>13400</v>
      </c>
      <c r="AZ1721" s="11">
        <v>0</v>
      </c>
      <c r="BA1721" s="11">
        <v>0</v>
      </c>
      <c r="BB1721" s="22">
        <v>0</v>
      </c>
      <c r="BC1721" t="s">
        <v>3985</v>
      </c>
      <c r="BD1721" t="s">
        <v>4141</v>
      </c>
      <c r="BE1721" s="11" t="s">
        <v>3</v>
      </c>
      <c r="BF1721" s="11" t="s">
        <v>3</v>
      </c>
      <c r="BG1721" s="11" t="s">
        <v>3</v>
      </c>
      <c r="BH1721" s="11" t="s">
        <v>3</v>
      </c>
      <c r="BI1721" s="11" t="s">
        <v>3</v>
      </c>
      <c r="BJ1721" s="19" t="s">
        <v>6143</v>
      </c>
      <c r="BK1721" s="11" t="s">
        <v>3</v>
      </c>
      <c r="BL1721" s="11" t="s">
        <v>132</v>
      </c>
      <c r="BM1721" s="11" t="s">
        <v>1</v>
      </c>
      <c r="BN1721" s="7">
        <f>Tabla1[[#This Row],[precio del paquete]]</f>
        <v>14800</v>
      </c>
      <c r="BO1721" t="s">
        <v>1</v>
      </c>
      <c r="BP1721" t="s">
        <v>1</v>
      </c>
      <c r="BQ1721" t="s">
        <v>1</v>
      </c>
      <c r="BR1721" t="s">
        <v>1</v>
      </c>
      <c r="BS1721" t="s">
        <v>1</v>
      </c>
      <c r="BT1721" t="s">
        <v>1</v>
      </c>
      <c r="BU1721" t="s">
        <v>1</v>
      </c>
      <c r="BV1721" t="s">
        <v>1</v>
      </c>
      <c r="BW1721" t="s">
        <v>0</v>
      </c>
      <c r="BX1721" t="s">
        <v>1</v>
      </c>
      <c r="BY1721" t="s">
        <v>1</v>
      </c>
      <c r="BZ1721" t="s">
        <v>1</v>
      </c>
      <c r="CA1721" t="s">
        <v>1</v>
      </c>
      <c r="CB1721" t="s">
        <v>1</v>
      </c>
      <c r="CD1721" t="str" cm="1">
        <f t="array" aca="1" ref="CD1721" ca="1">eConcatenar(A1721:CB1721,"|")</f>
        <v>sM4DZdbM2rrbx5Gc|PAR2021-2357|3|MEMORIAL|TABASCO|PARAISO|FRANCISCO I MADERO|2021-10-14|14800|0|200|50|1|0|0|0|0|0|0|0|0|0|0|0|0|0|0|PALMA|PEREZ|ESTHEPHANIE|SOLTERO|X|X|CALLE ARTURO PEREZ FLORES|FRANCISCO I MADERO|X|9331366901|X|X|X|CALLE ARTURO PEREZ FLORES|X|LUNES|X|X|X|X|X|DOMICILIO |1400|13400|0|0|0|2022-01-17|2022-01-24|x|x|x|x|x|QWZHGIJM9KVTQO|x|HOMBRE|X|14800|X|X|X|X|X|X|X|X|CARDENAS|X|X|X|X|X</v>
      </c>
    </row>
    <row r="1722" spans="1:82" x14ac:dyDescent="0.25">
      <c r="A1722" t="s">
        <v>1856</v>
      </c>
      <c r="B1722" t="s">
        <v>2913</v>
      </c>
      <c r="C1722">
        <v>3</v>
      </c>
      <c r="D1722" t="s">
        <v>3183</v>
      </c>
      <c r="E1722" t="s">
        <v>3188</v>
      </c>
      <c r="F1722" t="s">
        <v>3189</v>
      </c>
      <c r="G1722" t="s">
        <v>3631</v>
      </c>
      <c r="H1722" t="s">
        <v>4042</v>
      </c>
      <c r="I1722">
        <v>14800</v>
      </c>
      <c r="J1722">
        <v>0</v>
      </c>
      <c r="K1722">
        <v>200</v>
      </c>
      <c r="L1722">
        <v>50</v>
      </c>
      <c r="M1722">
        <v>1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0</v>
      </c>
      <c r="Z1722">
        <v>0</v>
      </c>
      <c r="AA1722">
        <v>0</v>
      </c>
      <c r="AB1722" t="s">
        <v>4438</v>
      </c>
      <c r="AC1722" t="s">
        <v>4365</v>
      </c>
      <c r="AD1722" t="s">
        <v>4998</v>
      </c>
      <c r="AE1722" t="s">
        <v>4</v>
      </c>
      <c r="AF1722" t="s">
        <v>1</v>
      </c>
      <c r="AG1722" t="s">
        <v>1</v>
      </c>
      <c r="AH1722" t="s">
        <v>5747</v>
      </c>
      <c r="AI1722" t="s">
        <v>3631</v>
      </c>
      <c r="AJ1722" t="s">
        <v>1</v>
      </c>
      <c r="AK1722">
        <v>9331544660</v>
      </c>
      <c r="AL1722" t="s">
        <v>1</v>
      </c>
      <c r="AM1722" t="s">
        <v>1</v>
      </c>
      <c r="AN1722" t="s">
        <v>1</v>
      </c>
      <c r="AO1722" t="s">
        <v>5747</v>
      </c>
      <c r="AP1722" t="s">
        <v>1</v>
      </c>
      <c r="AQ1722" t="s">
        <v>2</v>
      </c>
      <c r="AR1722" t="s">
        <v>1</v>
      </c>
      <c r="AS1722" t="s">
        <v>1</v>
      </c>
      <c r="AT1722" t="s">
        <v>1</v>
      </c>
      <c r="AU1722" t="s">
        <v>1</v>
      </c>
      <c r="AV1722" t="s">
        <v>1</v>
      </c>
      <c r="AW1722" t="s">
        <v>11</v>
      </c>
      <c r="AX1722" s="11">
        <f>Tabla1[[#This Row],[precio del paquete]]-Tabla1[[#This Row],[Saldo_Deudor]]</f>
        <v>400</v>
      </c>
      <c r="AY1722">
        <v>14400</v>
      </c>
      <c r="AZ1722" s="11">
        <v>0</v>
      </c>
      <c r="BA1722" s="11">
        <v>0</v>
      </c>
      <c r="BB1722" s="22">
        <v>0</v>
      </c>
      <c r="BC1722" t="s">
        <v>3985</v>
      </c>
      <c r="BD1722" t="s">
        <v>4141</v>
      </c>
      <c r="BE1722" s="11" t="s">
        <v>3</v>
      </c>
      <c r="BF1722" s="11" t="s">
        <v>3</v>
      </c>
      <c r="BG1722" s="11" t="s">
        <v>3</v>
      </c>
      <c r="BH1722" s="11" t="s">
        <v>3</v>
      </c>
      <c r="BI1722" s="11" t="s">
        <v>3</v>
      </c>
      <c r="BJ1722" s="18" t="s">
        <v>6143</v>
      </c>
      <c r="BK1722" s="11" t="s">
        <v>3</v>
      </c>
      <c r="BL1722" s="11" t="s">
        <v>132</v>
      </c>
      <c r="BM1722" s="11" t="s">
        <v>1</v>
      </c>
      <c r="BN1722" s="7">
        <f>Tabla1[[#This Row],[precio del paquete]]</f>
        <v>14800</v>
      </c>
      <c r="BO1722" t="s">
        <v>1</v>
      </c>
      <c r="BP1722" t="s">
        <v>1</v>
      </c>
      <c r="BQ1722" t="s">
        <v>1</v>
      </c>
      <c r="BR1722" t="s">
        <v>1</v>
      </c>
      <c r="BS1722" t="s">
        <v>1</v>
      </c>
      <c r="BT1722" t="s">
        <v>1</v>
      </c>
      <c r="BU1722" t="s">
        <v>1</v>
      </c>
      <c r="BV1722" t="s">
        <v>1</v>
      </c>
      <c r="BW1722" t="s">
        <v>0</v>
      </c>
      <c r="BX1722" t="s">
        <v>1</v>
      </c>
      <c r="BY1722" t="s">
        <v>1</v>
      </c>
      <c r="BZ1722" t="s">
        <v>1</v>
      </c>
      <c r="CA1722" t="s">
        <v>1</v>
      </c>
      <c r="CB1722" t="s">
        <v>1</v>
      </c>
      <c r="CD1722" t="str" cm="1">
        <f t="array" aca="1" ref="CD1722" ca="1">eConcatenar(A1722:CB1722,"|")</f>
        <v>Hp7hi0DL0eT9B6rl|COM2022-0144|3|MEMORIAL|TABASCO|COMALCALCO|ZAPOTAL PRIMERA|2022-11-01|14800|0|200|50|1|0|0|0|0|0|0|0|0|0|0|0|0|0|0|PALMA|VALENZUELA|AMINADAD|SOLTERO|X|X|CARRETERA A GREGORIO MENDEZ SIN NUMERO|ZAPOTAL PRIMERA|X|9331544660|X|X|X|CARRETERA A GREGORIO MENDEZ SIN NUMERO|X|LUNES|X|X|X|X|X|DOMICILIO |400|14400|0|0|0|2022-01-17|2022-01-24|x|x|x|x|x|QWZHGIJM9KVTQO|x|HOMBRE|X|14800|X|X|X|X|X|X|X|X|CARDENAS|X|X|X|X|X</v>
      </c>
    </row>
    <row r="1723" spans="1:82" x14ac:dyDescent="0.25">
      <c r="A1723" t="s">
        <v>1857</v>
      </c>
      <c r="B1723" t="s">
        <v>2914</v>
      </c>
      <c r="C1723">
        <v>3</v>
      </c>
      <c r="D1723" t="s">
        <v>3183</v>
      </c>
      <c r="E1723" t="s">
        <v>3188</v>
      </c>
      <c r="F1723" t="s">
        <v>3189</v>
      </c>
      <c r="G1723" t="s">
        <v>3631</v>
      </c>
      <c r="H1723" t="s">
        <v>3864</v>
      </c>
      <c r="I1723">
        <v>14800</v>
      </c>
      <c r="J1723">
        <v>0</v>
      </c>
      <c r="K1723">
        <v>50</v>
      </c>
      <c r="L1723">
        <v>50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 t="s">
        <v>4226</v>
      </c>
      <c r="AC1723" t="s">
        <v>4305</v>
      </c>
      <c r="AD1723" t="s">
        <v>4999</v>
      </c>
      <c r="AE1723" t="s">
        <v>4</v>
      </c>
      <c r="AF1723" t="s">
        <v>1</v>
      </c>
      <c r="AG1723" t="s">
        <v>1</v>
      </c>
      <c r="AH1723" t="s">
        <v>3237</v>
      </c>
      <c r="AI1723" t="s">
        <v>3631</v>
      </c>
      <c r="AJ1723" t="s">
        <v>1</v>
      </c>
      <c r="AK1723">
        <v>9333292845</v>
      </c>
      <c r="AL1723" t="s">
        <v>1</v>
      </c>
      <c r="AM1723" t="s">
        <v>1</v>
      </c>
      <c r="AN1723" t="s">
        <v>1</v>
      </c>
      <c r="AO1723" t="s">
        <v>3237</v>
      </c>
      <c r="AP1723" t="s">
        <v>1</v>
      </c>
      <c r="AQ1723" t="s">
        <v>2</v>
      </c>
      <c r="AR1723" t="s">
        <v>1</v>
      </c>
      <c r="AS1723" t="s">
        <v>1</v>
      </c>
      <c r="AT1723" t="s">
        <v>1</v>
      </c>
      <c r="AU1723" t="s">
        <v>1</v>
      </c>
      <c r="AV1723" t="s">
        <v>1</v>
      </c>
      <c r="AW1723" t="s">
        <v>11</v>
      </c>
      <c r="AX1723" s="11">
        <f>Tabla1[[#This Row],[precio del paquete]]-Tabla1[[#This Row],[Saldo_Deudor]]</f>
        <v>1250</v>
      </c>
      <c r="AY1723">
        <v>13550</v>
      </c>
      <c r="AZ1723" s="11">
        <v>0</v>
      </c>
      <c r="BA1723" s="11">
        <v>0</v>
      </c>
      <c r="BB1723" s="22">
        <v>0</v>
      </c>
      <c r="BC1723" t="s">
        <v>3985</v>
      </c>
      <c r="BD1723" t="s">
        <v>4141</v>
      </c>
      <c r="BE1723" s="11" t="s">
        <v>3</v>
      </c>
      <c r="BF1723" s="11" t="s">
        <v>3</v>
      </c>
      <c r="BG1723" s="11" t="s">
        <v>3</v>
      </c>
      <c r="BH1723" s="11" t="s">
        <v>3</v>
      </c>
      <c r="BI1723" s="11" t="s">
        <v>3</v>
      </c>
      <c r="BJ1723" s="19" t="s">
        <v>6143</v>
      </c>
      <c r="BK1723" s="11" t="s">
        <v>3</v>
      </c>
      <c r="BL1723" s="11" t="s">
        <v>132</v>
      </c>
      <c r="BM1723" s="11" t="s">
        <v>1</v>
      </c>
      <c r="BN1723" s="7">
        <f>Tabla1[[#This Row],[precio del paquete]]</f>
        <v>14800</v>
      </c>
      <c r="BO1723" t="s">
        <v>1</v>
      </c>
      <c r="BP1723" t="s">
        <v>1</v>
      </c>
      <c r="BQ1723" t="s">
        <v>1</v>
      </c>
      <c r="BR1723" t="s">
        <v>1</v>
      </c>
      <c r="BS1723" t="s">
        <v>1</v>
      </c>
      <c r="BT1723" t="s">
        <v>1</v>
      </c>
      <c r="BU1723" t="s">
        <v>1</v>
      </c>
      <c r="BV1723" t="s">
        <v>1</v>
      </c>
      <c r="BW1723" t="s">
        <v>0</v>
      </c>
      <c r="BX1723" t="s">
        <v>1</v>
      </c>
      <c r="BY1723" t="s">
        <v>1</v>
      </c>
      <c r="BZ1723" t="s">
        <v>1</v>
      </c>
      <c r="CA1723" t="s">
        <v>1</v>
      </c>
      <c r="CB1723" t="s">
        <v>1</v>
      </c>
      <c r="CD1723" t="str" cm="1">
        <f t="array" aca="1" ref="CD1723" ca="1">eConcatenar(A1723:CB1723,"|")</f>
        <v>adwG61pzxyDrJVbv|COM2021-3367|3|MEMORIAL|TABASCO|COMALCALCO|ZAPOTAL PRIMERA|2021-10-25|14800|0|50|50|0|0|0|0|0|0|0|0|0|0|0|0|0|0|0|CRUZ|SANCHEZ|AMADOR|SOLTERO|X|X|CARRETERA PRINCIPAL SIN NUMERO|ZAPOTAL PRIMERA|X|9333292845|X|X|X|CARRETERA PRINCIPAL SIN NUMERO|X|LUNES|X|X|X|X|X|DOMICILIO |1250|13550|0|0|0|2022-01-17|2022-01-24|x|x|x|x|x|QWZHGIJM9KVTQO|x|HOMBRE|X|14800|X|X|X|X|X|X|X|X|CARDENAS|X|X|X|X|X</v>
      </c>
    </row>
    <row r="1724" spans="1:82" x14ac:dyDescent="0.25">
      <c r="A1724" t="s">
        <v>1858</v>
      </c>
      <c r="B1724" t="s">
        <v>2541</v>
      </c>
      <c r="C1724">
        <v>3</v>
      </c>
      <c r="D1724" t="s">
        <v>3183</v>
      </c>
      <c r="E1724" t="s">
        <v>3188</v>
      </c>
      <c r="F1724" t="s">
        <v>3189</v>
      </c>
      <c r="G1724" t="s">
        <v>3439</v>
      </c>
      <c r="H1724" t="s">
        <v>3866</v>
      </c>
      <c r="I1724">
        <v>14800</v>
      </c>
      <c r="J1724">
        <v>0</v>
      </c>
      <c r="K1724">
        <v>50</v>
      </c>
      <c r="L1724">
        <v>50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 t="s">
        <v>4201</v>
      </c>
      <c r="AC1724" t="s">
        <v>4201</v>
      </c>
      <c r="AD1724" t="s">
        <v>4709</v>
      </c>
      <c r="AE1724" t="s">
        <v>4</v>
      </c>
      <c r="AF1724" t="s">
        <v>1</v>
      </c>
      <c r="AG1724" t="s">
        <v>1</v>
      </c>
      <c r="AH1724" t="s">
        <v>3446</v>
      </c>
      <c r="AI1724" t="s">
        <v>3439</v>
      </c>
      <c r="AJ1724" t="s">
        <v>1</v>
      </c>
      <c r="AK1724">
        <v>9331369182</v>
      </c>
      <c r="AL1724" t="s">
        <v>1</v>
      </c>
      <c r="AM1724" t="s">
        <v>1</v>
      </c>
      <c r="AN1724" t="s">
        <v>1</v>
      </c>
      <c r="AO1724" t="s">
        <v>3446</v>
      </c>
      <c r="AP1724" t="s">
        <v>1</v>
      </c>
      <c r="AQ1724" t="s">
        <v>2</v>
      </c>
      <c r="AR1724" t="s">
        <v>1</v>
      </c>
      <c r="AS1724" t="s">
        <v>1</v>
      </c>
      <c r="AT1724" t="s">
        <v>1</v>
      </c>
      <c r="AU1724" t="s">
        <v>1</v>
      </c>
      <c r="AV1724" t="s">
        <v>1</v>
      </c>
      <c r="AW1724" t="s">
        <v>11</v>
      </c>
      <c r="AX1724" s="11">
        <f>Tabla1[[#This Row],[precio del paquete]]-Tabla1[[#This Row],[Saldo_Deudor]]</f>
        <v>650</v>
      </c>
      <c r="AY1724">
        <v>14150</v>
      </c>
      <c r="AZ1724" s="11">
        <v>0</v>
      </c>
      <c r="BA1724" s="11">
        <v>0</v>
      </c>
      <c r="BB1724" s="22">
        <v>0</v>
      </c>
      <c r="BC1724" t="s">
        <v>3985</v>
      </c>
      <c r="BD1724" t="s">
        <v>4141</v>
      </c>
      <c r="BE1724" s="11" t="s">
        <v>3</v>
      </c>
      <c r="BF1724" s="11" t="s">
        <v>3</v>
      </c>
      <c r="BG1724" s="11" t="s">
        <v>3</v>
      </c>
      <c r="BH1724" s="11" t="s">
        <v>3</v>
      </c>
      <c r="BI1724" s="11" t="s">
        <v>3</v>
      </c>
      <c r="BJ1724" s="18" t="s">
        <v>6143</v>
      </c>
      <c r="BK1724" s="11" t="s">
        <v>3</v>
      </c>
      <c r="BL1724" s="11" t="s">
        <v>132</v>
      </c>
      <c r="BM1724" s="11" t="s">
        <v>1</v>
      </c>
      <c r="BN1724" s="7">
        <f>Tabla1[[#This Row],[precio del paquete]]</f>
        <v>14800</v>
      </c>
      <c r="BO1724" t="s">
        <v>1</v>
      </c>
      <c r="BP1724" t="s">
        <v>1</v>
      </c>
      <c r="BQ1724" t="s">
        <v>1</v>
      </c>
      <c r="BR1724" t="s">
        <v>1</v>
      </c>
      <c r="BS1724" t="s">
        <v>1</v>
      </c>
      <c r="BT1724" t="s">
        <v>1</v>
      </c>
      <c r="BU1724" t="s">
        <v>1</v>
      </c>
      <c r="BV1724" t="s">
        <v>1</v>
      </c>
      <c r="BW1724" t="s">
        <v>0</v>
      </c>
      <c r="BX1724" t="s">
        <v>1</v>
      </c>
      <c r="BY1724" t="s">
        <v>1</v>
      </c>
      <c r="BZ1724" t="s">
        <v>1</v>
      </c>
      <c r="CA1724" t="s">
        <v>1</v>
      </c>
      <c r="CB1724" t="s">
        <v>1</v>
      </c>
      <c r="CD1724" t="str" cm="1">
        <f t="array" aca="1" ref="CD1724" ca="1">eConcatenar(A1724:CB1724,"|")</f>
        <v>oXPnPflbWlAlLMzL|COM2021-3755|3|MEMORIAL|TABASCO|COMALCALCO|MOCTEZUMA|2021-11-23|14800|0|50|50|0|0|0|0|0|0|0|0|0|0|0|0|0|0|0|HERNANDEZ|HERNANDEZ|CLARIVEL|SOLTERO|X|X|MOCTEZUMA TERCERA|MOCTEZUMA|X|9331369182|X|X|X|MOCTEZUMA TERCERA|X|LUNES|X|X|X|X|X|DOMICILIO |650|14150|0|0|0|2022-01-17|2022-01-24|x|x|x|x|x|QWZHGIJM9KVTQO|x|HOMBRE|X|14800|X|X|X|X|X|X|X|X|CARDENAS|X|X|X|X|X</v>
      </c>
    </row>
    <row r="1725" spans="1:82" x14ac:dyDescent="0.25">
      <c r="A1725" t="s">
        <v>1859</v>
      </c>
      <c r="B1725" t="s">
        <v>2524</v>
      </c>
      <c r="C1725">
        <v>3</v>
      </c>
      <c r="D1725" t="s">
        <v>3183</v>
      </c>
      <c r="E1725" t="s">
        <v>3188</v>
      </c>
      <c r="F1725" t="s">
        <v>3189</v>
      </c>
      <c r="G1725" t="s">
        <v>3428</v>
      </c>
      <c r="H1725" t="s">
        <v>3842</v>
      </c>
      <c r="I1725">
        <v>14800</v>
      </c>
      <c r="J1725">
        <v>0</v>
      </c>
      <c r="K1725">
        <v>100</v>
      </c>
      <c r="L1725">
        <v>50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 t="s">
        <v>4237</v>
      </c>
      <c r="AC1725" t="s">
        <v>4201</v>
      </c>
      <c r="AD1725" t="s">
        <v>4341</v>
      </c>
      <c r="AE1725" t="s">
        <v>4</v>
      </c>
      <c r="AF1725" t="s">
        <v>1</v>
      </c>
      <c r="AG1725" t="s">
        <v>1</v>
      </c>
      <c r="AH1725" t="s">
        <v>3443</v>
      </c>
      <c r="AI1725" t="s">
        <v>3428</v>
      </c>
      <c r="AJ1725" t="s">
        <v>1</v>
      </c>
      <c r="AK1725">
        <v>9331176410</v>
      </c>
      <c r="AL1725" t="s">
        <v>1</v>
      </c>
      <c r="AM1725" t="s">
        <v>1</v>
      </c>
      <c r="AN1725" t="s">
        <v>1</v>
      </c>
      <c r="AO1725" t="s">
        <v>3443</v>
      </c>
      <c r="AP1725" t="s">
        <v>1</v>
      </c>
      <c r="AQ1725" t="s">
        <v>2</v>
      </c>
      <c r="AR1725" t="s">
        <v>1</v>
      </c>
      <c r="AS1725" t="s">
        <v>1</v>
      </c>
      <c r="AT1725" t="s">
        <v>1</v>
      </c>
      <c r="AU1725" t="s">
        <v>1</v>
      </c>
      <c r="AV1725" t="s">
        <v>1</v>
      </c>
      <c r="AW1725" t="s">
        <v>11</v>
      </c>
      <c r="AX1725" s="11">
        <f>Tabla1[[#This Row],[precio del paquete]]-Tabla1[[#This Row],[Saldo_Deudor]]</f>
        <v>1400</v>
      </c>
      <c r="AY1725">
        <v>13400</v>
      </c>
      <c r="AZ1725" s="11">
        <v>0</v>
      </c>
      <c r="BA1725" s="11">
        <v>0</v>
      </c>
      <c r="BB1725" s="22">
        <v>0</v>
      </c>
      <c r="BC1725" t="s">
        <v>3985</v>
      </c>
      <c r="BD1725" t="s">
        <v>4141</v>
      </c>
      <c r="BE1725" s="11" t="s">
        <v>3</v>
      </c>
      <c r="BF1725" s="11" t="s">
        <v>3</v>
      </c>
      <c r="BG1725" s="11" t="s">
        <v>3</v>
      </c>
      <c r="BH1725" s="11" t="s">
        <v>3</v>
      </c>
      <c r="BI1725" s="11" t="s">
        <v>3</v>
      </c>
      <c r="BJ1725" s="19" t="s">
        <v>6143</v>
      </c>
      <c r="BK1725" s="11" t="s">
        <v>3</v>
      </c>
      <c r="BL1725" s="11" t="s">
        <v>132</v>
      </c>
      <c r="BM1725" s="11" t="s">
        <v>1</v>
      </c>
      <c r="BN1725" s="7">
        <f>Tabla1[[#This Row],[precio del paquete]]</f>
        <v>14800</v>
      </c>
      <c r="BO1725" t="s">
        <v>1</v>
      </c>
      <c r="BP1725" t="s">
        <v>1</v>
      </c>
      <c r="BQ1725" t="s">
        <v>1</v>
      </c>
      <c r="BR1725" t="s">
        <v>1</v>
      </c>
      <c r="BS1725" t="s">
        <v>1</v>
      </c>
      <c r="BT1725" t="s">
        <v>1</v>
      </c>
      <c r="BU1725" t="s">
        <v>1</v>
      </c>
      <c r="BV1725" t="s">
        <v>1</v>
      </c>
      <c r="BW1725" t="s">
        <v>0</v>
      </c>
      <c r="BX1725" t="s">
        <v>1</v>
      </c>
      <c r="BY1725" t="s">
        <v>1</v>
      </c>
      <c r="BZ1725" t="s">
        <v>1</v>
      </c>
      <c r="CA1725" t="s">
        <v>1</v>
      </c>
      <c r="CB1725" t="s">
        <v>1</v>
      </c>
      <c r="CD1725" t="str" cm="1">
        <f t="array" aca="1" ref="CD1725" ca="1">eConcatenar(A1725:CB1725,"|")</f>
        <v>KUQwjiOHqAIib215|COM2021-3191|3|MEMORIAL|TABASCO|COMALCALCO|LIBRAMIENTO 2 BOCAS|2021-10-14|14800|0|100|50|0|0|0|0|0|0|0|0|0|0|0|0|0|0|0|ALEJANDRO|HERNANDEZ|ASUNCION|SOLTERO|X|X|MOCTEZUMA PRIMERA |LIBRAMIENTO 2 BOCAS|X|9331176410|X|X|X|MOCTEZUMA PRIMERA |X|LUNES|X|X|X|X|X|DOMICILIO |1400|13400|0|0|0|2022-01-17|2022-01-24|x|x|x|x|x|QWZHGIJM9KVTQO|x|HOMBRE|X|14800|X|X|X|X|X|X|X|X|CARDENAS|X|X|X|X|X</v>
      </c>
    </row>
    <row r="1726" spans="1:82" x14ac:dyDescent="0.25">
      <c r="A1726" t="s">
        <v>1860</v>
      </c>
      <c r="B1726" t="s">
        <v>2542</v>
      </c>
      <c r="C1726">
        <v>3</v>
      </c>
      <c r="D1726" t="s">
        <v>3183</v>
      </c>
      <c r="E1726" t="s">
        <v>3188</v>
      </c>
      <c r="F1726" t="s">
        <v>3189</v>
      </c>
      <c r="G1726" t="s">
        <v>3439</v>
      </c>
      <c r="H1726" t="s">
        <v>3754</v>
      </c>
      <c r="I1726">
        <v>14800</v>
      </c>
      <c r="J1726">
        <v>0</v>
      </c>
      <c r="K1726">
        <v>200</v>
      </c>
      <c r="L1726">
        <v>50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 t="s">
        <v>4318</v>
      </c>
      <c r="AC1726" t="s">
        <v>4237</v>
      </c>
      <c r="AD1726" t="s">
        <v>4710</v>
      </c>
      <c r="AE1726" t="s">
        <v>4</v>
      </c>
      <c r="AF1726" t="s">
        <v>1</v>
      </c>
      <c r="AG1726" t="s">
        <v>1</v>
      </c>
      <c r="AH1726" t="s">
        <v>3443</v>
      </c>
      <c r="AI1726" t="s">
        <v>3439</v>
      </c>
      <c r="AJ1726" t="s">
        <v>1</v>
      </c>
      <c r="AK1726">
        <v>9333246270</v>
      </c>
      <c r="AL1726" t="s">
        <v>1</v>
      </c>
      <c r="AM1726" t="s">
        <v>1</v>
      </c>
      <c r="AN1726" t="s">
        <v>1</v>
      </c>
      <c r="AO1726" t="s">
        <v>3443</v>
      </c>
      <c r="AP1726" t="s">
        <v>1</v>
      </c>
      <c r="AQ1726" t="s">
        <v>2</v>
      </c>
      <c r="AR1726" t="s">
        <v>1</v>
      </c>
      <c r="AS1726" t="s">
        <v>1</v>
      </c>
      <c r="AT1726" t="s">
        <v>1</v>
      </c>
      <c r="AU1726" t="s">
        <v>1</v>
      </c>
      <c r="AV1726" t="s">
        <v>1</v>
      </c>
      <c r="AW1726" t="s">
        <v>11</v>
      </c>
      <c r="AX1726" s="11">
        <f>Tabla1[[#This Row],[precio del paquete]]-Tabla1[[#This Row],[Saldo_Deudor]]</f>
        <v>1500</v>
      </c>
      <c r="AY1726">
        <v>13300</v>
      </c>
      <c r="AZ1726" s="11">
        <v>0</v>
      </c>
      <c r="BA1726" s="11">
        <v>0</v>
      </c>
      <c r="BB1726" s="22">
        <v>0</v>
      </c>
      <c r="BC1726" t="s">
        <v>3985</v>
      </c>
      <c r="BD1726" t="s">
        <v>4141</v>
      </c>
      <c r="BE1726" s="11" t="s">
        <v>3</v>
      </c>
      <c r="BF1726" s="11" t="s">
        <v>3</v>
      </c>
      <c r="BG1726" s="11" t="s">
        <v>3</v>
      </c>
      <c r="BH1726" s="11" t="s">
        <v>3</v>
      </c>
      <c r="BI1726" s="11" t="s">
        <v>3</v>
      </c>
      <c r="BJ1726" s="18" t="s">
        <v>6143</v>
      </c>
      <c r="BK1726" s="11" t="s">
        <v>3</v>
      </c>
      <c r="BL1726" s="11" t="s">
        <v>132</v>
      </c>
      <c r="BM1726" s="11" t="s">
        <v>1</v>
      </c>
      <c r="BN1726" s="7">
        <f>Tabla1[[#This Row],[precio del paquete]]</f>
        <v>14800</v>
      </c>
      <c r="BO1726" t="s">
        <v>1</v>
      </c>
      <c r="BP1726" t="s">
        <v>1</v>
      </c>
      <c r="BQ1726" t="s">
        <v>1</v>
      </c>
      <c r="BR1726" t="s">
        <v>1</v>
      </c>
      <c r="BS1726" t="s">
        <v>1</v>
      </c>
      <c r="BT1726" t="s">
        <v>1</v>
      </c>
      <c r="BU1726" t="s">
        <v>1</v>
      </c>
      <c r="BV1726" t="s">
        <v>1</v>
      </c>
      <c r="BW1726" t="s">
        <v>0</v>
      </c>
      <c r="BX1726" t="s">
        <v>1</v>
      </c>
      <c r="BY1726" t="s">
        <v>1</v>
      </c>
      <c r="BZ1726" t="s">
        <v>1</v>
      </c>
      <c r="CA1726" t="s">
        <v>1</v>
      </c>
      <c r="CB1726" t="s">
        <v>1</v>
      </c>
      <c r="CD1726" t="str" cm="1">
        <f t="array" aca="1" ref="CD1726" ca="1">eConcatenar(A1726:CB1726,"|")</f>
        <v>hTxgDqEhfBxqE3Tg|COM2021-3308|3|MEMORIAL|TABASCO|COMALCALCO|MOCTEZUMA|2021-10-16|14800|0|200|50|0|0|0|0|0|0|0|0|0|0|0|0|0|0|0|GALMICHE|ALEJANDRO|MELCHOR|SOLTERO|X|X|MOCTEZUMA PRIMERA |MOCTEZUMA|X|9333246270|X|X|X|MOCTEZUMA PRIMERA |X|LUNES|X|X|X|X|X|DOMICILIO |1500|13300|0|0|0|2022-01-17|2022-01-24|x|x|x|x|x|QWZHGIJM9KVTQO|x|HOMBRE|X|14800|X|X|X|X|X|X|X|X|CARDENAS|X|X|X|X|X</v>
      </c>
    </row>
    <row r="1727" spans="1:82" x14ac:dyDescent="0.25">
      <c r="A1727" t="s">
        <v>1861</v>
      </c>
      <c r="B1727" t="s">
        <v>2410</v>
      </c>
      <c r="C1727">
        <v>3</v>
      </c>
      <c r="D1727" t="s">
        <v>3183</v>
      </c>
      <c r="E1727" t="s">
        <v>3188</v>
      </c>
      <c r="F1727" t="s">
        <v>3189</v>
      </c>
      <c r="G1727" t="s">
        <v>3360</v>
      </c>
      <c r="H1727" t="s">
        <v>3754</v>
      </c>
      <c r="I1727">
        <v>14800</v>
      </c>
      <c r="J1727">
        <v>0</v>
      </c>
      <c r="K1727">
        <v>200</v>
      </c>
      <c r="L1727">
        <v>50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 t="s">
        <v>4583</v>
      </c>
      <c r="AC1727" t="s">
        <v>4315</v>
      </c>
      <c r="AD1727" t="s">
        <v>4338</v>
      </c>
      <c r="AE1727" t="s">
        <v>4</v>
      </c>
      <c r="AF1727" t="s">
        <v>1</v>
      </c>
      <c r="AG1727" t="s">
        <v>1</v>
      </c>
      <c r="AH1727" t="s">
        <v>3443</v>
      </c>
      <c r="AI1727" t="s">
        <v>3360</v>
      </c>
      <c r="AJ1727" t="s">
        <v>1</v>
      </c>
      <c r="AK1727">
        <v>9331354824</v>
      </c>
      <c r="AL1727" t="s">
        <v>1</v>
      </c>
      <c r="AM1727" t="s">
        <v>1</v>
      </c>
      <c r="AN1727" t="s">
        <v>1</v>
      </c>
      <c r="AO1727" t="s">
        <v>3443</v>
      </c>
      <c r="AP1727" t="s">
        <v>1</v>
      </c>
      <c r="AQ1727" t="s">
        <v>2</v>
      </c>
      <c r="AR1727" t="s">
        <v>1</v>
      </c>
      <c r="AS1727" t="s">
        <v>1</v>
      </c>
      <c r="AT1727" t="s">
        <v>1</v>
      </c>
      <c r="AU1727" t="s">
        <v>1</v>
      </c>
      <c r="AV1727" t="s">
        <v>1</v>
      </c>
      <c r="AW1727" t="s">
        <v>11</v>
      </c>
      <c r="AX1727" s="11">
        <f>Tabla1[[#This Row],[precio del paquete]]-Tabla1[[#This Row],[Saldo_Deudor]]</f>
        <v>2800</v>
      </c>
      <c r="AY1727">
        <v>12000</v>
      </c>
      <c r="AZ1727" s="11">
        <v>0</v>
      </c>
      <c r="BA1727" s="11">
        <v>0</v>
      </c>
      <c r="BB1727" s="22">
        <v>0</v>
      </c>
      <c r="BC1727" t="s">
        <v>3985</v>
      </c>
      <c r="BD1727" t="s">
        <v>4141</v>
      </c>
      <c r="BE1727" s="11" t="s">
        <v>3</v>
      </c>
      <c r="BF1727" s="11" t="s">
        <v>3</v>
      </c>
      <c r="BG1727" s="11" t="s">
        <v>3</v>
      </c>
      <c r="BH1727" s="11" t="s">
        <v>3</v>
      </c>
      <c r="BI1727" s="11" t="s">
        <v>3</v>
      </c>
      <c r="BJ1727" s="19" t="s">
        <v>6143</v>
      </c>
      <c r="BK1727" s="11" t="s">
        <v>3</v>
      </c>
      <c r="BL1727" s="11" t="s">
        <v>132</v>
      </c>
      <c r="BM1727" s="11" t="s">
        <v>1</v>
      </c>
      <c r="BN1727" s="7">
        <f>Tabla1[[#This Row],[precio del paquete]]</f>
        <v>14800</v>
      </c>
      <c r="BO1727" t="s">
        <v>1</v>
      </c>
      <c r="BP1727" t="s">
        <v>1</v>
      </c>
      <c r="BQ1727" t="s">
        <v>1</v>
      </c>
      <c r="BR1727" t="s">
        <v>1</v>
      </c>
      <c r="BS1727" t="s">
        <v>1</v>
      </c>
      <c r="BT1727" t="s">
        <v>1</v>
      </c>
      <c r="BU1727" t="s">
        <v>1</v>
      </c>
      <c r="BV1727" t="s">
        <v>1</v>
      </c>
      <c r="BW1727" t="s">
        <v>0</v>
      </c>
      <c r="BX1727" t="s">
        <v>1</v>
      </c>
      <c r="BY1727" t="s">
        <v>1</v>
      </c>
      <c r="BZ1727" t="s">
        <v>1</v>
      </c>
      <c r="CA1727" t="s">
        <v>1</v>
      </c>
      <c r="CB1727" t="s">
        <v>1</v>
      </c>
      <c r="CD1727" t="str" cm="1">
        <f t="array" aca="1" ref="CD1727" ca="1">eConcatenar(A1727:CB1727,"|")</f>
        <v>uHlZcrKgfnkoyiVr|COM2021-3309|3|MEMORIAL|TABASCO|COMALCALCO|ENTRADA AL PANTEON SIN NUMERO|2021-10-16|14800|0|200|50|0|0|0|0|0|0|0|0|0|0|0|0|0|0|0|QUINTANA|GALLEGOS|MARIA DEL CARMEN|SOLTERO|X|X|MOCTEZUMA PRIMERA |ENTRADA AL PANTEON SIN NUMERO|X|9331354824|X|X|X|MOCTEZUMA PRIMERA |X|LUNES|X|X|X|X|X|DOMICILIO |2800|12000|0|0|0|2022-01-17|2022-01-24|x|x|x|x|x|QWZHGIJM9KVTQO|x|HOMBRE|X|14800|X|X|X|X|X|X|X|X|CARDENAS|X|X|X|X|X</v>
      </c>
    </row>
    <row r="1728" spans="1:82" x14ac:dyDescent="0.25">
      <c r="A1728" t="s">
        <v>1862</v>
      </c>
      <c r="B1728" t="s">
        <v>2439</v>
      </c>
      <c r="C1728">
        <v>3</v>
      </c>
      <c r="D1728" t="s">
        <v>3183</v>
      </c>
      <c r="E1728" t="s">
        <v>3188</v>
      </c>
      <c r="F1728" t="s">
        <v>3189</v>
      </c>
      <c r="G1728" t="s">
        <v>3373</v>
      </c>
      <c r="H1728" t="s">
        <v>3795</v>
      </c>
      <c r="I1728">
        <v>14800</v>
      </c>
      <c r="J1728">
        <v>0</v>
      </c>
      <c r="K1728">
        <v>100</v>
      </c>
      <c r="L1728">
        <v>50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0</v>
      </c>
      <c r="AB1728" t="s">
        <v>4224</v>
      </c>
      <c r="AC1728" t="s">
        <v>4494</v>
      </c>
      <c r="AD1728" t="s">
        <v>4495</v>
      </c>
      <c r="AE1728" t="s">
        <v>4</v>
      </c>
      <c r="AF1728" t="s">
        <v>1</v>
      </c>
      <c r="AG1728" t="s">
        <v>1</v>
      </c>
      <c r="AH1728" t="s">
        <v>5427</v>
      </c>
      <c r="AI1728" t="s">
        <v>3373</v>
      </c>
      <c r="AJ1728" t="s">
        <v>1</v>
      </c>
      <c r="AK1728">
        <v>9331043093</v>
      </c>
      <c r="AL1728" t="s">
        <v>1</v>
      </c>
      <c r="AM1728" t="s">
        <v>1</v>
      </c>
      <c r="AN1728" t="s">
        <v>1</v>
      </c>
      <c r="AO1728" t="s">
        <v>5427</v>
      </c>
      <c r="AP1728" t="s">
        <v>1</v>
      </c>
      <c r="AQ1728" t="s">
        <v>2</v>
      </c>
      <c r="AR1728" t="s">
        <v>1</v>
      </c>
      <c r="AS1728" t="s">
        <v>1</v>
      </c>
      <c r="AT1728" t="s">
        <v>1</v>
      </c>
      <c r="AU1728" t="s">
        <v>1</v>
      </c>
      <c r="AV1728" t="s">
        <v>1</v>
      </c>
      <c r="AW1728" t="s">
        <v>11</v>
      </c>
      <c r="AX1728" s="11">
        <f>Tabla1[[#This Row],[precio del paquete]]-Tabla1[[#This Row],[Saldo_Deudor]]</f>
        <v>800</v>
      </c>
      <c r="AY1728">
        <v>14000</v>
      </c>
      <c r="AZ1728" s="11">
        <v>0</v>
      </c>
      <c r="BA1728" s="11">
        <v>0</v>
      </c>
      <c r="BB1728" s="22">
        <v>0</v>
      </c>
      <c r="BC1728" t="s">
        <v>3985</v>
      </c>
      <c r="BD1728" t="s">
        <v>4141</v>
      </c>
      <c r="BE1728" s="11" t="s">
        <v>3</v>
      </c>
      <c r="BF1728" s="11" t="s">
        <v>3</v>
      </c>
      <c r="BG1728" s="11" t="s">
        <v>3</v>
      </c>
      <c r="BH1728" s="11" t="s">
        <v>3</v>
      </c>
      <c r="BI1728" s="11" t="s">
        <v>3</v>
      </c>
      <c r="BJ1728" s="18" t="s">
        <v>6143</v>
      </c>
      <c r="BK1728" s="11" t="s">
        <v>3</v>
      </c>
      <c r="BL1728" s="11" t="s">
        <v>132</v>
      </c>
      <c r="BM1728" s="11" t="s">
        <v>1</v>
      </c>
      <c r="BN1728" s="7">
        <f>Tabla1[[#This Row],[precio del paquete]]</f>
        <v>14800</v>
      </c>
      <c r="BO1728" t="s">
        <v>1</v>
      </c>
      <c r="BP1728" t="s">
        <v>1</v>
      </c>
      <c r="BQ1728" t="s">
        <v>1</v>
      </c>
      <c r="BR1728" t="s">
        <v>1</v>
      </c>
      <c r="BS1728" t="s">
        <v>1</v>
      </c>
      <c r="BT1728" t="s">
        <v>1</v>
      </c>
      <c r="BU1728" t="s">
        <v>1</v>
      </c>
      <c r="BV1728" t="s">
        <v>1</v>
      </c>
      <c r="BW1728" t="s">
        <v>0</v>
      </c>
      <c r="BX1728" t="s">
        <v>1</v>
      </c>
      <c r="BY1728" t="s">
        <v>1</v>
      </c>
      <c r="BZ1728" t="s">
        <v>1</v>
      </c>
      <c r="CA1728" t="s">
        <v>1</v>
      </c>
      <c r="CB1728" t="s">
        <v>1</v>
      </c>
      <c r="CD1728" t="str" cm="1">
        <f t="array" aca="1" ref="CD1728" ca="1">eConcatenar(A1728:CB1728,"|")</f>
        <v>NewncUng3FpsgHNU|COM2021-3572|3|MEMORIAL|TABASCO|COMALCALCO|FRANCISCO I MADERO|2021-10-11|14800|0|100|50|0|0|0|0|0|0|0|0|0|0|0|0|0|0|0|DOMINGUEZ|DIAZ|MARQUEZA|SOLTERO|X|X|CALLE ISAAC DOMINGUEZ HERNANDEZ|FRANCISCO I MADERO|X|9331043093|X|X|X|CALLE ISAAC DOMINGUEZ HERNANDEZ|X|LUNES|X|X|X|X|X|DOMICILIO |800|14000|0|0|0|2022-01-17|2022-01-24|x|x|x|x|x|QWZHGIJM9KVTQO|x|HOMBRE|X|14800|X|X|X|X|X|X|X|X|CARDENAS|X|X|X|X|X</v>
      </c>
    </row>
    <row r="1729" spans="1:82" x14ac:dyDescent="0.25">
      <c r="A1729" t="s">
        <v>1863</v>
      </c>
      <c r="B1729" t="s">
        <v>2449</v>
      </c>
      <c r="C1729">
        <v>3</v>
      </c>
      <c r="D1729" t="s">
        <v>3183</v>
      </c>
      <c r="E1729" t="s">
        <v>3188</v>
      </c>
      <c r="F1729" t="s">
        <v>3189</v>
      </c>
      <c r="G1729" t="s">
        <v>3380</v>
      </c>
      <c r="H1729" t="s">
        <v>3929</v>
      </c>
      <c r="I1729">
        <v>14800</v>
      </c>
      <c r="J1729">
        <v>0</v>
      </c>
      <c r="K1729">
        <v>100</v>
      </c>
      <c r="L1729">
        <v>50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  <c r="AA1729">
        <v>0</v>
      </c>
      <c r="AB1729" t="s">
        <v>4454</v>
      </c>
      <c r="AC1729" t="s">
        <v>4626</v>
      </c>
      <c r="AD1729" t="s">
        <v>4493</v>
      </c>
      <c r="AE1729" t="s">
        <v>4</v>
      </c>
      <c r="AF1729" t="s">
        <v>1</v>
      </c>
      <c r="AG1729" t="s">
        <v>1</v>
      </c>
      <c r="AH1729" t="s">
        <v>3237</v>
      </c>
      <c r="AI1729" t="s">
        <v>3380</v>
      </c>
      <c r="AJ1729" t="s">
        <v>1</v>
      </c>
      <c r="AK1729">
        <v>9331038998</v>
      </c>
      <c r="AL1729" t="s">
        <v>1</v>
      </c>
      <c r="AM1729" t="s">
        <v>1</v>
      </c>
      <c r="AN1729" t="s">
        <v>1</v>
      </c>
      <c r="AO1729" t="s">
        <v>3237</v>
      </c>
      <c r="AP1729" t="s">
        <v>1</v>
      </c>
      <c r="AQ1729" t="s">
        <v>2</v>
      </c>
      <c r="AR1729" t="s">
        <v>1</v>
      </c>
      <c r="AS1729" t="s">
        <v>1</v>
      </c>
      <c r="AT1729" t="s">
        <v>1</v>
      </c>
      <c r="AU1729" t="s">
        <v>1</v>
      </c>
      <c r="AV1729" t="s">
        <v>1</v>
      </c>
      <c r="AW1729" t="s">
        <v>11</v>
      </c>
      <c r="AX1729" s="11">
        <f>Tabla1[[#This Row],[precio del paquete]]-Tabla1[[#This Row],[Saldo_Deudor]]</f>
        <v>1100</v>
      </c>
      <c r="AY1729">
        <v>13700</v>
      </c>
      <c r="AZ1729" s="11">
        <v>0</v>
      </c>
      <c r="BA1729" s="11">
        <v>0</v>
      </c>
      <c r="BB1729" s="22">
        <v>0</v>
      </c>
      <c r="BC1729" t="s">
        <v>5980</v>
      </c>
      <c r="BD1729" t="s">
        <v>5959</v>
      </c>
      <c r="BE1729" s="11" t="s">
        <v>3</v>
      </c>
      <c r="BF1729" s="11" t="s">
        <v>3</v>
      </c>
      <c r="BG1729" s="11" t="s">
        <v>3</v>
      </c>
      <c r="BH1729" s="11" t="s">
        <v>3</v>
      </c>
      <c r="BI1729" s="11" t="s">
        <v>3</v>
      </c>
      <c r="BJ1729" s="19" t="s">
        <v>6143</v>
      </c>
      <c r="BK1729" s="11" t="s">
        <v>3</v>
      </c>
      <c r="BL1729" s="11" t="s">
        <v>132</v>
      </c>
      <c r="BM1729" s="11" t="s">
        <v>1</v>
      </c>
      <c r="BN1729" s="7">
        <f>Tabla1[[#This Row],[precio del paquete]]</f>
        <v>14800</v>
      </c>
      <c r="BO1729" t="s">
        <v>1</v>
      </c>
      <c r="BP1729" t="s">
        <v>1</v>
      </c>
      <c r="BQ1729" t="s">
        <v>1</v>
      </c>
      <c r="BR1729" t="s">
        <v>1</v>
      </c>
      <c r="BS1729" t="s">
        <v>1</v>
      </c>
      <c r="BT1729" t="s">
        <v>1</v>
      </c>
      <c r="BU1729" t="s">
        <v>1</v>
      </c>
      <c r="BV1729" t="s">
        <v>1</v>
      </c>
      <c r="BW1729" t="s">
        <v>0</v>
      </c>
      <c r="BX1729" t="s">
        <v>1</v>
      </c>
      <c r="BY1729" t="s">
        <v>1</v>
      </c>
      <c r="BZ1729" t="s">
        <v>1</v>
      </c>
      <c r="CA1729" t="s">
        <v>1</v>
      </c>
      <c r="CB1729" t="s">
        <v>1</v>
      </c>
      <c r="CD1729" t="str" cm="1">
        <f t="array" aca="1" ref="CD1729" ca="1">eConcatenar(A1729:CB1729,"|")</f>
        <v>GN7w1l7ztyLru9ts|COM2021-2738|3|MEMORIAL|TABASCO|COMALCALCO|GREGORIO MENDEZ PRIMERA|2021-08-26|14800|0|100|50|0|0|0|0|0|0|0|0|0|0|0|0|0|0|0|JAVIER|MONTIEL|MIRNA|SOLTERO|X|X|CARRETERA PRINCIPAL SIN NUMERO|GREGORIO MENDEZ PRIMERA|X|9331038998|X|X|X|CARRETERA PRINCIPAL SIN NUMERO|X|LUNES|X|X|X|X|X|DOMICILIO |1100|13700|0|0|0|2022-01-18|2022-01-25|x|x|x|x|x|QWZHGIJM9KVTQO|x|HOMBRE|X|14800|X|X|X|X|X|X|X|X|CARDENAS|X|X|X|X|X</v>
      </c>
    </row>
    <row r="1730" spans="1:82" x14ac:dyDescent="0.25">
      <c r="A1730" t="s">
        <v>1864</v>
      </c>
      <c r="B1730" t="s">
        <v>2919</v>
      </c>
      <c r="C1730">
        <v>3</v>
      </c>
      <c r="D1730" t="s">
        <v>3183</v>
      </c>
      <c r="E1730" t="s">
        <v>3188</v>
      </c>
      <c r="F1730" t="s">
        <v>3189</v>
      </c>
      <c r="G1730" t="s">
        <v>3635</v>
      </c>
      <c r="H1730" t="s">
        <v>3966</v>
      </c>
      <c r="I1730">
        <v>14800</v>
      </c>
      <c r="J1730">
        <v>0</v>
      </c>
      <c r="K1730">
        <v>100</v>
      </c>
      <c r="L1730">
        <v>50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0</v>
      </c>
      <c r="AA1730">
        <v>0</v>
      </c>
      <c r="AB1730" t="s">
        <v>4201</v>
      </c>
      <c r="AC1730" t="s">
        <v>4191</v>
      </c>
      <c r="AD1730" t="s">
        <v>4699</v>
      </c>
      <c r="AE1730" t="s">
        <v>4</v>
      </c>
      <c r="AF1730" t="s">
        <v>1</v>
      </c>
      <c r="AG1730" t="s">
        <v>1</v>
      </c>
      <c r="AH1730" t="s">
        <v>5496</v>
      </c>
      <c r="AI1730" t="s">
        <v>3635</v>
      </c>
      <c r="AJ1730" t="s">
        <v>1</v>
      </c>
      <c r="AK1730" t="s">
        <v>1</v>
      </c>
      <c r="AL1730" t="s">
        <v>1</v>
      </c>
      <c r="AM1730" t="s">
        <v>1</v>
      </c>
      <c r="AN1730" t="s">
        <v>1</v>
      </c>
      <c r="AO1730" t="s">
        <v>5496</v>
      </c>
      <c r="AP1730" t="s">
        <v>1</v>
      </c>
      <c r="AQ1730" t="s">
        <v>2</v>
      </c>
      <c r="AR1730" t="s">
        <v>1</v>
      </c>
      <c r="AS1730" t="s">
        <v>1</v>
      </c>
      <c r="AT1730" t="s">
        <v>1</v>
      </c>
      <c r="AU1730" t="s">
        <v>1</v>
      </c>
      <c r="AV1730" t="s">
        <v>1</v>
      </c>
      <c r="AW1730" t="s">
        <v>11</v>
      </c>
      <c r="AX1730" s="11">
        <f>Tabla1[[#This Row],[precio del paquete]]-Tabla1[[#This Row],[Saldo_Deudor]]</f>
        <v>100</v>
      </c>
      <c r="AY1730">
        <v>14700</v>
      </c>
      <c r="AZ1730" s="11">
        <v>0</v>
      </c>
      <c r="BA1730" s="11">
        <v>0</v>
      </c>
      <c r="BB1730" s="22">
        <v>0</v>
      </c>
      <c r="BC1730" t="s">
        <v>5980</v>
      </c>
      <c r="BD1730" t="s">
        <v>5959</v>
      </c>
      <c r="BE1730" s="11" t="s">
        <v>3</v>
      </c>
      <c r="BF1730" s="11" t="s">
        <v>3</v>
      </c>
      <c r="BG1730" s="11" t="s">
        <v>3</v>
      </c>
      <c r="BH1730" s="11" t="s">
        <v>3</v>
      </c>
      <c r="BI1730" s="11" t="s">
        <v>3</v>
      </c>
      <c r="BJ1730" s="18" t="s">
        <v>6143</v>
      </c>
      <c r="BK1730" s="11" t="s">
        <v>3</v>
      </c>
      <c r="BL1730" s="11" t="s">
        <v>132</v>
      </c>
      <c r="BM1730" s="11" t="s">
        <v>1</v>
      </c>
      <c r="BN1730" s="7">
        <f>Tabla1[[#This Row],[precio del paquete]]</f>
        <v>14800</v>
      </c>
      <c r="BO1730" t="s">
        <v>1</v>
      </c>
      <c r="BP1730" t="s">
        <v>1</v>
      </c>
      <c r="BQ1730" t="s">
        <v>1</v>
      </c>
      <c r="BR1730" t="s">
        <v>1</v>
      </c>
      <c r="BS1730" t="s">
        <v>1</v>
      </c>
      <c r="BT1730" t="s">
        <v>1</v>
      </c>
      <c r="BU1730" t="s">
        <v>1</v>
      </c>
      <c r="BV1730" t="s">
        <v>1</v>
      </c>
      <c r="BW1730" t="s">
        <v>0</v>
      </c>
      <c r="BX1730" t="s">
        <v>1</v>
      </c>
      <c r="BY1730" t="s">
        <v>1</v>
      </c>
      <c r="BZ1730" t="s">
        <v>1</v>
      </c>
      <c r="CA1730" t="s">
        <v>1</v>
      </c>
      <c r="CB1730" t="s">
        <v>1</v>
      </c>
      <c r="CD1730" t="str" cm="1">
        <f t="array" aca="1" ref="CD1730" ca="1">eConcatenar(A1730:CB1730,"|")</f>
        <v>ngMk72da6FyHcHhi|COM2022-0112|3|MEMORIAL|TABASCO|COMALCALCO|ZAPOTAL SEGUNDA SECCION|2022-04-01|14800|0|100|50|0|0|0|0|0|0|0|0|0|0|0|0|0|0|0|HERNANDEZ|FUENTES|LILIA|SOLTERO|X|X|CARRETERA A SAN FRANCISCO SIN NUMERO|ZAPOTAL SEGUNDA SECCION|X|X|X|X|X|CARRETERA A SAN FRANCISCO SIN NUMERO|X|LUNES|X|X|X|X|X|DOMICILIO |100|14700|0|0|0|2022-01-18|2022-01-25|x|x|x|x|x|QWZHGIJM9KVTQO|x|HOMBRE|X|14800|X|X|X|X|X|X|X|X|CARDENAS|X|X|X|X|X</v>
      </c>
    </row>
    <row r="1731" spans="1:82" x14ac:dyDescent="0.25">
      <c r="A1731" t="s">
        <v>1865</v>
      </c>
      <c r="B1731" t="s">
        <v>2543</v>
      </c>
      <c r="C1731">
        <v>3</v>
      </c>
      <c r="D1731" t="s">
        <v>3183</v>
      </c>
      <c r="E1731" t="s">
        <v>3188</v>
      </c>
      <c r="F1731" t="s">
        <v>3189</v>
      </c>
      <c r="G1731" t="s">
        <v>3440</v>
      </c>
      <c r="H1731" t="s">
        <v>3830</v>
      </c>
      <c r="I1731">
        <v>14800</v>
      </c>
      <c r="J1731">
        <v>0</v>
      </c>
      <c r="K1731">
        <v>50</v>
      </c>
      <c r="L1731">
        <v>50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0</v>
      </c>
      <c r="AA1731">
        <v>0</v>
      </c>
      <c r="AB1731" t="s">
        <v>4184</v>
      </c>
      <c r="AC1731" t="s">
        <v>4224</v>
      </c>
      <c r="AD1731" t="s">
        <v>4599</v>
      </c>
      <c r="AE1731" t="s">
        <v>4</v>
      </c>
      <c r="AF1731" t="s">
        <v>1</v>
      </c>
      <c r="AG1731" t="s">
        <v>1</v>
      </c>
      <c r="AH1731" t="s">
        <v>3443</v>
      </c>
      <c r="AI1731" t="s">
        <v>3440</v>
      </c>
      <c r="AJ1731" t="s">
        <v>1</v>
      </c>
      <c r="AK1731">
        <v>9331356772</v>
      </c>
      <c r="AL1731" t="s">
        <v>1</v>
      </c>
      <c r="AM1731" t="s">
        <v>1</v>
      </c>
      <c r="AN1731" t="s">
        <v>1</v>
      </c>
      <c r="AO1731" t="s">
        <v>3443</v>
      </c>
      <c r="AP1731" t="s">
        <v>1</v>
      </c>
      <c r="AQ1731" t="s">
        <v>2</v>
      </c>
      <c r="AR1731" t="s">
        <v>1</v>
      </c>
      <c r="AS1731" t="s">
        <v>1</v>
      </c>
      <c r="AT1731" t="s">
        <v>1</v>
      </c>
      <c r="AU1731" t="s">
        <v>1</v>
      </c>
      <c r="AV1731" t="s">
        <v>1</v>
      </c>
      <c r="AW1731" t="s">
        <v>11</v>
      </c>
      <c r="AX1731" s="11">
        <f>Tabla1[[#This Row],[precio del paquete]]-Tabla1[[#This Row],[Saldo_Deudor]]</f>
        <v>1350</v>
      </c>
      <c r="AY1731">
        <v>13450</v>
      </c>
      <c r="AZ1731" s="11">
        <v>0</v>
      </c>
      <c r="BA1731" s="11">
        <v>0</v>
      </c>
      <c r="BB1731" s="22">
        <v>0</v>
      </c>
      <c r="BC1731" t="s">
        <v>5980</v>
      </c>
      <c r="BD1731" t="s">
        <v>5959</v>
      </c>
      <c r="BE1731" s="11" t="s">
        <v>3</v>
      </c>
      <c r="BF1731" s="11" t="s">
        <v>3</v>
      </c>
      <c r="BG1731" s="11" t="s">
        <v>3</v>
      </c>
      <c r="BH1731" s="11" t="s">
        <v>3</v>
      </c>
      <c r="BI1731" s="11" t="s">
        <v>3</v>
      </c>
      <c r="BJ1731" s="19" t="s">
        <v>6143</v>
      </c>
      <c r="BK1731" s="11" t="s">
        <v>3</v>
      </c>
      <c r="BL1731" s="11" t="s">
        <v>132</v>
      </c>
      <c r="BM1731" s="11" t="s">
        <v>1</v>
      </c>
      <c r="BN1731" s="7">
        <f>Tabla1[[#This Row],[precio del paquete]]</f>
        <v>14800</v>
      </c>
      <c r="BO1731" t="s">
        <v>1</v>
      </c>
      <c r="BP1731" t="s">
        <v>1</v>
      </c>
      <c r="BQ1731" t="s">
        <v>1</v>
      </c>
      <c r="BR1731" t="s">
        <v>1</v>
      </c>
      <c r="BS1731" t="s">
        <v>1</v>
      </c>
      <c r="BT1731" t="s">
        <v>1</v>
      </c>
      <c r="BU1731" t="s">
        <v>1</v>
      </c>
      <c r="BV1731" t="s">
        <v>1</v>
      </c>
      <c r="BW1731" t="s">
        <v>0</v>
      </c>
      <c r="BX1731" t="s">
        <v>1</v>
      </c>
      <c r="BY1731" t="s">
        <v>1</v>
      </c>
      <c r="BZ1731" t="s">
        <v>1</v>
      </c>
      <c r="CA1731" t="s">
        <v>1</v>
      </c>
      <c r="CB1731" t="s">
        <v>1</v>
      </c>
      <c r="CD1731" t="str" cm="1">
        <f t="array" aca="1" ref="CD1731" ca="1">eConcatenar(A1731:CB1731,"|")</f>
        <v>N3GjrksLePkRpC8v|PAR2021-3150|3|MEMORIAL|TABASCO|COMALCALCO|MOCTEZUMA |2021-09-10|14800|0|50|50|0|0|0|0|0|0|0|0|0|0|0|0|0|0|0|PEREZ|DOMINGUEZ|NATIVIDAD|SOLTERO|X|X|MOCTEZUMA PRIMERA |MOCTEZUMA |X|9331356772|X|X|X|MOCTEZUMA PRIMERA |X|LUNES|X|X|X|X|X|DOMICILIO |1350|13450|0|0|0|2022-01-18|2022-01-25|x|x|x|x|x|QWZHGIJM9KVTQO|x|HOMBRE|X|14800|X|X|X|X|X|X|X|X|CARDENAS|X|X|X|X|X</v>
      </c>
    </row>
    <row r="1732" spans="1:82" x14ac:dyDescent="0.25">
      <c r="A1732" t="s">
        <v>1866</v>
      </c>
      <c r="B1732" t="s">
        <v>2834</v>
      </c>
      <c r="C1732">
        <v>3</v>
      </c>
      <c r="D1732" t="s">
        <v>3183</v>
      </c>
      <c r="E1732" t="s">
        <v>3188</v>
      </c>
      <c r="F1732" t="s">
        <v>3189</v>
      </c>
      <c r="G1732" t="s">
        <v>3595</v>
      </c>
      <c r="H1732" t="s">
        <v>3927</v>
      </c>
      <c r="I1732">
        <v>14800</v>
      </c>
      <c r="J1732">
        <v>0</v>
      </c>
      <c r="K1732">
        <v>100</v>
      </c>
      <c r="L1732">
        <v>50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0</v>
      </c>
      <c r="AA1732">
        <v>0</v>
      </c>
      <c r="AB1732" t="s">
        <v>4283</v>
      </c>
      <c r="AC1732" t="s">
        <v>4346</v>
      </c>
      <c r="AD1732" t="s">
        <v>4935</v>
      </c>
      <c r="AE1732" t="s">
        <v>4</v>
      </c>
      <c r="AF1732" t="s">
        <v>1</v>
      </c>
      <c r="AG1732" t="s">
        <v>1</v>
      </c>
      <c r="AH1732" t="s">
        <v>3373</v>
      </c>
      <c r="AI1732" t="s">
        <v>3595</v>
      </c>
      <c r="AJ1732" t="s">
        <v>1</v>
      </c>
      <c r="AK1732">
        <v>9331463689</v>
      </c>
      <c r="AL1732" t="s">
        <v>1</v>
      </c>
      <c r="AM1732" t="s">
        <v>1</v>
      </c>
      <c r="AN1732" t="s">
        <v>1</v>
      </c>
      <c r="AO1732" t="s">
        <v>3373</v>
      </c>
      <c r="AP1732" t="s">
        <v>1</v>
      </c>
      <c r="AQ1732" t="s">
        <v>2</v>
      </c>
      <c r="AR1732" t="s">
        <v>1</v>
      </c>
      <c r="AS1732" t="s">
        <v>1</v>
      </c>
      <c r="AT1732" t="s">
        <v>1</v>
      </c>
      <c r="AU1732" t="s">
        <v>1</v>
      </c>
      <c r="AV1732" t="s">
        <v>1</v>
      </c>
      <c r="AW1732" t="s">
        <v>11</v>
      </c>
      <c r="AX1732" s="11">
        <f>Tabla1[[#This Row],[precio del paquete]]-Tabla1[[#This Row],[Saldo_Deudor]]</f>
        <v>3100</v>
      </c>
      <c r="AY1732">
        <v>11700</v>
      </c>
      <c r="AZ1732" s="11">
        <v>0</v>
      </c>
      <c r="BA1732" s="11">
        <v>0</v>
      </c>
      <c r="BB1732" s="22">
        <v>0</v>
      </c>
      <c r="BC1732" t="s">
        <v>5980</v>
      </c>
      <c r="BD1732" t="s">
        <v>5959</v>
      </c>
      <c r="BE1732" s="11" t="s">
        <v>3</v>
      </c>
      <c r="BF1732" s="11" t="s">
        <v>3</v>
      </c>
      <c r="BG1732" s="11" t="s">
        <v>3</v>
      </c>
      <c r="BH1732" s="11" t="s">
        <v>3</v>
      </c>
      <c r="BI1732" s="11" t="s">
        <v>3</v>
      </c>
      <c r="BJ1732" s="18" t="s">
        <v>6143</v>
      </c>
      <c r="BK1732" s="11" t="s">
        <v>3</v>
      </c>
      <c r="BL1732" s="11" t="s">
        <v>132</v>
      </c>
      <c r="BM1732" s="11" t="s">
        <v>1</v>
      </c>
      <c r="BN1732" s="7">
        <f>Tabla1[[#This Row],[precio del paquete]]</f>
        <v>14800</v>
      </c>
      <c r="BO1732" t="s">
        <v>1</v>
      </c>
      <c r="BP1732" t="s">
        <v>1</v>
      </c>
      <c r="BQ1732" t="s">
        <v>1</v>
      </c>
      <c r="BR1732" t="s">
        <v>1</v>
      </c>
      <c r="BS1732" t="s">
        <v>1</v>
      </c>
      <c r="BT1732" t="s">
        <v>1</v>
      </c>
      <c r="BU1732" t="s">
        <v>1</v>
      </c>
      <c r="BV1732" t="s">
        <v>1</v>
      </c>
      <c r="BW1732" t="s">
        <v>0</v>
      </c>
      <c r="BX1732" t="s">
        <v>1</v>
      </c>
      <c r="BY1732" t="s">
        <v>1</v>
      </c>
      <c r="BZ1732" t="s">
        <v>1</v>
      </c>
      <c r="CA1732" t="s">
        <v>1</v>
      </c>
      <c r="CB1732" t="s">
        <v>1</v>
      </c>
      <c r="CD1732" t="str" cm="1">
        <f t="array" aca="1" ref="CD1732" ca="1">eConcatenar(A1732:CB1732,"|")</f>
        <v>j5KS2dmNMdwY5WVV|COM2021-1707|3|MEMORIAL|TABASCO|COMALCALCO|SANTO TOMAS|2021-05-20|14800|0|100|50|0|0|0|0|0|0|0|0|0|0|0|0|0|0|0|CORDOVA|FLORES|JESUS MANUEL|SOLTERO|X|X|FRANCISCO I MADERO|SANTO TOMAS|X|9331463689|X|X|X|FRANCISCO I MADERO|X|LUNES|X|X|X|X|X|DOMICILIO |3100|11700|0|0|0|2022-01-18|2022-01-25|x|x|x|x|x|QWZHGIJM9KVTQO|x|HOMBRE|X|14800|X|X|X|X|X|X|X|X|CARDENAS|X|X|X|X|X</v>
      </c>
    </row>
    <row r="1733" spans="1:82" x14ac:dyDescent="0.25">
      <c r="A1733" t="s">
        <v>1867</v>
      </c>
      <c r="B1733" t="s">
        <v>2791</v>
      </c>
      <c r="C1733">
        <v>3</v>
      </c>
      <c r="D1733" t="s">
        <v>3183</v>
      </c>
      <c r="E1733" t="s">
        <v>3188</v>
      </c>
      <c r="F1733" t="s">
        <v>3189</v>
      </c>
      <c r="G1733" t="s">
        <v>3571</v>
      </c>
      <c r="H1733" t="s">
        <v>3890</v>
      </c>
      <c r="I1733">
        <v>14800</v>
      </c>
      <c r="J1733">
        <v>0</v>
      </c>
      <c r="K1733">
        <v>100</v>
      </c>
      <c r="L1733">
        <v>50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0</v>
      </c>
      <c r="AA1733">
        <v>0</v>
      </c>
      <c r="AB1733" t="s">
        <v>4271</v>
      </c>
      <c r="AC1733" t="s">
        <v>4524</v>
      </c>
      <c r="AD1733" t="s">
        <v>4908</v>
      </c>
      <c r="AE1733" t="s">
        <v>4</v>
      </c>
      <c r="AF1733" t="s">
        <v>1</v>
      </c>
      <c r="AG1733" t="s">
        <v>1</v>
      </c>
      <c r="AH1733" t="s">
        <v>5673</v>
      </c>
      <c r="AI1733" t="s">
        <v>3571</v>
      </c>
      <c r="AJ1733" t="s">
        <v>1</v>
      </c>
      <c r="AK1733">
        <v>9131102433</v>
      </c>
      <c r="AL1733" t="s">
        <v>1</v>
      </c>
      <c r="AM1733" t="s">
        <v>1</v>
      </c>
      <c r="AN1733" t="s">
        <v>1</v>
      </c>
      <c r="AO1733" t="s">
        <v>5673</v>
      </c>
      <c r="AP1733" t="s">
        <v>1</v>
      </c>
      <c r="AQ1733" t="s">
        <v>2</v>
      </c>
      <c r="AR1733" t="s">
        <v>1</v>
      </c>
      <c r="AS1733" t="s">
        <v>1</v>
      </c>
      <c r="AT1733" t="s">
        <v>1</v>
      </c>
      <c r="AU1733" t="s">
        <v>1</v>
      </c>
      <c r="AV1733" t="s">
        <v>1</v>
      </c>
      <c r="AW1733" t="s">
        <v>11</v>
      </c>
      <c r="AX1733" s="11">
        <f>Tabla1[[#This Row],[precio del paquete]]-Tabla1[[#This Row],[Saldo_Deudor]]</f>
        <v>1600</v>
      </c>
      <c r="AY1733">
        <v>13200</v>
      </c>
      <c r="AZ1733" s="11">
        <v>0</v>
      </c>
      <c r="BA1733" s="11">
        <v>0</v>
      </c>
      <c r="BB1733" s="22">
        <v>0</v>
      </c>
      <c r="BC1733" t="s">
        <v>4124</v>
      </c>
      <c r="BD1733" t="s">
        <v>4103</v>
      </c>
      <c r="BE1733" s="11" t="s">
        <v>3</v>
      </c>
      <c r="BF1733" s="11" t="s">
        <v>3</v>
      </c>
      <c r="BG1733" s="11" t="s">
        <v>3</v>
      </c>
      <c r="BH1733" s="11" t="s">
        <v>3</v>
      </c>
      <c r="BI1733" s="11" t="s">
        <v>3</v>
      </c>
      <c r="BJ1733" s="19" t="s">
        <v>6143</v>
      </c>
      <c r="BK1733" s="11" t="s">
        <v>3</v>
      </c>
      <c r="BL1733" s="11" t="s">
        <v>132</v>
      </c>
      <c r="BM1733" s="11" t="s">
        <v>1</v>
      </c>
      <c r="BN1733" s="7">
        <f>Tabla1[[#This Row],[precio del paquete]]</f>
        <v>14800</v>
      </c>
      <c r="BO1733" t="s">
        <v>1</v>
      </c>
      <c r="BP1733" t="s">
        <v>1</v>
      </c>
      <c r="BQ1733" t="s">
        <v>1</v>
      </c>
      <c r="BR1733" t="s">
        <v>1</v>
      </c>
      <c r="BS1733" t="s">
        <v>1</v>
      </c>
      <c r="BT1733" t="s">
        <v>1</v>
      </c>
      <c r="BU1733" t="s">
        <v>1</v>
      </c>
      <c r="BV1733" t="s">
        <v>1</v>
      </c>
      <c r="BW1733" t="s">
        <v>0</v>
      </c>
      <c r="BX1733" t="s">
        <v>1</v>
      </c>
      <c r="BY1733" t="s">
        <v>1</v>
      </c>
      <c r="BZ1733" t="s">
        <v>1</v>
      </c>
      <c r="CA1733" t="s">
        <v>1</v>
      </c>
      <c r="CB1733" t="s">
        <v>1</v>
      </c>
      <c r="CD1733" t="str" cm="1">
        <f t="array" aca="1" ref="CD1733" ca="1">eConcatenar(A1733:CB1733,"|")</f>
        <v>fliNkGXMdrDO2NEw|COM2021-2980|3|MEMORIAL|TABASCO|COMALCALCO|REFORMA|2021-09-25|14800|0|100|50|0|0|0|0|0|0|0|0|0|0|0|0|0|0|0|MONTEJO|BURELO|ELISA|SOLTERO|X|X|CARRETERA A LIBERTAD SIN NUMERO|REFORMA|X|9131102433|X|X|X|CARRETERA A LIBERTAD SIN NUMERO|X|LUNES|X|X|X|X|X|DOMICILIO |1600|13200|0|0|0|2022-01-21|2022-01-28|x|x|x|x|x|QWZHGIJM9KVTQO|x|HOMBRE|X|14800|X|X|X|X|X|X|X|X|CARDENAS|X|X|X|X|X</v>
      </c>
    </row>
    <row r="1734" spans="1:82" x14ac:dyDescent="0.25">
      <c r="A1734" t="s">
        <v>1868</v>
      </c>
      <c r="B1734" t="s">
        <v>2149</v>
      </c>
      <c r="C1734">
        <v>3</v>
      </c>
      <c r="D1734" t="s">
        <v>3183</v>
      </c>
      <c r="E1734" t="s">
        <v>3188</v>
      </c>
      <c r="F1734" t="s">
        <v>3189</v>
      </c>
      <c r="G1734" t="s">
        <v>3207</v>
      </c>
      <c r="H1734" t="s">
        <v>3765</v>
      </c>
      <c r="I1734">
        <v>14800</v>
      </c>
      <c r="J1734">
        <v>0</v>
      </c>
      <c r="K1734">
        <v>200</v>
      </c>
      <c r="L1734">
        <v>50</v>
      </c>
      <c r="M1734">
        <v>1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0</v>
      </c>
      <c r="AB1734" t="s">
        <v>4186</v>
      </c>
      <c r="AC1734" t="s">
        <v>4219</v>
      </c>
      <c r="AD1734" t="s">
        <v>4220</v>
      </c>
      <c r="AE1734" t="s">
        <v>4</v>
      </c>
      <c r="AF1734" t="s">
        <v>1</v>
      </c>
      <c r="AG1734" t="s">
        <v>1</v>
      </c>
      <c r="AH1734" t="s">
        <v>5196</v>
      </c>
      <c r="AI1734" t="s">
        <v>3207</v>
      </c>
      <c r="AJ1734" t="s">
        <v>1</v>
      </c>
      <c r="AK1734">
        <v>9331068186</v>
      </c>
      <c r="AL1734" t="s">
        <v>1</v>
      </c>
      <c r="AM1734" t="s">
        <v>1</v>
      </c>
      <c r="AN1734" t="s">
        <v>1</v>
      </c>
      <c r="AO1734" t="s">
        <v>5196</v>
      </c>
      <c r="AP1734" t="s">
        <v>1</v>
      </c>
      <c r="AQ1734" t="s">
        <v>2</v>
      </c>
      <c r="AR1734" t="s">
        <v>1</v>
      </c>
      <c r="AS1734" t="s">
        <v>1</v>
      </c>
      <c r="AT1734" t="s">
        <v>1</v>
      </c>
      <c r="AU1734" t="s">
        <v>1</v>
      </c>
      <c r="AV1734" t="s">
        <v>1</v>
      </c>
      <c r="AW1734" t="s">
        <v>11</v>
      </c>
      <c r="AX1734" s="11">
        <f>Tabla1[[#This Row],[precio del paquete]]-Tabla1[[#This Row],[Saldo_Deudor]]</f>
        <v>1000</v>
      </c>
      <c r="AY1734">
        <v>13800</v>
      </c>
      <c r="AZ1734" s="11">
        <v>0</v>
      </c>
      <c r="BA1734" s="11">
        <v>0</v>
      </c>
      <c r="BB1734" s="22">
        <v>0</v>
      </c>
      <c r="BC1734" t="s">
        <v>4124</v>
      </c>
      <c r="BD1734" t="s">
        <v>4103</v>
      </c>
      <c r="BE1734" s="11" t="s">
        <v>3</v>
      </c>
      <c r="BF1734" s="11" t="s">
        <v>3</v>
      </c>
      <c r="BG1734" s="11" t="s">
        <v>3</v>
      </c>
      <c r="BH1734" s="11" t="s">
        <v>3</v>
      </c>
      <c r="BI1734" s="11" t="s">
        <v>3</v>
      </c>
      <c r="BJ1734" s="18" t="s">
        <v>6132</v>
      </c>
      <c r="BK1734" s="11" t="s">
        <v>3</v>
      </c>
      <c r="BL1734" s="11" t="s">
        <v>132</v>
      </c>
      <c r="BM1734" s="11" t="s">
        <v>1</v>
      </c>
      <c r="BN1734" s="7">
        <f>Tabla1[[#This Row],[precio del paquete]]</f>
        <v>14800</v>
      </c>
      <c r="BO1734" t="s">
        <v>1</v>
      </c>
      <c r="BP1734" t="s">
        <v>1</v>
      </c>
      <c r="BQ1734" t="s">
        <v>1</v>
      </c>
      <c r="BR1734" t="s">
        <v>1</v>
      </c>
      <c r="BS1734" t="s">
        <v>1</v>
      </c>
      <c r="BT1734" t="s">
        <v>1</v>
      </c>
      <c r="BU1734" t="s">
        <v>1</v>
      </c>
      <c r="BV1734" t="s">
        <v>1</v>
      </c>
      <c r="BW1734" t="s">
        <v>0</v>
      </c>
      <c r="BX1734" t="s">
        <v>1</v>
      </c>
      <c r="BY1734" t="s">
        <v>1</v>
      </c>
      <c r="BZ1734" t="s">
        <v>1</v>
      </c>
      <c r="CA1734" t="s">
        <v>1</v>
      </c>
      <c r="CB1734" t="s">
        <v>1</v>
      </c>
      <c r="CD1734" t="str" cm="1">
        <f t="array" aca="1" ref="CD1734" ca="1">eConcatenar(A1734:CB1734,"|")</f>
        <v>oExEmA8BQcsdRp4U|COM2021-3709|3|MEMORIAL|TABASCO|COMALCALCO|ARENA PRIMERA SECCION|2021-11-16|14800|0|200|50|1|0|0|0|0|0|0|0|0|0|0|0|0|0|0|GARCIA|RUIZ|NELLI|SOLTERO|X|X|CARRETERA PRINCIPAL|ARENA PRIMERA SECCION|X|9331068186|X|X|X|CARRETERA PRINCIPAL|X|LUNES|X|X|X|X|X|DOMICILIO |1000|13800|0|0|0|2022-01-21|2022-01-28|x|x|x|x|x|DSYPMZPXEANHGLM|x|HOMBRE|X|14800|X|X|X|X|X|X|X|X|CARDENAS|X|X|X|X|X</v>
      </c>
    </row>
    <row r="1735" spans="1:82" x14ac:dyDescent="0.25">
      <c r="A1735" t="s">
        <v>1869</v>
      </c>
      <c r="B1735" t="s">
        <v>2875</v>
      </c>
      <c r="C1735">
        <v>3</v>
      </c>
      <c r="D1735" t="s">
        <v>3184</v>
      </c>
      <c r="E1735" t="s">
        <v>3188</v>
      </c>
      <c r="F1735" t="s">
        <v>3189</v>
      </c>
      <c r="G1735" t="s">
        <v>3618</v>
      </c>
      <c r="H1735" t="s">
        <v>3930</v>
      </c>
      <c r="I1735">
        <v>24500</v>
      </c>
      <c r="J1735">
        <v>0</v>
      </c>
      <c r="K1735">
        <v>200</v>
      </c>
      <c r="L1735">
        <v>50</v>
      </c>
      <c r="M1735">
        <v>1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 t="s">
        <v>4283</v>
      </c>
      <c r="AC1735" t="s">
        <v>4283</v>
      </c>
      <c r="AD1735" t="s">
        <v>4961</v>
      </c>
      <c r="AE1735" t="s">
        <v>4</v>
      </c>
      <c r="AF1735" t="s">
        <v>1</v>
      </c>
      <c r="AG1735" t="s">
        <v>1</v>
      </c>
      <c r="AH1735" t="s">
        <v>5556</v>
      </c>
      <c r="AI1735" t="s">
        <v>3618</v>
      </c>
      <c r="AJ1735" t="s">
        <v>1</v>
      </c>
      <c r="AK1735">
        <v>9331058935</v>
      </c>
      <c r="AL1735" t="s">
        <v>1</v>
      </c>
      <c r="AM1735" t="s">
        <v>1</v>
      </c>
      <c r="AN1735" t="s">
        <v>1</v>
      </c>
      <c r="AO1735" t="s">
        <v>5556</v>
      </c>
      <c r="AP1735" t="s">
        <v>1</v>
      </c>
      <c r="AQ1735" t="s">
        <v>2</v>
      </c>
      <c r="AR1735" t="s">
        <v>1</v>
      </c>
      <c r="AS1735" t="s">
        <v>1</v>
      </c>
      <c r="AT1735" t="s">
        <v>1</v>
      </c>
      <c r="AU1735" t="s">
        <v>1</v>
      </c>
      <c r="AV1735" t="s">
        <v>1</v>
      </c>
      <c r="AW1735" t="s">
        <v>11</v>
      </c>
      <c r="AX1735" s="11">
        <f>Tabla1[[#This Row],[precio del paquete]]-Tabla1[[#This Row],[Saldo_Deudor]]</f>
        <v>700</v>
      </c>
      <c r="AY1735">
        <v>23800</v>
      </c>
      <c r="AZ1735" s="11">
        <v>0</v>
      </c>
      <c r="BA1735" s="11">
        <v>0</v>
      </c>
      <c r="BB1735" s="22">
        <v>0</v>
      </c>
      <c r="BC1735" t="s">
        <v>4124</v>
      </c>
      <c r="BD1735" t="s">
        <v>4103</v>
      </c>
      <c r="BE1735" s="11" t="s">
        <v>3</v>
      </c>
      <c r="BF1735" s="11" t="s">
        <v>3</v>
      </c>
      <c r="BG1735" s="11" t="s">
        <v>3</v>
      </c>
      <c r="BH1735" s="11" t="s">
        <v>3</v>
      </c>
      <c r="BI1735" s="11" t="s">
        <v>3</v>
      </c>
      <c r="BJ1735" s="19" t="s">
        <v>6132</v>
      </c>
      <c r="BK1735" s="11" t="s">
        <v>3</v>
      </c>
      <c r="BL1735" s="11" t="s">
        <v>132</v>
      </c>
      <c r="BM1735" s="11" t="s">
        <v>1</v>
      </c>
      <c r="BN1735" s="7">
        <f>Tabla1[[#This Row],[precio del paquete]]</f>
        <v>24500</v>
      </c>
      <c r="BO1735" t="s">
        <v>1</v>
      </c>
      <c r="BP1735" t="s">
        <v>1</v>
      </c>
      <c r="BQ1735" t="s">
        <v>1</v>
      </c>
      <c r="BR1735" t="s">
        <v>1</v>
      </c>
      <c r="BS1735" t="s">
        <v>1</v>
      </c>
      <c r="BT1735" t="s">
        <v>1</v>
      </c>
      <c r="BU1735" t="s">
        <v>1</v>
      </c>
      <c r="BV1735" t="s">
        <v>1</v>
      </c>
      <c r="BW1735" t="s">
        <v>0</v>
      </c>
      <c r="BX1735" t="s">
        <v>1</v>
      </c>
      <c r="BY1735" t="s">
        <v>1</v>
      </c>
      <c r="BZ1735" t="s">
        <v>1</v>
      </c>
      <c r="CA1735" t="s">
        <v>1</v>
      </c>
      <c r="CB1735" t="s">
        <v>1</v>
      </c>
      <c r="CD1735" t="str" cm="1">
        <f t="array" aca="1" ref="CD1735" ca="1">eConcatenar(A1735:CB1735,"|")</f>
        <v>yaUtysoO03oQDimQ|COM2021-3996|3|DIGNITY|TABASCO|COMALCALCO|VILLA ALDAMA|2021-12-28|24500|0|200|50|1|0|0|0|0|0|0|0|0|0|0|0|0|0|0|CORDOVA|CORDOVA|MARIA AZUCENA|SOLTERO|X|X|CALLE FRANCISCO I MADERO |VILLA ALDAMA|X|9331058935|X|X|X|CALLE FRANCISCO I MADERO |X|LUNES|X|X|X|X|X|DOMICILIO |700|23800|0|0|0|2022-01-21|2022-01-28|x|x|x|x|x|DSYPMZPXEANHGLM|x|HOMBRE|X|24500|X|X|X|X|X|X|X|X|CARDENAS|X|X|X|X|X</v>
      </c>
    </row>
    <row r="1736" spans="1:82" x14ac:dyDescent="0.25">
      <c r="A1736" t="s">
        <v>1870</v>
      </c>
      <c r="B1736" t="s">
        <v>2150</v>
      </c>
      <c r="C1736">
        <v>3</v>
      </c>
      <c r="D1736" t="s">
        <v>3184</v>
      </c>
      <c r="E1736" t="s">
        <v>3188</v>
      </c>
      <c r="F1736" t="s">
        <v>3189</v>
      </c>
      <c r="G1736" t="s">
        <v>3207</v>
      </c>
      <c r="H1736" t="s">
        <v>3765</v>
      </c>
      <c r="I1736">
        <v>24500</v>
      </c>
      <c r="J1736">
        <v>0</v>
      </c>
      <c r="K1736">
        <v>200</v>
      </c>
      <c r="L1736">
        <v>50</v>
      </c>
      <c r="M1736">
        <v>1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0</v>
      </c>
      <c r="AA1736">
        <v>0</v>
      </c>
      <c r="AB1736" t="s">
        <v>4221</v>
      </c>
      <c r="AC1736" t="s">
        <v>7</v>
      </c>
      <c r="AD1736" t="s">
        <v>4222</v>
      </c>
      <c r="AE1736" t="s">
        <v>4</v>
      </c>
      <c r="AF1736" t="s">
        <v>1</v>
      </c>
      <c r="AG1736" t="s">
        <v>1</v>
      </c>
      <c r="AH1736" t="s">
        <v>3237</v>
      </c>
      <c r="AI1736" t="s">
        <v>3207</v>
      </c>
      <c r="AJ1736" t="s">
        <v>1</v>
      </c>
      <c r="AK1736">
        <v>9331018124</v>
      </c>
      <c r="AL1736" t="s">
        <v>1</v>
      </c>
      <c r="AM1736" t="s">
        <v>1</v>
      </c>
      <c r="AN1736" t="s">
        <v>1</v>
      </c>
      <c r="AO1736" t="s">
        <v>3237</v>
      </c>
      <c r="AP1736" t="s">
        <v>1</v>
      </c>
      <c r="AQ1736" t="s">
        <v>2</v>
      </c>
      <c r="AR1736" t="s">
        <v>1</v>
      </c>
      <c r="AS1736" t="s">
        <v>1</v>
      </c>
      <c r="AT1736" t="s">
        <v>1</v>
      </c>
      <c r="AU1736" t="s">
        <v>1</v>
      </c>
      <c r="AV1736" t="s">
        <v>1</v>
      </c>
      <c r="AW1736" t="s">
        <v>11</v>
      </c>
      <c r="AX1736" s="11">
        <f>Tabla1[[#This Row],[precio del paquete]]-Tabla1[[#This Row],[Saldo_Deudor]]</f>
        <v>900</v>
      </c>
      <c r="AY1736">
        <v>23600</v>
      </c>
      <c r="AZ1736" s="11">
        <v>0</v>
      </c>
      <c r="BA1736" s="11">
        <v>0</v>
      </c>
      <c r="BB1736" s="22">
        <v>0</v>
      </c>
      <c r="BC1736" t="s">
        <v>4124</v>
      </c>
      <c r="BD1736" t="s">
        <v>4103</v>
      </c>
      <c r="BE1736" s="11" t="s">
        <v>3</v>
      </c>
      <c r="BF1736" s="11" t="s">
        <v>3</v>
      </c>
      <c r="BG1736" s="11" t="s">
        <v>3</v>
      </c>
      <c r="BH1736" s="11" t="s">
        <v>3</v>
      </c>
      <c r="BI1736" s="11" t="s">
        <v>3</v>
      </c>
      <c r="BJ1736" s="18" t="s">
        <v>6132</v>
      </c>
      <c r="BK1736" s="11" t="s">
        <v>3</v>
      </c>
      <c r="BL1736" s="11" t="s">
        <v>132</v>
      </c>
      <c r="BM1736" s="11" t="s">
        <v>1</v>
      </c>
      <c r="BN1736" s="7">
        <f>Tabla1[[#This Row],[precio del paquete]]</f>
        <v>24500</v>
      </c>
      <c r="BO1736" t="s">
        <v>1</v>
      </c>
      <c r="BP1736" t="s">
        <v>1</v>
      </c>
      <c r="BQ1736" t="s">
        <v>1</v>
      </c>
      <c r="BR1736" t="s">
        <v>1</v>
      </c>
      <c r="BS1736" t="s">
        <v>1</v>
      </c>
      <c r="BT1736" t="s">
        <v>1</v>
      </c>
      <c r="BU1736" t="s">
        <v>1</v>
      </c>
      <c r="BV1736" t="s">
        <v>1</v>
      </c>
      <c r="BW1736" t="s">
        <v>0</v>
      </c>
      <c r="BX1736" t="s">
        <v>1</v>
      </c>
      <c r="BY1736" t="s">
        <v>1</v>
      </c>
      <c r="BZ1736" t="s">
        <v>1</v>
      </c>
      <c r="CA1736" t="s">
        <v>1</v>
      </c>
      <c r="CB1736" t="s">
        <v>1</v>
      </c>
      <c r="CD1736" t="str" cm="1">
        <f t="array" aca="1" ref="CD1736" ca="1">eConcatenar(A1736:CB1736,"|")</f>
        <v>EUWnEst05p0POMzs|COM2021-3716|3|DIGNITY|TABASCO|COMALCALCO|ARENA PRIMERA SECCION|2021-11-16|24500|0|200|50|1|0|0|0|0|0|0|0|0|0|0|0|0|0|0|GONZALEZ|LOPEZ|HARLEY|SOLTERO|X|X|CARRETERA PRINCIPAL SIN NUMERO|ARENA PRIMERA SECCION|X|9331018124|X|X|X|CARRETERA PRINCIPAL SIN NUMERO|X|LUNES|X|X|X|X|X|DOMICILIO |900|23600|0|0|0|2022-01-21|2022-01-28|x|x|x|x|x|DSYPMZPXEANHGLM|x|HOMBRE|X|24500|X|X|X|X|X|X|X|X|CARDENAS|X|X|X|X|X</v>
      </c>
    </row>
    <row r="1737" spans="1:82" x14ac:dyDescent="0.25">
      <c r="A1737" t="s">
        <v>1871</v>
      </c>
      <c r="B1737" t="s">
        <v>2443</v>
      </c>
      <c r="C1737">
        <v>3</v>
      </c>
      <c r="D1737" t="s">
        <v>3183</v>
      </c>
      <c r="E1737" t="s">
        <v>3188</v>
      </c>
      <c r="F1737" t="s">
        <v>3189</v>
      </c>
      <c r="G1737" t="s">
        <v>3375</v>
      </c>
      <c r="H1737" t="s">
        <v>3925</v>
      </c>
      <c r="I1737">
        <v>14800</v>
      </c>
      <c r="J1737">
        <v>0</v>
      </c>
      <c r="K1737">
        <v>100</v>
      </c>
      <c r="L1737">
        <v>50</v>
      </c>
      <c r="M1737">
        <v>1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 t="s">
        <v>4617</v>
      </c>
      <c r="AC1737" t="s">
        <v>4247</v>
      </c>
      <c r="AD1737" t="s">
        <v>4403</v>
      </c>
      <c r="AE1737" t="s">
        <v>4</v>
      </c>
      <c r="AF1737" t="s">
        <v>1</v>
      </c>
      <c r="AG1737" t="s">
        <v>1</v>
      </c>
      <c r="AH1737" t="s">
        <v>5251</v>
      </c>
      <c r="AI1737" t="s">
        <v>3375</v>
      </c>
      <c r="AJ1737" t="s">
        <v>1</v>
      </c>
      <c r="AK1737">
        <v>9331591928</v>
      </c>
      <c r="AL1737" t="s">
        <v>1</v>
      </c>
      <c r="AM1737" t="s">
        <v>1</v>
      </c>
      <c r="AN1737" t="s">
        <v>1</v>
      </c>
      <c r="AO1737" t="s">
        <v>5251</v>
      </c>
      <c r="AP1737" t="s">
        <v>1</v>
      </c>
      <c r="AQ1737" t="s">
        <v>2</v>
      </c>
      <c r="AR1737" t="s">
        <v>1</v>
      </c>
      <c r="AS1737" t="s">
        <v>1</v>
      </c>
      <c r="AT1737" t="s">
        <v>1</v>
      </c>
      <c r="AU1737" t="s">
        <v>1</v>
      </c>
      <c r="AV1737" t="s">
        <v>1</v>
      </c>
      <c r="AW1737" t="s">
        <v>11</v>
      </c>
      <c r="AX1737" s="11">
        <f>Tabla1[[#This Row],[precio del paquete]]-Tabla1[[#This Row],[Saldo_Deudor]]</f>
        <v>1000</v>
      </c>
      <c r="AY1737">
        <v>13800</v>
      </c>
      <c r="AZ1737" s="11">
        <v>0</v>
      </c>
      <c r="BA1737" s="11">
        <v>0</v>
      </c>
      <c r="BB1737" s="22">
        <v>0</v>
      </c>
      <c r="BC1737" t="s">
        <v>4124</v>
      </c>
      <c r="BD1737" t="s">
        <v>4103</v>
      </c>
      <c r="BE1737" s="11" t="s">
        <v>3</v>
      </c>
      <c r="BF1737" s="11" t="s">
        <v>3</v>
      </c>
      <c r="BG1737" s="11" t="s">
        <v>3</v>
      </c>
      <c r="BH1737" s="11" t="s">
        <v>3</v>
      </c>
      <c r="BI1737" s="11" t="s">
        <v>3</v>
      </c>
      <c r="BJ1737" s="19" t="s">
        <v>6132</v>
      </c>
      <c r="BK1737" s="11" t="s">
        <v>3</v>
      </c>
      <c r="BL1737" s="11" t="s">
        <v>132</v>
      </c>
      <c r="BM1737" s="11" t="s">
        <v>1</v>
      </c>
      <c r="BN1737" s="7">
        <f>Tabla1[[#This Row],[precio del paquete]]</f>
        <v>14800</v>
      </c>
      <c r="BO1737" t="s">
        <v>1</v>
      </c>
      <c r="BP1737" t="s">
        <v>1</v>
      </c>
      <c r="BQ1737" t="s">
        <v>1</v>
      </c>
      <c r="BR1737" t="s">
        <v>1</v>
      </c>
      <c r="BS1737" t="s">
        <v>1</v>
      </c>
      <c r="BT1737" t="s">
        <v>1</v>
      </c>
      <c r="BU1737" t="s">
        <v>1</v>
      </c>
      <c r="BV1737" t="s">
        <v>1</v>
      </c>
      <c r="BW1737" t="s">
        <v>0</v>
      </c>
      <c r="BX1737" t="s">
        <v>1</v>
      </c>
      <c r="BY1737" t="s">
        <v>1</v>
      </c>
      <c r="BZ1737" t="s">
        <v>1</v>
      </c>
      <c r="CA1737" t="s">
        <v>1</v>
      </c>
      <c r="CB1737" t="s">
        <v>1</v>
      </c>
      <c r="CD1737" t="str" cm="1">
        <f t="array" aca="1" ref="CD1737" ca="1">eConcatenar(A1737:CB1737,"|")</f>
        <v>27x0nAumfqfOowzp|COM2021-2989|3|MEMORIAL|TABASCO|COMALCALCO|FRANCISCO I MADERO PRIMERA|2021-09-28|14800|0|100|50|1|0|0|0|0|0|0|0|0|0|0|0|0|0|0|CHEN|MENDEZ|MARIANA|SOLTERO|X|X|CARRETERA A VILLA ALDAMA|FRANCISCO I MADERO PRIMERA|X|9331591928|X|X|X|CARRETERA A VILLA ALDAMA|X|LUNES|X|X|X|X|X|DOMICILIO |1000|13800|0|0|0|2022-01-21|2022-01-28|x|x|x|x|x|DSYPMZPXEANHGLM|x|HOMBRE|X|14800|X|X|X|X|X|X|X|X|CARDENAS|X|X|X|X|X</v>
      </c>
    </row>
    <row r="1738" spans="1:82" x14ac:dyDescent="0.25">
      <c r="A1738" t="s">
        <v>1872</v>
      </c>
      <c r="B1738" t="s">
        <v>2464</v>
      </c>
      <c r="C1738">
        <v>3</v>
      </c>
      <c r="D1738" t="s">
        <v>3183</v>
      </c>
      <c r="E1738" t="s">
        <v>3188</v>
      </c>
      <c r="F1738" t="s">
        <v>3189</v>
      </c>
      <c r="G1738" t="s">
        <v>3387</v>
      </c>
      <c r="H1738" t="s">
        <v>3779</v>
      </c>
      <c r="I1738">
        <v>14800</v>
      </c>
      <c r="J1738">
        <v>0</v>
      </c>
      <c r="K1738">
        <v>50</v>
      </c>
      <c r="L1738">
        <v>50</v>
      </c>
      <c r="M1738">
        <v>1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 t="s">
        <v>4413</v>
      </c>
      <c r="AC1738" t="s">
        <v>4626</v>
      </c>
      <c r="AD1738" t="s">
        <v>4639</v>
      </c>
      <c r="AE1738" t="s">
        <v>4</v>
      </c>
      <c r="AF1738" t="s">
        <v>1</v>
      </c>
      <c r="AG1738" t="s">
        <v>1</v>
      </c>
      <c r="AH1738" t="s">
        <v>3237</v>
      </c>
      <c r="AI1738" t="s">
        <v>3387</v>
      </c>
      <c r="AJ1738" t="s">
        <v>1</v>
      </c>
      <c r="AK1738">
        <v>9331633601</v>
      </c>
      <c r="AL1738" t="s">
        <v>1</v>
      </c>
      <c r="AM1738" t="s">
        <v>1</v>
      </c>
      <c r="AN1738" t="s">
        <v>1</v>
      </c>
      <c r="AO1738" t="s">
        <v>3237</v>
      </c>
      <c r="AP1738" t="s">
        <v>1</v>
      </c>
      <c r="AQ1738" t="s">
        <v>2</v>
      </c>
      <c r="AR1738" t="s">
        <v>1</v>
      </c>
      <c r="AS1738" t="s">
        <v>1</v>
      </c>
      <c r="AT1738" t="s">
        <v>1</v>
      </c>
      <c r="AU1738" t="s">
        <v>1</v>
      </c>
      <c r="AV1738" t="s">
        <v>1</v>
      </c>
      <c r="AW1738" t="s">
        <v>11</v>
      </c>
      <c r="AX1738" s="11">
        <f>Tabla1[[#This Row],[precio del paquete]]-Tabla1[[#This Row],[Saldo_Deudor]]</f>
        <v>50</v>
      </c>
      <c r="AY1738">
        <v>14750</v>
      </c>
      <c r="AZ1738" s="11">
        <v>0</v>
      </c>
      <c r="BA1738" s="11">
        <v>0</v>
      </c>
      <c r="BB1738" s="22">
        <v>0</v>
      </c>
      <c r="BC1738" t="s">
        <v>4124</v>
      </c>
      <c r="BD1738" t="s">
        <v>4103</v>
      </c>
      <c r="BE1738" s="11" t="s">
        <v>3</v>
      </c>
      <c r="BF1738" s="11" t="s">
        <v>3</v>
      </c>
      <c r="BG1738" s="11" t="s">
        <v>3</v>
      </c>
      <c r="BH1738" s="11" t="s">
        <v>3</v>
      </c>
      <c r="BI1738" s="11" t="s">
        <v>3</v>
      </c>
      <c r="BJ1738" s="18" t="s">
        <v>6132</v>
      </c>
      <c r="BK1738" s="11" t="s">
        <v>3</v>
      </c>
      <c r="BL1738" s="11" t="s">
        <v>132</v>
      </c>
      <c r="BM1738" s="11" t="s">
        <v>1</v>
      </c>
      <c r="BN1738" s="7">
        <f>Tabla1[[#This Row],[precio del paquete]]</f>
        <v>14800</v>
      </c>
      <c r="BO1738" t="s">
        <v>1</v>
      </c>
      <c r="BP1738" t="s">
        <v>1</v>
      </c>
      <c r="BQ1738" t="s">
        <v>1</v>
      </c>
      <c r="BR1738" t="s">
        <v>1</v>
      </c>
      <c r="BS1738" t="s">
        <v>1</v>
      </c>
      <c r="BT1738" t="s">
        <v>1</v>
      </c>
      <c r="BU1738" t="s">
        <v>1</v>
      </c>
      <c r="BV1738" t="s">
        <v>1</v>
      </c>
      <c r="BW1738" t="s">
        <v>0</v>
      </c>
      <c r="BX1738" t="s">
        <v>1</v>
      </c>
      <c r="BY1738" t="s">
        <v>1</v>
      </c>
      <c r="BZ1738" t="s">
        <v>1</v>
      </c>
      <c r="CA1738" t="s">
        <v>1</v>
      </c>
      <c r="CB1738" t="s">
        <v>1</v>
      </c>
      <c r="CD1738" t="str" cm="1">
        <f t="array" aca="1" ref="CD1738" ca="1">eConcatenar(A1738:CB1738,"|")</f>
        <v>ehOdPjAqq5gSrth3|COM2021-2974|3|MEMORIAL|TABASCO|COMALCALCO|IGNACIO GUTIERREZ GOMEZ|2021-09-24|14800|0|50|50|1|0|0|0|0|0|0|0|0|0|0|0|0|0|0|ACOPA|MONTIEL|CELITA|SOLTERO|X|X|CARRETERA PRINCIPAL SIN NUMERO|IGNACIO GUTIERREZ GOMEZ|X|9331633601|X|X|X|CARRETERA PRINCIPAL SIN NUMERO|X|LUNES|X|X|X|X|X|DOMICILIO |50|14750|0|0|0|2022-01-21|2022-01-28|x|x|x|x|x|DSYPMZPXEANHGLM|x|HOMBRE|X|14800|X|X|X|X|X|X|X|X|CARDENAS|X|X|X|X|X</v>
      </c>
    </row>
    <row r="1739" spans="1:82" x14ac:dyDescent="0.25">
      <c r="A1739" t="s">
        <v>1873</v>
      </c>
      <c r="B1739" t="s">
        <v>2406</v>
      </c>
      <c r="C1739">
        <v>3</v>
      </c>
      <c r="D1739" t="s">
        <v>3183</v>
      </c>
      <c r="E1739" t="s">
        <v>3188</v>
      </c>
      <c r="F1739" t="s">
        <v>3189</v>
      </c>
      <c r="G1739" t="s">
        <v>3357</v>
      </c>
      <c r="H1739" t="s">
        <v>3755</v>
      </c>
      <c r="I1739">
        <v>14800</v>
      </c>
      <c r="J1739">
        <v>0</v>
      </c>
      <c r="K1739">
        <v>100</v>
      </c>
      <c r="L1739">
        <v>50</v>
      </c>
      <c r="M1739">
        <v>1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0</v>
      </c>
      <c r="AA1739">
        <v>0</v>
      </c>
      <c r="AB1739" t="s">
        <v>4186</v>
      </c>
      <c r="AC1739" t="s">
        <v>4578</v>
      </c>
      <c r="AD1739" t="s">
        <v>4579</v>
      </c>
      <c r="AE1739" t="s">
        <v>4</v>
      </c>
      <c r="AF1739" t="s">
        <v>1</v>
      </c>
      <c r="AG1739" t="s">
        <v>1</v>
      </c>
      <c r="AH1739" t="s">
        <v>5402</v>
      </c>
      <c r="AI1739" t="s">
        <v>3357</v>
      </c>
      <c r="AJ1739" t="s">
        <v>1</v>
      </c>
      <c r="AK1739">
        <v>9333034192</v>
      </c>
      <c r="AL1739" t="s">
        <v>1</v>
      </c>
      <c r="AM1739" t="s">
        <v>1</v>
      </c>
      <c r="AN1739" t="s">
        <v>1</v>
      </c>
      <c r="AO1739" t="s">
        <v>5402</v>
      </c>
      <c r="AP1739" t="s">
        <v>1</v>
      </c>
      <c r="AQ1739" t="s">
        <v>2</v>
      </c>
      <c r="AR1739" t="s">
        <v>1</v>
      </c>
      <c r="AS1739" t="s">
        <v>1</v>
      </c>
      <c r="AT1739" t="s">
        <v>1</v>
      </c>
      <c r="AU1739" t="s">
        <v>1</v>
      </c>
      <c r="AV1739" t="s">
        <v>1</v>
      </c>
      <c r="AW1739" t="s">
        <v>11</v>
      </c>
      <c r="AX1739" s="11">
        <f>Tabla1[[#This Row],[precio del paquete]]-Tabla1[[#This Row],[Saldo_Deudor]]</f>
        <v>1200</v>
      </c>
      <c r="AY1739">
        <v>13600</v>
      </c>
      <c r="AZ1739" s="11">
        <v>0</v>
      </c>
      <c r="BA1739" s="11">
        <v>0</v>
      </c>
      <c r="BB1739" s="22">
        <v>0</v>
      </c>
      <c r="BC1739" t="s">
        <v>3938</v>
      </c>
      <c r="BD1739" t="s">
        <v>3770</v>
      </c>
      <c r="BE1739" s="11" t="s">
        <v>3</v>
      </c>
      <c r="BF1739" s="11" t="s">
        <v>3</v>
      </c>
      <c r="BG1739" s="11" t="s">
        <v>3</v>
      </c>
      <c r="BH1739" s="11" t="s">
        <v>3</v>
      </c>
      <c r="BI1739" s="11" t="s">
        <v>3</v>
      </c>
      <c r="BJ1739" s="19" t="s">
        <v>6132</v>
      </c>
      <c r="BK1739" s="11" t="s">
        <v>3</v>
      </c>
      <c r="BL1739" s="11" t="s">
        <v>132</v>
      </c>
      <c r="BM1739" s="11" t="s">
        <v>1</v>
      </c>
      <c r="BN1739" s="7">
        <f>Tabla1[[#This Row],[precio del paquete]]</f>
        <v>14800</v>
      </c>
      <c r="BO1739" t="s">
        <v>1</v>
      </c>
      <c r="BP1739" t="s">
        <v>1</v>
      </c>
      <c r="BQ1739" t="s">
        <v>1</v>
      </c>
      <c r="BR1739" t="s">
        <v>1</v>
      </c>
      <c r="BS1739" t="s">
        <v>1</v>
      </c>
      <c r="BT1739" t="s">
        <v>1</v>
      </c>
      <c r="BU1739" t="s">
        <v>1</v>
      </c>
      <c r="BV1739" t="s">
        <v>1</v>
      </c>
      <c r="BW1739" t="s">
        <v>0</v>
      </c>
      <c r="BX1739" t="s">
        <v>1</v>
      </c>
      <c r="BY1739" t="s">
        <v>1</v>
      </c>
      <c r="BZ1739" t="s">
        <v>1</v>
      </c>
      <c r="CA1739" t="s">
        <v>1</v>
      </c>
      <c r="CB1739" t="s">
        <v>1</v>
      </c>
      <c r="CD1739" t="str" cm="1">
        <f t="array" aca="1" ref="CD1739" ca="1">eConcatenar(A1739:CB1739,"|")</f>
        <v>fENOUklg0a0JpjYN|COM2021-3103|3|MEMORIAL|TABASCO|COMALCALCO|EMILIANO ZAPATA PRIMERA|2021-01-10|14800|0|100|50|1|0|0|0|0|0|0|0|0|0|0|0|0|0|0|GARCIA|COFIN|EISIDE|SOLTERO|X|X|ENTRADA LOS VINAGRES SIN NUMERO|EMILIANO ZAPATA PRIMERA|X|9333034192|X|X|X|ENTRADA LOS VINAGRES SIN NUMERO|X|LUNES|X|X|X|X|X|DOMICILIO |1200|13600|0|0|0|2021-01-21|2021-01-28|x|x|x|x|x|DSYPMZPXEANHGLM|x|HOMBRE|X|14800|X|X|X|X|X|X|X|X|CARDENAS|X|X|X|X|X</v>
      </c>
    </row>
    <row r="1740" spans="1:82" x14ac:dyDescent="0.25">
      <c r="A1740" t="s">
        <v>1874</v>
      </c>
      <c r="B1740" t="s">
        <v>2411</v>
      </c>
      <c r="C1740" s="12">
        <v>3</v>
      </c>
      <c r="D1740" t="s">
        <v>3183</v>
      </c>
      <c r="E1740" t="s">
        <v>3188</v>
      </c>
      <c r="F1740" t="s">
        <v>3189</v>
      </c>
      <c r="G1740" t="s">
        <v>3361</v>
      </c>
      <c r="H1740" t="s">
        <v>3767</v>
      </c>
      <c r="I1740">
        <v>14800</v>
      </c>
      <c r="J1740" s="12">
        <v>0</v>
      </c>
      <c r="K1740">
        <v>200</v>
      </c>
      <c r="L1740" s="12">
        <v>50</v>
      </c>
      <c r="M1740">
        <v>1</v>
      </c>
      <c r="N1740" s="12">
        <v>0</v>
      </c>
      <c r="O1740" s="12">
        <v>0</v>
      </c>
      <c r="P1740" s="12">
        <v>0</v>
      </c>
      <c r="Q1740" s="12">
        <v>0</v>
      </c>
      <c r="R1740" s="12">
        <v>0</v>
      </c>
      <c r="S1740" s="12">
        <v>0</v>
      </c>
      <c r="T1740" s="12">
        <v>0</v>
      </c>
      <c r="U1740" s="12">
        <v>0</v>
      </c>
      <c r="V1740" s="12">
        <v>0</v>
      </c>
      <c r="W1740" s="12">
        <v>0</v>
      </c>
      <c r="X1740" s="12">
        <v>0</v>
      </c>
      <c r="Y1740" s="12">
        <v>0</v>
      </c>
      <c r="Z1740" s="12">
        <v>0</v>
      </c>
      <c r="AA1740" s="12">
        <v>0</v>
      </c>
      <c r="AB1740" t="s">
        <v>4584</v>
      </c>
      <c r="AC1740" t="s">
        <v>4585</v>
      </c>
      <c r="AD1740" t="s">
        <v>4586</v>
      </c>
      <c r="AE1740" s="12" t="s">
        <v>4</v>
      </c>
      <c r="AF1740" s="13" t="s">
        <v>1</v>
      </c>
      <c r="AG1740" s="12" t="s">
        <v>1</v>
      </c>
      <c r="AH1740" t="s">
        <v>5404</v>
      </c>
      <c r="AI1740" t="s">
        <v>3361</v>
      </c>
      <c r="AJ1740" s="12" t="s">
        <v>1</v>
      </c>
      <c r="AK1740">
        <v>9141207767</v>
      </c>
      <c r="AL1740" s="12" t="s">
        <v>1</v>
      </c>
      <c r="AM1740" s="12" t="s">
        <v>1</v>
      </c>
      <c r="AN1740" s="12" t="s">
        <v>1</v>
      </c>
      <c r="AO1740" t="s">
        <v>5404</v>
      </c>
      <c r="AP1740" s="12" t="s">
        <v>1</v>
      </c>
      <c r="AQ1740" s="12" t="s">
        <v>2</v>
      </c>
      <c r="AR1740" s="12" t="s">
        <v>1</v>
      </c>
      <c r="AS1740" s="12" t="s">
        <v>1</v>
      </c>
      <c r="AT1740" s="12" t="s">
        <v>1</v>
      </c>
      <c r="AU1740" s="12" t="s">
        <v>1</v>
      </c>
      <c r="AV1740" s="12" t="s">
        <v>1</v>
      </c>
      <c r="AW1740" s="12" t="s">
        <v>11</v>
      </c>
      <c r="AX1740" s="12">
        <f>Tabla1[[#This Row],[precio del paquete]]-Tabla1[[#This Row],[Saldo_Deudor]]</f>
        <v>5200</v>
      </c>
      <c r="AY1740">
        <v>9600</v>
      </c>
      <c r="AZ1740" s="12">
        <v>0</v>
      </c>
      <c r="BA1740" s="12">
        <v>0</v>
      </c>
      <c r="BB1740" s="23">
        <v>0</v>
      </c>
      <c r="BC1740" t="s">
        <v>4074</v>
      </c>
      <c r="BD1740" t="s">
        <v>3930</v>
      </c>
      <c r="BE1740" s="13" t="s">
        <v>3</v>
      </c>
      <c r="BF1740" s="12" t="s">
        <v>3</v>
      </c>
      <c r="BG1740" s="12" t="s">
        <v>3</v>
      </c>
      <c r="BH1740" s="12" t="s">
        <v>3</v>
      </c>
      <c r="BI1740" s="12" t="s">
        <v>3</v>
      </c>
      <c r="BJ1740" s="18" t="s">
        <v>6132</v>
      </c>
      <c r="BK1740" s="12" t="s">
        <v>3</v>
      </c>
      <c r="BL1740" s="12" t="s">
        <v>132</v>
      </c>
      <c r="BM1740" s="14" t="s">
        <v>1</v>
      </c>
      <c r="BN1740" s="12">
        <f>Tabla1[[#This Row],[precio del paquete]]</f>
        <v>14800</v>
      </c>
      <c r="BO1740" s="12" t="s">
        <v>1</v>
      </c>
      <c r="BP1740" s="12" t="s">
        <v>1</v>
      </c>
      <c r="BQ1740" s="12" t="s">
        <v>1</v>
      </c>
      <c r="BR1740" s="12" t="s">
        <v>1</v>
      </c>
      <c r="BS1740" s="12" t="s">
        <v>1</v>
      </c>
      <c r="BT1740" s="12" t="s">
        <v>1</v>
      </c>
      <c r="BU1740" s="12" t="s">
        <v>1</v>
      </c>
      <c r="BV1740" s="12" t="s">
        <v>1</v>
      </c>
      <c r="BW1740" s="12" t="s">
        <v>0</v>
      </c>
      <c r="BX1740" s="12" t="s">
        <v>1</v>
      </c>
      <c r="BY1740" s="12" t="s">
        <v>1</v>
      </c>
      <c r="BZ1740" s="12" t="s">
        <v>1</v>
      </c>
      <c r="CA1740" s="12" t="s">
        <v>1</v>
      </c>
      <c r="CB1740" s="12" t="s">
        <v>1</v>
      </c>
      <c r="CD1740" t="str" cm="1">
        <f t="array" aca="1" ref="CD1740" ca="1">eConcatenar(A1740:CB1740,"|")</f>
        <v>NCH3YkJRQb94n6b1|COM2021-3339|3|MEMORIAL|TABASCO|COMALCALCO|ERMENEGILDO GALEANA|2021-10-20|14800|0|200|50|1|0|0|0|0|0|0|0|0|0|0|0|0|0|0|FELIPE|VELASCO|ELEUTERIO|SOLTERO|X|X|CASA BLANCA|ERMENEGILDO GALEANA|X|9141207767|X|X|X|CASA BLANCA|X|LUNES|X|X|X|X|X|DOMICILIO |5200|9600|0|0|0|2021-12-21|2021-12-28|x|x|x|x|x|DSYPMZPXEANHGLM|x|HOMBRE|X|14800|X|X|X|X|X|X|X|X|CARDENAS|X|X|X|X|X</v>
      </c>
    </row>
    <row r="1741" spans="1:82" x14ac:dyDescent="0.25">
      <c r="A1741" t="s">
        <v>1875</v>
      </c>
      <c r="B1741" t="s">
        <v>2512</v>
      </c>
      <c r="C1741">
        <v>3</v>
      </c>
      <c r="D1741" t="s">
        <v>3183</v>
      </c>
      <c r="E1741" t="s">
        <v>3188</v>
      </c>
      <c r="F1741" t="s">
        <v>3189</v>
      </c>
      <c r="G1741" t="s">
        <v>3420</v>
      </c>
      <c r="H1741" t="s">
        <v>3761</v>
      </c>
      <c r="I1741">
        <v>14800</v>
      </c>
      <c r="J1741">
        <v>0</v>
      </c>
      <c r="K1741">
        <v>50</v>
      </c>
      <c r="L1741">
        <v>50</v>
      </c>
      <c r="M1741">
        <v>1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 t="s">
        <v>7</v>
      </c>
      <c r="AC1741" t="s">
        <v>4186</v>
      </c>
      <c r="AD1741" t="s">
        <v>4685</v>
      </c>
      <c r="AE1741" t="s">
        <v>4</v>
      </c>
      <c r="AF1741" t="s">
        <v>1</v>
      </c>
      <c r="AG1741" t="s">
        <v>1</v>
      </c>
      <c r="AH1741" t="s">
        <v>5475</v>
      </c>
      <c r="AI1741" t="s">
        <v>3420</v>
      </c>
      <c r="AJ1741" t="s">
        <v>1</v>
      </c>
      <c r="AK1741">
        <v>9331056116</v>
      </c>
      <c r="AL1741" t="s">
        <v>1</v>
      </c>
      <c r="AM1741" t="s">
        <v>1</v>
      </c>
      <c r="AN1741" t="s">
        <v>1</v>
      </c>
      <c r="AO1741" t="s">
        <v>5475</v>
      </c>
      <c r="AP1741" t="s">
        <v>1</v>
      </c>
      <c r="AQ1741" t="s">
        <v>2</v>
      </c>
      <c r="AR1741" t="s">
        <v>1</v>
      </c>
      <c r="AS1741" t="s">
        <v>1</v>
      </c>
      <c r="AT1741" t="s">
        <v>1</v>
      </c>
      <c r="AU1741" t="s">
        <v>1</v>
      </c>
      <c r="AV1741" t="s">
        <v>1</v>
      </c>
      <c r="AW1741" t="s">
        <v>11</v>
      </c>
      <c r="AX1741">
        <f>Tabla1[[#This Row],[precio del paquete]]-Tabla1[[#This Row],[Saldo_Deudor]]</f>
        <v>650</v>
      </c>
      <c r="AY1741">
        <v>14150</v>
      </c>
      <c r="AZ1741">
        <v>0</v>
      </c>
      <c r="BA1741">
        <v>0</v>
      </c>
      <c r="BB1741" s="20">
        <v>0</v>
      </c>
      <c r="BC1741" t="s">
        <v>5989</v>
      </c>
      <c r="BD1741" t="s">
        <v>6081</v>
      </c>
      <c r="BE1741" t="s">
        <v>3</v>
      </c>
      <c r="BF1741" t="s">
        <v>3</v>
      </c>
      <c r="BG1741" t="s">
        <v>3</v>
      </c>
      <c r="BH1741" t="s">
        <v>3</v>
      </c>
      <c r="BI1741" t="s">
        <v>3</v>
      </c>
      <c r="BJ1741" s="19" t="s">
        <v>6132</v>
      </c>
      <c r="BK1741" t="s">
        <v>3</v>
      </c>
      <c r="BL1741" t="s">
        <v>132</v>
      </c>
      <c r="BM1741" t="s">
        <v>1</v>
      </c>
      <c r="BN1741">
        <f>Tabla1[[#This Row],[precio del paquete]]</f>
        <v>14800</v>
      </c>
      <c r="BO1741" t="s">
        <v>1</v>
      </c>
      <c r="BP1741" t="s">
        <v>1</v>
      </c>
      <c r="BQ1741" t="s">
        <v>1</v>
      </c>
      <c r="BR1741" t="s">
        <v>1</v>
      </c>
      <c r="BS1741" t="s">
        <v>1</v>
      </c>
      <c r="BT1741" t="s">
        <v>1</v>
      </c>
      <c r="BU1741" t="s">
        <v>1</v>
      </c>
      <c r="BV1741" t="s">
        <v>1</v>
      </c>
      <c r="BW1741" t="s">
        <v>0</v>
      </c>
      <c r="BX1741" t="s">
        <v>1</v>
      </c>
      <c r="BY1741" t="s">
        <v>1</v>
      </c>
      <c r="BZ1741" t="s">
        <v>1</v>
      </c>
      <c r="CA1741" t="s">
        <v>1</v>
      </c>
      <c r="CB1741" t="s">
        <v>1</v>
      </c>
      <c r="CD1741" t="str" cm="1">
        <f t="array" aca="1" ref="CD1741" ca="1">eConcatenar(A1741:CB1741,"|")</f>
        <v>hXxI6YtzM0GPzddR|COM2021-3908|3|MEMORIAL|TABASCO|COMALCALCO|LAZARO CRADENAS PRIMERA|2021-11-30|14800|0|50|50|1|0|0|0|0|0|0|0|0|0|0|0|0|0|0|LOPEZ|GARCIA|MARGARITO|SOLTERO|X|X|ENTRADA EL PANTEON SIN NUMERO|LAZARO CRADENAS PRIMERA|X|9331056116|X|X|X|ENTRADA EL PANTEON SIN NUMERO|X|LUNES|X|X|X|X|X|DOMICILIO |650|14150|0|0|0|2022-12-21|2022-12-28|x|x|x|x|x|DSYPMZPXEANHGLM|x|HOMBRE|X|14800|X|X|X|X|X|X|X|X|CARDENAS|X|X|X|X|X</v>
      </c>
    </row>
    <row r="1742" spans="1:82" x14ac:dyDescent="0.25">
      <c r="A1742" t="s">
        <v>1876</v>
      </c>
      <c r="B1742" t="s">
        <v>2663</v>
      </c>
      <c r="C1742">
        <v>3</v>
      </c>
      <c r="D1742" t="s">
        <v>4176</v>
      </c>
      <c r="E1742" t="s">
        <v>3188</v>
      </c>
      <c r="F1742" t="s">
        <v>3192</v>
      </c>
      <c r="G1742" t="s">
        <v>3500</v>
      </c>
      <c r="H1742" t="s">
        <v>3858</v>
      </c>
      <c r="I1742">
        <v>35000</v>
      </c>
      <c r="J1742">
        <v>0</v>
      </c>
      <c r="K1742">
        <v>500</v>
      </c>
      <c r="L1742">
        <v>50</v>
      </c>
      <c r="M1742">
        <v>2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0</v>
      </c>
      <c r="AB1742" t="s">
        <v>4224</v>
      </c>
      <c r="AC1742" t="s">
        <v>4237</v>
      </c>
      <c r="AD1742" t="s">
        <v>4806</v>
      </c>
      <c r="AE1742" t="s">
        <v>4</v>
      </c>
      <c r="AF1742" t="s">
        <v>1</v>
      </c>
      <c r="AG1742" t="s">
        <v>1</v>
      </c>
      <c r="AH1742" t="s">
        <v>5577</v>
      </c>
      <c r="AI1742" t="s">
        <v>3500</v>
      </c>
      <c r="AJ1742" t="s">
        <v>1</v>
      </c>
      <c r="AK1742">
        <v>9331320329</v>
      </c>
      <c r="AL1742" t="s">
        <v>1</v>
      </c>
      <c r="AM1742" t="s">
        <v>1</v>
      </c>
      <c r="AN1742" t="s">
        <v>1</v>
      </c>
      <c r="AO1742" t="s">
        <v>5577</v>
      </c>
      <c r="AP1742" t="s">
        <v>1</v>
      </c>
      <c r="AQ1742" t="s">
        <v>2</v>
      </c>
      <c r="AR1742" t="s">
        <v>1</v>
      </c>
      <c r="AS1742" t="s">
        <v>1</v>
      </c>
      <c r="AT1742" t="s">
        <v>1</v>
      </c>
      <c r="AU1742" t="s">
        <v>1</v>
      </c>
      <c r="AV1742" t="s">
        <v>1</v>
      </c>
      <c r="AW1742" t="s">
        <v>11</v>
      </c>
      <c r="AX1742">
        <f>Tabla1[[#This Row],[precio del paquete]]-Tabla1[[#This Row],[Saldo_Deudor]]</f>
        <v>2300</v>
      </c>
      <c r="AY1742">
        <v>32700</v>
      </c>
      <c r="AZ1742">
        <v>0</v>
      </c>
      <c r="BA1742">
        <v>0</v>
      </c>
      <c r="BB1742" s="20">
        <v>0</v>
      </c>
      <c r="BC1742" t="s">
        <v>4124</v>
      </c>
      <c r="BD1742" t="s">
        <v>4103</v>
      </c>
      <c r="BE1742" t="s">
        <v>3</v>
      </c>
      <c r="BF1742" t="s">
        <v>3</v>
      </c>
      <c r="BG1742" t="s">
        <v>3</v>
      </c>
      <c r="BH1742" t="s">
        <v>3</v>
      </c>
      <c r="BI1742" t="s">
        <v>3</v>
      </c>
      <c r="BJ1742" s="18" t="s">
        <v>6132</v>
      </c>
      <c r="BK1742" t="s">
        <v>3</v>
      </c>
      <c r="BL1742" t="s">
        <v>132</v>
      </c>
      <c r="BM1742" t="s">
        <v>1</v>
      </c>
      <c r="BN1742">
        <f>Tabla1[[#This Row],[precio del paquete]]</f>
        <v>35000</v>
      </c>
      <c r="BO1742" t="s">
        <v>1</v>
      </c>
      <c r="BP1742" t="s">
        <v>1</v>
      </c>
      <c r="BQ1742" t="s">
        <v>1</v>
      </c>
      <c r="BR1742" t="s">
        <v>1</v>
      </c>
      <c r="BS1742" t="s">
        <v>1</v>
      </c>
      <c r="BT1742" t="s">
        <v>1</v>
      </c>
      <c r="BU1742" t="s">
        <v>1</v>
      </c>
      <c r="BV1742" t="s">
        <v>1</v>
      </c>
      <c r="BW1742" t="s">
        <v>0</v>
      </c>
      <c r="BX1742" t="s">
        <v>1</v>
      </c>
      <c r="BY1742" t="s">
        <v>1</v>
      </c>
      <c r="BZ1742" t="s">
        <v>1</v>
      </c>
      <c r="CA1742" t="s">
        <v>1</v>
      </c>
      <c r="CB1742" t="s">
        <v>1</v>
      </c>
      <c r="CD1742" t="str" cm="1">
        <f t="array" aca="1" ref="CD1742" ca="1">eConcatenar(A1742:CB1742,"|")</f>
        <v>Krm22aBv1JMklTfW|PAR2021-7051|3|DELUX|TABASCO|PARAISO|QUINTIN ARAUZ|2021-11-19|35000|0|500|50|2|0|0|0|0|0|0|0|0|0|0|0|0|0|0|DOMINGUEZ|ALEJANDRO|BENEDICTO|SOLTERO|X|X|ENTRADA DEL TEMPLO |QUINTIN ARAUZ|X|9331320329|X|X|X|ENTRADA DEL TEMPLO |X|LUNES|X|X|X|X|X|DOMICILIO |2300|32700|0|0|0|2022-01-21|2022-01-28|x|x|x|x|x|DSYPMZPXEANHGLM|x|HOMBRE|X|35000|X|X|X|X|X|X|X|X|CARDENAS|X|X|X|X|X</v>
      </c>
    </row>
    <row r="1743" spans="1:82" x14ac:dyDescent="0.25">
      <c r="A1743" t="s">
        <v>1877</v>
      </c>
      <c r="B1743" t="s">
        <v>2664</v>
      </c>
      <c r="C1743">
        <v>3</v>
      </c>
      <c r="D1743" t="s">
        <v>3183</v>
      </c>
      <c r="E1743" t="s">
        <v>3188</v>
      </c>
      <c r="F1743" t="s">
        <v>3192</v>
      </c>
      <c r="G1743" t="s">
        <v>3500</v>
      </c>
      <c r="H1743" t="s">
        <v>3867</v>
      </c>
      <c r="I1743">
        <v>14800</v>
      </c>
      <c r="J1743">
        <v>0</v>
      </c>
      <c r="K1743">
        <v>500</v>
      </c>
      <c r="L1743">
        <v>50</v>
      </c>
      <c r="M1743">
        <v>2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0</v>
      </c>
      <c r="AA1743">
        <v>0</v>
      </c>
      <c r="AB1743" t="s">
        <v>4237</v>
      </c>
      <c r="AC1743" t="s">
        <v>4201</v>
      </c>
      <c r="AD1743" t="s">
        <v>4801</v>
      </c>
      <c r="AE1743" t="s">
        <v>4</v>
      </c>
      <c r="AF1743" t="s">
        <v>1</v>
      </c>
      <c r="AG1743" t="s">
        <v>1</v>
      </c>
      <c r="AH1743" t="s">
        <v>5578</v>
      </c>
      <c r="AI1743" t="s">
        <v>3500</v>
      </c>
      <c r="AJ1743" t="s">
        <v>1</v>
      </c>
      <c r="AK1743">
        <v>9932757642</v>
      </c>
      <c r="AL1743" t="s">
        <v>1</v>
      </c>
      <c r="AM1743" t="s">
        <v>1</v>
      </c>
      <c r="AN1743" t="s">
        <v>1</v>
      </c>
      <c r="AO1743" t="s">
        <v>5578</v>
      </c>
      <c r="AP1743" t="s">
        <v>1</v>
      </c>
      <c r="AQ1743" t="s">
        <v>2</v>
      </c>
      <c r="AR1743" t="s">
        <v>1</v>
      </c>
      <c r="AS1743" t="s">
        <v>1</v>
      </c>
      <c r="AT1743" t="s">
        <v>1</v>
      </c>
      <c r="AU1743" t="s">
        <v>1</v>
      </c>
      <c r="AV1743" t="s">
        <v>1</v>
      </c>
      <c r="AW1743" t="s">
        <v>11</v>
      </c>
      <c r="AX1743">
        <f>Tabla1[[#This Row],[precio del paquete]]-Tabla1[[#This Row],[Saldo_Deudor]]</f>
        <v>1500</v>
      </c>
      <c r="AY1743">
        <v>13300</v>
      </c>
      <c r="AZ1743">
        <v>0</v>
      </c>
      <c r="BA1743">
        <v>0</v>
      </c>
      <c r="BB1743" s="20">
        <v>0</v>
      </c>
      <c r="BC1743" t="s">
        <v>4124</v>
      </c>
      <c r="BD1743" t="s">
        <v>4103</v>
      </c>
      <c r="BE1743" t="s">
        <v>3</v>
      </c>
      <c r="BF1743" t="s">
        <v>3</v>
      </c>
      <c r="BG1743" t="s">
        <v>3</v>
      </c>
      <c r="BH1743" t="s">
        <v>3</v>
      </c>
      <c r="BI1743" t="s">
        <v>3</v>
      </c>
      <c r="BJ1743" s="19" t="s">
        <v>6142</v>
      </c>
      <c r="BK1743" t="s">
        <v>3</v>
      </c>
      <c r="BL1743" t="s">
        <v>132</v>
      </c>
      <c r="BM1743" t="s">
        <v>1</v>
      </c>
      <c r="BN1743">
        <f>Tabla1[[#This Row],[precio del paquete]]</f>
        <v>14800</v>
      </c>
      <c r="BO1743" t="s">
        <v>1</v>
      </c>
      <c r="BP1743" t="s">
        <v>1</v>
      </c>
      <c r="BQ1743" t="s">
        <v>1</v>
      </c>
      <c r="BR1743" t="s">
        <v>1</v>
      </c>
      <c r="BS1743" t="s">
        <v>1</v>
      </c>
      <c r="BT1743" t="s">
        <v>1</v>
      </c>
      <c r="BU1743" t="s">
        <v>1</v>
      </c>
      <c r="BV1743" t="s">
        <v>1</v>
      </c>
      <c r="BW1743" t="s">
        <v>0</v>
      </c>
      <c r="BX1743" t="s">
        <v>1</v>
      </c>
      <c r="BY1743" t="s">
        <v>1</v>
      </c>
      <c r="BZ1743" t="s">
        <v>1</v>
      </c>
      <c r="CA1743" t="s">
        <v>1</v>
      </c>
      <c r="CB1743" t="s">
        <v>1</v>
      </c>
      <c r="CD1743" t="str" cm="1">
        <f t="array" aca="1" ref="CD1743" ca="1">eConcatenar(A1743:CB1743,"|")</f>
        <v>LNVjQK06MVnSWmqf|PAR2021-3753|3|MEMORIAL|TABASCO|PARAISO|QUINTIN ARAUZ|2021-11-22|14800|0|500|50|2|0|0|0|0|0|0|0|0|0|0|0|0|0|0|ALEJANDRO|HERNANDEZ|LORENZO|SOLTERO|X|X|ENTRADA LAS PALMAS|QUINTIN ARAUZ|X|9932757642|X|X|X|ENTRADA LAS PALMAS|X|LUNES|X|X|X|X|X|DOMICILIO |1500|13300|0|0|0|2022-01-21|2022-01-28|x|x|x|x|x|UOV7KOSR3LUDMNX|x|HOMBRE|X|14800|X|X|X|X|X|X|X|X|CARDENAS|X|X|X|X|X</v>
      </c>
    </row>
    <row r="1744" spans="1:82" x14ac:dyDescent="0.25">
      <c r="A1744" t="s">
        <v>1878</v>
      </c>
      <c r="B1744" t="s">
        <v>2197</v>
      </c>
      <c r="C1744">
        <v>3</v>
      </c>
      <c r="D1744" t="s">
        <v>3183</v>
      </c>
      <c r="E1744" t="s">
        <v>3188</v>
      </c>
      <c r="F1744" t="s">
        <v>3192</v>
      </c>
      <c r="G1744" t="s">
        <v>5</v>
      </c>
      <c r="H1744" t="s">
        <v>3758</v>
      </c>
      <c r="I1744">
        <v>14800</v>
      </c>
      <c r="J1744">
        <v>0</v>
      </c>
      <c r="K1744">
        <v>200</v>
      </c>
      <c r="L1744">
        <v>50</v>
      </c>
      <c r="M1744">
        <v>2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0</v>
      </c>
      <c r="AA1744">
        <v>0</v>
      </c>
      <c r="AB1744" t="s">
        <v>4309</v>
      </c>
      <c r="AC1744" t="s">
        <v>4310</v>
      </c>
      <c r="AD1744" t="s">
        <v>4311</v>
      </c>
      <c r="AE1744" t="s">
        <v>4</v>
      </c>
      <c r="AF1744" t="s">
        <v>1</v>
      </c>
      <c r="AG1744" t="s">
        <v>1</v>
      </c>
      <c r="AH1744" t="s">
        <v>5236</v>
      </c>
      <c r="AI1744" t="s">
        <v>5</v>
      </c>
      <c r="AJ1744" t="s">
        <v>1</v>
      </c>
      <c r="AK1744">
        <v>9331158391</v>
      </c>
      <c r="AL1744" t="s">
        <v>1</v>
      </c>
      <c r="AM1744" t="s">
        <v>1</v>
      </c>
      <c r="AN1744" t="s">
        <v>1</v>
      </c>
      <c r="AO1744" t="s">
        <v>5236</v>
      </c>
      <c r="AP1744" t="s">
        <v>1</v>
      </c>
      <c r="AQ1744" t="s">
        <v>2</v>
      </c>
      <c r="AR1744" t="s">
        <v>1</v>
      </c>
      <c r="AS1744" t="s">
        <v>1</v>
      </c>
      <c r="AT1744" t="s">
        <v>1</v>
      </c>
      <c r="AU1744" t="s">
        <v>1</v>
      </c>
      <c r="AV1744" t="s">
        <v>1</v>
      </c>
      <c r="AW1744" t="s">
        <v>11</v>
      </c>
      <c r="AX1744">
        <f>Tabla1[[#This Row],[precio del paquete]]-Tabla1[[#This Row],[Saldo_Deudor]]</f>
        <v>1150</v>
      </c>
      <c r="AY1744">
        <v>13650</v>
      </c>
      <c r="AZ1744">
        <v>0</v>
      </c>
      <c r="BA1744">
        <v>0</v>
      </c>
      <c r="BB1744" s="20">
        <v>0</v>
      </c>
      <c r="BC1744" t="s">
        <v>4124</v>
      </c>
      <c r="BD1744" t="s">
        <v>4103</v>
      </c>
      <c r="BE1744" t="s">
        <v>3</v>
      </c>
      <c r="BF1744" t="s">
        <v>3</v>
      </c>
      <c r="BG1744" t="s">
        <v>3</v>
      </c>
      <c r="BH1744" t="s">
        <v>3</v>
      </c>
      <c r="BI1744" t="s">
        <v>3</v>
      </c>
      <c r="BJ1744" s="18" t="s">
        <v>6142</v>
      </c>
      <c r="BK1744" t="s">
        <v>3</v>
      </c>
      <c r="BL1744" t="s">
        <v>132</v>
      </c>
      <c r="BM1744" t="s">
        <v>1</v>
      </c>
      <c r="BN1744">
        <f>Tabla1[[#This Row],[precio del paquete]]</f>
        <v>14800</v>
      </c>
      <c r="BO1744" t="s">
        <v>1</v>
      </c>
      <c r="BP1744" t="s">
        <v>1</v>
      </c>
      <c r="BQ1744" t="s">
        <v>1</v>
      </c>
      <c r="BR1744" t="s">
        <v>1</v>
      </c>
      <c r="BS1744" t="s">
        <v>1</v>
      </c>
      <c r="BT1744" t="s">
        <v>1</v>
      </c>
      <c r="BU1744" t="s">
        <v>1</v>
      </c>
      <c r="BV1744" t="s">
        <v>1</v>
      </c>
      <c r="BW1744" t="s">
        <v>0</v>
      </c>
      <c r="BX1744" t="s">
        <v>1</v>
      </c>
      <c r="BY1744" t="s">
        <v>1</v>
      </c>
      <c r="BZ1744" t="s">
        <v>1</v>
      </c>
      <c r="CA1744" t="s">
        <v>1</v>
      </c>
      <c r="CB1744" t="s">
        <v>1</v>
      </c>
      <c r="CD1744" t="str" cm="1">
        <f t="array" aca="1" ref="CD1744" ca="1">eConcatenar(A1744:CB1744,"|")</f>
        <v>Ic8xsKFOshiBAeDO|PAR2021-3383|3|MEMORIAL|TABASCO|PARAISO|CENTRO|2021-10-28|14800|0|200|50|2|0|0|0|0|0|0|0|0|0|0|0|0|0|0|PEREGRINO|ALVAREZ|MARVIN|SOLTERO|X|X|CALLE NICOLAS BRAVO |CENTRO|X|9331158391|X|X|X|CALLE NICOLAS BRAVO |X|LUNES|X|X|X|X|X|DOMICILIO |1150|13650|0|0|0|2022-01-21|2022-01-28|x|x|x|x|x|UOV7KOSR3LUDMNX|x|HOMBRE|X|14800|X|X|X|X|X|X|X|X|CARDENAS|X|X|X|X|X</v>
      </c>
    </row>
    <row r="1745" spans="1:82" x14ac:dyDescent="0.25">
      <c r="A1745" t="s">
        <v>1879</v>
      </c>
      <c r="B1745" t="s">
        <v>2446</v>
      </c>
      <c r="C1745">
        <v>3</v>
      </c>
      <c r="D1745" t="s">
        <v>3184</v>
      </c>
      <c r="E1745" t="s">
        <v>3188</v>
      </c>
      <c r="F1745" t="s">
        <v>3192</v>
      </c>
      <c r="G1745" t="s">
        <v>3378</v>
      </c>
      <c r="H1745" t="s">
        <v>3758</v>
      </c>
      <c r="I1745">
        <v>24500</v>
      </c>
      <c r="J1745">
        <v>0</v>
      </c>
      <c r="K1745">
        <v>200</v>
      </c>
      <c r="L1745">
        <v>50</v>
      </c>
      <c r="M1745">
        <v>1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0</v>
      </c>
      <c r="AB1745" t="s">
        <v>4224</v>
      </c>
      <c r="AC1745" t="s">
        <v>4309</v>
      </c>
      <c r="AD1745" t="s">
        <v>4622</v>
      </c>
      <c r="AE1745" t="s">
        <v>4</v>
      </c>
      <c r="AF1745" t="s">
        <v>1</v>
      </c>
      <c r="AG1745" t="s">
        <v>1</v>
      </c>
      <c r="AH1745" t="s">
        <v>5431</v>
      </c>
      <c r="AI1745" t="s">
        <v>3378</v>
      </c>
      <c r="AJ1745" t="s">
        <v>1</v>
      </c>
      <c r="AK1745">
        <v>56117501762</v>
      </c>
      <c r="AL1745" t="s">
        <v>1</v>
      </c>
      <c r="AM1745" t="s">
        <v>1</v>
      </c>
      <c r="AN1745" t="s">
        <v>1</v>
      </c>
      <c r="AO1745" t="s">
        <v>5431</v>
      </c>
      <c r="AP1745" t="s">
        <v>1</v>
      </c>
      <c r="AQ1745" t="s">
        <v>2</v>
      </c>
      <c r="AR1745" t="s">
        <v>1</v>
      </c>
      <c r="AS1745" t="s">
        <v>1</v>
      </c>
      <c r="AT1745" t="s">
        <v>1</v>
      </c>
      <c r="AU1745" t="s">
        <v>1</v>
      </c>
      <c r="AV1745" t="s">
        <v>1</v>
      </c>
      <c r="AW1745" t="s">
        <v>11</v>
      </c>
      <c r="AX1745">
        <f>Tabla1[[#This Row],[precio del paquete]]-Tabla1[[#This Row],[Saldo_Deudor]]</f>
        <v>1200</v>
      </c>
      <c r="AY1745">
        <v>23300</v>
      </c>
      <c r="AZ1745">
        <v>0</v>
      </c>
      <c r="BA1745">
        <v>0</v>
      </c>
      <c r="BB1745" s="20">
        <v>0</v>
      </c>
      <c r="BC1745" t="s">
        <v>4124</v>
      </c>
      <c r="BD1745" t="s">
        <v>4103</v>
      </c>
      <c r="BE1745" t="s">
        <v>3</v>
      </c>
      <c r="BF1745" t="s">
        <v>3</v>
      </c>
      <c r="BG1745" t="s">
        <v>3</v>
      </c>
      <c r="BH1745" t="s">
        <v>3</v>
      </c>
      <c r="BI1745" t="s">
        <v>3</v>
      </c>
      <c r="BJ1745" s="19" t="s">
        <v>6142</v>
      </c>
      <c r="BK1745" t="s">
        <v>3</v>
      </c>
      <c r="BL1745" t="s">
        <v>132</v>
      </c>
      <c r="BM1745" t="s">
        <v>1</v>
      </c>
      <c r="BN1745">
        <f>Tabla1[[#This Row],[precio del paquete]]</f>
        <v>24500</v>
      </c>
      <c r="BO1745" t="s">
        <v>1</v>
      </c>
      <c r="BP1745" t="s">
        <v>1</v>
      </c>
      <c r="BQ1745" t="s">
        <v>1</v>
      </c>
      <c r="BR1745" t="s">
        <v>1</v>
      </c>
      <c r="BS1745" t="s">
        <v>1</v>
      </c>
      <c r="BT1745" t="s">
        <v>1</v>
      </c>
      <c r="BU1745" t="s">
        <v>1</v>
      </c>
      <c r="BV1745" t="s">
        <v>1</v>
      </c>
      <c r="BW1745" t="s">
        <v>0</v>
      </c>
      <c r="BX1745" t="s">
        <v>1</v>
      </c>
      <c r="BY1745" t="s">
        <v>1</v>
      </c>
      <c r="BZ1745" t="s">
        <v>1</v>
      </c>
      <c r="CA1745" t="s">
        <v>1</v>
      </c>
      <c r="CB1745" t="s">
        <v>1</v>
      </c>
      <c r="CD1745" t="str" cm="1">
        <f t="array" aca="1" ref="CD1745" ca="1">eConcatenar(A1745:CB1745,"|")</f>
        <v>hBWv27CisZHu1yPV|PAR2021-3387|3|DIGNITY|TABASCO|PARAISO|GERTUDRIS SANCHEZ TERCERA SECCION A|2021-10-28|24500|0|200|50|1|0|0|0|0|0|0|0|0|0|0|0|0|0|0|DOMINGUEZ|PEREGRINO|DELFINA|SOLTERO|X|X|CALLE NORTE|GERTUDRIS SANCHEZ TERCERA SECCION A|X|56117501762|X|X|X|CALLE NORTE|X|LUNES|X|X|X|X|X|DOMICILIO |1200|23300|0|0|0|2022-01-21|2022-01-28|x|x|x|x|x|UOV7KOSR3LUDMNX|x|HOMBRE|X|24500|X|X|X|X|X|X|X|X|CARDENAS|X|X|X|X|X</v>
      </c>
    </row>
    <row r="1746" spans="1:82" x14ac:dyDescent="0.25">
      <c r="A1746" t="s">
        <v>1880</v>
      </c>
      <c r="B1746" t="s">
        <v>2198</v>
      </c>
      <c r="C1746">
        <v>3</v>
      </c>
      <c r="D1746" t="s">
        <v>3184</v>
      </c>
      <c r="E1746" t="s">
        <v>3188</v>
      </c>
      <c r="F1746" t="s">
        <v>3192</v>
      </c>
      <c r="G1746" t="s">
        <v>5</v>
      </c>
      <c r="H1746" t="s">
        <v>3758</v>
      </c>
      <c r="I1746">
        <v>24500</v>
      </c>
      <c r="J1746">
        <v>0</v>
      </c>
      <c r="K1746">
        <v>200</v>
      </c>
      <c r="L1746">
        <v>50</v>
      </c>
      <c r="M1746">
        <v>1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0</v>
      </c>
      <c r="Z1746">
        <v>0</v>
      </c>
      <c r="AA1746">
        <v>0</v>
      </c>
      <c r="AB1746" t="s">
        <v>4312</v>
      </c>
      <c r="AC1746" t="s">
        <v>4309</v>
      </c>
      <c r="AD1746" t="s">
        <v>4313</v>
      </c>
      <c r="AE1746" t="s">
        <v>4</v>
      </c>
      <c r="AF1746" t="s">
        <v>1</v>
      </c>
      <c r="AG1746" t="s">
        <v>1</v>
      </c>
      <c r="AH1746" t="s">
        <v>5237</v>
      </c>
      <c r="AI1746" t="s">
        <v>5</v>
      </c>
      <c r="AJ1746" t="s">
        <v>1</v>
      </c>
      <c r="AK1746">
        <v>9331250233</v>
      </c>
      <c r="AL1746" t="s">
        <v>1</v>
      </c>
      <c r="AM1746" t="s">
        <v>1</v>
      </c>
      <c r="AN1746" t="s">
        <v>1</v>
      </c>
      <c r="AO1746" t="s">
        <v>5237</v>
      </c>
      <c r="AP1746" t="s">
        <v>1</v>
      </c>
      <c r="AQ1746" t="s">
        <v>2</v>
      </c>
      <c r="AR1746" t="s">
        <v>1</v>
      </c>
      <c r="AS1746" t="s">
        <v>1</v>
      </c>
      <c r="AT1746" t="s">
        <v>1</v>
      </c>
      <c r="AU1746" t="s">
        <v>1</v>
      </c>
      <c r="AV1746" t="s">
        <v>1</v>
      </c>
      <c r="AW1746" t="s">
        <v>11</v>
      </c>
      <c r="AX1746">
        <f>Tabla1[[#This Row],[precio del paquete]]-Tabla1[[#This Row],[Saldo_Deudor]]</f>
        <v>1200</v>
      </c>
      <c r="AY1746">
        <v>23300</v>
      </c>
      <c r="AZ1746">
        <v>0</v>
      </c>
      <c r="BA1746">
        <v>0</v>
      </c>
      <c r="BB1746" s="20">
        <v>0</v>
      </c>
      <c r="BC1746" t="s">
        <v>4124</v>
      </c>
      <c r="BD1746" t="s">
        <v>4103</v>
      </c>
      <c r="BE1746" t="s">
        <v>3</v>
      </c>
      <c r="BF1746" t="s">
        <v>3</v>
      </c>
      <c r="BG1746" t="s">
        <v>3</v>
      </c>
      <c r="BH1746" t="s">
        <v>3</v>
      </c>
      <c r="BI1746" t="s">
        <v>3</v>
      </c>
      <c r="BJ1746" s="18" t="s">
        <v>6142</v>
      </c>
      <c r="BK1746" t="s">
        <v>3</v>
      </c>
      <c r="BL1746" t="s">
        <v>132</v>
      </c>
      <c r="BM1746" t="s">
        <v>1</v>
      </c>
      <c r="BN1746">
        <f>Tabla1[[#This Row],[precio del paquete]]</f>
        <v>24500</v>
      </c>
      <c r="BO1746" t="s">
        <v>1</v>
      </c>
      <c r="BP1746" t="s">
        <v>1</v>
      </c>
      <c r="BQ1746" t="s">
        <v>1</v>
      </c>
      <c r="BR1746" t="s">
        <v>1</v>
      </c>
      <c r="BS1746" t="s">
        <v>1</v>
      </c>
      <c r="BT1746" t="s">
        <v>1</v>
      </c>
      <c r="BU1746" t="s">
        <v>1</v>
      </c>
      <c r="BV1746" t="s">
        <v>1</v>
      </c>
      <c r="BW1746" t="s">
        <v>0</v>
      </c>
      <c r="BX1746" t="s">
        <v>1</v>
      </c>
      <c r="BY1746" t="s">
        <v>1</v>
      </c>
      <c r="BZ1746" t="s">
        <v>1</v>
      </c>
      <c r="CA1746" t="s">
        <v>1</v>
      </c>
      <c r="CB1746" t="s">
        <v>1</v>
      </c>
      <c r="CD1746" t="str" cm="1">
        <f t="array" aca="1" ref="CD1746" ca="1">eConcatenar(A1746:CB1746,"|")</f>
        <v>x1XIaoPAoCa4A6Gb|PAR2021-3385|3|DIGNITY|TABASCO|PARAISO|CENTRO|2021-10-28|24500|0|200|50|1|0|0|0|0|0|0|0|0|0|0|0|0|0|0|CASTELLANOS|PEREGRINO|MARIA DE LOS ANGELES|SOLTERO|X|X|CALLE NICOLAS BRAVO SIN NUMERO|CENTRO|X|9331250233|X|X|X|CALLE NICOLAS BRAVO SIN NUMERO|X|LUNES|X|X|X|X|X|DOMICILIO |1200|23300|0|0|0|2022-01-21|2022-01-28|x|x|x|x|x|UOV7KOSR3LUDMNX|x|HOMBRE|X|24500|X|X|X|X|X|X|X|X|CARDENAS|X|X|X|X|X</v>
      </c>
    </row>
    <row r="1747" spans="1:82" x14ac:dyDescent="0.25">
      <c r="A1747" t="s">
        <v>1881</v>
      </c>
      <c r="B1747" t="s">
        <v>2510</v>
      </c>
      <c r="C1747">
        <v>3</v>
      </c>
      <c r="D1747" t="s">
        <v>3183</v>
      </c>
      <c r="E1747" t="s">
        <v>3188</v>
      </c>
      <c r="F1747" t="s">
        <v>3192</v>
      </c>
      <c r="G1747" t="s">
        <v>3418</v>
      </c>
      <c r="H1747" t="s">
        <v>3835</v>
      </c>
      <c r="I1747">
        <v>14800</v>
      </c>
      <c r="J1747">
        <v>0</v>
      </c>
      <c r="K1747">
        <v>200</v>
      </c>
      <c r="L1747">
        <v>50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0</v>
      </c>
      <c r="AA1747">
        <v>0</v>
      </c>
      <c r="AB1747" t="s">
        <v>4188</v>
      </c>
      <c r="AC1747" t="s">
        <v>4184</v>
      </c>
      <c r="AD1747" t="s">
        <v>4638</v>
      </c>
      <c r="AE1747" t="s">
        <v>4</v>
      </c>
      <c r="AF1747" t="s">
        <v>1</v>
      </c>
      <c r="AG1747" t="s">
        <v>1</v>
      </c>
      <c r="AH1747" t="s">
        <v>5474</v>
      </c>
      <c r="AI1747" t="s">
        <v>3418</v>
      </c>
      <c r="AJ1747" t="s">
        <v>1</v>
      </c>
      <c r="AK1747">
        <v>9331335651</v>
      </c>
      <c r="AL1747" t="s">
        <v>1</v>
      </c>
      <c r="AM1747" t="s">
        <v>1</v>
      </c>
      <c r="AN1747" t="s">
        <v>1</v>
      </c>
      <c r="AO1747" t="s">
        <v>5474</v>
      </c>
      <c r="AP1747" t="s">
        <v>1</v>
      </c>
      <c r="AQ1747" t="s">
        <v>2</v>
      </c>
      <c r="AR1747" t="s">
        <v>1</v>
      </c>
      <c r="AS1747" t="s">
        <v>1</v>
      </c>
      <c r="AT1747" t="s">
        <v>1</v>
      </c>
      <c r="AU1747" t="s">
        <v>1</v>
      </c>
      <c r="AV1747" t="s">
        <v>1</v>
      </c>
      <c r="AW1747" t="s">
        <v>11</v>
      </c>
      <c r="AX1747">
        <f>Tabla1[[#This Row],[precio del paquete]]-Tabla1[[#This Row],[Saldo_Deudor]]</f>
        <v>1600</v>
      </c>
      <c r="AY1747">
        <v>13200</v>
      </c>
      <c r="AZ1747">
        <v>0</v>
      </c>
      <c r="BA1747">
        <v>0</v>
      </c>
      <c r="BB1747" s="20">
        <v>0</v>
      </c>
      <c r="BC1747" t="s">
        <v>4124</v>
      </c>
      <c r="BD1747" t="s">
        <v>4103</v>
      </c>
      <c r="BE1747" t="s">
        <v>3</v>
      </c>
      <c r="BF1747" t="s">
        <v>3</v>
      </c>
      <c r="BG1747" t="s">
        <v>3</v>
      </c>
      <c r="BH1747" t="s">
        <v>3</v>
      </c>
      <c r="BI1747" t="s">
        <v>3</v>
      </c>
      <c r="BJ1747" s="19" t="s">
        <v>6142</v>
      </c>
      <c r="BK1747" t="s">
        <v>3</v>
      </c>
      <c r="BL1747" t="s">
        <v>132</v>
      </c>
      <c r="BM1747" t="s">
        <v>1</v>
      </c>
      <c r="BN1747">
        <f>Tabla1[[#This Row],[precio del paquete]]</f>
        <v>14800</v>
      </c>
      <c r="BO1747" t="s">
        <v>1</v>
      </c>
      <c r="BP1747" t="s">
        <v>1</v>
      </c>
      <c r="BQ1747" t="s">
        <v>1</v>
      </c>
      <c r="BR1747" t="s">
        <v>1</v>
      </c>
      <c r="BS1747" t="s">
        <v>1</v>
      </c>
      <c r="BT1747" t="s">
        <v>1</v>
      </c>
      <c r="BU1747" t="s">
        <v>1</v>
      </c>
      <c r="BV1747" t="s">
        <v>1</v>
      </c>
      <c r="BW1747" t="s">
        <v>0</v>
      </c>
      <c r="BX1747" t="s">
        <v>1</v>
      </c>
      <c r="BY1747" t="s">
        <v>1</v>
      </c>
      <c r="BZ1747" t="s">
        <v>1</v>
      </c>
      <c r="CA1747" t="s">
        <v>1</v>
      </c>
      <c r="CB1747" t="s">
        <v>1</v>
      </c>
      <c r="CD1747" t="str" cm="1">
        <f t="array" aca="1" ref="CD1747" ca="1">eConcatenar(A1747:CB1747,"|")</f>
        <v>FSTDYTNEhwbJ7LhW|PAR2021-3982|3|MEMORIAL|TABASCO|PARAISO|LAS FLORES SIN NUMERO|2021-12-16|14800|0|200|50|0|0|0|0|0|0|0|0|0|0|0|0|0|0|0|ARIAS|PEREZ|ROSA MARIA|SOLTERO|X|X|LAS FLORES TERCERA SECCION|LAS FLORES SIN NUMERO|X|9331335651|X|X|X|LAS FLORES TERCERA SECCION|X|LUNES|X|X|X|X|X|DOMICILIO |1600|13200|0|0|0|2022-01-21|2022-01-28|x|x|x|x|x|UOV7KOSR3LUDMNX|x|HOMBRE|X|14800|X|X|X|X|X|X|X|X|CARDENAS|X|X|X|X|X</v>
      </c>
    </row>
    <row r="1748" spans="1:82" x14ac:dyDescent="0.25">
      <c r="A1748" t="s">
        <v>1882</v>
      </c>
      <c r="B1748" t="s">
        <v>2511</v>
      </c>
      <c r="C1748">
        <v>3</v>
      </c>
      <c r="D1748" t="s">
        <v>3183</v>
      </c>
      <c r="E1748" t="s">
        <v>3188</v>
      </c>
      <c r="F1748" t="s">
        <v>3192</v>
      </c>
      <c r="G1748" t="s">
        <v>3419</v>
      </c>
      <c r="H1748" t="s">
        <v>3854</v>
      </c>
      <c r="I1748">
        <v>14800</v>
      </c>
      <c r="J1748">
        <v>0</v>
      </c>
      <c r="K1748">
        <v>100</v>
      </c>
      <c r="L1748">
        <v>50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0</v>
      </c>
      <c r="AB1748" t="s">
        <v>4494</v>
      </c>
      <c r="AC1748" t="s">
        <v>4184</v>
      </c>
      <c r="AD1748" t="s">
        <v>4684</v>
      </c>
      <c r="AE1748" t="s">
        <v>4</v>
      </c>
      <c r="AF1748" t="s">
        <v>1</v>
      </c>
      <c r="AG1748" t="s">
        <v>1</v>
      </c>
      <c r="AH1748" t="s">
        <v>3419</v>
      </c>
      <c r="AI1748" t="s">
        <v>3419</v>
      </c>
      <c r="AJ1748" t="s">
        <v>1</v>
      </c>
      <c r="AK1748">
        <v>9331534201</v>
      </c>
      <c r="AL1748" t="s">
        <v>1</v>
      </c>
      <c r="AM1748" t="s">
        <v>1</v>
      </c>
      <c r="AN1748" t="s">
        <v>1</v>
      </c>
      <c r="AO1748" t="s">
        <v>3419</v>
      </c>
      <c r="AP1748" t="s">
        <v>1</v>
      </c>
      <c r="AQ1748" t="s">
        <v>2</v>
      </c>
      <c r="AR1748" t="s">
        <v>1</v>
      </c>
      <c r="AS1748" t="s">
        <v>1</v>
      </c>
      <c r="AT1748" t="s">
        <v>1</v>
      </c>
      <c r="AU1748" t="s">
        <v>1</v>
      </c>
      <c r="AV1748" t="s">
        <v>1</v>
      </c>
      <c r="AW1748" t="s">
        <v>11</v>
      </c>
      <c r="AX1748">
        <f>Tabla1[[#This Row],[precio del paquete]]-Tabla1[[#This Row],[Saldo_Deudor]]</f>
        <v>1600</v>
      </c>
      <c r="AY1748">
        <v>13200</v>
      </c>
      <c r="AZ1748">
        <v>0</v>
      </c>
      <c r="BA1748">
        <v>0</v>
      </c>
      <c r="BB1748" s="20">
        <v>0</v>
      </c>
      <c r="BC1748" t="s">
        <v>4124</v>
      </c>
      <c r="BD1748" t="s">
        <v>4103</v>
      </c>
      <c r="BE1748" t="s">
        <v>3</v>
      </c>
      <c r="BF1748" t="s">
        <v>3</v>
      </c>
      <c r="BG1748" t="s">
        <v>3</v>
      </c>
      <c r="BH1748" t="s">
        <v>3</v>
      </c>
      <c r="BI1748" t="s">
        <v>3</v>
      </c>
      <c r="BJ1748" s="18" t="s">
        <v>6142</v>
      </c>
      <c r="BK1748" t="s">
        <v>3</v>
      </c>
      <c r="BL1748" t="s">
        <v>132</v>
      </c>
      <c r="BM1748" t="s">
        <v>1</v>
      </c>
      <c r="BN1748">
        <f>Tabla1[[#This Row],[precio del paquete]]</f>
        <v>14800</v>
      </c>
      <c r="BO1748" t="s">
        <v>1</v>
      </c>
      <c r="BP1748" t="s">
        <v>1</v>
      </c>
      <c r="BQ1748" t="s">
        <v>1</v>
      </c>
      <c r="BR1748" t="s">
        <v>1</v>
      </c>
      <c r="BS1748" t="s">
        <v>1</v>
      </c>
      <c r="BT1748" t="s">
        <v>1</v>
      </c>
      <c r="BU1748" t="s">
        <v>1</v>
      </c>
      <c r="BV1748" t="s">
        <v>1</v>
      </c>
      <c r="BW1748" t="s">
        <v>0</v>
      </c>
      <c r="BX1748" t="s">
        <v>1</v>
      </c>
      <c r="BY1748" t="s">
        <v>1</v>
      </c>
      <c r="BZ1748" t="s">
        <v>1</v>
      </c>
      <c r="CA1748" t="s">
        <v>1</v>
      </c>
      <c r="CB1748" t="s">
        <v>1</v>
      </c>
      <c r="CD1748" t="str" cm="1">
        <f t="array" aca="1" ref="CD1748" ca="1">eConcatenar(A1748:CB1748,"|")</f>
        <v>eapske4a7NLQlYwc|PAR2021-3134|3|MEMORIAL|TABASCO|PARAISO|LAS FLORES TERCREA SECCION|2021-06-10|14800|0|100|50|0|0|0|0|0|0|0|0|0|0|0|0|0|0|0|DIAZ|PEREZ|JOSE MARIA|SOLTERO|X|X|LAS FLORES TERCREA SECCION|LAS FLORES TERCREA SECCION|X|9331534201|X|X|X|LAS FLORES TERCREA SECCION|X|LUNES|X|X|X|X|X|DOMICILIO |1600|13200|0|0|0|2022-01-21|2022-01-28|x|x|x|x|x|UOV7KOSR3LUDMNX|x|HOMBRE|X|14800|X|X|X|X|X|X|X|X|CARDENAS|X|X|X|X|X</v>
      </c>
    </row>
    <row r="1749" spans="1:82" x14ac:dyDescent="0.25">
      <c r="A1749" t="s">
        <v>1883</v>
      </c>
      <c r="B1749" t="s">
        <v>2509</v>
      </c>
      <c r="C1749">
        <v>3</v>
      </c>
      <c r="D1749" t="s">
        <v>3183</v>
      </c>
      <c r="E1749" t="s">
        <v>3188</v>
      </c>
      <c r="F1749" t="s">
        <v>3192</v>
      </c>
      <c r="G1749" t="s">
        <v>3417</v>
      </c>
      <c r="H1749" t="s">
        <v>3794</v>
      </c>
      <c r="I1749">
        <v>14800</v>
      </c>
      <c r="J1749">
        <v>0</v>
      </c>
      <c r="K1749">
        <v>300</v>
      </c>
      <c r="L1749">
        <v>50</v>
      </c>
      <c r="M1749">
        <v>1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0</v>
      </c>
      <c r="AA1749">
        <v>0</v>
      </c>
      <c r="AB1749" t="s">
        <v>4438</v>
      </c>
      <c r="AC1749" t="s">
        <v>4186</v>
      </c>
      <c r="AD1749" t="s">
        <v>4546</v>
      </c>
      <c r="AE1749" t="s">
        <v>4</v>
      </c>
      <c r="AF1749" t="s">
        <v>1</v>
      </c>
      <c r="AG1749" t="s">
        <v>1</v>
      </c>
      <c r="AH1749" t="s">
        <v>5473</v>
      </c>
      <c r="AI1749" t="s">
        <v>3417</v>
      </c>
      <c r="AJ1749" t="s">
        <v>1</v>
      </c>
      <c r="AK1749">
        <v>9331345869</v>
      </c>
      <c r="AL1749" t="s">
        <v>1</v>
      </c>
      <c r="AM1749" t="s">
        <v>1</v>
      </c>
      <c r="AN1749" t="s">
        <v>1</v>
      </c>
      <c r="AO1749" t="s">
        <v>5473</v>
      </c>
      <c r="AP1749" t="s">
        <v>1</v>
      </c>
      <c r="AQ1749" t="s">
        <v>2</v>
      </c>
      <c r="AR1749" t="s">
        <v>1</v>
      </c>
      <c r="AS1749" t="s">
        <v>1</v>
      </c>
      <c r="AT1749" t="s">
        <v>1</v>
      </c>
      <c r="AU1749" t="s">
        <v>1</v>
      </c>
      <c r="AV1749" t="s">
        <v>1</v>
      </c>
      <c r="AW1749" t="s">
        <v>11</v>
      </c>
      <c r="AX1749">
        <f>Tabla1[[#This Row],[precio del paquete]]-Tabla1[[#This Row],[Saldo_Deudor]]</f>
        <v>1700</v>
      </c>
      <c r="AY1749">
        <v>13100</v>
      </c>
      <c r="AZ1749">
        <v>0</v>
      </c>
      <c r="BA1749">
        <v>0</v>
      </c>
      <c r="BB1749" s="20">
        <v>0</v>
      </c>
      <c r="BC1749" t="s">
        <v>4124</v>
      </c>
      <c r="BD1749" t="s">
        <v>4103</v>
      </c>
      <c r="BE1749" t="s">
        <v>3</v>
      </c>
      <c r="BF1749" t="s">
        <v>3</v>
      </c>
      <c r="BG1749" t="s">
        <v>3</v>
      </c>
      <c r="BH1749" t="s">
        <v>3</v>
      </c>
      <c r="BI1749" t="s">
        <v>3</v>
      </c>
      <c r="BJ1749" s="19" t="s">
        <v>6142</v>
      </c>
      <c r="BK1749" t="s">
        <v>3</v>
      </c>
      <c r="BL1749" t="s">
        <v>132</v>
      </c>
      <c r="BM1749" t="s">
        <v>1</v>
      </c>
      <c r="BN1749">
        <f>Tabla1[[#This Row],[precio del paquete]]</f>
        <v>14800</v>
      </c>
      <c r="BO1749" t="s">
        <v>1</v>
      </c>
      <c r="BP1749" t="s">
        <v>1</v>
      </c>
      <c r="BQ1749" t="s">
        <v>1</v>
      </c>
      <c r="BR1749" t="s">
        <v>1</v>
      </c>
      <c r="BS1749" t="s">
        <v>1</v>
      </c>
      <c r="BT1749" t="s">
        <v>1</v>
      </c>
      <c r="BU1749" t="s">
        <v>1</v>
      </c>
      <c r="BV1749" t="s">
        <v>1</v>
      </c>
      <c r="BW1749" t="s">
        <v>0</v>
      </c>
      <c r="BX1749" t="s">
        <v>1</v>
      </c>
      <c r="BY1749" t="s">
        <v>1</v>
      </c>
      <c r="BZ1749" t="s">
        <v>1</v>
      </c>
      <c r="CA1749" t="s">
        <v>1</v>
      </c>
      <c r="CB1749" t="s">
        <v>1</v>
      </c>
      <c r="CD1749" t="str" cm="1">
        <f t="array" aca="1" ref="CD1749" ca="1">eConcatenar(A1749:CB1749,"|")</f>
        <v>kCMbtJ6pbk1wtHid|PAR2021-3320|3|MEMORIAL|TABASCO|PARAISO|LAS FLORES PRIMERA SECCION |2021-10-19|14800|0|300|50|1|0|0|0|0|0|0|0|0|0|0|0|0|0|0|PALMA|GARCIA|MARGARITA|SOLTERO|X|X|ENTRADA LOS GOMEZ SIN NUMERO|LAS FLORES PRIMERA SECCION |X|9331345869|X|X|X|ENTRADA LOS GOMEZ SIN NUMERO|X|LUNES|X|X|X|X|X|DOMICILIO |1700|13100|0|0|0|2022-01-21|2022-01-28|x|x|x|x|x|UOV7KOSR3LUDMNX|x|HOMBRE|X|14800|X|X|X|X|X|X|X|X|CARDENAS|X|X|X|X|X</v>
      </c>
    </row>
    <row r="1750" spans="1:82" x14ac:dyDescent="0.25">
      <c r="A1750" t="s">
        <v>1884</v>
      </c>
      <c r="B1750" t="s">
        <v>2548</v>
      </c>
      <c r="C1750">
        <v>3</v>
      </c>
      <c r="D1750" t="s">
        <v>3187</v>
      </c>
      <c r="E1750" t="s">
        <v>3188</v>
      </c>
      <c r="F1750" t="s">
        <v>3192</v>
      </c>
      <c r="G1750" t="s">
        <v>3444</v>
      </c>
      <c r="H1750" t="s">
        <v>3814</v>
      </c>
      <c r="I1750">
        <v>12900</v>
      </c>
      <c r="J1750">
        <v>0</v>
      </c>
      <c r="K1750">
        <v>300</v>
      </c>
      <c r="L1750">
        <v>50</v>
      </c>
      <c r="M1750">
        <v>1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0</v>
      </c>
      <c r="X1750">
        <v>0</v>
      </c>
      <c r="Y1750">
        <v>0</v>
      </c>
      <c r="Z1750">
        <v>0</v>
      </c>
      <c r="AA1750">
        <v>0</v>
      </c>
      <c r="AB1750" t="s">
        <v>4186</v>
      </c>
      <c r="AC1750" t="s">
        <v>4253</v>
      </c>
      <c r="AD1750" t="s">
        <v>4716</v>
      </c>
      <c r="AE1750" t="s">
        <v>4</v>
      </c>
      <c r="AF1750" t="s">
        <v>1</v>
      </c>
      <c r="AG1750" t="s">
        <v>1</v>
      </c>
      <c r="AH1750" t="s">
        <v>5494</v>
      </c>
      <c r="AI1750" t="s">
        <v>3444</v>
      </c>
      <c r="AJ1750" t="s">
        <v>1</v>
      </c>
      <c r="AK1750">
        <v>9331178784</v>
      </c>
      <c r="AL1750" t="s">
        <v>1</v>
      </c>
      <c r="AM1750" t="s">
        <v>1</v>
      </c>
      <c r="AN1750" t="s">
        <v>1</v>
      </c>
      <c r="AO1750" t="s">
        <v>5494</v>
      </c>
      <c r="AP1750" t="s">
        <v>1</v>
      </c>
      <c r="AQ1750" t="s">
        <v>2</v>
      </c>
      <c r="AR1750" t="s">
        <v>1</v>
      </c>
      <c r="AS1750" t="s">
        <v>1</v>
      </c>
      <c r="AT1750" t="s">
        <v>1</v>
      </c>
      <c r="AU1750" t="s">
        <v>1</v>
      </c>
      <c r="AV1750" t="s">
        <v>1</v>
      </c>
      <c r="AW1750" t="s">
        <v>11</v>
      </c>
      <c r="AX1750">
        <f>Tabla1[[#This Row],[precio del paquete]]-Tabla1[[#This Row],[Saldo_Deudor]]</f>
        <v>1500</v>
      </c>
      <c r="AY1750">
        <v>11400</v>
      </c>
      <c r="AZ1750">
        <v>0</v>
      </c>
      <c r="BA1750">
        <v>0</v>
      </c>
      <c r="BB1750" s="20">
        <v>0</v>
      </c>
      <c r="BC1750" t="s">
        <v>4124</v>
      </c>
      <c r="BD1750" t="s">
        <v>4103</v>
      </c>
      <c r="BE1750" t="s">
        <v>3</v>
      </c>
      <c r="BF1750" t="s">
        <v>3</v>
      </c>
      <c r="BG1750" t="s">
        <v>3</v>
      </c>
      <c r="BH1750" t="s">
        <v>3</v>
      </c>
      <c r="BI1750" t="s">
        <v>3</v>
      </c>
      <c r="BJ1750" s="18" t="s">
        <v>6142</v>
      </c>
      <c r="BK1750" t="s">
        <v>3</v>
      </c>
      <c r="BL1750" t="s">
        <v>132</v>
      </c>
      <c r="BM1750" t="s">
        <v>1</v>
      </c>
      <c r="BN1750">
        <f>Tabla1[[#This Row],[precio del paquete]]</f>
        <v>12900</v>
      </c>
      <c r="BO1750" t="s">
        <v>1</v>
      </c>
      <c r="BP1750" t="s">
        <v>1</v>
      </c>
      <c r="BQ1750" t="s">
        <v>1</v>
      </c>
      <c r="BR1750" t="s">
        <v>1</v>
      </c>
      <c r="BS1750" t="s">
        <v>1</v>
      </c>
      <c r="BT1750" t="s">
        <v>1</v>
      </c>
      <c r="BU1750" t="s">
        <v>1</v>
      </c>
      <c r="BV1750" t="s">
        <v>1</v>
      </c>
      <c r="BW1750" t="s">
        <v>0</v>
      </c>
      <c r="BX1750" t="s">
        <v>1</v>
      </c>
      <c r="BY1750" t="s">
        <v>1</v>
      </c>
      <c r="BZ1750" t="s">
        <v>1</v>
      </c>
      <c r="CA1750" t="s">
        <v>1</v>
      </c>
      <c r="CB1750" t="s">
        <v>1</v>
      </c>
      <c r="CD1750" t="str" cm="1">
        <f t="array" aca="1" ref="CD1750" ca="1">eConcatenar(A1750:CB1750,"|")</f>
        <v>Aws7SZIKvyhvmtjj|PAR2021-6618|3|ECONOLINE|TABASCO|PARAISO|MOCTEZUMA PRIMERA SECCION|2021-01-11|12900|0|300|50|1|0|0|0|0|0|0|0|0|0|0|0|0|0|0|GARCIA|GAMAS|MARIA LUISA|SOLTERO|X|X|CAMINO VECINAL |MOCTEZUMA PRIMERA SECCION|X|9331178784|X|X|X|CAMINO VECINAL |X|LUNES|X|X|X|X|X|DOMICILIO |1500|11400|0|0|0|2022-01-21|2022-01-28|x|x|x|x|x|UOV7KOSR3LUDMNX|x|HOMBRE|X|12900|X|X|X|X|X|X|X|X|CARDENAS|X|X|X|X|X</v>
      </c>
    </row>
    <row r="1751" spans="1:82" x14ac:dyDescent="0.25">
      <c r="A1751" t="s">
        <v>1885</v>
      </c>
      <c r="B1751" t="s">
        <v>2644</v>
      </c>
      <c r="C1751">
        <v>3</v>
      </c>
      <c r="D1751" t="s">
        <v>3184</v>
      </c>
      <c r="E1751" t="s">
        <v>3188</v>
      </c>
      <c r="F1751" t="s">
        <v>3192</v>
      </c>
      <c r="G1751" t="s">
        <v>3496</v>
      </c>
      <c r="H1751" t="s">
        <v>3991</v>
      </c>
      <c r="I1751">
        <v>24500</v>
      </c>
      <c r="J1751">
        <v>0</v>
      </c>
      <c r="K1751">
        <v>200</v>
      </c>
      <c r="L1751">
        <v>50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0</v>
      </c>
      <c r="X1751">
        <v>0</v>
      </c>
      <c r="Y1751">
        <v>0</v>
      </c>
      <c r="Z1751">
        <v>0</v>
      </c>
      <c r="AA1751">
        <v>0</v>
      </c>
      <c r="AB1751" t="s">
        <v>4283</v>
      </c>
      <c r="AC1751" t="s">
        <v>4183</v>
      </c>
      <c r="AD1751" t="s">
        <v>4441</v>
      </c>
      <c r="AE1751" t="s">
        <v>4</v>
      </c>
      <c r="AF1751" t="s">
        <v>1</v>
      </c>
      <c r="AG1751" t="s">
        <v>1</v>
      </c>
      <c r="AH1751" t="s">
        <v>5563</v>
      </c>
      <c r="AI1751" t="s">
        <v>3496</v>
      </c>
      <c r="AJ1751" t="s">
        <v>1</v>
      </c>
      <c r="AK1751">
        <v>9331121323</v>
      </c>
      <c r="AL1751" t="s">
        <v>1</v>
      </c>
      <c r="AM1751" t="s">
        <v>1</v>
      </c>
      <c r="AN1751" t="s">
        <v>1</v>
      </c>
      <c r="AO1751" t="s">
        <v>5563</v>
      </c>
      <c r="AP1751" t="s">
        <v>1</v>
      </c>
      <c r="AQ1751" t="s">
        <v>2</v>
      </c>
      <c r="AR1751" t="s">
        <v>1</v>
      </c>
      <c r="AS1751" t="s">
        <v>1</v>
      </c>
      <c r="AT1751" t="s">
        <v>1</v>
      </c>
      <c r="AU1751" t="s">
        <v>1</v>
      </c>
      <c r="AV1751" t="s">
        <v>1</v>
      </c>
      <c r="AW1751" t="s">
        <v>11</v>
      </c>
      <c r="AX1751">
        <f>Tabla1[[#This Row],[precio del paquete]]-Tabla1[[#This Row],[Saldo_Deudor]]</f>
        <v>6000</v>
      </c>
      <c r="AY1751">
        <v>18500</v>
      </c>
      <c r="AZ1751">
        <v>0</v>
      </c>
      <c r="BA1751">
        <v>0</v>
      </c>
      <c r="BB1751" s="20">
        <v>0</v>
      </c>
      <c r="BC1751" t="s">
        <v>3768</v>
      </c>
      <c r="BD1751" t="s">
        <v>3769</v>
      </c>
      <c r="BE1751" t="s">
        <v>3</v>
      </c>
      <c r="BF1751" t="s">
        <v>3</v>
      </c>
      <c r="BG1751" t="s">
        <v>3</v>
      </c>
      <c r="BH1751" t="s">
        <v>3</v>
      </c>
      <c r="BI1751" t="s">
        <v>3</v>
      </c>
      <c r="BJ1751" s="19" t="s">
        <v>6142</v>
      </c>
      <c r="BK1751" t="s">
        <v>3</v>
      </c>
      <c r="BL1751" t="s">
        <v>132</v>
      </c>
      <c r="BM1751" t="s">
        <v>1</v>
      </c>
      <c r="BN1751">
        <f>Tabla1[[#This Row],[precio del paquete]]</f>
        <v>24500</v>
      </c>
      <c r="BO1751" t="s">
        <v>1</v>
      </c>
      <c r="BP1751" t="s">
        <v>1</v>
      </c>
      <c r="BQ1751" t="s">
        <v>1</v>
      </c>
      <c r="BR1751" t="s">
        <v>1</v>
      </c>
      <c r="BS1751" t="s">
        <v>1</v>
      </c>
      <c r="BT1751" t="s">
        <v>1</v>
      </c>
      <c r="BU1751" t="s">
        <v>1</v>
      </c>
      <c r="BV1751" t="s">
        <v>1</v>
      </c>
      <c r="BW1751" t="s">
        <v>0</v>
      </c>
      <c r="BX1751" t="s">
        <v>1</v>
      </c>
      <c r="BY1751" t="s">
        <v>1</v>
      </c>
      <c r="BZ1751" t="s">
        <v>1</v>
      </c>
      <c r="CA1751" t="s">
        <v>1</v>
      </c>
      <c r="CB1751" t="s">
        <v>1</v>
      </c>
      <c r="CD1751" t="str" cm="1">
        <f t="array" aca="1" ref="CD1751" ca="1">eConcatenar(A1751:CB1751,"|")</f>
        <v>sTCTLUNWNUIXjPFH|PAR2021-1951|3|DIGNITY|TABASCO|PARAISO|PUERTO CEIBA CARRIZAL|2021-09-06|24500|0|200|50|0|0|0|0|0|0|0|0|0|0|0|0|0|0|0|CORDOVA|DE LA CRUZ|MARIA ANTONIA|SOLTERO|X|X|CALLE 27 DE FEBRERO SIN NUMERO|PUERTO CEIBA CARRIZAL|X|9331121323|X|X|X|CALLE 27 DE FEBRERO SIN NUMERO|X|LUNES|X|X|X|X|X|DOMICILIO |6000|18500|0|0|0|2022-01-22|2022-01-29|x|x|x|x|x|UOV7KOSR3LUDMNX|x|HOMBRE|X|24500|X|X|X|X|X|X|X|X|CARDENAS|X|X|X|X|X</v>
      </c>
    </row>
    <row r="1752" spans="1:82" x14ac:dyDescent="0.25">
      <c r="A1752" t="s">
        <v>1886</v>
      </c>
      <c r="B1752" t="s">
        <v>2645</v>
      </c>
      <c r="C1752">
        <v>3</v>
      </c>
      <c r="D1752" t="s">
        <v>3183</v>
      </c>
      <c r="E1752" t="s">
        <v>3188</v>
      </c>
      <c r="F1752" t="s">
        <v>3192</v>
      </c>
      <c r="G1752" t="s">
        <v>3496</v>
      </c>
      <c r="H1752" t="s">
        <v>3991</v>
      </c>
      <c r="I1752">
        <v>14800</v>
      </c>
      <c r="J1752">
        <v>0</v>
      </c>
      <c r="K1752">
        <v>900</v>
      </c>
      <c r="L1752">
        <v>50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 t="s">
        <v>4796</v>
      </c>
      <c r="AC1752" t="s">
        <v>8</v>
      </c>
      <c r="AD1752" t="s">
        <v>4797</v>
      </c>
      <c r="AE1752" t="s">
        <v>4</v>
      </c>
      <c r="AF1752" t="s">
        <v>1</v>
      </c>
      <c r="AG1752" t="s">
        <v>1</v>
      </c>
      <c r="AH1752" t="s">
        <v>5563</v>
      </c>
      <c r="AI1752" t="s">
        <v>3496</v>
      </c>
      <c r="AJ1752" t="s">
        <v>1</v>
      </c>
      <c r="AK1752">
        <v>9331104393</v>
      </c>
      <c r="AL1752" t="s">
        <v>1</v>
      </c>
      <c r="AM1752" t="s">
        <v>1</v>
      </c>
      <c r="AN1752" t="s">
        <v>1</v>
      </c>
      <c r="AO1752" t="s">
        <v>5563</v>
      </c>
      <c r="AP1752" t="s">
        <v>1</v>
      </c>
      <c r="AQ1752" t="s">
        <v>2</v>
      </c>
      <c r="AR1752" t="s">
        <v>1</v>
      </c>
      <c r="AS1752" t="s">
        <v>1</v>
      </c>
      <c r="AT1752" t="s">
        <v>1</v>
      </c>
      <c r="AU1752" t="s">
        <v>1</v>
      </c>
      <c r="AV1752" t="s">
        <v>1</v>
      </c>
      <c r="AW1752" t="s">
        <v>11</v>
      </c>
      <c r="AX1752">
        <f>Tabla1[[#This Row],[precio del paquete]]-Tabla1[[#This Row],[Saldo_Deudor]]</f>
        <v>6500</v>
      </c>
      <c r="AY1752">
        <v>8300</v>
      </c>
      <c r="AZ1752">
        <v>0</v>
      </c>
      <c r="BA1752">
        <v>0</v>
      </c>
      <c r="BB1752" s="20">
        <v>0</v>
      </c>
      <c r="BC1752" t="s">
        <v>3768</v>
      </c>
      <c r="BD1752" t="s">
        <v>3769</v>
      </c>
      <c r="BE1752" t="s">
        <v>3</v>
      </c>
      <c r="BF1752" t="s">
        <v>3</v>
      </c>
      <c r="BG1752" t="s">
        <v>3</v>
      </c>
      <c r="BH1752" t="s">
        <v>3</v>
      </c>
      <c r="BI1752" t="s">
        <v>3</v>
      </c>
      <c r="BJ1752" s="18" t="s">
        <v>6139</v>
      </c>
      <c r="BK1752" t="s">
        <v>3</v>
      </c>
      <c r="BL1752" t="s">
        <v>132</v>
      </c>
      <c r="BM1752" t="s">
        <v>1</v>
      </c>
      <c r="BN1752">
        <f>Tabla1[[#This Row],[precio del paquete]]</f>
        <v>14800</v>
      </c>
      <c r="BO1752" t="s">
        <v>1</v>
      </c>
      <c r="BP1752" t="s">
        <v>1</v>
      </c>
      <c r="BQ1752" t="s">
        <v>1</v>
      </c>
      <c r="BR1752" t="s">
        <v>1</v>
      </c>
      <c r="BS1752" t="s">
        <v>1</v>
      </c>
      <c r="BT1752" t="s">
        <v>1</v>
      </c>
      <c r="BU1752" t="s">
        <v>1</v>
      </c>
      <c r="BV1752" t="s">
        <v>1</v>
      </c>
      <c r="BW1752" t="s">
        <v>0</v>
      </c>
      <c r="BX1752" t="s">
        <v>1</v>
      </c>
      <c r="BY1752" t="s">
        <v>1</v>
      </c>
      <c r="BZ1752" t="s">
        <v>1</v>
      </c>
      <c r="CA1752" t="s">
        <v>1</v>
      </c>
      <c r="CB1752" t="s">
        <v>1</v>
      </c>
      <c r="CD1752" t="str" cm="1">
        <f t="array" aca="1" ref="CD1752" ca="1">eConcatenar(A1752:CB1752,"|")</f>
        <v>HtXvk6qRgXHAYd1A|PAR2021-1952|3|MEMORIAL|TABASCO|PARAISO|PUERTO CEIBA CARRIZAL|2021-09-06|14800|0|900|50|0|0|0|0|0|0|0|0|0|0|0|0|0|0|0|PERES|GOMEZ|JOSE JESUS|SOLTERO|X|X|CALLE 27 DE FEBRERO SIN NUMERO|PUERTO CEIBA CARRIZAL|X|9331104393|X|X|X|CALLE 27 DE FEBRERO SIN NUMERO|X|LUNES|X|X|X|X|X|DOMICILIO |6500|8300|0|0|0|2022-01-22|2022-01-29|x|x|x|x|x|QWZGYT4O9KVTQO|x|HOMBRE|X|14800|X|X|X|X|X|X|X|X|CARDENAS|X|X|X|X|X</v>
      </c>
    </row>
    <row r="1753" spans="1:82" x14ac:dyDescent="0.25">
      <c r="A1753" t="s">
        <v>1887</v>
      </c>
      <c r="B1753" t="s">
        <v>2383</v>
      </c>
      <c r="C1753">
        <v>3</v>
      </c>
      <c r="D1753" t="s">
        <v>3187</v>
      </c>
      <c r="E1753" t="s">
        <v>3188</v>
      </c>
      <c r="F1753" t="s">
        <v>3192</v>
      </c>
      <c r="G1753" t="s">
        <v>3346</v>
      </c>
      <c r="H1753" t="s">
        <v>3909</v>
      </c>
      <c r="I1753">
        <v>12900</v>
      </c>
      <c r="J1753">
        <v>0</v>
      </c>
      <c r="K1753">
        <v>200</v>
      </c>
      <c r="L1753">
        <v>50</v>
      </c>
      <c r="M1753">
        <v>1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 t="s">
        <v>4423</v>
      </c>
      <c r="AC1753" t="s">
        <v>4428</v>
      </c>
      <c r="AD1753" t="s">
        <v>4560</v>
      </c>
      <c r="AE1753" t="s">
        <v>4</v>
      </c>
      <c r="AF1753" t="s">
        <v>1</v>
      </c>
      <c r="AG1753" t="s">
        <v>1</v>
      </c>
      <c r="AH1753" t="s">
        <v>3346</v>
      </c>
      <c r="AI1753" t="s">
        <v>3346</v>
      </c>
      <c r="AJ1753" t="s">
        <v>1</v>
      </c>
      <c r="AK1753">
        <v>9331357676</v>
      </c>
      <c r="AL1753" t="s">
        <v>1</v>
      </c>
      <c r="AM1753" t="s">
        <v>1</v>
      </c>
      <c r="AN1753" t="s">
        <v>1</v>
      </c>
      <c r="AO1753" t="s">
        <v>3346</v>
      </c>
      <c r="AP1753" t="s">
        <v>1</v>
      </c>
      <c r="AQ1753" t="s">
        <v>2</v>
      </c>
      <c r="AR1753" t="s">
        <v>1</v>
      </c>
      <c r="AS1753" t="s">
        <v>1</v>
      </c>
      <c r="AT1753" t="s">
        <v>1</v>
      </c>
      <c r="AU1753" t="s">
        <v>1</v>
      </c>
      <c r="AV1753" t="s">
        <v>1</v>
      </c>
      <c r="AW1753" t="s">
        <v>11</v>
      </c>
      <c r="AX1753">
        <f>Tabla1[[#This Row],[precio del paquete]]-Tabla1[[#This Row],[Saldo_Deudor]]</f>
        <v>6700</v>
      </c>
      <c r="AY1753">
        <v>6200</v>
      </c>
      <c r="AZ1753">
        <v>0</v>
      </c>
      <c r="BA1753">
        <v>0</v>
      </c>
      <c r="BB1753" s="20">
        <v>0</v>
      </c>
      <c r="BC1753" t="s">
        <v>5976</v>
      </c>
      <c r="BD1753" t="s">
        <v>6067</v>
      </c>
      <c r="BE1753" t="s">
        <v>3</v>
      </c>
      <c r="BF1753" t="s">
        <v>3</v>
      </c>
      <c r="BG1753" t="s">
        <v>3</v>
      </c>
      <c r="BH1753" t="s">
        <v>3</v>
      </c>
      <c r="BI1753" t="s">
        <v>3</v>
      </c>
      <c r="BJ1753" s="19" t="s">
        <v>6139</v>
      </c>
      <c r="BK1753" t="s">
        <v>3</v>
      </c>
      <c r="BL1753" t="s">
        <v>132</v>
      </c>
      <c r="BM1753" t="s">
        <v>1</v>
      </c>
      <c r="BN1753">
        <f>Tabla1[[#This Row],[precio del paquete]]</f>
        <v>12900</v>
      </c>
      <c r="BO1753" t="s">
        <v>1</v>
      </c>
      <c r="BP1753" t="s">
        <v>1</v>
      </c>
      <c r="BQ1753" t="s">
        <v>1</v>
      </c>
      <c r="BR1753" t="s">
        <v>1</v>
      </c>
      <c r="BS1753" t="s">
        <v>1</v>
      </c>
      <c r="BT1753" t="s">
        <v>1</v>
      </c>
      <c r="BU1753" t="s">
        <v>1</v>
      </c>
      <c r="BV1753" t="s">
        <v>1</v>
      </c>
      <c r="BW1753" t="s">
        <v>0</v>
      </c>
      <c r="BX1753" t="s">
        <v>1</v>
      </c>
      <c r="BY1753" t="s">
        <v>1</v>
      </c>
      <c r="BZ1753" t="s">
        <v>1</v>
      </c>
      <c r="CA1753" t="s">
        <v>1</v>
      </c>
      <c r="CB1753" t="s">
        <v>1</v>
      </c>
      <c r="CD1753" t="str" cm="1">
        <f t="array" aca="1" ref="CD1753" ca="1">eConcatenar(A1753:CB1753,"|")</f>
        <v>TzxPcnDjhnmDPFkF|PAR2019-2755|3|ECONOLINE|TABASCO|PARAISO|EL BELLOTE|2019-09-24|12900|0|200|50|1|0|0|0|0|0|0|0|0|0|0|0|0|0|0|DE LA ROSA|IZQUIERDO|ELENA|SOLTERO|X|X|EL BELLOTE|EL BELLOTE|X|9331357676|X|X|X|EL BELLOTE|X|LUNES|X|X|X|X|X|DOMICILIO |6700|6200|0|0|0|2021-04-01|2021-04-08|x|x|x|x|x|QWZGYT4O9KVTQO|x|HOMBRE|X|12900|X|X|X|X|X|X|X|X|CARDENAS|X|X|X|X|X</v>
      </c>
    </row>
    <row r="1754" spans="1:82" x14ac:dyDescent="0.25">
      <c r="A1754" t="s">
        <v>1888</v>
      </c>
      <c r="B1754" t="s">
        <v>2384</v>
      </c>
      <c r="C1754">
        <v>3</v>
      </c>
      <c r="D1754" t="s">
        <v>3187</v>
      </c>
      <c r="E1754" t="s">
        <v>3188</v>
      </c>
      <c r="F1754" t="s">
        <v>3192</v>
      </c>
      <c r="G1754" t="s">
        <v>3346</v>
      </c>
      <c r="H1754" t="s">
        <v>3808</v>
      </c>
      <c r="I1754">
        <v>12900</v>
      </c>
      <c r="J1754">
        <v>0</v>
      </c>
      <c r="K1754">
        <v>200</v>
      </c>
      <c r="L1754">
        <v>50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 t="s">
        <v>4444</v>
      </c>
      <c r="AC1754" t="s">
        <v>4555</v>
      </c>
      <c r="AD1754" t="s">
        <v>4561</v>
      </c>
      <c r="AE1754" t="s">
        <v>4</v>
      </c>
      <c r="AF1754" t="s">
        <v>1</v>
      </c>
      <c r="AG1754" t="s">
        <v>1</v>
      </c>
      <c r="AH1754" t="s">
        <v>3346</v>
      </c>
      <c r="AI1754" t="s">
        <v>3346</v>
      </c>
      <c r="AJ1754" t="s">
        <v>1</v>
      </c>
      <c r="AK1754">
        <v>9334061230</v>
      </c>
      <c r="AL1754" t="s">
        <v>1</v>
      </c>
      <c r="AM1754" t="s">
        <v>1</v>
      </c>
      <c r="AN1754" t="s">
        <v>1</v>
      </c>
      <c r="AO1754" t="s">
        <v>3346</v>
      </c>
      <c r="AP1754" t="s">
        <v>1</v>
      </c>
      <c r="AQ1754" t="s">
        <v>2</v>
      </c>
      <c r="AR1754" t="s">
        <v>1</v>
      </c>
      <c r="AS1754" t="s">
        <v>1</v>
      </c>
      <c r="AT1754" t="s">
        <v>1</v>
      </c>
      <c r="AU1754" t="s">
        <v>1</v>
      </c>
      <c r="AV1754" t="s">
        <v>1</v>
      </c>
      <c r="AW1754" t="s">
        <v>11</v>
      </c>
      <c r="AX1754">
        <f>Tabla1[[#This Row],[precio del paquete]]-Tabla1[[#This Row],[Saldo_Deudor]]</f>
        <v>9800</v>
      </c>
      <c r="AY1754">
        <v>3100</v>
      </c>
      <c r="AZ1754">
        <v>0</v>
      </c>
      <c r="BA1754">
        <v>0</v>
      </c>
      <c r="BB1754" s="20">
        <v>0</v>
      </c>
      <c r="BC1754" t="s">
        <v>3756</v>
      </c>
      <c r="BD1754" t="s">
        <v>5987</v>
      </c>
      <c r="BE1754" t="s">
        <v>3</v>
      </c>
      <c r="BF1754" t="s">
        <v>3</v>
      </c>
      <c r="BG1754" t="s">
        <v>3</v>
      </c>
      <c r="BH1754" t="s">
        <v>3</v>
      </c>
      <c r="BI1754" t="s">
        <v>3</v>
      </c>
      <c r="BJ1754" s="18" t="s">
        <v>6139</v>
      </c>
      <c r="BK1754" t="s">
        <v>3</v>
      </c>
      <c r="BL1754" t="s">
        <v>132</v>
      </c>
      <c r="BM1754" t="s">
        <v>1</v>
      </c>
      <c r="BN1754">
        <f>Tabla1[[#This Row],[precio del paquete]]</f>
        <v>12900</v>
      </c>
      <c r="BO1754" t="s">
        <v>1</v>
      </c>
      <c r="BP1754" t="s">
        <v>1</v>
      </c>
      <c r="BQ1754" t="s">
        <v>1</v>
      </c>
      <c r="BR1754" t="s">
        <v>1</v>
      </c>
      <c r="BS1754" t="s">
        <v>1</v>
      </c>
      <c r="BT1754" t="s">
        <v>1</v>
      </c>
      <c r="BU1754" t="s">
        <v>1</v>
      </c>
      <c r="BV1754" t="s">
        <v>1</v>
      </c>
      <c r="BW1754" t="s">
        <v>0</v>
      </c>
      <c r="BX1754" t="s">
        <v>1</v>
      </c>
      <c r="BY1754" t="s">
        <v>1</v>
      </c>
      <c r="BZ1754" t="s">
        <v>1</v>
      </c>
      <c r="CA1754" t="s">
        <v>1</v>
      </c>
      <c r="CB1754" t="s">
        <v>1</v>
      </c>
      <c r="CD1754" t="str" cm="1">
        <f t="array" aca="1" ref="CD1754" ca="1">eConcatenar(A1754:CB1754,"|")</f>
        <v>kxlT2QhmWkb7xwva|PAR2019-2559|3|ECONOLINE|TABASCO|PARAISO|EL BELLOTE|2019-12-09|12900|0|200|50|0|0|0|0|0|0|0|0|0|0|0|0|0|0|0|MENDOZA|WILSON|MARTIN|SOLTERO|X|X|EL BELLOTE|EL BELLOTE|X|9334061230|X|X|X|EL BELLOTE|X|LUNES|X|X|X|X|X|DOMICILIO |9800|3100|0|0|0|2021-12-17|2021-12-24|x|x|x|x|x|QWZGYT4O9KVTQO|x|HOMBRE|X|12900|X|X|X|X|X|X|X|X|CARDENAS|X|X|X|X|X</v>
      </c>
    </row>
    <row r="1755" spans="1:82" x14ac:dyDescent="0.25">
      <c r="A1755" t="s">
        <v>1889</v>
      </c>
      <c r="B1755" t="s">
        <v>2646</v>
      </c>
      <c r="C1755">
        <v>3</v>
      </c>
      <c r="D1755" t="s">
        <v>3187</v>
      </c>
      <c r="E1755" t="s">
        <v>3188</v>
      </c>
      <c r="F1755" t="s">
        <v>3192</v>
      </c>
      <c r="G1755" t="s">
        <v>3496</v>
      </c>
      <c r="H1755" t="s">
        <v>3838</v>
      </c>
      <c r="I1755">
        <v>12900</v>
      </c>
      <c r="J1755">
        <v>0</v>
      </c>
      <c r="K1755">
        <v>200</v>
      </c>
      <c r="L1755">
        <v>50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>
        <v>0</v>
      </c>
      <c r="Z1755">
        <v>0</v>
      </c>
      <c r="AA1755">
        <v>0</v>
      </c>
      <c r="AB1755" t="s">
        <v>4246</v>
      </c>
      <c r="AC1755" t="s">
        <v>4388</v>
      </c>
      <c r="AD1755" t="s">
        <v>4327</v>
      </c>
      <c r="AE1755" t="s">
        <v>4</v>
      </c>
      <c r="AF1755" t="s">
        <v>1</v>
      </c>
      <c r="AG1755" t="s">
        <v>1</v>
      </c>
      <c r="AH1755" t="s">
        <v>5564</v>
      </c>
      <c r="AI1755" t="s">
        <v>3496</v>
      </c>
      <c r="AJ1755" t="s">
        <v>1</v>
      </c>
      <c r="AK1755">
        <v>9931986080</v>
      </c>
      <c r="AL1755" t="s">
        <v>1</v>
      </c>
      <c r="AM1755" t="s">
        <v>1</v>
      </c>
      <c r="AN1755" t="s">
        <v>1</v>
      </c>
      <c r="AO1755" t="s">
        <v>5564</v>
      </c>
      <c r="AP1755" t="s">
        <v>1</v>
      </c>
      <c r="AQ1755" t="s">
        <v>2</v>
      </c>
      <c r="AR1755" t="s">
        <v>1</v>
      </c>
      <c r="AS1755" t="s">
        <v>1</v>
      </c>
      <c r="AT1755" t="s">
        <v>1</v>
      </c>
      <c r="AU1755" t="s">
        <v>1</v>
      </c>
      <c r="AV1755" t="s">
        <v>1</v>
      </c>
      <c r="AW1755" t="s">
        <v>11</v>
      </c>
      <c r="AX1755">
        <f>Tabla1[[#This Row],[precio del paquete]]-Tabla1[[#This Row],[Saldo_Deudor]]</f>
        <v>11400</v>
      </c>
      <c r="AY1755">
        <v>1500</v>
      </c>
      <c r="AZ1755">
        <v>0</v>
      </c>
      <c r="BA1755">
        <v>0</v>
      </c>
      <c r="BB1755" s="20">
        <v>0</v>
      </c>
      <c r="BC1755" t="s">
        <v>3983</v>
      </c>
      <c r="BD1755" t="s">
        <v>6048</v>
      </c>
      <c r="BE1755" t="s">
        <v>3</v>
      </c>
      <c r="BF1755" t="s">
        <v>3</v>
      </c>
      <c r="BG1755" t="s">
        <v>3</v>
      </c>
      <c r="BH1755" t="s">
        <v>3</v>
      </c>
      <c r="BI1755" t="s">
        <v>3</v>
      </c>
      <c r="BJ1755" s="19" t="s">
        <v>6139</v>
      </c>
      <c r="BK1755" t="s">
        <v>3</v>
      </c>
      <c r="BL1755" t="s">
        <v>132</v>
      </c>
      <c r="BM1755" t="s">
        <v>1</v>
      </c>
      <c r="BN1755">
        <f>Tabla1[[#This Row],[precio del paquete]]</f>
        <v>12900</v>
      </c>
      <c r="BO1755" t="s">
        <v>1</v>
      </c>
      <c r="BP1755" t="s">
        <v>1</v>
      </c>
      <c r="BQ1755" t="s">
        <v>1</v>
      </c>
      <c r="BR1755" t="s">
        <v>1</v>
      </c>
      <c r="BS1755" t="s">
        <v>1</v>
      </c>
      <c r="BT1755" t="s">
        <v>1</v>
      </c>
      <c r="BU1755" t="s">
        <v>1</v>
      </c>
      <c r="BV1755" t="s">
        <v>1</v>
      </c>
      <c r="BW1755" t="s">
        <v>0</v>
      </c>
      <c r="BX1755" t="s">
        <v>1</v>
      </c>
      <c r="BY1755" t="s">
        <v>1</v>
      </c>
      <c r="BZ1755" t="s">
        <v>1</v>
      </c>
      <c r="CA1755" t="s">
        <v>1</v>
      </c>
      <c r="CB1755" t="s">
        <v>1</v>
      </c>
      <c r="CD1755" t="str" cm="1">
        <f t="array" aca="1" ref="CD1755" ca="1">eConcatenar(A1755:CB1755,"|")</f>
        <v>2zGYrMel6nyrHSlP|PAR2021-1372|3|ECONOLINE|TABASCO|PARAISO|PUERTO CEIBA CARRIZAL|2021-04-19|12900|0|200|50|0|0|0|0|0|0|0|0|0|0|0|0|0|0|0|JIMENEZ|GARDUZA|CONSUELO|SOLTERO|X|X|CALLE LOS PESCADORES |PUERTO CEIBA CARRIZAL|X|9931986080|X|X|X|CALLE LOS PESCADORES |X|LUNES|X|X|X|X|X|DOMICILIO |11400|1500|0|0|0|2022-07-01|2022-07-08|x|x|x|x|x|QWZGYT4O9KVTQO|x|HOMBRE|X|12900|X|X|X|X|X|X|X|X|CARDENAS|X|X|X|X|X</v>
      </c>
    </row>
    <row r="1756" spans="1:82" x14ac:dyDescent="0.25">
      <c r="A1756" t="s">
        <v>1890</v>
      </c>
      <c r="B1756" t="s">
        <v>2209</v>
      </c>
      <c r="C1756">
        <v>3</v>
      </c>
      <c r="D1756" t="s">
        <v>3187</v>
      </c>
      <c r="E1756" t="s">
        <v>3188</v>
      </c>
      <c r="F1756" t="s">
        <v>3192</v>
      </c>
      <c r="G1756" t="s">
        <v>3245</v>
      </c>
      <c r="H1756" t="s">
        <v>3804</v>
      </c>
      <c r="I1756">
        <v>12900</v>
      </c>
      <c r="J1756">
        <v>0</v>
      </c>
      <c r="K1756">
        <v>100</v>
      </c>
      <c r="L1756">
        <v>50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0</v>
      </c>
      <c r="AA1756">
        <v>0</v>
      </c>
      <c r="AB1756" t="s">
        <v>4325</v>
      </c>
      <c r="AC1756" t="s">
        <v>4283</v>
      </c>
      <c r="AD1756" t="s">
        <v>4327</v>
      </c>
      <c r="AE1756" t="s">
        <v>4</v>
      </c>
      <c r="AF1756" t="s">
        <v>1</v>
      </c>
      <c r="AG1756" t="s">
        <v>1</v>
      </c>
      <c r="AH1756" t="s">
        <v>3245</v>
      </c>
      <c r="AI1756" t="s">
        <v>3245</v>
      </c>
      <c r="AJ1756" t="s">
        <v>1</v>
      </c>
      <c r="AK1756" t="s">
        <v>1</v>
      </c>
      <c r="AL1756" t="s">
        <v>1</v>
      </c>
      <c r="AM1756" t="s">
        <v>1</v>
      </c>
      <c r="AN1756" t="s">
        <v>1</v>
      </c>
      <c r="AO1756" t="s">
        <v>3245</v>
      </c>
      <c r="AP1756" t="s">
        <v>1</v>
      </c>
      <c r="AQ1756" t="s">
        <v>2</v>
      </c>
      <c r="AR1756" t="s">
        <v>1</v>
      </c>
      <c r="AS1756" t="s">
        <v>1</v>
      </c>
      <c r="AT1756" t="s">
        <v>1</v>
      </c>
      <c r="AU1756" t="s">
        <v>1</v>
      </c>
      <c r="AV1756" t="s">
        <v>1</v>
      </c>
      <c r="AW1756" t="s">
        <v>11</v>
      </c>
      <c r="AX1756">
        <f>Tabla1[[#This Row],[precio del paquete]]-Tabla1[[#This Row],[Saldo_Deudor]]</f>
        <v>10700</v>
      </c>
      <c r="AY1756">
        <v>2200</v>
      </c>
      <c r="AZ1756">
        <v>0</v>
      </c>
      <c r="BA1756">
        <v>0</v>
      </c>
      <c r="BB1756" s="20">
        <v>0</v>
      </c>
      <c r="BC1756" t="s">
        <v>3789</v>
      </c>
      <c r="BD1756" t="s">
        <v>6042</v>
      </c>
      <c r="BE1756" t="s">
        <v>3</v>
      </c>
      <c r="BF1756" t="s">
        <v>3</v>
      </c>
      <c r="BG1756" t="s">
        <v>3</v>
      </c>
      <c r="BH1756" t="s">
        <v>3</v>
      </c>
      <c r="BI1756" t="s">
        <v>3</v>
      </c>
      <c r="BJ1756" s="18" t="s">
        <v>6139</v>
      </c>
      <c r="BK1756" t="s">
        <v>3</v>
      </c>
      <c r="BL1756" t="s">
        <v>132</v>
      </c>
      <c r="BM1756" t="s">
        <v>1</v>
      </c>
      <c r="BN1756">
        <f>Tabla1[[#This Row],[precio del paquete]]</f>
        <v>12900</v>
      </c>
      <c r="BO1756" t="s">
        <v>1</v>
      </c>
      <c r="BP1756" t="s">
        <v>1</v>
      </c>
      <c r="BQ1756" t="s">
        <v>1</v>
      </c>
      <c r="BR1756" t="s">
        <v>1</v>
      </c>
      <c r="BS1756" t="s">
        <v>1</v>
      </c>
      <c r="BT1756" t="s">
        <v>1</v>
      </c>
      <c r="BU1756" t="s">
        <v>1</v>
      </c>
      <c r="BV1756" t="s">
        <v>1</v>
      </c>
      <c r="BW1756" t="s">
        <v>0</v>
      </c>
      <c r="BX1756" t="s">
        <v>1</v>
      </c>
      <c r="BY1756" t="s">
        <v>1</v>
      </c>
      <c r="BZ1756" t="s">
        <v>1</v>
      </c>
      <c r="CA1756" t="s">
        <v>1</v>
      </c>
      <c r="CB1756" t="s">
        <v>1</v>
      </c>
      <c r="CD1756" t="str" cm="1">
        <f t="array" aca="1" ref="CD1756" ca="1">eConcatenar(A1756:CB1756,"|")</f>
        <v>o9jyn7qvpfnl0WoS|PAR2019-1418|3|ECONOLINE|TABASCO|PARAISO|CHILTEPEC|2019-05-29|12900|0|100|50|0|0|0|0|0|0|0|0|0|0|0|0|0|0|0|SEGURA|CORDOVA|CONSUELO|SOLTERO|X|X|CHILTEPEC|CHILTEPEC|X|X|X|X|X|CHILTEPEC|X|LUNES|X|X|X|X|X|DOMICILIO |10700|2200|0|0|0|2022-03-01|2022-03-08|x|x|x|x|x|QWZGYT4O9KVTQO|x|HOMBRE|X|12900|X|X|X|X|X|X|X|X|CARDENAS|X|X|X|X|X</v>
      </c>
    </row>
    <row r="1757" spans="1:82" x14ac:dyDescent="0.25">
      <c r="A1757" t="s">
        <v>1891</v>
      </c>
      <c r="B1757" t="s">
        <v>2647</v>
      </c>
      <c r="C1757">
        <v>3</v>
      </c>
      <c r="D1757" t="s">
        <v>3187</v>
      </c>
      <c r="E1757" t="s">
        <v>3188</v>
      </c>
      <c r="F1757" t="s">
        <v>3192</v>
      </c>
      <c r="G1757" t="s">
        <v>3496</v>
      </c>
      <c r="H1757" t="s">
        <v>3992</v>
      </c>
      <c r="I1757">
        <v>12900</v>
      </c>
      <c r="J1757">
        <v>0</v>
      </c>
      <c r="K1757">
        <v>200</v>
      </c>
      <c r="L1757">
        <v>50</v>
      </c>
      <c r="M1757">
        <v>1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 t="s">
        <v>7</v>
      </c>
      <c r="AC1757" t="s">
        <v>7</v>
      </c>
      <c r="AD1757" t="s">
        <v>4397</v>
      </c>
      <c r="AE1757" t="s">
        <v>4</v>
      </c>
      <c r="AF1757" t="s">
        <v>1</v>
      </c>
      <c r="AG1757" t="s">
        <v>1</v>
      </c>
      <c r="AH1757" t="s">
        <v>5565</v>
      </c>
      <c r="AI1757" t="s">
        <v>3496</v>
      </c>
      <c r="AJ1757" t="s">
        <v>1</v>
      </c>
      <c r="AK1757">
        <v>9331277903</v>
      </c>
      <c r="AL1757" t="s">
        <v>1</v>
      </c>
      <c r="AM1757" t="s">
        <v>1</v>
      </c>
      <c r="AN1757" t="s">
        <v>1</v>
      </c>
      <c r="AO1757" t="s">
        <v>5565</v>
      </c>
      <c r="AP1757" t="s">
        <v>1</v>
      </c>
      <c r="AQ1757" t="s">
        <v>2</v>
      </c>
      <c r="AR1757" t="s">
        <v>1</v>
      </c>
      <c r="AS1757" t="s">
        <v>1</v>
      </c>
      <c r="AT1757" t="s">
        <v>1</v>
      </c>
      <c r="AU1757" t="s">
        <v>1</v>
      </c>
      <c r="AV1757" t="s">
        <v>1</v>
      </c>
      <c r="AW1757" t="s">
        <v>11</v>
      </c>
      <c r="AX1757">
        <f>Tabla1[[#This Row],[precio del paquete]]-Tabla1[[#This Row],[Saldo_Deudor]]</f>
        <v>7300</v>
      </c>
      <c r="AY1757">
        <v>5600</v>
      </c>
      <c r="AZ1757">
        <v>0</v>
      </c>
      <c r="BA1757">
        <v>0</v>
      </c>
      <c r="BB1757" s="20">
        <v>0</v>
      </c>
      <c r="BC1757" t="s">
        <v>3894</v>
      </c>
      <c r="BD1757" t="s">
        <v>3836</v>
      </c>
      <c r="BE1757" t="s">
        <v>3</v>
      </c>
      <c r="BF1757" t="s">
        <v>3</v>
      </c>
      <c r="BG1757" t="s">
        <v>3</v>
      </c>
      <c r="BH1757" t="s">
        <v>3</v>
      </c>
      <c r="BI1757" t="s">
        <v>3</v>
      </c>
      <c r="BJ1757" s="19" t="s">
        <v>6139</v>
      </c>
      <c r="BK1757" t="s">
        <v>3</v>
      </c>
      <c r="BL1757" t="s">
        <v>132</v>
      </c>
      <c r="BM1757" t="s">
        <v>1</v>
      </c>
      <c r="BN1757">
        <f>Tabla1[[#This Row],[precio del paquete]]</f>
        <v>12900</v>
      </c>
      <c r="BO1757" t="s">
        <v>1</v>
      </c>
      <c r="BP1757" t="s">
        <v>1</v>
      </c>
      <c r="BQ1757" t="s">
        <v>1</v>
      </c>
      <c r="BR1757" t="s">
        <v>1</v>
      </c>
      <c r="BS1757" t="s">
        <v>1</v>
      </c>
      <c r="BT1757" t="s">
        <v>1</v>
      </c>
      <c r="BU1757" t="s">
        <v>1</v>
      </c>
      <c r="BV1757" t="s">
        <v>1</v>
      </c>
      <c r="BW1757" t="s">
        <v>0</v>
      </c>
      <c r="BX1757" t="s">
        <v>1</v>
      </c>
      <c r="BY1757" t="s">
        <v>1</v>
      </c>
      <c r="BZ1757" t="s">
        <v>1</v>
      </c>
      <c r="CA1757" t="s">
        <v>1</v>
      </c>
      <c r="CB1757" t="s">
        <v>1</v>
      </c>
      <c r="CD1757" t="str" cm="1">
        <f t="array" aca="1" ref="CD1757" ca="1">eConcatenar(A1757:CB1757,"|")</f>
        <v>TI8fMzFTLCsSRfGZ|PAR2019-0718|3|ECONOLINE|TABASCO|PARAISO|PUERTO CEIBA CARRIZAL|2019-03-04|12900|0|200|50|1|0|0|0|0|0|0|0|0|0|0|0|0|0|0|LOPEZ|LOPEZ|AGUSTIN|SOLTERO|X|X|PUERTO CEIBA |PUERTO CEIBA CARRIZAL|X|9331277903|X|X|X|PUERTO CEIBA |X|LUNES|X|X|X|X|X|DOMICILIO |7300|5600|0|0|0|2021-11-20|2021-11-27|x|x|x|x|x|QWZGYT4O9KVTQO|x|HOMBRE|X|12900|X|X|X|X|X|X|X|X|CARDENAS|X|X|X|X|X</v>
      </c>
    </row>
    <row r="1758" spans="1:82" x14ac:dyDescent="0.25">
      <c r="A1758" t="s">
        <v>1892</v>
      </c>
      <c r="B1758" t="s">
        <v>2486</v>
      </c>
      <c r="C1758">
        <v>3</v>
      </c>
      <c r="D1758" t="s">
        <v>3187</v>
      </c>
      <c r="E1758" t="s">
        <v>3188</v>
      </c>
      <c r="F1758" t="s">
        <v>3192</v>
      </c>
      <c r="G1758" t="s">
        <v>3398</v>
      </c>
      <c r="H1758" t="s">
        <v>3879</v>
      </c>
      <c r="I1758">
        <v>12900</v>
      </c>
      <c r="J1758">
        <v>0</v>
      </c>
      <c r="K1758">
        <v>100</v>
      </c>
      <c r="L1758">
        <v>50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 t="s">
        <v>4201</v>
      </c>
      <c r="AC1758" t="s">
        <v>4183</v>
      </c>
      <c r="AD1758" t="s">
        <v>4661</v>
      </c>
      <c r="AE1758" t="s">
        <v>4</v>
      </c>
      <c r="AF1758" t="s">
        <v>1</v>
      </c>
      <c r="AG1758" t="s">
        <v>1</v>
      </c>
      <c r="AH1758" t="s">
        <v>3398</v>
      </c>
      <c r="AI1758" t="s">
        <v>3398</v>
      </c>
      <c r="AJ1758" t="s">
        <v>1</v>
      </c>
      <c r="AK1758" t="s">
        <v>1</v>
      </c>
      <c r="AL1758" t="s">
        <v>1</v>
      </c>
      <c r="AM1758" t="s">
        <v>1</v>
      </c>
      <c r="AN1758" t="s">
        <v>1</v>
      </c>
      <c r="AO1758" t="s">
        <v>3398</v>
      </c>
      <c r="AP1758" t="s">
        <v>1</v>
      </c>
      <c r="AQ1758" t="s">
        <v>2</v>
      </c>
      <c r="AR1758" t="s">
        <v>1</v>
      </c>
      <c r="AS1758" t="s">
        <v>1</v>
      </c>
      <c r="AT1758" t="s">
        <v>1</v>
      </c>
      <c r="AU1758" t="s">
        <v>1</v>
      </c>
      <c r="AV1758" t="s">
        <v>1</v>
      </c>
      <c r="AW1758" t="s">
        <v>11</v>
      </c>
      <c r="AX1758">
        <f>Tabla1[[#This Row],[precio del paquete]]-Tabla1[[#This Row],[Saldo_Deudor]]</f>
        <v>9400</v>
      </c>
      <c r="AY1758">
        <v>3500</v>
      </c>
      <c r="AZ1758">
        <v>0</v>
      </c>
      <c r="BA1758">
        <v>0</v>
      </c>
      <c r="BB1758" s="20">
        <v>0</v>
      </c>
      <c r="BC1758" t="s">
        <v>5985</v>
      </c>
      <c r="BD1758" t="s">
        <v>6078</v>
      </c>
      <c r="BE1758" t="s">
        <v>3</v>
      </c>
      <c r="BF1758" t="s">
        <v>3</v>
      </c>
      <c r="BG1758" t="s">
        <v>3</v>
      </c>
      <c r="BH1758" t="s">
        <v>3</v>
      </c>
      <c r="BI1758" t="s">
        <v>3</v>
      </c>
      <c r="BJ1758" s="18" t="s">
        <v>6139</v>
      </c>
      <c r="BK1758" t="s">
        <v>3</v>
      </c>
      <c r="BL1758" t="s">
        <v>132</v>
      </c>
      <c r="BM1758" t="s">
        <v>1</v>
      </c>
      <c r="BN1758">
        <f>Tabla1[[#This Row],[precio del paquete]]</f>
        <v>12900</v>
      </c>
      <c r="BO1758" t="s">
        <v>1</v>
      </c>
      <c r="BP1758" t="s">
        <v>1</v>
      </c>
      <c r="BQ1758" t="s">
        <v>1</v>
      </c>
      <c r="BR1758" t="s">
        <v>1</v>
      </c>
      <c r="BS1758" t="s">
        <v>1</v>
      </c>
      <c r="BT1758" t="s">
        <v>1</v>
      </c>
      <c r="BU1758" t="s">
        <v>1</v>
      </c>
      <c r="BV1758" t="s">
        <v>1</v>
      </c>
      <c r="BW1758" t="s">
        <v>0</v>
      </c>
      <c r="BX1758" t="s">
        <v>1</v>
      </c>
      <c r="BY1758" t="s">
        <v>1</v>
      </c>
      <c r="BZ1758" t="s">
        <v>1</v>
      </c>
      <c r="CA1758" t="s">
        <v>1</v>
      </c>
      <c r="CB1758" t="s">
        <v>1</v>
      </c>
      <c r="CD1758" t="str" cm="1">
        <f t="array" aca="1" ref="CD1758" ca="1">eConcatenar(A1758:CB1758,"|")</f>
        <v>3e16pjLqOaWJCnuL|PAR2019-2758|3|ECONOLINE|TABASCO|PARAISO|JALAPITA|2019-09-25|12900|0|100|50|0|0|0|0|0|0|0|0|0|0|0|0|0|0|0|HERNANDEZ|DE LA CRUZ|AMISADAY|SOLTERO|X|X|JALAPITA|JALAPITA|X|X|X|X|X|JALAPITA|X|LUNES|X|X|X|X|X|DOMICILIO |9400|3500|0|0|0|2021-07-11|2021-07-18|x|x|x|x|x|QWZGYT4O9KVTQO|x|HOMBRE|X|12900|X|X|X|X|X|X|X|X|CARDENAS|X|X|X|X|X</v>
      </c>
    </row>
    <row r="1759" spans="1:82" x14ac:dyDescent="0.25">
      <c r="A1759" t="s">
        <v>1893</v>
      </c>
      <c r="B1759" t="s">
        <v>2861</v>
      </c>
      <c r="C1759">
        <v>3</v>
      </c>
      <c r="D1759" t="s">
        <v>3183</v>
      </c>
      <c r="E1759" t="s">
        <v>3188</v>
      </c>
      <c r="F1759" t="s">
        <v>3192</v>
      </c>
      <c r="G1759" t="s">
        <v>3611</v>
      </c>
      <c r="H1759" t="s">
        <v>3824</v>
      </c>
      <c r="I1759">
        <v>14800</v>
      </c>
      <c r="J1759">
        <v>0</v>
      </c>
      <c r="K1759">
        <v>50</v>
      </c>
      <c r="L1759">
        <v>50</v>
      </c>
      <c r="M1759">
        <v>1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0</v>
      </c>
      <c r="AA1759">
        <v>0</v>
      </c>
      <c r="AB1759" t="s">
        <v>4201</v>
      </c>
      <c r="AC1759" t="s">
        <v>4186</v>
      </c>
      <c r="AD1759" t="s">
        <v>4568</v>
      </c>
      <c r="AE1759" t="s">
        <v>4</v>
      </c>
      <c r="AF1759" t="s">
        <v>1</v>
      </c>
      <c r="AG1759" t="s">
        <v>1</v>
      </c>
      <c r="AH1759" t="s">
        <v>5711</v>
      </c>
      <c r="AI1759" t="s">
        <v>3611</v>
      </c>
      <c r="AJ1759" t="s">
        <v>1</v>
      </c>
      <c r="AK1759">
        <v>9331595339</v>
      </c>
      <c r="AL1759" t="s">
        <v>1</v>
      </c>
      <c r="AM1759" t="s">
        <v>1</v>
      </c>
      <c r="AN1759" t="s">
        <v>1</v>
      </c>
      <c r="AO1759" t="s">
        <v>5711</v>
      </c>
      <c r="AP1759" t="s">
        <v>1</v>
      </c>
      <c r="AQ1759" t="s">
        <v>2</v>
      </c>
      <c r="AR1759" t="s">
        <v>1</v>
      </c>
      <c r="AS1759" t="s">
        <v>1</v>
      </c>
      <c r="AT1759" t="s">
        <v>1</v>
      </c>
      <c r="AU1759" t="s">
        <v>1</v>
      </c>
      <c r="AV1759" t="s">
        <v>1</v>
      </c>
      <c r="AW1759" t="s">
        <v>11</v>
      </c>
      <c r="AX1759">
        <f>Tabla1[[#This Row],[precio del paquete]]-Tabla1[[#This Row],[Saldo_Deudor]]</f>
        <v>50</v>
      </c>
      <c r="AY1759">
        <v>14750</v>
      </c>
      <c r="AZ1759">
        <v>0</v>
      </c>
      <c r="BA1759">
        <v>0</v>
      </c>
      <c r="BB1759" s="20">
        <v>0</v>
      </c>
      <c r="BC1759" t="s">
        <v>3759</v>
      </c>
      <c r="BD1759" t="s">
        <v>6097</v>
      </c>
      <c r="BE1759" t="s">
        <v>3</v>
      </c>
      <c r="BF1759" t="s">
        <v>3</v>
      </c>
      <c r="BG1759" t="s">
        <v>3</v>
      </c>
      <c r="BH1759" t="s">
        <v>3</v>
      </c>
      <c r="BI1759" t="s">
        <v>3</v>
      </c>
      <c r="BJ1759" s="19" t="s">
        <v>6139</v>
      </c>
      <c r="BK1759" t="s">
        <v>3</v>
      </c>
      <c r="BL1759" t="s">
        <v>132</v>
      </c>
      <c r="BM1759" t="s">
        <v>1</v>
      </c>
      <c r="BN1759">
        <f>Tabla1[[#This Row],[precio del paquete]]</f>
        <v>14800</v>
      </c>
      <c r="BO1759" t="s">
        <v>1</v>
      </c>
      <c r="BP1759" t="s">
        <v>1</v>
      </c>
      <c r="BQ1759" t="s">
        <v>1</v>
      </c>
      <c r="BR1759" t="s">
        <v>1</v>
      </c>
      <c r="BS1759" t="s">
        <v>1</v>
      </c>
      <c r="BT1759" t="s">
        <v>1</v>
      </c>
      <c r="BU1759" t="s">
        <v>1</v>
      </c>
      <c r="BV1759" t="s">
        <v>1</v>
      </c>
      <c r="BW1759" t="s">
        <v>0</v>
      </c>
      <c r="BX1759" t="s">
        <v>1</v>
      </c>
      <c r="BY1759" t="s">
        <v>1</v>
      </c>
      <c r="BZ1759" t="s">
        <v>1</v>
      </c>
      <c r="CA1759" t="s">
        <v>1</v>
      </c>
      <c r="CB1759" t="s">
        <v>1</v>
      </c>
      <c r="CD1759" t="str" cm="1">
        <f t="array" aca="1" ref="CD1759" ca="1">eConcatenar(A1759:CB1759,"|")</f>
        <v>ILbZMTnymC6QVLCU|PAR2021-3521|3|MEMORIAL|TABASCO|PARAISO|TORNO LARGO TERCREA SECCION|2021-10-30|14800|0|50|50|1|0|0|0|0|0|0|0|0|0|0|0|0|0|0|HERNANDEZ|GARCIA|JULIO CESAR|SOLTERO|X|X|TORNO LARGO TERCERA SECCION |TORNO LARGO TERCREA SECCION|X|9331595339|X|X|X|TORNO LARGO TERCERA SECCION |X|LUNES|X|X|X|X|X|DOMICILIO |50|14750|0|0|0|2021-10-29|2021-11-05|x|x|x|x|x|QWZGYT4O9KVTQO|x|HOMBRE|X|14800|X|X|X|X|X|X|X|X|CARDENAS|X|X|X|X|X</v>
      </c>
    </row>
    <row r="1760" spans="1:82" x14ac:dyDescent="0.25">
      <c r="A1760" t="s">
        <v>1894</v>
      </c>
      <c r="B1760" t="s">
        <v>2385</v>
      </c>
      <c r="C1760">
        <v>3</v>
      </c>
      <c r="D1760" t="s">
        <v>3183</v>
      </c>
      <c r="E1760" t="s">
        <v>3188</v>
      </c>
      <c r="F1760" t="s">
        <v>3192</v>
      </c>
      <c r="G1760" t="s">
        <v>3346</v>
      </c>
      <c r="H1760" t="s">
        <v>3908</v>
      </c>
      <c r="I1760">
        <v>14800</v>
      </c>
      <c r="J1760">
        <v>0</v>
      </c>
      <c r="K1760">
        <v>200</v>
      </c>
      <c r="L1760">
        <v>50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 t="s">
        <v>4201</v>
      </c>
      <c r="AC1760" t="s">
        <v>4230</v>
      </c>
      <c r="AD1760" t="s">
        <v>4338</v>
      </c>
      <c r="AE1760" t="s">
        <v>4</v>
      </c>
      <c r="AF1760" t="s">
        <v>1</v>
      </c>
      <c r="AG1760" t="s">
        <v>1</v>
      </c>
      <c r="AH1760" t="s">
        <v>3346</v>
      </c>
      <c r="AI1760" t="s">
        <v>3346</v>
      </c>
      <c r="AJ1760" t="s">
        <v>1</v>
      </c>
      <c r="AK1760" t="s">
        <v>1</v>
      </c>
      <c r="AL1760" t="s">
        <v>1</v>
      </c>
      <c r="AM1760" t="s">
        <v>1</v>
      </c>
      <c r="AN1760" t="s">
        <v>1</v>
      </c>
      <c r="AO1760" t="s">
        <v>3346</v>
      </c>
      <c r="AP1760" t="s">
        <v>1</v>
      </c>
      <c r="AQ1760" t="s">
        <v>2</v>
      </c>
      <c r="AR1760" t="s">
        <v>1</v>
      </c>
      <c r="AS1760" t="s">
        <v>1</v>
      </c>
      <c r="AT1760" t="s">
        <v>1</v>
      </c>
      <c r="AU1760" t="s">
        <v>1</v>
      </c>
      <c r="AV1760" t="s">
        <v>1</v>
      </c>
      <c r="AW1760" t="s">
        <v>11</v>
      </c>
      <c r="AX1760">
        <f>Tabla1[[#This Row],[precio del paquete]]-Tabla1[[#This Row],[Saldo_Deudor]]</f>
        <v>6500</v>
      </c>
      <c r="AY1760">
        <v>8300</v>
      </c>
      <c r="AZ1760">
        <v>0</v>
      </c>
      <c r="BA1760">
        <v>0</v>
      </c>
      <c r="BB1760" s="20">
        <v>0</v>
      </c>
      <c r="BC1760" t="s">
        <v>3988</v>
      </c>
      <c r="BD1760" t="s">
        <v>3768</v>
      </c>
      <c r="BE1760" t="s">
        <v>3</v>
      </c>
      <c r="BF1760" t="s">
        <v>3</v>
      </c>
      <c r="BG1760" t="s">
        <v>3</v>
      </c>
      <c r="BH1760" t="s">
        <v>3</v>
      </c>
      <c r="BI1760" t="s">
        <v>3</v>
      </c>
      <c r="BJ1760" s="18" t="s">
        <v>6139</v>
      </c>
      <c r="BK1760" t="s">
        <v>3</v>
      </c>
      <c r="BL1760" t="s">
        <v>132</v>
      </c>
      <c r="BM1760" t="s">
        <v>1</v>
      </c>
      <c r="BN1760">
        <f>Tabla1[[#This Row],[precio del paquete]]</f>
        <v>14800</v>
      </c>
      <c r="BO1760" t="s">
        <v>1</v>
      </c>
      <c r="BP1760" t="s">
        <v>1</v>
      </c>
      <c r="BQ1760" t="s">
        <v>1</v>
      </c>
      <c r="BR1760" t="s">
        <v>1</v>
      </c>
      <c r="BS1760" t="s">
        <v>1</v>
      </c>
      <c r="BT1760" t="s">
        <v>1</v>
      </c>
      <c r="BU1760" t="s">
        <v>1</v>
      </c>
      <c r="BV1760" t="s">
        <v>1</v>
      </c>
      <c r="BW1760" t="s">
        <v>0</v>
      </c>
      <c r="BX1760" t="s">
        <v>1</v>
      </c>
      <c r="BY1760" t="s">
        <v>1</v>
      </c>
      <c r="BZ1760" t="s">
        <v>1</v>
      </c>
      <c r="CA1760" t="s">
        <v>1</v>
      </c>
      <c r="CB1760" t="s">
        <v>1</v>
      </c>
      <c r="CD1760" t="str" cm="1">
        <f t="array" aca="1" ref="CD1760" ca="1">eConcatenar(A1760:CB1760,"|")</f>
        <v>S1s7bZ5BbPQnwiHO|PAR2020-1721|3|MEMORIAL|TABASCO|PARAISO|EL BELLOTE|2020-08-24|14800|0|200|50|0|0|0|0|0|0|0|0|0|0|0|0|0|0|0|HERNANDEZ|VELAZQUEZ|MARIA DEL CARMEN|SOLTERO|X|X|EL BELLOTE|EL BELLOTE|X|X|X|X|X|EL BELLOTE|X|LUNES|X|X|X|X|X|DOMICILIO |6500|8300|0|0|0|2022-01-15|2022-01-22|x|x|x|x|x|QWZGYT4O9KVTQO|x|HOMBRE|X|14800|X|X|X|X|X|X|X|X|CARDENAS|X|X|X|X|X</v>
      </c>
    </row>
    <row r="1761" spans="1:82" x14ac:dyDescent="0.25">
      <c r="A1761" t="s">
        <v>1895</v>
      </c>
      <c r="B1761" t="s">
        <v>2655</v>
      </c>
      <c r="C1761">
        <v>3</v>
      </c>
      <c r="D1761" t="s">
        <v>3187</v>
      </c>
      <c r="E1761" t="s">
        <v>3188</v>
      </c>
      <c r="F1761" t="s">
        <v>3192</v>
      </c>
      <c r="G1761" t="s">
        <v>3499</v>
      </c>
      <c r="H1761" t="s">
        <v>3763</v>
      </c>
      <c r="I1761">
        <v>12900</v>
      </c>
      <c r="J1761">
        <v>0</v>
      </c>
      <c r="K1761">
        <v>200</v>
      </c>
      <c r="L1761">
        <v>50</v>
      </c>
      <c r="M1761">
        <v>1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0</v>
      </c>
      <c r="AA1761">
        <v>0</v>
      </c>
      <c r="AB1761" t="s">
        <v>7</v>
      </c>
      <c r="AC1761" t="s">
        <v>4488</v>
      </c>
      <c r="AD1761" t="s">
        <v>4802</v>
      </c>
      <c r="AE1761" t="s">
        <v>4</v>
      </c>
      <c r="AF1761" t="s">
        <v>1</v>
      </c>
      <c r="AG1761" t="s">
        <v>1</v>
      </c>
      <c r="AH1761" t="s">
        <v>5572</v>
      </c>
      <c r="AI1761" t="s">
        <v>3499</v>
      </c>
      <c r="AJ1761" t="s">
        <v>1</v>
      </c>
      <c r="AK1761">
        <v>9932249224</v>
      </c>
      <c r="AL1761" t="s">
        <v>1</v>
      </c>
      <c r="AM1761" t="s">
        <v>1</v>
      </c>
      <c r="AN1761" t="s">
        <v>1</v>
      </c>
      <c r="AO1761" t="s">
        <v>5572</v>
      </c>
      <c r="AP1761" t="s">
        <v>1</v>
      </c>
      <c r="AQ1761" t="s">
        <v>2</v>
      </c>
      <c r="AR1761" t="s">
        <v>1</v>
      </c>
      <c r="AS1761" t="s">
        <v>1</v>
      </c>
      <c r="AT1761" t="s">
        <v>1</v>
      </c>
      <c r="AU1761" t="s">
        <v>1</v>
      </c>
      <c r="AV1761" t="s">
        <v>1</v>
      </c>
      <c r="AW1761" t="s">
        <v>11</v>
      </c>
      <c r="AX1761">
        <f>Tabla1[[#This Row],[precio del paquete]]-Tabla1[[#This Row],[Saldo_Deudor]]</f>
        <v>8050</v>
      </c>
      <c r="AY1761">
        <v>4850</v>
      </c>
      <c r="AZ1761">
        <v>0</v>
      </c>
      <c r="BA1761">
        <v>0</v>
      </c>
      <c r="BB1761" s="20">
        <v>0</v>
      </c>
      <c r="BC1761" t="s">
        <v>3768</v>
      </c>
      <c r="BD1761" t="s">
        <v>3769</v>
      </c>
      <c r="BE1761" t="s">
        <v>3</v>
      </c>
      <c r="BF1761" t="s">
        <v>3</v>
      </c>
      <c r="BG1761" t="s">
        <v>3</v>
      </c>
      <c r="BH1761" t="s">
        <v>3</v>
      </c>
      <c r="BI1761" t="s">
        <v>3</v>
      </c>
      <c r="BJ1761" s="19" t="s">
        <v>6139</v>
      </c>
      <c r="BK1761" t="s">
        <v>3</v>
      </c>
      <c r="BL1761" t="s">
        <v>132</v>
      </c>
      <c r="BM1761" t="s">
        <v>1</v>
      </c>
      <c r="BN1761">
        <f>Tabla1[[#This Row],[precio del paquete]]</f>
        <v>12900</v>
      </c>
      <c r="BO1761" t="s">
        <v>1</v>
      </c>
      <c r="BP1761" t="s">
        <v>1</v>
      </c>
      <c r="BQ1761" t="s">
        <v>1</v>
      </c>
      <c r="BR1761" t="s">
        <v>1</v>
      </c>
      <c r="BS1761" t="s">
        <v>1</v>
      </c>
      <c r="BT1761" t="s">
        <v>1</v>
      </c>
      <c r="BU1761" t="s">
        <v>1</v>
      </c>
      <c r="BV1761" t="s">
        <v>1</v>
      </c>
      <c r="BW1761" t="s">
        <v>0</v>
      </c>
      <c r="BX1761" t="s">
        <v>1</v>
      </c>
      <c r="BY1761" t="s">
        <v>1</v>
      </c>
      <c r="BZ1761" t="s">
        <v>1</v>
      </c>
      <c r="CA1761" t="s">
        <v>1</v>
      </c>
      <c r="CB1761" t="s">
        <v>1</v>
      </c>
      <c r="CD1761" t="str" cm="1">
        <f t="array" aca="1" ref="CD1761" ca="1">eConcatenar(A1761:CB1761,"|")</f>
        <v>Dui7Md6z0TKo23tG|PAR2019-0018|3|ECONOLINE|TABASCO|PARAISO|PUIERTO CEIBA|2022-02-01|12900|0|200|50|1|0|0|0|0|0|0|0|0|0|0|0|0|0|0|LOPEZ|RAMON|EMERITO|SOLTERO|X|X|CALLE JUAREZ|PUIERTO CEIBA|X|9932249224|X|X|X|CALLE JUAREZ|X|LUNES|X|X|X|X|X|DOMICILIO |8050|4850|0|0|0|2022-01-22|2022-01-29|x|x|x|x|x|QWZGYT4O9KVTQO|x|HOMBRE|X|12900|X|X|X|X|X|X|X|X|CARDENAS|X|X|X|X|X</v>
      </c>
    </row>
    <row r="1762" spans="1:82" x14ac:dyDescent="0.25">
      <c r="A1762" t="s">
        <v>1896</v>
      </c>
      <c r="B1762" t="s">
        <v>2184</v>
      </c>
      <c r="C1762">
        <v>3</v>
      </c>
      <c r="D1762" t="s">
        <v>4175</v>
      </c>
      <c r="E1762" t="s">
        <v>3188</v>
      </c>
      <c r="F1762" t="s">
        <v>3192</v>
      </c>
      <c r="G1762" t="s">
        <v>3238</v>
      </c>
      <c r="H1762" t="s">
        <v>3790</v>
      </c>
      <c r="I1762">
        <v>31500</v>
      </c>
      <c r="J1762">
        <v>0</v>
      </c>
      <c r="K1762">
        <v>100</v>
      </c>
      <c r="L1762">
        <v>50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0</v>
      </c>
      <c r="AA1762">
        <v>0</v>
      </c>
      <c r="AB1762" t="s">
        <v>4221</v>
      </c>
      <c r="AC1762" t="s">
        <v>4246</v>
      </c>
      <c r="AD1762" t="s">
        <v>4285</v>
      </c>
      <c r="AE1762" t="s">
        <v>4</v>
      </c>
      <c r="AF1762" t="s">
        <v>1</v>
      </c>
      <c r="AG1762" t="s">
        <v>1</v>
      </c>
      <c r="AH1762" t="s">
        <v>3238</v>
      </c>
      <c r="AI1762" t="s">
        <v>3238</v>
      </c>
      <c r="AJ1762" t="s">
        <v>1</v>
      </c>
      <c r="AK1762" t="s">
        <v>1</v>
      </c>
      <c r="AL1762" t="s">
        <v>1</v>
      </c>
      <c r="AM1762" t="s">
        <v>1</v>
      </c>
      <c r="AN1762" t="s">
        <v>1</v>
      </c>
      <c r="AO1762" t="s">
        <v>3238</v>
      </c>
      <c r="AP1762" t="s">
        <v>1</v>
      </c>
      <c r="AQ1762" t="s">
        <v>2</v>
      </c>
      <c r="AR1762" t="s">
        <v>1</v>
      </c>
      <c r="AS1762" t="s">
        <v>1</v>
      </c>
      <c r="AT1762" t="s">
        <v>1</v>
      </c>
      <c r="AU1762" t="s">
        <v>1</v>
      </c>
      <c r="AV1762" t="s">
        <v>1</v>
      </c>
      <c r="AW1762" t="s">
        <v>11</v>
      </c>
      <c r="AX1762">
        <f>Tabla1[[#This Row],[precio del paquete]]-Tabla1[[#This Row],[Saldo_Deudor]]</f>
        <v>23000</v>
      </c>
      <c r="AY1762">
        <v>8500</v>
      </c>
      <c r="AZ1762">
        <v>0</v>
      </c>
      <c r="BA1762">
        <v>0</v>
      </c>
      <c r="BB1762" s="20">
        <v>0</v>
      </c>
      <c r="BC1762" t="s">
        <v>3768</v>
      </c>
      <c r="BD1762" t="s">
        <v>3769</v>
      </c>
      <c r="BE1762" t="s">
        <v>3</v>
      </c>
      <c r="BF1762" t="s">
        <v>3</v>
      </c>
      <c r="BG1762" t="s">
        <v>3</v>
      </c>
      <c r="BH1762" t="s">
        <v>3</v>
      </c>
      <c r="BI1762" t="s">
        <v>3</v>
      </c>
      <c r="BJ1762" s="18" t="s">
        <v>6139</v>
      </c>
      <c r="BK1762" t="s">
        <v>3</v>
      </c>
      <c r="BL1762" t="s">
        <v>132</v>
      </c>
      <c r="BM1762" t="s">
        <v>1</v>
      </c>
      <c r="BN1762">
        <f>Tabla1[[#This Row],[precio del paquete]]</f>
        <v>31500</v>
      </c>
      <c r="BO1762" t="s">
        <v>1</v>
      </c>
      <c r="BP1762" t="s">
        <v>1</v>
      </c>
      <c r="BQ1762" t="s">
        <v>1</v>
      </c>
      <c r="BR1762" t="s">
        <v>1</v>
      </c>
      <c r="BS1762" t="s">
        <v>1</v>
      </c>
      <c r="BT1762" t="s">
        <v>1</v>
      </c>
      <c r="BU1762" t="s">
        <v>1</v>
      </c>
      <c r="BV1762" t="s">
        <v>1</v>
      </c>
      <c r="BW1762" t="s">
        <v>0</v>
      </c>
      <c r="BX1762" t="s">
        <v>1</v>
      </c>
      <c r="BY1762" t="s">
        <v>1</v>
      </c>
      <c r="BZ1762" t="s">
        <v>1</v>
      </c>
      <c r="CA1762" t="s">
        <v>1</v>
      </c>
      <c r="CB1762" t="s">
        <v>1</v>
      </c>
      <c r="CD1762" t="str" cm="1">
        <f t="array" aca="1" ref="CD1762" ca="1">eConcatenar(A1762:CB1762,"|")</f>
        <v>VHyLoXjjsOMhiRvH|PAR2020-3396|3|PRESIDENCIAL|TABASCO|PARAISO|CARRIZAL|2020-12-22|31500|0|100|50|0|0|0|0|0|0|0|0|0|0|0|0|0|0|0|GONZALEZ|JIMENEZ|MARIO|SOLTERO|X|X|CARRIZAL|CARRIZAL|X|X|X|X|X|CARRIZAL|X|LUNES|X|X|X|X|X|DOMICILIO |23000|8500|0|0|0|2022-01-22|2022-01-29|x|x|x|x|x|QWZGYT4O9KVTQO|x|HOMBRE|X|31500|X|X|X|X|X|X|X|X|CARDENAS|X|X|X|X|X</v>
      </c>
    </row>
    <row r="1763" spans="1:82" x14ac:dyDescent="0.25">
      <c r="A1763" t="s">
        <v>1897</v>
      </c>
      <c r="B1763" t="s">
        <v>2648</v>
      </c>
      <c r="C1763">
        <v>3</v>
      </c>
      <c r="D1763" t="s">
        <v>3183</v>
      </c>
      <c r="E1763" t="s">
        <v>3188</v>
      </c>
      <c r="F1763" t="s">
        <v>3192</v>
      </c>
      <c r="G1763" t="s">
        <v>3496</v>
      </c>
      <c r="H1763" t="s">
        <v>3910</v>
      </c>
      <c r="I1763">
        <v>14800</v>
      </c>
      <c r="J1763">
        <v>0</v>
      </c>
      <c r="K1763">
        <v>200</v>
      </c>
      <c r="L1763">
        <v>50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 t="s">
        <v>4183</v>
      </c>
      <c r="AC1763" t="s">
        <v>4184</v>
      </c>
      <c r="AD1763" t="s">
        <v>4459</v>
      </c>
      <c r="AE1763" t="s">
        <v>4</v>
      </c>
      <c r="AF1763" t="s">
        <v>1</v>
      </c>
      <c r="AG1763" t="s">
        <v>1</v>
      </c>
      <c r="AH1763" t="s">
        <v>5219</v>
      </c>
      <c r="AI1763" t="s">
        <v>3496</v>
      </c>
      <c r="AJ1763" t="s">
        <v>1</v>
      </c>
      <c r="AK1763">
        <v>9333377497</v>
      </c>
      <c r="AL1763" t="s">
        <v>1</v>
      </c>
      <c r="AM1763" t="s">
        <v>1</v>
      </c>
      <c r="AN1763" t="s">
        <v>1</v>
      </c>
      <c r="AO1763" t="s">
        <v>5219</v>
      </c>
      <c r="AP1763" t="s">
        <v>1</v>
      </c>
      <c r="AQ1763" t="s">
        <v>2</v>
      </c>
      <c r="AR1763" t="s">
        <v>1</v>
      </c>
      <c r="AS1763" t="s">
        <v>1</v>
      </c>
      <c r="AT1763" t="s">
        <v>1</v>
      </c>
      <c r="AU1763" t="s">
        <v>1</v>
      </c>
      <c r="AV1763" t="s">
        <v>1</v>
      </c>
      <c r="AW1763" t="s">
        <v>11</v>
      </c>
      <c r="AX1763">
        <f>Tabla1[[#This Row],[precio del paquete]]-Tabla1[[#This Row],[Saldo_Deudor]]</f>
        <v>7900</v>
      </c>
      <c r="AY1763">
        <v>6900</v>
      </c>
      <c r="AZ1763">
        <v>0</v>
      </c>
      <c r="BA1763">
        <v>0</v>
      </c>
      <c r="BB1763" s="20">
        <v>0</v>
      </c>
      <c r="BC1763" t="s">
        <v>3910</v>
      </c>
      <c r="BD1763" t="s">
        <v>6089</v>
      </c>
      <c r="BE1763" t="s">
        <v>3</v>
      </c>
      <c r="BF1763" t="s">
        <v>3</v>
      </c>
      <c r="BG1763" t="s">
        <v>3</v>
      </c>
      <c r="BH1763" t="s">
        <v>3</v>
      </c>
      <c r="BI1763" t="s">
        <v>3</v>
      </c>
      <c r="BJ1763" s="19" t="s">
        <v>6139</v>
      </c>
      <c r="BK1763" t="s">
        <v>3</v>
      </c>
      <c r="BL1763" t="s">
        <v>132</v>
      </c>
      <c r="BM1763" t="s">
        <v>1</v>
      </c>
      <c r="BN1763">
        <f>Tabla1[[#This Row],[precio del paquete]]</f>
        <v>14800</v>
      </c>
      <c r="BO1763" t="s">
        <v>1</v>
      </c>
      <c r="BP1763" t="s">
        <v>1</v>
      </c>
      <c r="BQ1763" t="s">
        <v>1</v>
      </c>
      <c r="BR1763" t="s">
        <v>1</v>
      </c>
      <c r="BS1763" t="s">
        <v>1</v>
      </c>
      <c r="BT1763" t="s">
        <v>1</v>
      </c>
      <c r="BU1763" t="s">
        <v>1</v>
      </c>
      <c r="BV1763" t="s">
        <v>1</v>
      </c>
      <c r="BW1763" t="s">
        <v>0</v>
      </c>
      <c r="BX1763" t="s">
        <v>1</v>
      </c>
      <c r="BY1763" t="s">
        <v>1</v>
      </c>
      <c r="BZ1763" t="s">
        <v>1</v>
      </c>
      <c r="CA1763" t="s">
        <v>1</v>
      </c>
      <c r="CB1763" t="s">
        <v>1</v>
      </c>
      <c r="CD1763" t="str" cm="1">
        <f t="array" aca="1" ref="CD1763" ca="1">eConcatenar(A1763:CB1763,"|")</f>
        <v>fK5IGoFoaFCfbx5D|PAR2020-3121|3|MEMORIAL|TABASCO|PARAISO|PUERTO CEIBA CARRIZAL|2020-11-26|14800|0|200|50|0|0|0|0|0|0|0|0|0|0|0|0|0|0|0|DE LA CRUZ|PEREZ|JOEL|SOLTERO|X|X|CALLE 5 DE MAYO|PUERTO CEIBA CARRIZAL|X|9333377497|X|X|X|CALLE 5 DE MAYO|X|LUNES|X|X|X|X|X|DOMICILIO |7900|6900|0|0|0|2020-11-26|2020-12-03|x|x|x|x|x|QWZGYT4O9KVTQO|x|HOMBRE|X|14800|X|X|X|X|X|X|X|X|CARDENAS|X|X|X|X|X</v>
      </c>
    </row>
    <row r="1764" spans="1:82" x14ac:dyDescent="0.25">
      <c r="A1764" t="s">
        <v>1898</v>
      </c>
      <c r="B1764" t="s">
        <v>2649</v>
      </c>
      <c r="C1764">
        <v>3</v>
      </c>
      <c r="D1764" t="s">
        <v>3183</v>
      </c>
      <c r="E1764" t="s">
        <v>3188</v>
      </c>
      <c r="F1764" t="s">
        <v>3192</v>
      </c>
      <c r="G1764" t="s">
        <v>3496</v>
      </c>
      <c r="H1764" t="s">
        <v>3765</v>
      </c>
      <c r="I1764">
        <v>14800</v>
      </c>
      <c r="J1764">
        <v>0</v>
      </c>
      <c r="K1764">
        <v>100</v>
      </c>
      <c r="L1764">
        <v>50</v>
      </c>
      <c r="M1764">
        <v>1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0</v>
      </c>
      <c r="AA1764">
        <v>0</v>
      </c>
      <c r="AB1764" t="s">
        <v>4346</v>
      </c>
      <c r="AC1764" t="s">
        <v>4314</v>
      </c>
      <c r="AD1764" t="s">
        <v>4798</v>
      </c>
      <c r="AE1764" t="s">
        <v>4</v>
      </c>
      <c r="AF1764" t="s">
        <v>1</v>
      </c>
      <c r="AG1764" t="s">
        <v>1</v>
      </c>
      <c r="AH1764" t="s">
        <v>5566</v>
      </c>
      <c r="AI1764" t="s">
        <v>3496</v>
      </c>
      <c r="AJ1764" t="s">
        <v>1</v>
      </c>
      <c r="AK1764">
        <v>9331604844</v>
      </c>
      <c r="AL1764" t="s">
        <v>1</v>
      </c>
      <c r="AM1764" t="s">
        <v>1</v>
      </c>
      <c r="AN1764" t="s">
        <v>1</v>
      </c>
      <c r="AO1764" t="s">
        <v>5566</v>
      </c>
      <c r="AP1764" t="s">
        <v>1</v>
      </c>
      <c r="AQ1764" t="s">
        <v>2</v>
      </c>
      <c r="AR1764" t="s">
        <v>1</v>
      </c>
      <c r="AS1764" t="s">
        <v>1</v>
      </c>
      <c r="AT1764" t="s">
        <v>1</v>
      </c>
      <c r="AU1764" t="s">
        <v>1</v>
      </c>
      <c r="AV1764" t="s">
        <v>1</v>
      </c>
      <c r="AW1764" t="s">
        <v>11</v>
      </c>
      <c r="AX1764">
        <f>Tabla1[[#This Row],[precio del paquete]]-Tabla1[[#This Row],[Saldo_Deudor]]</f>
        <v>500</v>
      </c>
      <c r="AY1764">
        <v>14300</v>
      </c>
      <c r="AZ1764">
        <v>0</v>
      </c>
      <c r="BA1764">
        <v>0</v>
      </c>
      <c r="BB1764" s="20">
        <v>0</v>
      </c>
      <c r="BC1764" t="s">
        <v>3835</v>
      </c>
      <c r="BD1764" t="s">
        <v>3907</v>
      </c>
      <c r="BE1764" t="s">
        <v>3</v>
      </c>
      <c r="BF1764" t="s">
        <v>3</v>
      </c>
      <c r="BG1764" t="s">
        <v>3</v>
      </c>
      <c r="BH1764" t="s">
        <v>3</v>
      </c>
      <c r="BI1764" t="s">
        <v>3</v>
      </c>
      <c r="BJ1764" s="18" t="s">
        <v>6139</v>
      </c>
      <c r="BK1764" t="s">
        <v>3</v>
      </c>
      <c r="BL1764" t="s">
        <v>132</v>
      </c>
      <c r="BM1764" t="s">
        <v>1</v>
      </c>
      <c r="BN1764">
        <f>Tabla1[[#This Row],[precio del paquete]]</f>
        <v>14800</v>
      </c>
      <c r="BO1764" t="s">
        <v>1</v>
      </c>
      <c r="BP1764" t="s">
        <v>1</v>
      </c>
      <c r="BQ1764" t="s">
        <v>1</v>
      </c>
      <c r="BR1764" t="s">
        <v>1</v>
      </c>
      <c r="BS1764" t="s">
        <v>1</v>
      </c>
      <c r="BT1764" t="s">
        <v>1</v>
      </c>
      <c r="BU1764" t="s">
        <v>1</v>
      </c>
      <c r="BV1764" t="s">
        <v>1</v>
      </c>
      <c r="BW1764" t="s">
        <v>0</v>
      </c>
      <c r="BX1764" t="s">
        <v>1</v>
      </c>
      <c r="BY1764" t="s">
        <v>1</v>
      </c>
      <c r="BZ1764" t="s">
        <v>1</v>
      </c>
      <c r="CA1764" t="s">
        <v>1</v>
      </c>
      <c r="CB1764" t="s">
        <v>1</v>
      </c>
      <c r="CD1764" t="str" cm="1">
        <f t="array" aca="1" ref="CD1764" ca="1">eConcatenar(A1764:CB1764,"|")</f>
        <v>QyhTH8FwQ4zsB47s|PAR2021-3705|3|MEMORIAL|TABASCO|PARAISO|PUERTO CEIBA CARRIZAL|2021-11-16|14800|0|100|50|1|0|0|0|0|0|0|0|0|0|0|0|0|0|0|FLORES|CASTILLO|GISELA|SOLTERO|X|X|CALLE FREDY LOVERA SIN NUMERO|PUERTO CEIBA CARRIZAL|X|9331604844|X|X|X|CALLE FREDY LOVERA SIN NUMERO|X|LUNES|X|X|X|X|X|DOMICILIO |500|14300|0|0|0|2021-12-16|2021-12-23|x|x|x|x|x|QWZGYT4O9KVTQO|x|HOMBRE|X|14800|X|X|X|X|X|X|X|X|CARDENAS|X|X|X|X|X</v>
      </c>
    </row>
    <row r="1765" spans="1:82" x14ac:dyDescent="0.25">
      <c r="A1765" t="s">
        <v>1899</v>
      </c>
      <c r="B1765" t="s">
        <v>2860</v>
      </c>
      <c r="C1765">
        <v>3</v>
      </c>
      <c r="D1765" t="s">
        <v>3185</v>
      </c>
      <c r="E1765" t="s">
        <v>3188</v>
      </c>
      <c r="F1765" t="s">
        <v>3192</v>
      </c>
      <c r="G1765" t="s">
        <v>3610</v>
      </c>
      <c r="H1765" t="s">
        <v>3763</v>
      </c>
      <c r="I1765">
        <v>12900</v>
      </c>
      <c r="J1765">
        <v>0</v>
      </c>
      <c r="K1765">
        <v>100</v>
      </c>
      <c r="L1765">
        <v>50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0</v>
      </c>
      <c r="AA1765">
        <v>0</v>
      </c>
      <c r="AB1765" t="s">
        <v>4201</v>
      </c>
      <c r="AC1765" t="s">
        <v>7</v>
      </c>
      <c r="AD1765" t="s">
        <v>4801</v>
      </c>
      <c r="AE1765" t="s">
        <v>4</v>
      </c>
      <c r="AF1765" t="s">
        <v>1</v>
      </c>
      <c r="AG1765" t="s">
        <v>1</v>
      </c>
      <c r="AH1765" t="s">
        <v>3609</v>
      </c>
      <c r="AI1765" t="s">
        <v>3610</v>
      </c>
      <c r="AJ1765" t="s">
        <v>1</v>
      </c>
      <c r="AK1765" t="s">
        <v>1</v>
      </c>
      <c r="AL1765" t="s">
        <v>1</v>
      </c>
      <c r="AM1765" t="s">
        <v>1</v>
      </c>
      <c r="AN1765" t="s">
        <v>1</v>
      </c>
      <c r="AO1765" t="s">
        <v>3609</v>
      </c>
      <c r="AP1765" t="s">
        <v>1</v>
      </c>
      <c r="AQ1765" t="s">
        <v>2</v>
      </c>
      <c r="AR1765" t="s">
        <v>1</v>
      </c>
      <c r="AS1765" t="s">
        <v>1</v>
      </c>
      <c r="AT1765" t="s">
        <v>1</v>
      </c>
      <c r="AU1765" t="s">
        <v>1</v>
      </c>
      <c r="AV1765" t="s">
        <v>1</v>
      </c>
      <c r="AW1765" t="s">
        <v>11</v>
      </c>
      <c r="AX1765">
        <f>Tabla1[[#This Row],[precio del paquete]]-Tabla1[[#This Row],[Saldo_Deudor]]</f>
        <v>6000</v>
      </c>
      <c r="AY1765">
        <v>6900</v>
      </c>
      <c r="AZ1765">
        <v>0</v>
      </c>
      <c r="BA1765">
        <v>0</v>
      </c>
      <c r="BB1765" s="20">
        <v>0</v>
      </c>
      <c r="BC1765" t="s">
        <v>6002</v>
      </c>
      <c r="BD1765" t="s">
        <v>6001</v>
      </c>
      <c r="BE1765" t="s">
        <v>3</v>
      </c>
      <c r="BF1765" t="s">
        <v>3</v>
      </c>
      <c r="BG1765" t="s">
        <v>3</v>
      </c>
      <c r="BH1765" t="s">
        <v>3</v>
      </c>
      <c r="BI1765" t="s">
        <v>3</v>
      </c>
      <c r="BJ1765" s="19" t="s">
        <v>6139</v>
      </c>
      <c r="BK1765" t="s">
        <v>3</v>
      </c>
      <c r="BL1765" t="s">
        <v>132</v>
      </c>
      <c r="BM1765" t="s">
        <v>1</v>
      </c>
      <c r="BN1765">
        <f>Tabla1[[#This Row],[precio del paquete]]</f>
        <v>12900</v>
      </c>
      <c r="BO1765" t="s">
        <v>1</v>
      </c>
      <c r="BP1765" t="s">
        <v>1</v>
      </c>
      <c r="BQ1765" t="s">
        <v>1</v>
      </c>
      <c r="BR1765" t="s">
        <v>1</v>
      </c>
      <c r="BS1765" t="s">
        <v>1</v>
      </c>
      <c r="BT1765" t="s">
        <v>1</v>
      </c>
      <c r="BU1765" t="s">
        <v>1</v>
      </c>
      <c r="BV1765" t="s">
        <v>1</v>
      </c>
      <c r="BW1765" t="s">
        <v>0</v>
      </c>
      <c r="BX1765" t="s">
        <v>1</v>
      </c>
      <c r="BY1765" t="s">
        <v>1</v>
      </c>
      <c r="BZ1765" t="s">
        <v>1</v>
      </c>
      <c r="CA1765" t="s">
        <v>1</v>
      </c>
      <c r="CB1765" t="s">
        <v>1</v>
      </c>
      <c r="CD1765" t="str" cm="1">
        <f t="array" aca="1" ref="CD1765" ca="1">eConcatenar(A1765:CB1765,"|")</f>
        <v>5VAQdSAHrUGvMxQM|PAR2020-1557|3|IMPERIAL DE LUJO|TABASCO|PARAISO|TORNO LARGO |2022-02-01|12900|0|100|50|0|0|0|0|0|0|0|0|0|0|0|0|0|0|0|HERNANDEZ|LOPEZ|LORENZO|SOLTERO|X|X|TORNO LARGO|TORNO LARGO |X|X|X|X|X|TORNO LARGO|X|LUNES|X|X|X|X|X|DOMICILIO |6000|6900|0|0|0|2021-11-14|2021-11-21|x|x|x|x|x|QWZGYT4O9KVTQO|x|HOMBRE|X|12900|X|X|X|X|X|X|X|X|CARDENAS|X|X|X|X|X</v>
      </c>
    </row>
    <row r="1766" spans="1:82" x14ac:dyDescent="0.25">
      <c r="A1766" t="s">
        <v>1900</v>
      </c>
      <c r="B1766" t="s">
        <v>2386</v>
      </c>
      <c r="C1766">
        <v>3</v>
      </c>
      <c r="D1766" t="s">
        <v>3183</v>
      </c>
      <c r="E1766" t="s">
        <v>3188</v>
      </c>
      <c r="F1766" t="s">
        <v>3192</v>
      </c>
      <c r="G1766" t="s">
        <v>3346</v>
      </c>
      <c r="H1766" t="s">
        <v>3910</v>
      </c>
      <c r="I1766">
        <v>14800</v>
      </c>
      <c r="J1766">
        <v>0</v>
      </c>
      <c r="K1766">
        <v>100</v>
      </c>
      <c r="L1766">
        <v>50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 t="s">
        <v>4562</v>
      </c>
      <c r="AC1766" t="s">
        <v>4206</v>
      </c>
      <c r="AD1766" t="s">
        <v>4563</v>
      </c>
      <c r="AE1766" t="s">
        <v>4</v>
      </c>
      <c r="AF1766" t="s">
        <v>1</v>
      </c>
      <c r="AG1766" t="s">
        <v>1</v>
      </c>
      <c r="AH1766" t="s">
        <v>3346</v>
      </c>
      <c r="AI1766" t="s">
        <v>3346</v>
      </c>
      <c r="AJ1766" t="s">
        <v>1</v>
      </c>
      <c r="AK1766">
        <v>9331348175</v>
      </c>
      <c r="AL1766" t="s">
        <v>1</v>
      </c>
      <c r="AM1766" t="s">
        <v>1</v>
      </c>
      <c r="AN1766" t="s">
        <v>1</v>
      </c>
      <c r="AO1766" t="s">
        <v>3346</v>
      </c>
      <c r="AP1766" t="s">
        <v>1</v>
      </c>
      <c r="AQ1766" t="s">
        <v>2</v>
      </c>
      <c r="AR1766" t="s">
        <v>1</v>
      </c>
      <c r="AS1766" t="s">
        <v>1</v>
      </c>
      <c r="AT1766" t="s">
        <v>1</v>
      </c>
      <c r="AU1766" t="s">
        <v>1</v>
      </c>
      <c r="AV1766" t="s">
        <v>1</v>
      </c>
      <c r="AW1766" t="s">
        <v>11</v>
      </c>
      <c r="AX1766">
        <f>Tabla1[[#This Row],[precio del paquete]]-Tabla1[[#This Row],[Saldo_Deudor]]</f>
        <v>7100</v>
      </c>
      <c r="AY1766">
        <v>7700</v>
      </c>
      <c r="AZ1766">
        <v>0</v>
      </c>
      <c r="BA1766">
        <v>0</v>
      </c>
      <c r="BB1766" s="20">
        <v>0</v>
      </c>
      <c r="BC1766" t="s">
        <v>3987</v>
      </c>
      <c r="BD1766" t="s">
        <v>3956</v>
      </c>
      <c r="BE1766" t="s">
        <v>3</v>
      </c>
      <c r="BF1766" t="s">
        <v>3</v>
      </c>
      <c r="BG1766" t="s">
        <v>3</v>
      </c>
      <c r="BH1766" t="s">
        <v>3</v>
      </c>
      <c r="BI1766" t="s">
        <v>3</v>
      </c>
      <c r="BJ1766" s="18" t="s">
        <v>6139</v>
      </c>
      <c r="BK1766" t="s">
        <v>3</v>
      </c>
      <c r="BL1766" t="s">
        <v>132</v>
      </c>
      <c r="BM1766" t="s">
        <v>1</v>
      </c>
      <c r="BN1766">
        <f>Tabla1[[#This Row],[precio del paquete]]</f>
        <v>14800</v>
      </c>
      <c r="BO1766" t="s">
        <v>1</v>
      </c>
      <c r="BP1766" t="s">
        <v>1</v>
      </c>
      <c r="BQ1766" t="s">
        <v>1</v>
      </c>
      <c r="BR1766" t="s">
        <v>1</v>
      </c>
      <c r="BS1766" t="s">
        <v>1</v>
      </c>
      <c r="BT1766" t="s">
        <v>1</v>
      </c>
      <c r="BU1766" t="s">
        <v>1</v>
      </c>
      <c r="BV1766" t="s">
        <v>1</v>
      </c>
      <c r="BW1766" t="s">
        <v>0</v>
      </c>
      <c r="BX1766" t="s">
        <v>1</v>
      </c>
      <c r="BY1766" t="s">
        <v>1</v>
      </c>
      <c r="BZ1766" t="s">
        <v>1</v>
      </c>
      <c r="CA1766" t="s">
        <v>1</v>
      </c>
      <c r="CB1766" t="s">
        <v>1</v>
      </c>
      <c r="CD1766" t="str" cm="1">
        <f t="array" aca="1" ref="CD1766" ca="1">eConcatenar(A1766:CB1766,"|")</f>
        <v>0vIuzWMOHLJPZvBK|PAR2020-3124|3|MEMORIAL|TABASCO|PARAISO|EL BELLOTE|2020-11-26|14800|0|100|50|0|0|0|0|0|0|0|0|0|0|0|0|0|0|0|ACOSTA|MARTINEZ|ISMAEL|SOLTERO|X|X|EL BELLOTE|EL BELLOTE|X|9331348175|X|X|X|EL BELLOTE|X|LUNES|X|X|X|X|X|DOMICILIO |7100|7700|0|0|0|2021-11-26|2021-12-03|x|x|x|x|x|QWZGYT4O9KVTQO|x|HOMBRE|X|14800|X|X|X|X|X|X|X|X|CARDENAS|X|X|X|X|X</v>
      </c>
    </row>
    <row r="1767" spans="1:82" x14ac:dyDescent="0.25">
      <c r="A1767" t="s">
        <v>1901</v>
      </c>
      <c r="B1767" t="s">
        <v>2650</v>
      </c>
      <c r="C1767">
        <v>3</v>
      </c>
      <c r="D1767" t="s">
        <v>3183</v>
      </c>
      <c r="E1767" t="s">
        <v>3188</v>
      </c>
      <c r="F1767" t="s">
        <v>3192</v>
      </c>
      <c r="G1767" t="s">
        <v>3496</v>
      </c>
      <c r="H1767" t="s">
        <v>3910</v>
      </c>
      <c r="I1767">
        <v>14800</v>
      </c>
      <c r="J1767">
        <v>0</v>
      </c>
      <c r="K1767">
        <v>100</v>
      </c>
      <c r="L1767">
        <v>50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 t="s">
        <v>4224</v>
      </c>
      <c r="AC1767" t="s">
        <v>4184</v>
      </c>
      <c r="AD1767" t="s">
        <v>4799</v>
      </c>
      <c r="AE1767" t="s">
        <v>4</v>
      </c>
      <c r="AF1767" t="s">
        <v>1</v>
      </c>
      <c r="AG1767" t="s">
        <v>1</v>
      </c>
      <c r="AH1767" t="s">
        <v>5567</v>
      </c>
      <c r="AI1767" t="s">
        <v>3496</v>
      </c>
      <c r="AJ1767" t="s">
        <v>1</v>
      </c>
      <c r="AK1767">
        <v>9331451208</v>
      </c>
      <c r="AL1767" t="s">
        <v>1</v>
      </c>
      <c r="AM1767" t="s">
        <v>1</v>
      </c>
      <c r="AN1767" t="s">
        <v>1</v>
      </c>
      <c r="AO1767" t="s">
        <v>5567</v>
      </c>
      <c r="AP1767" t="s">
        <v>1</v>
      </c>
      <c r="AQ1767" t="s">
        <v>2</v>
      </c>
      <c r="AR1767" t="s">
        <v>1</v>
      </c>
      <c r="AS1767" t="s">
        <v>1</v>
      </c>
      <c r="AT1767" t="s">
        <v>1</v>
      </c>
      <c r="AU1767" t="s">
        <v>1</v>
      </c>
      <c r="AV1767" t="s">
        <v>1</v>
      </c>
      <c r="AW1767" t="s">
        <v>11</v>
      </c>
      <c r="AX1767">
        <f>Tabla1[[#This Row],[precio del paquete]]-Tabla1[[#This Row],[Saldo_Deudor]]</f>
        <v>4500</v>
      </c>
      <c r="AY1767">
        <v>10300</v>
      </c>
      <c r="AZ1767">
        <v>0</v>
      </c>
      <c r="BA1767">
        <v>0</v>
      </c>
      <c r="BB1767" s="20">
        <v>0</v>
      </c>
      <c r="BC1767" t="s">
        <v>3988</v>
      </c>
      <c r="BD1767" t="s">
        <v>3768</v>
      </c>
      <c r="BE1767" t="s">
        <v>3</v>
      </c>
      <c r="BF1767" t="s">
        <v>3</v>
      </c>
      <c r="BG1767" t="s">
        <v>3</v>
      </c>
      <c r="BH1767" t="s">
        <v>3</v>
      </c>
      <c r="BI1767" t="s">
        <v>3</v>
      </c>
      <c r="BJ1767" s="19" t="s">
        <v>6139</v>
      </c>
      <c r="BK1767" t="s">
        <v>3</v>
      </c>
      <c r="BL1767" t="s">
        <v>132</v>
      </c>
      <c r="BM1767" t="s">
        <v>1</v>
      </c>
      <c r="BN1767">
        <f>Tabla1[[#This Row],[precio del paquete]]</f>
        <v>14800</v>
      </c>
      <c r="BO1767" t="s">
        <v>1</v>
      </c>
      <c r="BP1767" t="s">
        <v>1</v>
      </c>
      <c r="BQ1767" t="s">
        <v>1</v>
      </c>
      <c r="BR1767" t="s">
        <v>1</v>
      </c>
      <c r="BS1767" t="s">
        <v>1</v>
      </c>
      <c r="BT1767" t="s">
        <v>1</v>
      </c>
      <c r="BU1767" t="s">
        <v>1</v>
      </c>
      <c r="BV1767" t="s">
        <v>1</v>
      </c>
      <c r="BW1767" t="s">
        <v>0</v>
      </c>
      <c r="BX1767" t="s">
        <v>1</v>
      </c>
      <c r="BY1767" t="s">
        <v>1</v>
      </c>
      <c r="BZ1767" t="s">
        <v>1</v>
      </c>
      <c r="CA1767" t="s">
        <v>1</v>
      </c>
      <c r="CB1767" t="s">
        <v>1</v>
      </c>
      <c r="CD1767" t="str" cm="1">
        <f t="array" aca="1" ref="CD1767" ca="1">eConcatenar(A1767:CB1767,"|")</f>
        <v>NwSAGgFPBmJuJZfY|PAR2020-3120|3|MEMORIAL|TABASCO|PARAISO|PUERTO CEIBA CARRIZAL|2020-11-26|14800|0|100|50|0|0|0|0|0|0|0|0|0|0|0|0|0|0|0|DOMINGUEZ|PEREZ|MANUELITA|SOLTERO|X|X|CALLE  LAS FLORES |PUERTO CEIBA CARRIZAL|X|9331451208|X|X|X|CALLE  LAS FLORES |X|LUNES|X|X|X|X|X|DOMICILIO |4500|10300|0|0|0|2022-01-15|2022-01-22|x|x|x|x|x|QWZGYT4O9KVTQO|x|HOMBRE|X|14800|X|X|X|X|X|X|X|X|CARDENAS|X|X|X|X|X</v>
      </c>
    </row>
    <row r="1768" spans="1:82" x14ac:dyDescent="0.25">
      <c r="A1768" t="s">
        <v>1902</v>
      </c>
      <c r="B1768" t="s">
        <v>2185</v>
      </c>
      <c r="C1768">
        <v>3</v>
      </c>
      <c r="D1768" t="s">
        <v>3187</v>
      </c>
      <c r="E1768" t="s">
        <v>3188</v>
      </c>
      <c r="F1768" t="s">
        <v>3192</v>
      </c>
      <c r="G1768" t="s">
        <v>3238</v>
      </c>
      <c r="H1768" t="s">
        <v>3791</v>
      </c>
      <c r="I1768">
        <v>12900</v>
      </c>
      <c r="J1768">
        <v>0</v>
      </c>
      <c r="K1768">
        <v>100</v>
      </c>
      <c r="L1768">
        <v>50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0</v>
      </c>
      <c r="X1768">
        <v>0</v>
      </c>
      <c r="Y1768">
        <v>0</v>
      </c>
      <c r="Z1768">
        <v>0</v>
      </c>
      <c r="AA1768">
        <v>0</v>
      </c>
      <c r="AB1768" t="s">
        <v>4217</v>
      </c>
      <c r="AC1768" t="s">
        <v>4286</v>
      </c>
      <c r="AD1768" t="s">
        <v>4287</v>
      </c>
      <c r="AE1768" t="s">
        <v>4</v>
      </c>
      <c r="AF1768" t="s">
        <v>1</v>
      </c>
      <c r="AG1768" t="s">
        <v>1</v>
      </c>
      <c r="AH1768" t="s">
        <v>3238</v>
      </c>
      <c r="AI1768" t="s">
        <v>3238</v>
      </c>
      <c r="AJ1768" t="s">
        <v>1</v>
      </c>
      <c r="AK1768">
        <v>9331322116</v>
      </c>
      <c r="AL1768" t="s">
        <v>1</v>
      </c>
      <c r="AM1768" t="s">
        <v>1</v>
      </c>
      <c r="AN1768" t="s">
        <v>1</v>
      </c>
      <c r="AO1768" t="s">
        <v>3238</v>
      </c>
      <c r="AP1768" t="s">
        <v>1</v>
      </c>
      <c r="AQ1768" t="s">
        <v>2</v>
      </c>
      <c r="AR1768" t="s">
        <v>1</v>
      </c>
      <c r="AS1768" t="s">
        <v>1</v>
      </c>
      <c r="AT1768" t="s">
        <v>1</v>
      </c>
      <c r="AU1768" t="s">
        <v>1</v>
      </c>
      <c r="AV1768" t="s">
        <v>1</v>
      </c>
      <c r="AW1768" t="s">
        <v>11</v>
      </c>
      <c r="AX1768">
        <f>Tabla1[[#This Row],[precio del paquete]]-Tabla1[[#This Row],[Saldo_Deudor]]</f>
        <v>12300</v>
      </c>
      <c r="AY1768">
        <v>600</v>
      </c>
      <c r="AZ1768">
        <v>0</v>
      </c>
      <c r="BA1768">
        <v>0</v>
      </c>
      <c r="BB1768" s="20">
        <v>0</v>
      </c>
      <c r="BC1768" t="s">
        <v>3988</v>
      </c>
      <c r="BD1768" t="s">
        <v>3768</v>
      </c>
      <c r="BE1768" t="s">
        <v>3</v>
      </c>
      <c r="BF1768" t="s">
        <v>3</v>
      </c>
      <c r="BG1768" t="s">
        <v>3</v>
      </c>
      <c r="BH1768" t="s">
        <v>3</v>
      </c>
      <c r="BI1768" t="s">
        <v>3</v>
      </c>
      <c r="BJ1768" s="18" t="s">
        <v>6139</v>
      </c>
      <c r="BK1768" t="s">
        <v>3</v>
      </c>
      <c r="BL1768" t="s">
        <v>132</v>
      </c>
      <c r="BM1768" t="s">
        <v>1</v>
      </c>
      <c r="BN1768">
        <f>Tabla1[[#This Row],[precio del paquete]]</f>
        <v>12900</v>
      </c>
      <c r="BO1768" t="s">
        <v>1</v>
      </c>
      <c r="BP1768" t="s">
        <v>1</v>
      </c>
      <c r="BQ1768" t="s">
        <v>1</v>
      </c>
      <c r="BR1768" t="s">
        <v>1</v>
      </c>
      <c r="BS1768" t="s">
        <v>1</v>
      </c>
      <c r="BT1768" t="s">
        <v>1</v>
      </c>
      <c r="BU1768" t="s">
        <v>1</v>
      </c>
      <c r="BV1768" t="s">
        <v>1</v>
      </c>
      <c r="BW1768" t="s">
        <v>0</v>
      </c>
      <c r="BX1768" t="s">
        <v>1</v>
      </c>
      <c r="BY1768" t="s">
        <v>1</v>
      </c>
      <c r="BZ1768" t="s">
        <v>1</v>
      </c>
      <c r="CA1768" t="s">
        <v>1</v>
      </c>
      <c r="CB1768" t="s">
        <v>1</v>
      </c>
      <c r="CD1768" t="str" cm="1">
        <f t="array" aca="1" ref="CD1768" ca="1">eConcatenar(A1768:CB1768,"|")</f>
        <v>Ae43ewIe4Cr4ZCCl|PAR2017-3369|3|ECONOLINE|TABASCO|PARAISO|CARRIZAL|2017-01-06|12900|0|100|50|0|0|0|0|0|0|0|0|0|0|0|0|0|0|0|RODRIGUEZ|CASTELLANO|BERTHA MARIA|SOLTERO|X|X|CARRIZAL|CARRIZAL|X|9331322116|X|X|X|CARRIZAL|X|LUNES|X|X|X|X|X|DOMICILIO |12300|600|0|0|0|2022-01-15|2022-01-22|x|x|x|x|x|QWZGYT4O9KVTQO|x|HOMBRE|X|12900|X|X|X|X|X|X|X|X|CARDENAS|X|X|X|X|X</v>
      </c>
    </row>
    <row r="1769" spans="1:82" x14ac:dyDescent="0.25">
      <c r="A1769" t="s">
        <v>1903</v>
      </c>
      <c r="B1769" t="s">
        <v>2651</v>
      </c>
      <c r="C1769">
        <v>3</v>
      </c>
      <c r="D1769" t="s">
        <v>3183</v>
      </c>
      <c r="E1769" t="s">
        <v>3188</v>
      </c>
      <c r="F1769" t="s">
        <v>3192</v>
      </c>
      <c r="G1769" t="s">
        <v>3496</v>
      </c>
      <c r="H1769" t="s">
        <v>3993</v>
      </c>
      <c r="I1769">
        <v>14800</v>
      </c>
      <c r="J1769">
        <v>0</v>
      </c>
      <c r="K1769">
        <v>200</v>
      </c>
      <c r="L1769">
        <v>50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 t="s">
        <v>4201</v>
      </c>
      <c r="AC1769" t="s">
        <v>4706</v>
      </c>
      <c r="AD1769" t="s">
        <v>4800</v>
      </c>
      <c r="AE1769" t="s">
        <v>4</v>
      </c>
      <c r="AF1769" t="s">
        <v>1</v>
      </c>
      <c r="AG1769" t="s">
        <v>1</v>
      </c>
      <c r="AH1769" t="s">
        <v>5568</v>
      </c>
      <c r="AI1769" t="s">
        <v>3496</v>
      </c>
      <c r="AJ1769" t="s">
        <v>1</v>
      </c>
      <c r="AK1769">
        <v>9331571100</v>
      </c>
      <c r="AL1769" t="s">
        <v>1</v>
      </c>
      <c r="AM1769" t="s">
        <v>1</v>
      </c>
      <c r="AN1769" t="s">
        <v>1</v>
      </c>
      <c r="AO1769" t="s">
        <v>5568</v>
      </c>
      <c r="AP1769" t="s">
        <v>1</v>
      </c>
      <c r="AQ1769" t="s">
        <v>2</v>
      </c>
      <c r="AR1769" t="s">
        <v>1</v>
      </c>
      <c r="AS1769" t="s">
        <v>1</v>
      </c>
      <c r="AT1769" t="s">
        <v>1</v>
      </c>
      <c r="AU1769" t="s">
        <v>1</v>
      </c>
      <c r="AV1769" t="s">
        <v>1</v>
      </c>
      <c r="AW1769" t="s">
        <v>11</v>
      </c>
      <c r="AX1769">
        <f>Tabla1[[#This Row],[precio del paquete]]-Tabla1[[#This Row],[Saldo_Deudor]]</f>
        <v>2200</v>
      </c>
      <c r="AY1769">
        <v>12600</v>
      </c>
      <c r="AZ1769">
        <v>0</v>
      </c>
      <c r="BA1769">
        <v>0</v>
      </c>
      <c r="BB1769" s="20">
        <v>0</v>
      </c>
      <c r="BC1769" t="s">
        <v>3988</v>
      </c>
      <c r="BD1769" t="s">
        <v>3768</v>
      </c>
      <c r="BE1769" t="s">
        <v>3</v>
      </c>
      <c r="BF1769" t="s">
        <v>3</v>
      </c>
      <c r="BG1769" t="s">
        <v>3</v>
      </c>
      <c r="BH1769" t="s">
        <v>3</v>
      </c>
      <c r="BI1769" t="s">
        <v>3</v>
      </c>
      <c r="BJ1769" s="19" t="s">
        <v>6139</v>
      </c>
      <c r="BK1769" t="s">
        <v>3</v>
      </c>
      <c r="BL1769" t="s">
        <v>132</v>
      </c>
      <c r="BM1769" t="s">
        <v>1</v>
      </c>
      <c r="BN1769">
        <f>Tabla1[[#This Row],[precio del paquete]]</f>
        <v>14800</v>
      </c>
      <c r="BO1769" t="s">
        <v>1</v>
      </c>
      <c r="BP1769" t="s">
        <v>1</v>
      </c>
      <c r="BQ1769" t="s">
        <v>1</v>
      </c>
      <c r="BR1769" t="s">
        <v>1</v>
      </c>
      <c r="BS1769" t="s">
        <v>1</v>
      </c>
      <c r="BT1769" t="s">
        <v>1</v>
      </c>
      <c r="BU1769" t="s">
        <v>1</v>
      </c>
      <c r="BV1769" t="s">
        <v>1</v>
      </c>
      <c r="BW1769" t="s">
        <v>0</v>
      </c>
      <c r="BX1769" t="s">
        <v>1</v>
      </c>
      <c r="BY1769" t="s">
        <v>1</v>
      </c>
      <c r="BZ1769" t="s">
        <v>1</v>
      </c>
      <c r="CA1769" t="s">
        <v>1</v>
      </c>
      <c r="CB1769" t="s">
        <v>1</v>
      </c>
      <c r="CD1769" t="str" cm="1">
        <f t="array" aca="1" ref="CD1769" ca="1">eConcatenar(A1769:CB1769,"|")</f>
        <v>4oBA1hcOzFyLPXQl|PAR2021-1387|3|MEMORIAL|TABASCO|PARAISO|PUERTO CEIBA CARRIZAL|2021-04-22|14800|0|200|50|0|0|0|0|0|0|0|0|0|0|0|0|0|0|0|HERNANDEZ|GERONIMO|CHARO|SOLTERO|X|X|CALLE 8 DE OCTUBRE|PUERTO CEIBA CARRIZAL|X|9331571100|X|X|X|CALLE 8 DE OCTUBRE|X|LUNES|X|X|X|X|X|DOMICILIO |2200|12600|0|0|0|2022-01-15|2022-01-22|x|x|x|x|x|QWZGYT4O9KVTQO|x|HOMBRE|X|14800|X|X|X|X|X|X|X|X|CARDENAS|X|X|X|X|X</v>
      </c>
    </row>
    <row r="1770" spans="1:82" x14ac:dyDescent="0.25">
      <c r="A1770" t="s">
        <v>1904</v>
      </c>
      <c r="B1770" t="s">
        <v>2210</v>
      </c>
      <c r="C1770">
        <v>3</v>
      </c>
      <c r="D1770" t="s">
        <v>3183</v>
      </c>
      <c r="E1770" t="s">
        <v>3188</v>
      </c>
      <c r="F1770" t="s">
        <v>3192</v>
      </c>
      <c r="G1770" t="s">
        <v>3245</v>
      </c>
      <c r="H1770" t="s">
        <v>3805</v>
      </c>
      <c r="I1770">
        <v>14800</v>
      </c>
      <c r="J1770">
        <v>0</v>
      </c>
      <c r="K1770">
        <v>100</v>
      </c>
      <c r="L1770">
        <v>50</v>
      </c>
      <c r="M1770">
        <v>1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 t="s">
        <v>4328</v>
      </c>
      <c r="AC1770" t="s">
        <v>4329</v>
      </c>
      <c r="AD1770" t="s">
        <v>4330</v>
      </c>
      <c r="AE1770" t="s">
        <v>4</v>
      </c>
      <c r="AF1770" t="s">
        <v>1</v>
      </c>
      <c r="AG1770" t="s">
        <v>1</v>
      </c>
      <c r="AH1770" t="s">
        <v>5246</v>
      </c>
      <c r="AI1770" t="s">
        <v>3245</v>
      </c>
      <c r="AJ1770" t="s">
        <v>1</v>
      </c>
      <c r="AK1770">
        <v>9333033061</v>
      </c>
      <c r="AL1770" t="s">
        <v>1</v>
      </c>
      <c r="AM1770" t="s">
        <v>1</v>
      </c>
      <c r="AN1770" t="s">
        <v>1</v>
      </c>
      <c r="AO1770" t="s">
        <v>5246</v>
      </c>
      <c r="AP1770" t="s">
        <v>1</v>
      </c>
      <c r="AQ1770" t="s">
        <v>2</v>
      </c>
      <c r="AR1770" t="s">
        <v>1</v>
      </c>
      <c r="AS1770" t="s">
        <v>1</v>
      </c>
      <c r="AT1770" t="s">
        <v>1</v>
      </c>
      <c r="AU1770" t="s">
        <v>1</v>
      </c>
      <c r="AV1770" t="s">
        <v>1</v>
      </c>
      <c r="AW1770" t="s">
        <v>11</v>
      </c>
      <c r="AX1770">
        <f>Tabla1[[#This Row],[precio del paquete]]-Tabla1[[#This Row],[Saldo_Deudor]]</f>
        <v>5450</v>
      </c>
      <c r="AY1770">
        <v>9350</v>
      </c>
      <c r="AZ1770">
        <v>0</v>
      </c>
      <c r="BA1770">
        <v>0</v>
      </c>
      <c r="BB1770" s="20">
        <v>0</v>
      </c>
      <c r="BC1770" t="s">
        <v>3983</v>
      </c>
      <c r="BD1770" t="s">
        <v>6048</v>
      </c>
      <c r="BE1770" t="s">
        <v>3</v>
      </c>
      <c r="BF1770" t="s">
        <v>3</v>
      </c>
      <c r="BG1770" t="s">
        <v>3</v>
      </c>
      <c r="BH1770" t="s">
        <v>3</v>
      </c>
      <c r="BI1770" t="s">
        <v>3</v>
      </c>
      <c r="BJ1770" s="18" t="s">
        <v>6139</v>
      </c>
      <c r="BK1770" t="s">
        <v>3</v>
      </c>
      <c r="BL1770" t="s">
        <v>132</v>
      </c>
      <c r="BM1770" t="s">
        <v>1</v>
      </c>
      <c r="BN1770">
        <f>Tabla1[[#This Row],[precio del paquete]]</f>
        <v>14800</v>
      </c>
      <c r="BO1770" t="s">
        <v>1</v>
      </c>
      <c r="BP1770" t="s">
        <v>1</v>
      </c>
      <c r="BQ1770" t="s">
        <v>1</v>
      </c>
      <c r="BR1770" t="s">
        <v>1</v>
      </c>
      <c r="BS1770" t="s">
        <v>1</v>
      </c>
      <c r="BT1770" t="s">
        <v>1</v>
      </c>
      <c r="BU1770" t="s">
        <v>1</v>
      </c>
      <c r="BV1770" t="s">
        <v>1</v>
      </c>
      <c r="BW1770" t="s">
        <v>0</v>
      </c>
      <c r="BX1770" t="s">
        <v>1</v>
      </c>
      <c r="BY1770" t="s">
        <v>1</v>
      </c>
      <c r="BZ1770" t="s">
        <v>1</v>
      </c>
      <c r="CA1770" t="s">
        <v>1</v>
      </c>
      <c r="CB1770" t="s">
        <v>1</v>
      </c>
      <c r="CD1770" t="str" cm="1">
        <f t="array" aca="1" ref="CD1770" ca="1">eConcatenar(A1770:CB1770,"|")</f>
        <v>tMxb48lqBw8ecnPI|PAR2020-3162|3|MEMORIAL|TABASCO|PARAISO|CHILTEPEC|2020-01-12|14800|0|100|50|1|0|0|0|0|0|0|0|0|0|0|0|0|0|0|CUPIL|OVANDO|NURI|SOLTERO|X|X|CHILTEPEC SECCION BANCO|CHILTEPEC|X|9333033061|X|X|X|CHILTEPEC SECCION BANCO|X|LUNES|X|X|X|X|X|DOMICILIO |5450|9350|0|0|0|2022-07-01|2022-07-08|x|x|x|x|x|QWZGYT4O9KVTQO|x|HOMBRE|X|14800|X|X|X|X|X|X|X|X|CARDENAS|X|X|X|X|X</v>
      </c>
    </row>
    <row r="1771" spans="1:82" x14ac:dyDescent="0.25">
      <c r="A1771" t="s">
        <v>1905</v>
      </c>
      <c r="B1771" t="s">
        <v>2211</v>
      </c>
      <c r="C1771">
        <v>3</v>
      </c>
      <c r="D1771" t="s">
        <v>3183</v>
      </c>
      <c r="E1771" t="s">
        <v>3188</v>
      </c>
      <c r="F1771" t="s">
        <v>3192</v>
      </c>
      <c r="G1771" t="s">
        <v>3245</v>
      </c>
      <c r="H1771" t="s">
        <v>3806</v>
      </c>
      <c r="I1771">
        <v>14800</v>
      </c>
      <c r="J1771">
        <v>0</v>
      </c>
      <c r="K1771">
        <v>50</v>
      </c>
      <c r="L1771">
        <v>50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 t="s">
        <v>4331</v>
      </c>
      <c r="AC1771" t="s">
        <v>4332</v>
      </c>
      <c r="AD1771" t="s">
        <v>4333</v>
      </c>
      <c r="AE1771" t="s">
        <v>4</v>
      </c>
      <c r="AF1771" t="s">
        <v>1</v>
      </c>
      <c r="AG1771" t="s">
        <v>1</v>
      </c>
      <c r="AH1771" t="s">
        <v>3245</v>
      </c>
      <c r="AI1771" t="s">
        <v>3245</v>
      </c>
      <c r="AJ1771" t="s">
        <v>1</v>
      </c>
      <c r="AK1771">
        <v>9331128399</v>
      </c>
      <c r="AL1771" t="s">
        <v>1</v>
      </c>
      <c r="AM1771" t="s">
        <v>1</v>
      </c>
      <c r="AN1771" t="s">
        <v>1</v>
      </c>
      <c r="AO1771" t="s">
        <v>3245</v>
      </c>
      <c r="AP1771" t="s">
        <v>1</v>
      </c>
      <c r="AQ1771" t="s">
        <v>2</v>
      </c>
      <c r="AR1771" t="s">
        <v>1</v>
      </c>
      <c r="AS1771" t="s">
        <v>1</v>
      </c>
      <c r="AT1771" t="s">
        <v>1</v>
      </c>
      <c r="AU1771" t="s">
        <v>1</v>
      </c>
      <c r="AV1771" t="s">
        <v>1</v>
      </c>
      <c r="AW1771" t="s">
        <v>11</v>
      </c>
      <c r="AX1771">
        <f>Tabla1[[#This Row],[precio del paquete]]-Tabla1[[#This Row],[Saldo_Deudor]]</f>
        <v>930</v>
      </c>
      <c r="AY1771">
        <v>13870</v>
      </c>
      <c r="AZ1771">
        <v>0</v>
      </c>
      <c r="BA1771">
        <v>0</v>
      </c>
      <c r="BB1771" s="20">
        <v>0</v>
      </c>
      <c r="BC1771" t="s">
        <v>4066</v>
      </c>
      <c r="BD1771" t="s">
        <v>3970</v>
      </c>
      <c r="BE1771" t="s">
        <v>3</v>
      </c>
      <c r="BF1771" t="s">
        <v>3</v>
      </c>
      <c r="BG1771" t="s">
        <v>3</v>
      </c>
      <c r="BH1771" t="s">
        <v>3</v>
      </c>
      <c r="BI1771" t="s">
        <v>3</v>
      </c>
      <c r="BJ1771" s="19" t="s">
        <v>6139</v>
      </c>
      <c r="BK1771" t="s">
        <v>3</v>
      </c>
      <c r="BL1771" t="s">
        <v>132</v>
      </c>
      <c r="BM1771" t="s">
        <v>1</v>
      </c>
      <c r="BN1771">
        <f>Tabla1[[#This Row],[precio del paquete]]</f>
        <v>14800</v>
      </c>
      <c r="BO1771" t="s">
        <v>1</v>
      </c>
      <c r="BP1771" t="s">
        <v>1</v>
      </c>
      <c r="BQ1771" t="s">
        <v>1</v>
      </c>
      <c r="BR1771" t="s">
        <v>1</v>
      </c>
      <c r="BS1771" t="s">
        <v>1</v>
      </c>
      <c r="BT1771" t="s">
        <v>1</v>
      </c>
      <c r="BU1771" t="s">
        <v>1</v>
      </c>
      <c r="BV1771" t="s">
        <v>1</v>
      </c>
      <c r="BW1771" t="s">
        <v>0</v>
      </c>
      <c r="BX1771" t="s">
        <v>1</v>
      </c>
      <c r="BY1771" t="s">
        <v>1</v>
      </c>
      <c r="BZ1771" t="s">
        <v>1</v>
      </c>
      <c r="CA1771" t="s">
        <v>1</v>
      </c>
      <c r="CB1771" t="s">
        <v>1</v>
      </c>
      <c r="CD1771" t="str" cm="1">
        <f t="array" aca="1" ref="CD1771" ca="1">eConcatenar(A1771:CB1771,"|")</f>
        <v>xnpB7a9JN2xChjPU|PAR2021-2157|3|MEMORIAL|TABASCO|PARAISO|CHILTEPEC|2021-06-23|14800|0|50|50|0|0|0|0|0|0|0|0|0|0|0|0|0|0|0|CONTRERAS|CERINO|ESPERANZA|SOLTERO|X|X|CHILTEPEC|CHILTEPEC|X|9331128399|X|X|X|CHILTEPEC|X|LUNES|X|X|X|X|X|DOMICILIO |930|13870|0|0|0|2021-01-12|2021-01-19|x|x|x|x|x|QWZGYT4O9KVTQO|x|HOMBRE|X|14800|X|X|X|X|X|X|X|X|CARDENAS|X|X|X|X|X</v>
      </c>
    </row>
    <row r="1772" spans="1:82" x14ac:dyDescent="0.25">
      <c r="A1772" t="s">
        <v>1906</v>
      </c>
      <c r="B1772" t="s">
        <v>2596</v>
      </c>
      <c r="C1772">
        <v>3</v>
      </c>
      <c r="D1772" t="s">
        <v>3187</v>
      </c>
      <c r="E1772" t="s">
        <v>3188</v>
      </c>
      <c r="F1772" t="s">
        <v>3192</v>
      </c>
      <c r="G1772" t="s">
        <v>3474</v>
      </c>
      <c r="H1772" t="s">
        <v>3808</v>
      </c>
      <c r="I1772">
        <v>12900</v>
      </c>
      <c r="J1772">
        <v>0</v>
      </c>
      <c r="K1772">
        <v>100</v>
      </c>
      <c r="L1772">
        <v>50</v>
      </c>
      <c r="M1772">
        <v>1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 t="s">
        <v>4206</v>
      </c>
      <c r="AC1772" t="s">
        <v>4272</v>
      </c>
      <c r="AD1772" t="s">
        <v>4766</v>
      </c>
      <c r="AE1772" t="s">
        <v>4</v>
      </c>
      <c r="AF1772" t="s">
        <v>1</v>
      </c>
      <c r="AG1772" t="s">
        <v>1</v>
      </c>
      <c r="AH1772" t="s">
        <v>3245</v>
      </c>
      <c r="AI1772" t="s">
        <v>3474</v>
      </c>
      <c r="AJ1772" t="s">
        <v>1</v>
      </c>
      <c r="AK1772" t="s">
        <v>1</v>
      </c>
      <c r="AL1772" t="s">
        <v>1</v>
      </c>
      <c r="AM1772" t="s">
        <v>1</v>
      </c>
      <c r="AN1772" t="s">
        <v>1</v>
      </c>
      <c r="AO1772" t="s">
        <v>3245</v>
      </c>
      <c r="AP1772" t="s">
        <v>1</v>
      </c>
      <c r="AQ1772" t="s">
        <v>2</v>
      </c>
      <c r="AR1772" t="s">
        <v>1</v>
      </c>
      <c r="AS1772" t="s">
        <v>1</v>
      </c>
      <c r="AT1772" t="s">
        <v>1</v>
      </c>
      <c r="AU1772" t="s">
        <v>1</v>
      </c>
      <c r="AV1772" t="s">
        <v>1</v>
      </c>
      <c r="AW1772" t="s">
        <v>11</v>
      </c>
      <c r="AX1772">
        <f>Tabla1[[#This Row],[precio del paquete]]-Tabla1[[#This Row],[Saldo_Deudor]]</f>
        <v>7200</v>
      </c>
      <c r="AY1772">
        <v>5700</v>
      </c>
      <c r="AZ1772">
        <v>0</v>
      </c>
      <c r="BA1772">
        <v>0</v>
      </c>
      <c r="BB1772" s="20">
        <v>0</v>
      </c>
      <c r="BC1772" t="s">
        <v>3781</v>
      </c>
      <c r="BD1772" t="s">
        <v>3894</v>
      </c>
      <c r="BE1772" t="s">
        <v>3</v>
      </c>
      <c r="BF1772" t="s">
        <v>3</v>
      </c>
      <c r="BG1772" t="s">
        <v>3</v>
      </c>
      <c r="BH1772" t="s">
        <v>3</v>
      </c>
      <c r="BI1772" t="s">
        <v>3</v>
      </c>
      <c r="BJ1772" s="18" t="s">
        <v>6139</v>
      </c>
      <c r="BK1772" t="s">
        <v>3</v>
      </c>
      <c r="BL1772" t="s">
        <v>132</v>
      </c>
      <c r="BM1772" t="s">
        <v>1</v>
      </c>
      <c r="BN1772">
        <f>Tabla1[[#This Row],[precio del paquete]]</f>
        <v>12900</v>
      </c>
      <c r="BO1772" t="s">
        <v>1</v>
      </c>
      <c r="BP1772" t="s">
        <v>1</v>
      </c>
      <c r="BQ1772" t="s">
        <v>1</v>
      </c>
      <c r="BR1772" t="s">
        <v>1</v>
      </c>
      <c r="BS1772" t="s">
        <v>1</v>
      </c>
      <c r="BT1772" t="s">
        <v>1</v>
      </c>
      <c r="BU1772" t="s">
        <v>1</v>
      </c>
      <c r="BV1772" t="s">
        <v>1</v>
      </c>
      <c r="BW1772" t="s">
        <v>0</v>
      </c>
      <c r="BX1772" t="s">
        <v>1</v>
      </c>
      <c r="BY1772" t="s">
        <v>1</v>
      </c>
      <c r="BZ1772" t="s">
        <v>1</v>
      </c>
      <c r="CA1772" t="s">
        <v>1</v>
      </c>
      <c r="CB1772" t="s">
        <v>1</v>
      </c>
      <c r="CD1772" t="str" cm="1">
        <f t="array" aca="1" ref="CD1772" ca="1">eConcatenar(A1772:CB1772,"|")</f>
        <v>B2wwxCn5a1iBA5ay|PAR2019-2568|3|ECONOLINE|TABASCO|PARAISO|PENJAMO|2019-12-09|12900|0|100|50|1|0|0|0|0|0|0|0|0|0|0|0|0|0|0|MARTINEZ|BOLAINA|MARIA ELIZABETH|SOLTERO|X|X|CHILTEPEC|PENJAMO|X|X|X|X|X|CHILTEPEC|X|LUNES|X|X|X|X|X|DOMICILIO |7200|5700|0|0|0|2021-11-13|2021-11-20|x|x|x|x|x|QWZGYT4O9KVTQO|x|HOMBRE|X|12900|X|X|X|X|X|X|X|X|CARDENAS|X|X|X|X|X</v>
      </c>
    </row>
    <row r="1773" spans="1:82" x14ac:dyDescent="0.25">
      <c r="A1773" t="s">
        <v>1907</v>
      </c>
      <c r="B1773" t="s">
        <v>2212</v>
      </c>
      <c r="C1773">
        <v>3</v>
      </c>
      <c r="D1773" t="s">
        <v>3183</v>
      </c>
      <c r="E1773" t="s">
        <v>3188</v>
      </c>
      <c r="F1773" t="s">
        <v>3192</v>
      </c>
      <c r="G1773" t="s">
        <v>3245</v>
      </c>
      <c r="H1773" t="s">
        <v>3767</v>
      </c>
      <c r="I1773">
        <v>14800</v>
      </c>
      <c r="J1773">
        <v>0</v>
      </c>
      <c r="K1773">
        <v>200</v>
      </c>
      <c r="L1773">
        <v>50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0</v>
      </c>
      <c r="AB1773" t="s">
        <v>4325</v>
      </c>
      <c r="AC1773" t="s">
        <v>4246</v>
      </c>
      <c r="AD1773" t="s">
        <v>4281</v>
      </c>
      <c r="AE1773" t="s">
        <v>4</v>
      </c>
      <c r="AF1773" t="s">
        <v>1</v>
      </c>
      <c r="AG1773" t="s">
        <v>1</v>
      </c>
      <c r="AH1773" t="s">
        <v>5247</v>
      </c>
      <c r="AI1773" t="s">
        <v>3245</v>
      </c>
      <c r="AJ1773" t="s">
        <v>1</v>
      </c>
      <c r="AK1773">
        <v>9331531492</v>
      </c>
      <c r="AL1773" t="s">
        <v>1</v>
      </c>
      <c r="AM1773" t="s">
        <v>1</v>
      </c>
      <c r="AN1773" t="s">
        <v>1</v>
      </c>
      <c r="AO1773" t="s">
        <v>5247</v>
      </c>
      <c r="AP1773" t="s">
        <v>1</v>
      </c>
      <c r="AQ1773" t="s">
        <v>2</v>
      </c>
      <c r="AR1773" t="s">
        <v>1</v>
      </c>
      <c r="AS1773" t="s">
        <v>1</v>
      </c>
      <c r="AT1773" t="s">
        <v>1</v>
      </c>
      <c r="AU1773" t="s">
        <v>1</v>
      </c>
      <c r="AV1773" t="s">
        <v>1</v>
      </c>
      <c r="AW1773" t="s">
        <v>11</v>
      </c>
      <c r="AX1773">
        <f>Tabla1[[#This Row],[precio del paquete]]-Tabla1[[#This Row],[Saldo_Deudor]]</f>
        <v>7300</v>
      </c>
      <c r="AY1773">
        <v>7500</v>
      </c>
      <c r="AZ1773">
        <v>0</v>
      </c>
      <c r="BA1773">
        <v>0</v>
      </c>
      <c r="BB1773" s="20">
        <v>0</v>
      </c>
      <c r="BC1773" t="s">
        <v>3983</v>
      </c>
      <c r="BD1773" t="s">
        <v>6048</v>
      </c>
      <c r="BE1773" t="s">
        <v>3</v>
      </c>
      <c r="BF1773" t="s">
        <v>3</v>
      </c>
      <c r="BG1773" t="s">
        <v>3</v>
      </c>
      <c r="BH1773" t="s">
        <v>3</v>
      </c>
      <c r="BI1773" t="s">
        <v>3</v>
      </c>
      <c r="BJ1773" s="19" t="s">
        <v>6139</v>
      </c>
      <c r="BK1773" t="s">
        <v>3</v>
      </c>
      <c r="BL1773" t="s">
        <v>132</v>
      </c>
      <c r="BM1773" t="s">
        <v>1</v>
      </c>
      <c r="BN1773">
        <f>Tabla1[[#This Row],[precio del paquete]]</f>
        <v>14800</v>
      </c>
      <c r="BO1773" t="s">
        <v>1</v>
      </c>
      <c r="BP1773" t="s">
        <v>1</v>
      </c>
      <c r="BQ1773" t="s">
        <v>1</v>
      </c>
      <c r="BR1773" t="s">
        <v>1</v>
      </c>
      <c r="BS1773" t="s">
        <v>1</v>
      </c>
      <c r="BT1773" t="s">
        <v>1</v>
      </c>
      <c r="BU1773" t="s">
        <v>1</v>
      </c>
      <c r="BV1773" t="s">
        <v>1</v>
      </c>
      <c r="BW1773" t="s">
        <v>0</v>
      </c>
      <c r="BX1773" t="s">
        <v>1</v>
      </c>
      <c r="BY1773" t="s">
        <v>1</v>
      </c>
      <c r="BZ1773" t="s">
        <v>1</v>
      </c>
      <c r="CA1773" t="s">
        <v>1</v>
      </c>
      <c r="CB1773" t="s">
        <v>1</v>
      </c>
      <c r="CD1773" t="str" cm="1">
        <f t="array" aca="1" ref="CD1773" ca="1">eConcatenar(A1773:CB1773,"|")</f>
        <v>XCjkBFP0dQN4tB6W|PAR2021-3376|3|MEMORIAL|TABASCO|PARAISO|CHILTEPEC|2021-10-20|14800|0|200|50|0|0|0|0|0|0|0|0|0|0|0|0|0|0|0|SEGURA|JIMENEZ|ROSA|SOLTERO|X|X|CALLE JOSE MARIA PINO SUAREZ|CHILTEPEC|X|9331531492|X|X|X|CALLE JOSE MARIA PINO SUAREZ|X|LUNES|X|X|X|X|X|DOMICILIO |7300|7500|0|0|0|2022-07-01|2022-07-08|x|x|x|x|x|QWZGYT4O9KVTQO|x|HOMBRE|X|14800|X|X|X|X|X|X|X|X|CARDENAS|X|X|X|X|X</v>
      </c>
    </row>
    <row r="1774" spans="1:82" x14ac:dyDescent="0.25">
      <c r="A1774" t="s">
        <v>1908</v>
      </c>
      <c r="B1774" t="s">
        <v>2213</v>
      </c>
      <c r="C1774">
        <v>3</v>
      </c>
      <c r="D1774" t="s">
        <v>3183</v>
      </c>
      <c r="E1774" t="s">
        <v>3188</v>
      </c>
      <c r="F1774" t="s">
        <v>3192</v>
      </c>
      <c r="G1774" t="s">
        <v>3245</v>
      </c>
      <c r="H1774" t="s">
        <v>3807</v>
      </c>
      <c r="I1774">
        <v>14800</v>
      </c>
      <c r="J1774">
        <v>0</v>
      </c>
      <c r="K1774">
        <v>200</v>
      </c>
      <c r="L1774">
        <v>50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 t="s">
        <v>4334</v>
      </c>
      <c r="AC1774" t="s">
        <v>4201</v>
      </c>
      <c r="AD1774" t="s">
        <v>4335</v>
      </c>
      <c r="AE1774" t="s">
        <v>4</v>
      </c>
      <c r="AF1774" t="s">
        <v>1</v>
      </c>
      <c r="AG1774" t="s">
        <v>1</v>
      </c>
      <c r="AH1774" t="s">
        <v>3245</v>
      </c>
      <c r="AI1774" t="s">
        <v>3245</v>
      </c>
      <c r="AJ1774" t="s">
        <v>1</v>
      </c>
      <c r="AK1774">
        <v>9331347289</v>
      </c>
      <c r="AL1774" t="s">
        <v>1</v>
      </c>
      <c r="AM1774" t="s">
        <v>1</v>
      </c>
      <c r="AN1774" t="s">
        <v>1</v>
      </c>
      <c r="AO1774" t="s">
        <v>3245</v>
      </c>
      <c r="AP1774" t="s">
        <v>1</v>
      </c>
      <c r="AQ1774" t="s">
        <v>2</v>
      </c>
      <c r="AR1774" t="s">
        <v>1</v>
      </c>
      <c r="AS1774" t="s">
        <v>1</v>
      </c>
      <c r="AT1774" t="s">
        <v>1</v>
      </c>
      <c r="AU1774" t="s">
        <v>1</v>
      </c>
      <c r="AV1774" t="s">
        <v>1</v>
      </c>
      <c r="AW1774" t="s">
        <v>11</v>
      </c>
      <c r="AX1774">
        <f>Tabla1[[#This Row],[precio del paquete]]-Tabla1[[#This Row],[Saldo_Deudor]]</f>
        <v>8800</v>
      </c>
      <c r="AY1774">
        <v>6000</v>
      </c>
      <c r="AZ1774">
        <v>0</v>
      </c>
      <c r="BA1774">
        <v>0</v>
      </c>
      <c r="BB1774" s="20">
        <v>0</v>
      </c>
      <c r="BC1774" t="s">
        <v>3983</v>
      </c>
      <c r="BD1774" t="s">
        <v>6048</v>
      </c>
      <c r="BE1774" t="s">
        <v>3</v>
      </c>
      <c r="BF1774" t="s">
        <v>3</v>
      </c>
      <c r="BG1774" t="s">
        <v>3</v>
      </c>
      <c r="BH1774" t="s">
        <v>3</v>
      </c>
      <c r="BI1774" t="s">
        <v>3</v>
      </c>
      <c r="BJ1774" s="18" t="s">
        <v>6139</v>
      </c>
      <c r="BK1774" t="s">
        <v>3</v>
      </c>
      <c r="BL1774" t="s">
        <v>132</v>
      </c>
      <c r="BM1774" t="s">
        <v>1</v>
      </c>
      <c r="BN1774">
        <f>Tabla1[[#This Row],[precio del paquete]]</f>
        <v>14800</v>
      </c>
      <c r="BO1774" t="s">
        <v>1</v>
      </c>
      <c r="BP1774" t="s">
        <v>1</v>
      </c>
      <c r="BQ1774" t="s">
        <v>1</v>
      </c>
      <c r="BR1774" t="s">
        <v>1</v>
      </c>
      <c r="BS1774" t="s">
        <v>1</v>
      </c>
      <c r="BT1774" t="s">
        <v>1</v>
      </c>
      <c r="BU1774" t="s">
        <v>1</v>
      </c>
      <c r="BV1774" t="s">
        <v>1</v>
      </c>
      <c r="BW1774" t="s">
        <v>0</v>
      </c>
      <c r="BX1774" t="s">
        <v>1</v>
      </c>
      <c r="BY1774" t="s">
        <v>1</v>
      </c>
      <c r="BZ1774" t="s">
        <v>1</v>
      </c>
      <c r="CA1774" t="s">
        <v>1</v>
      </c>
      <c r="CB1774" t="s">
        <v>1</v>
      </c>
      <c r="CD1774" t="str" cm="1">
        <f t="array" aca="1" ref="CD1774" ca="1">eConcatenar(A1774:CB1774,"|")</f>
        <v>RIKell5TIovqOLgO|PAR2020-1762|3|MEMORIAL|TABASCO|PARAISO|CHILTEPEC|2020-08-28|14800|0|200|50|0|0|0|0|0|0|0|0|0|0|0|0|0|0|0|DEL CARMEN|HERNANDEZ|EDIT|SOLTERO|X|X|CHILTEPEC|CHILTEPEC|X|9331347289|X|X|X|CHILTEPEC|X|LUNES|X|X|X|X|X|DOMICILIO |8800|6000|0|0|0|2022-07-01|2022-07-08|x|x|x|x|x|QWZGYT4O9KVTQO|x|HOMBRE|X|14800|X|X|X|X|X|X|X|X|CARDENAS|X|X|X|X|X</v>
      </c>
    </row>
    <row r="1775" spans="1:82" x14ac:dyDescent="0.25">
      <c r="A1775" t="s">
        <v>1909</v>
      </c>
      <c r="B1775" t="s">
        <v>2387</v>
      </c>
      <c r="C1775">
        <v>3</v>
      </c>
      <c r="D1775" t="s">
        <v>3187</v>
      </c>
      <c r="E1775" t="s">
        <v>3188</v>
      </c>
      <c r="F1775" t="s">
        <v>3192</v>
      </c>
      <c r="G1775" t="s">
        <v>3346</v>
      </c>
      <c r="H1775" t="s">
        <v>3763</v>
      </c>
      <c r="I1775">
        <v>12900</v>
      </c>
      <c r="J1775">
        <v>0</v>
      </c>
      <c r="K1775">
        <v>200</v>
      </c>
      <c r="L1775">
        <v>50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 t="s">
        <v>4184</v>
      </c>
      <c r="AC1775" t="s">
        <v>4555</v>
      </c>
      <c r="AD1775" t="s">
        <v>4564</v>
      </c>
      <c r="AE1775" t="s">
        <v>4</v>
      </c>
      <c r="AF1775" t="s">
        <v>1</v>
      </c>
      <c r="AG1775" t="s">
        <v>1</v>
      </c>
      <c r="AH1775" t="s">
        <v>3346</v>
      </c>
      <c r="AI1775" t="s">
        <v>3346</v>
      </c>
      <c r="AJ1775" t="s">
        <v>1</v>
      </c>
      <c r="AK1775">
        <v>9371216548</v>
      </c>
      <c r="AL1775" t="s">
        <v>1</v>
      </c>
      <c r="AM1775" t="s">
        <v>1</v>
      </c>
      <c r="AN1775" t="s">
        <v>1</v>
      </c>
      <c r="AO1775" t="s">
        <v>3346</v>
      </c>
      <c r="AP1775" t="s">
        <v>1</v>
      </c>
      <c r="AQ1775" t="s">
        <v>2</v>
      </c>
      <c r="AR1775" t="s">
        <v>1</v>
      </c>
      <c r="AS1775" t="s">
        <v>1</v>
      </c>
      <c r="AT1775" t="s">
        <v>1</v>
      </c>
      <c r="AU1775" t="s">
        <v>1</v>
      </c>
      <c r="AV1775" t="s">
        <v>1</v>
      </c>
      <c r="AW1775" t="s">
        <v>11</v>
      </c>
      <c r="AX1775">
        <f>Tabla1[[#This Row],[precio del paquete]]-Tabla1[[#This Row],[Saldo_Deudor]]</f>
        <v>11500</v>
      </c>
      <c r="AY1775">
        <v>1400</v>
      </c>
      <c r="AZ1775">
        <v>0</v>
      </c>
      <c r="BA1775">
        <v>0</v>
      </c>
      <c r="BB1775" s="20">
        <v>0</v>
      </c>
      <c r="BC1775" t="s">
        <v>3988</v>
      </c>
      <c r="BD1775" t="s">
        <v>3768</v>
      </c>
      <c r="BE1775" t="s">
        <v>3</v>
      </c>
      <c r="BF1775" t="s">
        <v>3</v>
      </c>
      <c r="BG1775" t="s">
        <v>3</v>
      </c>
      <c r="BH1775" t="s">
        <v>3</v>
      </c>
      <c r="BI1775" t="s">
        <v>3</v>
      </c>
      <c r="BJ1775" s="19" t="s">
        <v>6139</v>
      </c>
      <c r="BK1775" t="s">
        <v>3</v>
      </c>
      <c r="BL1775" t="s">
        <v>132</v>
      </c>
      <c r="BM1775" t="s">
        <v>1</v>
      </c>
      <c r="BN1775">
        <f>Tabla1[[#This Row],[precio del paquete]]</f>
        <v>12900</v>
      </c>
      <c r="BO1775" t="s">
        <v>1</v>
      </c>
      <c r="BP1775" t="s">
        <v>1</v>
      </c>
      <c r="BQ1775" t="s">
        <v>1</v>
      </c>
      <c r="BR1775" t="s">
        <v>1</v>
      </c>
      <c r="BS1775" t="s">
        <v>1</v>
      </c>
      <c r="BT1775" t="s">
        <v>1</v>
      </c>
      <c r="BU1775" t="s">
        <v>1</v>
      </c>
      <c r="BV1775" t="s">
        <v>1</v>
      </c>
      <c r="BW1775" t="s">
        <v>0</v>
      </c>
      <c r="BX1775" t="s">
        <v>1</v>
      </c>
      <c r="BY1775" t="s">
        <v>1</v>
      </c>
      <c r="BZ1775" t="s">
        <v>1</v>
      </c>
      <c r="CA1775" t="s">
        <v>1</v>
      </c>
      <c r="CB1775" t="s">
        <v>1</v>
      </c>
      <c r="CD1775" t="str" cm="1">
        <f t="array" aca="1" ref="CD1775" ca="1">eConcatenar(A1775:CB1775,"|")</f>
        <v>RpDAMkAzwqXOgAGL|PAR2019-0583|3|ECONOLINE|TABASCO|PARAISO|EL BELLOTE|2022-02-01|12900|0|200|50|0|0|0|0|0|0|0|0|0|0|0|0|0|0|0|PEREZ|WILSON|ANGEL|SOLTERO|X|X|EL BELLOTE|EL BELLOTE|X|9371216548|X|X|X|EL BELLOTE|X|LUNES|X|X|X|X|X|DOMICILIO |11500|1400|0|0|0|2022-01-15|2022-01-22|x|x|x|x|x|QWZGYT4O9KVTQO|x|HOMBRE|X|12900|X|X|X|X|X|X|X|X|CARDENAS|X|X|X|X|X</v>
      </c>
    </row>
    <row r="1776" spans="1:82" x14ac:dyDescent="0.25">
      <c r="A1776" t="s">
        <v>1910</v>
      </c>
      <c r="B1776" t="s">
        <v>2160</v>
      </c>
      <c r="C1776">
        <v>3</v>
      </c>
      <c r="D1776" t="s">
        <v>3183</v>
      </c>
      <c r="E1776" t="s">
        <v>3188</v>
      </c>
      <c r="F1776" t="s">
        <v>3190</v>
      </c>
      <c r="G1776" t="s">
        <v>3215</v>
      </c>
      <c r="H1776" t="s">
        <v>3773</v>
      </c>
      <c r="I1776">
        <v>14800</v>
      </c>
      <c r="J1776">
        <v>0</v>
      </c>
      <c r="K1776">
        <v>100</v>
      </c>
      <c r="L1776">
        <v>50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 t="s">
        <v>4243</v>
      </c>
      <c r="AC1776" t="s">
        <v>4244</v>
      </c>
      <c r="AD1776" t="s">
        <v>4245</v>
      </c>
      <c r="AE1776" t="s">
        <v>4</v>
      </c>
      <c r="AF1776" t="s">
        <v>1</v>
      </c>
      <c r="AG1776" t="s">
        <v>1</v>
      </c>
      <c r="AH1776" t="s">
        <v>3215</v>
      </c>
      <c r="AI1776" t="s">
        <v>3215</v>
      </c>
      <c r="AJ1776" t="s">
        <v>1</v>
      </c>
      <c r="AK1776">
        <v>9171180685</v>
      </c>
      <c r="AL1776" t="s">
        <v>1</v>
      </c>
      <c r="AM1776" t="s">
        <v>1</v>
      </c>
      <c r="AN1776" t="s">
        <v>1</v>
      </c>
      <c r="AO1776" t="s">
        <v>3215</v>
      </c>
      <c r="AP1776" t="s">
        <v>1</v>
      </c>
      <c r="AQ1776" t="s">
        <v>2</v>
      </c>
      <c r="AR1776" t="s">
        <v>1</v>
      </c>
      <c r="AS1776" t="s">
        <v>1</v>
      </c>
      <c r="AT1776" t="s">
        <v>1</v>
      </c>
      <c r="AU1776" t="s">
        <v>1</v>
      </c>
      <c r="AV1776" t="s">
        <v>1</v>
      </c>
      <c r="AW1776" t="s">
        <v>11</v>
      </c>
      <c r="AX1776">
        <f>Tabla1[[#This Row],[precio del paquete]]-Tabla1[[#This Row],[Saldo_Deudor]]</f>
        <v>1700</v>
      </c>
      <c r="AY1776">
        <v>13100</v>
      </c>
      <c r="AZ1776">
        <v>0</v>
      </c>
      <c r="BA1776">
        <v>0</v>
      </c>
      <c r="BB1776" s="20">
        <v>0</v>
      </c>
      <c r="BC1776" t="s">
        <v>4124</v>
      </c>
      <c r="BD1776" t="s">
        <v>4103</v>
      </c>
      <c r="BE1776" t="s">
        <v>3</v>
      </c>
      <c r="BF1776" t="s">
        <v>3</v>
      </c>
      <c r="BG1776" t="s">
        <v>3</v>
      </c>
      <c r="BH1776" t="s">
        <v>3</v>
      </c>
      <c r="BI1776" t="s">
        <v>3</v>
      </c>
      <c r="BJ1776" s="18" t="s">
        <v>6139</v>
      </c>
      <c r="BK1776" t="s">
        <v>3</v>
      </c>
      <c r="BL1776" t="s">
        <v>132</v>
      </c>
      <c r="BM1776" t="s">
        <v>1</v>
      </c>
      <c r="BN1776">
        <f>Tabla1[[#This Row],[precio del paquete]]</f>
        <v>14800</v>
      </c>
      <c r="BO1776" t="s">
        <v>1</v>
      </c>
      <c r="BP1776" t="s">
        <v>1</v>
      </c>
      <c r="BQ1776" t="s">
        <v>1</v>
      </c>
      <c r="BR1776" t="s">
        <v>1</v>
      </c>
      <c r="BS1776" t="s">
        <v>1</v>
      </c>
      <c r="BT1776" t="s">
        <v>1</v>
      </c>
      <c r="BU1776" t="s">
        <v>1</v>
      </c>
      <c r="BV1776" t="s">
        <v>1</v>
      </c>
      <c r="BW1776" t="s">
        <v>0</v>
      </c>
      <c r="BX1776" t="s">
        <v>1</v>
      </c>
      <c r="BY1776" t="s">
        <v>1</v>
      </c>
      <c r="BZ1776" t="s">
        <v>1</v>
      </c>
      <c r="CA1776" t="s">
        <v>1</v>
      </c>
      <c r="CB1776" t="s">
        <v>1</v>
      </c>
      <c r="CD1776" t="str" cm="1">
        <f t="array" aca="1" ref="CD1776" ca="1">eConcatenar(A1776:CB1776,"|")</f>
        <v>FO91WDZvhl8PsaqG|CAR2021-5496|3|MEMORIAL|TABASCO|HUIMANGUILLO|BENITO JUAREZ|2021-09-22|14800|0|100|50|0|0|0|0|0|0|0|0|0|0|0|0|0|0|0|ALPUCHE|AGUIRRE|CLEVER RAMON|SOLTERO|X|X|BENITO JUAREZ|BENITO JUAREZ|X|9171180685|X|X|X|BENITO JUAREZ|X|LUNES|X|X|X|X|X|DOMICILIO |1700|13100|0|0|0|2022-01-21|2022-01-28|x|x|x|x|x|QWZGYT4O9KVTQO|x|HOMBRE|X|14800|X|X|X|X|X|X|X|X|CARDENAS|X|X|X|X|X</v>
      </c>
    </row>
    <row r="1777" spans="1:82" x14ac:dyDescent="0.25">
      <c r="A1777" t="s">
        <v>1911</v>
      </c>
      <c r="B1777" t="s">
        <v>2496</v>
      </c>
      <c r="C1777">
        <v>3</v>
      </c>
      <c r="D1777" t="s">
        <v>3183</v>
      </c>
      <c r="E1777" t="s">
        <v>3188</v>
      </c>
      <c r="F1777" t="s">
        <v>3189</v>
      </c>
      <c r="G1777" t="s">
        <v>3407</v>
      </c>
      <c r="H1777" t="s">
        <v>3925</v>
      </c>
      <c r="I1777">
        <v>14800</v>
      </c>
      <c r="J1777">
        <v>0</v>
      </c>
      <c r="K1777">
        <v>200</v>
      </c>
      <c r="L1777">
        <v>50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 t="s">
        <v>7</v>
      </c>
      <c r="AC1777" t="s">
        <v>4183</v>
      </c>
      <c r="AD1777" t="s">
        <v>4672</v>
      </c>
      <c r="AE1777" t="s">
        <v>4</v>
      </c>
      <c r="AF1777" t="s">
        <v>1</v>
      </c>
      <c r="AG1777" t="s">
        <v>1</v>
      </c>
      <c r="AH1777" t="s">
        <v>5464</v>
      </c>
      <c r="AI1777" t="s">
        <v>3407</v>
      </c>
      <c r="AJ1777" t="s">
        <v>1</v>
      </c>
      <c r="AK1777">
        <v>9331570862</v>
      </c>
      <c r="AL1777" t="s">
        <v>1</v>
      </c>
      <c r="AM1777" t="s">
        <v>1</v>
      </c>
      <c r="AN1777" t="s">
        <v>1</v>
      </c>
      <c r="AO1777" t="s">
        <v>5464</v>
      </c>
      <c r="AP1777" t="s">
        <v>1</v>
      </c>
      <c r="AQ1777" t="s">
        <v>2</v>
      </c>
      <c r="AR1777" t="s">
        <v>1</v>
      </c>
      <c r="AS1777" t="s">
        <v>1</v>
      </c>
      <c r="AT1777" t="s">
        <v>1</v>
      </c>
      <c r="AU1777" t="s">
        <v>1</v>
      </c>
      <c r="AV1777" t="s">
        <v>1</v>
      </c>
      <c r="AW1777" t="s">
        <v>11</v>
      </c>
      <c r="AX1777">
        <f>Tabla1[[#This Row],[precio del paquete]]-Tabla1[[#This Row],[Saldo_Deudor]]</f>
        <v>700</v>
      </c>
      <c r="AY1777">
        <v>14100</v>
      </c>
      <c r="AZ1777">
        <v>0</v>
      </c>
      <c r="BA1777">
        <v>0</v>
      </c>
      <c r="BB1777" s="20">
        <v>0</v>
      </c>
      <c r="BC1777" t="s">
        <v>5987</v>
      </c>
      <c r="BD1777" t="s">
        <v>3896</v>
      </c>
      <c r="BE1777" t="s">
        <v>3</v>
      </c>
      <c r="BF1777" t="s">
        <v>3</v>
      </c>
      <c r="BG1777" t="s">
        <v>3</v>
      </c>
      <c r="BH1777" t="s">
        <v>3</v>
      </c>
      <c r="BI1777" t="s">
        <v>3</v>
      </c>
      <c r="BJ1777" s="19" t="s">
        <v>6137</v>
      </c>
      <c r="BK1777" t="s">
        <v>3</v>
      </c>
      <c r="BL1777" t="s">
        <v>132</v>
      </c>
      <c r="BM1777" t="s">
        <v>1</v>
      </c>
      <c r="BN1777">
        <f>Tabla1[[#This Row],[precio del paquete]]</f>
        <v>14800</v>
      </c>
      <c r="BO1777" t="s">
        <v>1</v>
      </c>
      <c r="BP1777" t="s">
        <v>1</v>
      </c>
      <c r="BQ1777" t="s">
        <v>1</v>
      </c>
      <c r="BR1777" t="s">
        <v>1</v>
      </c>
      <c r="BS1777" t="s">
        <v>1</v>
      </c>
      <c r="BT1777" t="s">
        <v>1</v>
      </c>
      <c r="BU1777" t="s">
        <v>1</v>
      </c>
      <c r="BV1777" t="s">
        <v>1</v>
      </c>
      <c r="BW1777" t="s">
        <v>0</v>
      </c>
      <c r="BX1777" t="s">
        <v>1</v>
      </c>
      <c r="BY1777" t="s">
        <v>1</v>
      </c>
      <c r="BZ1777" t="s">
        <v>1</v>
      </c>
      <c r="CA1777" t="s">
        <v>1</v>
      </c>
      <c r="CB1777" t="s">
        <v>1</v>
      </c>
      <c r="CD1777" t="str" cm="1">
        <f t="array" aca="1" ref="CD1777" ca="1">eConcatenar(A1777:CB1777,"|")</f>
        <v>2ZCJJ46wT6c68VHn|COM2021-2995|3|MEMORIAL|TABASCO|COMALCALCO|LA NUEVA CREACION |2021-09-28|14800|0|200|50|0|0|0|0|0|0|0|0|0|0|0|0|0|0|0|LOPEZ|DE LA CRUZ|SEBASTIANA|SOLTERO|X|X|MIGUEL HIDALGO PRIMERA|LA NUEVA CREACION |X|9331570862|X|X|X|MIGUEL HIDALGO PRIMERA|X|LUNES|X|X|X|X|X|DOMICILIO |700|14100|0|0|0|2021-12-24|2021-12-31|x|x|x|x|x|USLKFPYMMH7MCT1|x|HOMBRE|X|14800|X|X|X|X|X|X|X|X|CARDENAS|X|X|X|X|X</v>
      </c>
    </row>
    <row r="1778" spans="1:82" x14ac:dyDescent="0.25">
      <c r="A1778" t="s">
        <v>1912</v>
      </c>
      <c r="B1778" t="s">
        <v>2557</v>
      </c>
      <c r="C1778">
        <v>3</v>
      </c>
      <c r="D1778" t="s">
        <v>3183</v>
      </c>
      <c r="E1778" t="s">
        <v>3188</v>
      </c>
      <c r="F1778" t="s">
        <v>3189</v>
      </c>
      <c r="G1778" t="s">
        <v>3453</v>
      </c>
      <c r="H1778" t="s">
        <v>3787</v>
      </c>
      <c r="I1778">
        <v>14800</v>
      </c>
      <c r="J1778">
        <v>0</v>
      </c>
      <c r="K1778">
        <v>50</v>
      </c>
      <c r="L1778">
        <v>50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 t="s">
        <v>4726</v>
      </c>
      <c r="AC1778" t="s">
        <v>4727</v>
      </c>
      <c r="AD1778" t="s">
        <v>4728</v>
      </c>
      <c r="AE1778" t="s">
        <v>4</v>
      </c>
      <c r="AF1778" t="s">
        <v>1</v>
      </c>
      <c r="AG1778" t="s">
        <v>1</v>
      </c>
      <c r="AH1778" t="s">
        <v>3606</v>
      </c>
      <c r="AI1778" t="s">
        <v>3453</v>
      </c>
      <c r="AJ1778" t="s">
        <v>1</v>
      </c>
      <c r="AK1778">
        <v>9871162747</v>
      </c>
      <c r="AL1778" t="s">
        <v>1</v>
      </c>
      <c r="AM1778" t="s">
        <v>1</v>
      </c>
      <c r="AN1778" t="s">
        <v>1</v>
      </c>
      <c r="AO1778" t="s">
        <v>3606</v>
      </c>
      <c r="AP1778" t="s">
        <v>1</v>
      </c>
      <c r="AQ1778" t="s">
        <v>2</v>
      </c>
      <c r="AR1778" t="s">
        <v>1</v>
      </c>
      <c r="AS1778" t="s">
        <v>1</v>
      </c>
      <c r="AT1778" t="s">
        <v>1</v>
      </c>
      <c r="AU1778" t="s">
        <v>1</v>
      </c>
      <c r="AV1778" t="s">
        <v>1</v>
      </c>
      <c r="AW1778" t="s">
        <v>11</v>
      </c>
      <c r="AX1778">
        <f>Tabla1[[#This Row],[precio del paquete]]-Tabla1[[#This Row],[Saldo_Deudor]]</f>
        <v>550</v>
      </c>
      <c r="AY1778">
        <v>14250</v>
      </c>
      <c r="AZ1778">
        <v>0</v>
      </c>
      <c r="BA1778">
        <v>0</v>
      </c>
      <c r="BB1778" s="20">
        <v>0</v>
      </c>
      <c r="BC1778" t="s">
        <v>3766</v>
      </c>
      <c r="BD1778" t="s">
        <v>3794</v>
      </c>
      <c r="BE1778" t="s">
        <v>3</v>
      </c>
      <c r="BF1778" t="s">
        <v>3</v>
      </c>
      <c r="BG1778" t="s">
        <v>3</v>
      </c>
      <c r="BH1778" t="s">
        <v>3</v>
      </c>
      <c r="BI1778" t="s">
        <v>3</v>
      </c>
      <c r="BJ1778" s="18" t="s">
        <v>6125</v>
      </c>
      <c r="BK1778" t="s">
        <v>3</v>
      </c>
      <c r="BL1778" t="s">
        <v>132</v>
      </c>
      <c r="BM1778" t="s">
        <v>1</v>
      </c>
      <c r="BN1778">
        <f>Tabla1[[#This Row],[precio del paquete]]</f>
        <v>14800</v>
      </c>
      <c r="BO1778" t="s">
        <v>1</v>
      </c>
      <c r="BP1778" t="s">
        <v>1</v>
      </c>
      <c r="BQ1778" t="s">
        <v>1</v>
      </c>
      <c r="BR1778" t="s">
        <v>1</v>
      </c>
      <c r="BS1778" t="s">
        <v>1</v>
      </c>
      <c r="BT1778" t="s">
        <v>1</v>
      </c>
      <c r="BU1778" t="s">
        <v>1</v>
      </c>
      <c r="BV1778" t="s">
        <v>1</v>
      </c>
      <c r="BW1778" t="s">
        <v>0</v>
      </c>
      <c r="BX1778" t="s">
        <v>1</v>
      </c>
      <c r="BY1778" t="s">
        <v>1</v>
      </c>
      <c r="BZ1778" t="s">
        <v>1</v>
      </c>
      <c r="CA1778" t="s">
        <v>1</v>
      </c>
      <c r="CB1778" t="s">
        <v>1</v>
      </c>
      <c r="CD1778" t="str" cm="1">
        <f t="array" aca="1" ref="CD1778" ca="1">eConcatenar(A1778:CB1778,"|")</f>
        <v>OAV0FOqN4QhDfx6q|COM2021-3178|3|MEMORIAL|TABASCO|COMALCALCO|NUEVA CREACION|2021-12-10|14800|0|50|50|0|0|0|0|0|0|0|0|0|0|0|0|0|0|0|COLLI|UCAN|JESUS HONORO|SOLTERO|X|X|TECOLUTILLA|NUEVA CREACION|X|9871162747|X|X|X|TECOLUTILLA|X|LUNES|X|X|X|X|X|DOMICILIO |550|14250|0|0|0|2021-10-12|2021-10-19|x|x|x|x|x|2DFOYRA5IQNIWWH|x|HOMBRE|X|14800|X|X|X|X|X|X|X|X|CARDENAS|X|X|X|X|X</v>
      </c>
    </row>
    <row r="1779" spans="1:82" x14ac:dyDescent="0.25">
      <c r="A1779" t="s">
        <v>1913</v>
      </c>
      <c r="B1779" t="s">
        <v>2903</v>
      </c>
      <c r="C1779">
        <v>3</v>
      </c>
      <c r="D1779" t="s">
        <v>3183</v>
      </c>
      <c r="E1779" t="s">
        <v>3188</v>
      </c>
      <c r="F1779" t="s">
        <v>3189</v>
      </c>
      <c r="G1779" t="s">
        <v>3624</v>
      </c>
      <c r="H1779" t="s">
        <v>3860</v>
      </c>
      <c r="I1779">
        <v>14800</v>
      </c>
      <c r="J1779">
        <v>0</v>
      </c>
      <c r="K1779">
        <v>500</v>
      </c>
      <c r="L1779">
        <v>50</v>
      </c>
      <c r="M1779">
        <v>1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 t="s">
        <v>4985</v>
      </c>
      <c r="AC1779" t="s">
        <v>4221</v>
      </c>
      <c r="AD1779" t="s">
        <v>4986</v>
      </c>
      <c r="AE1779" t="s">
        <v>4</v>
      </c>
      <c r="AF1779" t="s">
        <v>1</v>
      </c>
      <c r="AG1779" t="s">
        <v>1</v>
      </c>
      <c r="AH1779" t="s">
        <v>5518</v>
      </c>
      <c r="AI1779" t="s">
        <v>3624</v>
      </c>
      <c r="AJ1779" t="s">
        <v>1</v>
      </c>
      <c r="AK1779">
        <v>9331218843</v>
      </c>
      <c r="AL1779" t="s">
        <v>1</v>
      </c>
      <c r="AM1779" t="s">
        <v>1</v>
      </c>
      <c r="AN1779" t="s">
        <v>1</v>
      </c>
      <c r="AO1779" t="s">
        <v>5518</v>
      </c>
      <c r="AP1779" t="s">
        <v>1</v>
      </c>
      <c r="AQ1779" t="s">
        <v>2</v>
      </c>
      <c r="AR1779" t="s">
        <v>1</v>
      </c>
      <c r="AS1779" t="s">
        <v>1</v>
      </c>
      <c r="AT1779" t="s">
        <v>1</v>
      </c>
      <c r="AU1779" t="s">
        <v>1</v>
      </c>
      <c r="AV1779" t="s">
        <v>1</v>
      </c>
      <c r="AW1779" t="s">
        <v>11</v>
      </c>
      <c r="AX1779">
        <f>Tabla1[[#This Row],[precio del paquete]]-Tabla1[[#This Row],[Saldo_Deudor]]</f>
        <v>3900</v>
      </c>
      <c r="AY1779">
        <v>10900</v>
      </c>
      <c r="AZ1779">
        <v>0</v>
      </c>
      <c r="BA1779">
        <v>0</v>
      </c>
      <c r="BB1779" s="20">
        <v>0</v>
      </c>
      <c r="BC1779" t="s">
        <v>4034</v>
      </c>
      <c r="BD1779" t="s">
        <v>6004</v>
      </c>
      <c r="BE1779" t="s">
        <v>3</v>
      </c>
      <c r="BF1779" t="s">
        <v>3</v>
      </c>
      <c r="BG1779" t="s">
        <v>3</v>
      </c>
      <c r="BH1779" t="s">
        <v>3</v>
      </c>
      <c r="BI1779" t="s">
        <v>3</v>
      </c>
      <c r="BJ1779" s="19" t="s">
        <v>6125</v>
      </c>
      <c r="BK1779" t="s">
        <v>3</v>
      </c>
      <c r="BL1779" t="s">
        <v>132</v>
      </c>
      <c r="BM1779" t="s">
        <v>1</v>
      </c>
      <c r="BN1779">
        <f>Tabla1[[#This Row],[precio del paquete]]</f>
        <v>14800</v>
      </c>
      <c r="BO1779" t="s">
        <v>1</v>
      </c>
      <c r="BP1779" t="s">
        <v>1</v>
      </c>
      <c r="BQ1779" t="s">
        <v>1</v>
      </c>
      <c r="BR1779" t="s">
        <v>1</v>
      </c>
      <c r="BS1779" t="s">
        <v>1</v>
      </c>
      <c r="BT1779" t="s">
        <v>1</v>
      </c>
      <c r="BU1779" t="s">
        <v>1</v>
      </c>
      <c r="BV1779" t="s">
        <v>1</v>
      </c>
      <c r="BW1779" t="s">
        <v>0</v>
      </c>
      <c r="BX1779" t="s">
        <v>1</v>
      </c>
      <c r="BY1779" t="s">
        <v>1</v>
      </c>
      <c r="BZ1779" t="s">
        <v>1</v>
      </c>
      <c r="CA1779" t="s">
        <v>1</v>
      </c>
      <c r="CB1779" t="s">
        <v>1</v>
      </c>
      <c r="CD1779" t="str" cm="1">
        <f t="array" aca="1" ref="CD1779" ca="1">eConcatenar(A1779:CB1779,"|")</f>
        <v>hUpfembge2wGxPJJ|COM2021-3941|3|MEMORIAL|TABASCO|COMALCALCO|VILLA TECOLUTILLA|2021-07-12|14800|0|500|50|1|0|0|0|0|0|0|0|0|0|0|0|0|0|0|DANTORIE|GONZALEZ|JOSE LIVIO|SOLTERO|X|X|CALLE MIGUEL HIDALGO|VILLA TECOLUTILLA|X|9331218843|X|X|X|CALLE MIGUEL HIDALGO|X|LUNES|X|X|X|X|X|DOMICILIO |3900|10900|0|0|0|2021-05-12|2021-05-19|x|x|x|x|x|2DFOYRA5IQNIWWH|x|HOMBRE|X|14800|X|X|X|X|X|X|X|X|CARDENAS|X|X|X|X|X</v>
      </c>
    </row>
    <row r="1780" spans="1:82" x14ac:dyDescent="0.25">
      <c r="A1780" t="s">
        <v>1914</v>
      </c>
      <c r="B1780" t="s">
        <v>2853</v>
      </c>
      <c r="C1780">
        <v>3</v>
      </c>
      <c r="D1780" t="s">
        <v>3183</v>
      </c>
      <c r="E1780" t="s">
        <v>3188</v>
      </c>
      <c r="F1780" t="s">
        <v>3189</v>
      </c>
      <c r="G1780" t="s">
        <v>3606</v>
      </c>
      <c r="H1780" t="s">
        <v>3964</v>
      </c>
      <c r="I1780">
        <v>14800</v>
      </c>
      <c r="J1780">
        <v>0</v>
      </c>
      <c r="K1780">
        <v>50</v>
      </c>
      <c r="L1780">
        <v>50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 t="s">
        <v>4642</v>
      </c>
      <c r="AC1780" t="s">
        <v>4312</v>
      </c>
      <c r="AD1780" t="s">
        <v>4281</v>
      </c>
      <c r="AE1780" t="s">
        <v>4</v>
      </c>
      <c r="AF1780" t="s">
        <v>1</v>
      </c>
      <c r="AG1780" t="s">
        <v>1</v>
      </c>
      <c r="AH1780" t="s">
        <v>5707</v>
      </c>
      <c r="AI1780" t="s">
        <v>3606</v>
      </c>
      <c r="AJ1780" t="s">
        <v>1</v>
      </c>
      <c r="AK1780">
        <v>9331386560</v>
      </c>
      <c r="AL1780" t="s">
        <v>1</v>
      </c>
      <c r="AM1780" t="s">
        <v>1</v>
      </c>
      <c r="AN1780" t="s">
        <v>1</v>
      </c>
      <c r="AO1780" t="s">
        <v>5707</v>
      </c>
      <c r="AP1780" t="s">
        <v>1</v>
      </c>
      <c r="AQ1780" t="s">
        <v>2</v>
      </c>
      <c r="AR1780" t="s">
        <v>1</v>
      </c>
      <c r="AS1780" t="s">
        <v>1</v>
      </c>
      <c r="AT1780" t="s">
        <v>1</v>
      </c>
      <c r="AU1780" t="s">
        <v>1</v>
      </c>
      <c r="AV1780" t="s">
        <v>1</v>
      </c>
      <c r="AW1780" t="s">
        <v>11</v>
      </c>
      <c r="AX1780">
        <f>Tabla1[[#This Row],[precio del paquete]]-Tabla1[[#This Row],[Saldo_Deudor]]</f>
        <v>250</v>
      </c>
      <c r="AY1780">
        <v>14550</v>
      </c>
      <c r="AZ1780">
        <v>0</v>
      </c>
      <c r="BA1780">
        <v>0</v>
      </c>
      <c r="BB1780" s="20">
        <v>0</v>
      </c>
      <c r="BC1780" t="s">
        <v>3827</v>
      </c>
      <c r="BD1780" t="s">
        <v>4124</v>
      </c>
      <c r="BE1780" t="s">
        <v>3</v>
      </c>
      <c r="BF1780" t="s">
        <v>3</v>
      </c>
      <c r="BG1780" t="s">
        <v>3</v>
      </c>
      <c r="BH1780" t="s">
        <v>3</v>
      </c>
      <c r="BI1780" t="s">
        <v>3</v>
      </c>
      <c r="BJ1780" s="18" t="s">
        <v>6125</v>
      </c>
      <c r="BK1780" t="s">
        <v>3</v>
      </c>
      <c r="BL1780" t="s">
        <v>132</v>
      </c>
      <c r="BM1780" t="s">
        <v>1</v>
      </c>
      <c r="BN1780">
        <f>Tabla1[[#This Row],[precio del paquete]]</f>
        <v>14800</v>
      </c>
      <c r="BO1780" t="s">
        <v>1</v>
      </c>
      <c r="BP1780" t="s">
        <v>1</v>
      </c>
      <c r="BQ1780" t="s">
        <v>1</v>
      </c>
      <c r="BR1780" t="s">
        <v>1</v>
      </c>
      <c r="BS1780" t="s">
        <v>1</v>
      </c>
      <c r="BT1780" t="s">
        <v>1</v>
      </c>
      <c r="BU1780" t="s">
        <v>1</v>
      </c>
      <c r="BV1780" t="s">
        <v>1</v>
      </c>
      <c r="BW1780" t="s">
        <v>0</v>
      </c>
      <c r="BX1780" t="s">
        <v>1</v>
      </c>
      <c r="BY1780" t="s">
        <v>1</v>
      </c>
      <c r="BZ1780" t="s">
        <v>1</v>
      </c>
      <c r="CA1780" t="s">
        <v>1</v>
      </c>
      <c r="CB1780" t="s">
        <v>1</v>
      </c>
      <c r="CD1780" t="str" cm="1">
        <f t="array" aca="1" ref="CD1780" ca="1">eConcatenar(A1780:CB1780,"|")</f>
        <v>AfxOZsiFOJXX9kxA|COM2021-3927|3|MEMORIAL|TABASCO|COMALCALCO|TECOLUTILLA|2021-03-12|14800|0|50|50|0|0|0|0|0|0|0|0|0|0|0|0|0|0|0|CARRILLO|CASTELLANOS|ROSA|SOLTERO|X|X|CALLE VICENTE GUERRERO |TECOLUTILLA|X|9331386560|X|X|X|CALLE VICENTE GUERRERO |X|LUNES|X|X|X|X|X|DOMICILIO |250|14550|0|0|0|2022-01-14|2022-01-21|x|x|x|x|x|2DFOYRA5IQNIWWH|x|HOMBRE|X|14800|X|X|X|X|X|X|X|X|CARDENAS|X|X|X|X|X</v>
      </c>
    </row>
    <row r="1781" spans="1:82" x14ac:dyDescent="0.25">
      <c r="A1781" t="s">
        <v>1915</v>
      </c>
      <c r="B1781" t="s">
        <v>2876</v>
      </c>
      <c r="C1781">
        <v>3</v>
      </c>
      <c r="D1781" t="s">
        <v>3183</v>
      </c>
      <c r="E1781" t="s">
        <v>3188</v>
      </c>
      <c r="F1781" t="s">
        <v>3189</v>
      </c>
      <c r="G1781" t="s">
        <v>3618</v>
      </c>
      <c r="H1781" t="s">
        <v>3860</v>
      </c>
      <c r="I1781">
        <v>14800</v>
      </c>
      <c r="J1781">
        <v>0</v>
      </c>
      <c r="K1781">
        <v>50</v>
      </c>
      <c r="L1781">
        <v>50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 t="s">
        <v>4315</v>
      </c>
      <c r="AC1781" t="s">
        <v>4617</v>
      </c>
      <c r="AD1781" t="s">
        <v>4962</v>
      </c>
      <c r="AE1781" t="s">
        <v>4</v>
      </c>
      <c r="AF1781" t="s">
        <v>1</v>
      </c>
      <c r="AG1781" t="s">
        <v>1</v>
      </c>
      <c r="AH1781" t="s">
        <v>5556</v>
      </c>
      <c r="AI1781" t="s">
        <v>3618</v>
      </c>
      <c r="AJ1781" t="s">
        <v>1</v>
      </c>
      <c r="AK1781">
        <v>9331240952</v>
      </c>
      <c r="AL1781" t="s">
        <v>1</v>
      </c>
      <c r="AM1781" t="s">
        <v>1</v>
      </c>
      <c r="AN1781" t="s">
        <v>1</v>
      </c>
      <c r="AO1781" t="s">
        <v>5556</v>
      </c>
      <c r="AP1781" t="s">
        <v>1</v>
      </c>
      <c r="AQ1781" t="s">
        <v>2</v>
      </c>
      <c r="AR1781" t="s">
        <v>1</v>
      </c>
      <c r="AS1781" t="s">
        <v>1</v>
      </c>
      <c r="AT1781" t="s">
        <v>1</v>
      </c>
      <c r="AU1781" t="s">
        <v>1</v>
      </c>
      <c r="AV1781" t="s">
        <v>1</v>
      </c>
      <c r="AW1781" t="s">
        <v>11</v>
      </c>
      <c r="AX1781">
        <f>Tabla1[[#This Row],[precio del paquete]]-Tabla1[[#This Row],[Saldo_Deudor]]</f>
        <v>50</v>
      </c>
      <c r="AY1781">
        <v>14750</v>
      </c>
      <c r="AZ1781">
        <v>0</v>
      </c>
      <c r="BA1781">
        <v>0</v>
      </c>
      <c r="BB1781" s="20">
        <v>0</v>
      </c>
      <c r="BC1781" t="s">
        <v>4034</v>
      </c>
      <c r="BD1781" t="s">
        <v>6004</v>
      </c>
      <c r="BE1781" t="s">
        <v>3</v>
      </c>
      <c r="BF1781" t="s">
        <v>3</v>
      </c>
      <c r="BG1781" t="s">
        <v>3</v>
      </c>
      <c r="BH1781" t="s">
        <v>3</v>
      </c>
      <c r="BI1781" t="s">
        <v>3</v>
      </c>
      <c r="BJ1781" s="19" t="s">
        <v>6125</v>
      </c>
      <c r="BK1781" t="s">
        <v>3</v>
      </c>
      <c r="BL1781" t="s">
        <v>132</v>
      </c>
      <c r="BM1781" t="s">
        <v>1</v>
      </c>
      <c r="BN1781">
        <f>Tabla1[[#This Row],[precio del paquete]]</f>
        <v>14800</v>
      </c>
      <c r="BO1781" t="s">
        <v>1</v>
      </c>
      <c r="BP1781" t="s">
        <v>1</v>
      </c>
      <c r="BQ1781" t="s">
        <v>1</v>
      </c>
      <c r="BR1781" t="s">
        <v>1</v>
      </c>
      <c r="BS1781" t="s">
        <v>1</v>
      </c>
      <c r="BT1781" t="s">
        <v>1</v>
      </c>
      <c r="BU1781" t="s">
        <v>1</v>
      </c>
      <c r="BV1781" t="s">
        <v>1</v>
      </c>
      <c r="BW1781" t="s">
        <v>0</v>
      </c>
      <c r="BX1781" t="s">
        <v>1</v>
      </c>
      <c r="BY1781" t="s">
        <v>1</v>
      </c>
      <c r="BZ1781" t="s">
        <v>1</v>
      </c>
      <c r="CA1781" t="s">
        <v>1</v>
      </c>
      <c r="CB1781" t="s">
        <v>1</v>
      </c>
      <c r="CD1781" t="str" cm="1">
        <f t="array" aca="1" ref="CD1781" ca="1">eConcatenar(A1781:CB1781,"|")</f>
        <v>KV6G9NoKk8MlZ1kt|COM2021-3945|3|MEMORIAL|TABASCO|COMALCALCO|VILLA ALDAMA|2021-07-12|14800|0|50|50|0|0|0|0|0|0|0|0|0|0|0|0|0|0|0|GALLEGOS|CHEN|SERGIO|SOLTERO|X|X|CALLE FRANCISCO I MADERO |VILLA ALDAMA|X|9331240952|X|X|X|CALLE FRANCISCO I MADERO |X|LUNES|X|X|X|X|X|DOMICILIO |50|14750|0|0|0|2021-05-12|2021-05-19|x|x|x|x|x|2DFOYRA5IQNIWWH|x|HOMBRE|X|14800|X|X|X|X|X|X|X|X|CARDENAS|X|X|X|X|X</v>
      </c>
    </row>
    <row r="1782" spans="1:82" x14ac:dyDescent="0.25">
      <c r="A1782" t="s">
        <v>1916</v>
      </c>
      <c r="B1782" t="s">
        <v>2792</v>
      </c>
      <c r="C1782">
        <v>3</v>
      </c>
      <c r="D1782" t="s">
        <v>3183</v>
      </c>
      <c r="E1782" t="s">
        <v>3188</v>
      </c>
      <c r="F1782" t="s">
        <v>3189</v>
      </c>
      <c r="G1782" t="s">
        <v>3572</v>
      </c>
      <c r="H1782" t="s">
        <v>3933</v>
      </c>
      <c r="I1782">
        <v>14800</v>
      </c>
      <c r="J1782">
        <v>0</v>
      </c>
      <c r="K1782">
        <v>50</v>
      </c>
      <c r="L1782">
        <v>50</v>
      </c>
      <c r="M1782">
        <v>1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 t="s">
        <v>4217</v>
      </c>
      <c r="AC1782" t="s">
        <v>4203</v>
      </c>
      <c r="AD1782" t="s">
        <v>4909</v>
      </c>
      <c r="AE1782" t="s">
        <v>4</v>
      </c>
      <c r="AF1782" t="s">
        <v>1</v>
      </c>
      <c r="AG1782" t="s">
        <v>1</v>
      </c>
      <c r="AH1782" t="s">
        <v>3574</v>
      </c>
      <c r="AI1782" t="s">
        <v>3572</v>
      </c>
      <c r="AJ1782" t="s">
        <v>1</v>
      </c>
      <c r="AK1782">
        <v>9331212932</v>
      </c>
      <c r="AL1782" t="s">
        <v>1</v>
      </c>
      <c r="AM1782" t="s">
        <v>1</v>
      </c>
      <c r="AN1782" t="s">
        <v>1</v>
      </c>
      <c r="AO1782" t="s">
        <v>3574</v>
      </c>
      <c r="AP1782" t="s">
        <v>1</v>
      </c>
      <c r="AQ1782" t="s">
        <v>2</v>
      </c>
      <c r="AR1782" t="s">
        <v>1</v>
      </c>
      <c r="AS1782" t="s">
        <v>1</v>
      </c>
      <c r="AT1782" t="s">
        <v>1</v>
      </c>
      <c r="AU1782" t="s">
        <v>1</v>
      </c>
      <c r="AV1782" t="s">
        <v>1</v>
      </c>
      <c r="AW1782" t="s">
        <v>11</v>
      </c>
      <c r="AX1782">
        <f>Tabla1[[#This Row],[precio del paquete]]-Tabla1[[#This Row],[Saldo_Deudor]]</f>
        <v>950</v>
      </c>
      <c r="AY1782">
        <v>13850</v>
      </c>
      <c r="AZ1782">
        <v>0</v>
      </c>
      <c r="BA1782">
        <v>0</v>
      </c>
      <c r="BB1782" s="20">
        <v>0</v>
      </c>
      <c r="BC1782" t="s">
        <v>3924</v>
      </c>
      <c r="BD1782" t="s">
        <v>6041</v>
      </c>
      <c r="BE1782" t="s">
        <v>3</v>
      </c>
      <c r="BF1782" t="s">
        <v>3</v>
      </c>
      <c r="BG1782" t="s">
        <v>3</v>
      </c>
      <c r="BH1782" t="s">
        <v>3</v>
      </c>
      <c r="BI1782" t="s">
        <v>3</v>
      </c>
      <c r="BJ1782" s="18" t="s">
        <v>6125</v>
      </c>
      <c r="BK1782" t="s">
        <v>3</v>
      </c>
      <c r="BL1782" t="s">
        <v>132</v>
      </c>
      <c r="BM1782" t="s">
        <v>1</v>
      </c>
      <c r="BN1782">
        <f>Tabla1[[#This Row],[precio del paquete]]</f>
        <v>14800</v>
      </c>
      <c r="BO1782" t="s">
        <v>1</v>
      </c>
      <c r="BP1782" t="s">
        <v>1</v>
      </c>
      <c r="BQ1782" t="s">
        <v>1</v>
      </c>
      <c r="BR1782" t="s">
        <v>1</v>
      </c>
      <c r="BS1782" t="s">
        <v>1</v>
      </c>
      <c r="BT1782" t="s">
        <v>1</v>
      </c>
      <c r="BU1782" t="s">
        <v>1</v>
      </c>
      <c r="BV1782" t="s">
        <v>1</v>
      </c>
      <c r="BW1782" t="s">
        <v>0</v>
      </c>
      <c r="BX1782" t="s">
        <v>1</v>
      </c>
      <c r="BY1782" t="s">
        <v>1</v>
      </c>
      <c r="BZ1782" t="s">
        <v>1</v>
      </c>
      <c r="CA1782" t="s">
        <v>1</v>
      </c>
      <c r="CB1782" t="s">
        <v>1</v>
      </c>
      <c r="CD1782" t="str" cm="1">
        <f t="array" aca="1" ref="CD1782" ca="1">eConcatenar(A1782:CB1782,"|")</f>
        <v>mocnd6yTdnIGHmlL|COM2021-3949|3|MEMORIAL|TABASCO|COMALCALCO|REYES HERNANDES SIN NUMERO|2021-08-12|14800|0|50|50|1|0|0|0|0|0|0|0|0|0|0|0|0|0|0|RODRIGUEZ|SOBERANO|URANIA|SOLTERO|X|X|REYES HERNANDEZ SEGUNDA|REYES HERNANDES SIN NUMERO|X|9331212932|X|X|X|REYES HERNANDEZ SEGUNDA|X|LUNES|X|X|X|X|X|DOMICILIO |950|13850|0|0|0|2022-08-01|2022-08-08|x|x|x|x|x|2DFOYRA5IQNIWWH|x|HOMBRE|X|14800|X|X|X|X|X|X|X|X|CARDENAS|X|X|X|X|X</v>
      </c>
    </row>
    <row r="1783" spans="1:82" x14ac:dyDescent="0.25">
      <c r="A1783" t="s">
        <v>1917</v>
      </c>
      <c r="B1783" t="s">
        <v>2492</v>
      </c>
      <c r="C1783">
        <v>3</v>
      </c>
      <c r="D1783" t="s">
        <v>3183</v>
      </c>
      <c r="E1783" t="s">
        <v>3188</v>
      </c>
      <c r="F1783" t="s">
        <v>3189</v>
      </c>
      <c r="G1783" t="s">
        <v>3404</v>
      </c>
      <c r="H1783" t="s">
        <v>3930</v>
      </c>
      <c r="I1783">
        <v>14800</v>
      </c>
      <c r="J1783">
        <v>0</v>
      </c>
      <c r="K1783">
        <v>100</v>
      </c>
      <c r="L1783">
        <v>50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 t="s">
        <v>4393</v>
      </c>
      <c r="AC1783" t="s">
        <v>4184</v>
      </c>
      <c r="AD1783" t="s">
        <v>4669</v>
      </c>
      <c r="AE1783" t="s">
        <v>4</v>
      </c>
      <c r="AF1783" t="s">
        <v>1</v>
      </c>
      <c r="AG1783" t="s">
        <v>1</v>
      </c>
      <c r="AH1783" t="s">
        <v>3437</v>
      </c>
      <c r="AI1783" t="s">
        <v>3404</v>
      </c>
      <c r="AJ1783" t="s">
        <v>1</v>
      </c>
      <c r="AK1783">
        <v>9331078883</v>
      </c>
      <c r="AL1783" t="s">
        <v>1</v>
      </c>
      <c r="AM1783" t="s">
        <v>1</v>
      </c>
      <c r="AN1783" t="s">
        <v>1</v>
      </c>
      <c r="AO1783" t="s">
        <v>3437</v>
      </c>
      <c r="AP1783" t="s">
        <v>1</v>
      </c>
      <c r="AQ1783" t="s">
        <v>2</v>
      </c>
      <c r="AR1783" t="s">
        <v>1</v>
      </c>
      <c r="AS1783" t="s">
        <v>1</v>
      </c>
      <c r="AT1783" t="s">
        <v>1</v>
      </c>
      <c r="AU1783" t="s">
        <v>1</v>
      </c>
      <c r="AV1783" t="s">
        <v>1</v>
      </c>
      <c r="AW1783" t="s">
        <v>11</v>
      </c>
      <c r="AX1783">
        <f>Tabla1[[#This Row],[precio del paquete]]-Tabla1[[#This Row],[Saldo_Deudor]]</f>
        <v>200</v>
      </c>
      <c r="AY1783">
        <v>14600</v>
      </c>
      <c r="AZ1783">
        <v>0</v>
      </c>
      <c r="BA1783">
        <v>0</v>
      </c>
      <c r="BB1783" s="20">
        <v>0</v>
      </c>
      <c r="BC1783" t="s">
        <v>3988</v>
      </c>
      <c r="BD1783" t="s">
        <v>3768</v>
      </c>
      <c r="BE1783" t="s">
        <v>3</v>
      </c>
      <c r="BF1783" t="s">
        <v>3</v>
      </c>
      <c r="BG1783" t="s">
        <v>3</v>
      </c>
      <c r="BH1783" t="s">
        <v>3</v>
      </c>
      <c r="BI1783" t="s">
        <v>3</v>
      </c>
      <c r="BJ1783" s="19" t="s">
        <v>6125</v>
      </c>
      <c r="BK1783" t="s">
        <v>3</v>
      </c>
      <c r="BL1783" t="s">
        <v>132</v>
      </c>
      <c r="BM1783" t="s">
        <v>1</v>
      </c>
      <c r="BN1783">
        <f>Tabla1[[#This Row],[precio del paquete]]</f>
        <v>14800</v>
      </c>
      <c r="BO1783" t="s">
        <v>1</v>
      </c>
      <c r="BP1783" t="s">
        <v>1</v>
      </c>
      <c r="BQ1783" t="s">
        <v>1</v>
      </c>
      <c r="BR1783" t="s">
        <v>1</v>
      </c>
      <c r="BS1783" t="s">
        <v>1</v>
      </c>
      <c r="BT1783" t="s">
        <v>1</v>
      </c>
      <c r="BU1783" t="s">
        <v>1</v>
      </c>
      <c r="BV1783" t="s">
        <v>1</v>
      </c>
      <c r="BW1783" t="s">
        <v>0</v>
      </c>
      <c r="BX1783" t="s">
        <v>1</v>
      </c>
      <c r="BY1783" t="s">
        <v>1</v>
      </c>
      <c r="BZ1783" t="s">
        <v>1</v>
      </c>
      <c r="CA1783" t="s">
        <v>1</v>
      </c>
      <c r="CB1783" t="s">
        <v>1</v>
      </c>
      <c r="CD1783" t="str" cm="1">
        <f t="array" aca="1" ref="CD1783" ca="1">eConcatenar(A1783:CB1783,"|")</f>
        <v>7BCnrdMzorL8FQdi|COM2021-3998|3|MEMORIAL|TABASCO|COMALCALCO|LA ISLA|2021-12-28|14800|0|100|50|0|0|0|0|0|0|0|0|0|0|0|0|0|0|0|ALCUDIA|PEREZ|URIEL|SOLTERO|X|X|MIGUEL HIDALGO|LA ISLA|X|9331078883|X|X|X|MIGUEL HIDALGO|X|LUNES|X|X|X|X|X|DOMICILIO |200|14600|0|0|0|2022-01-15|2022-01-22|x|x|x|x|x|2DFOYRA5IQNIWWH|x|HOMBRE|X|14800|X|X|X|X|X|X|X|X|CARDENAS|X|X|X|X|X</v>
      </c>
    </row>
    <row r="1784" spans="1:82" x14ac:dyDescent="0.25">
      <c r="A1784" t="s">
        <v>1918</v>
      </c>
      <c r="B1784" t="s">
        <v>2450</v>
      </c>
      <c r="C1784">
        <v>3</v>
      </c>
      <c r="D1784" t="s">
        <v>3183</v>
      </c>
      <c r="E1784" t="s">
        <v>3188</v>
      </c>
      <c r="F1784" t="s">
        <v>3189</v>
      </c>
      <c r="G1784" t="s">
        <v>3381</v>
      </c>
      <c r="H1784" t="s">
        <v>3930</v>
      </c>
      <c r="I1784">
        <v>14800</v>
      </c>
      <c r="J1784">
        <v>0</v>
      </c>
      <c r="K1784">
        <v>100</v>
      </c>
      <c r="L1784">
        <v>50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 t="s">
        <v>4360</v>
      </c>
      <c r="AC1784" t="s">
        <v>4410</v>
      </c>
      <c r="AD1784" t="s">
        <v>4316</v>
      </c>
      <c r="AE1784" t="s">
        <v>4</v>
      </c>
      <c r="AF1784" t="s">
        <v>1</v>
      </c>
      <c r="AG1784" t="s">
        <v>1</v>
      </c>
      <c r="AH1784" t="s">
        <v>5434</v>
      </c>
      <c r="AI1784" t="s">
        <v>3381</v>
      </c>
      <c r="AJ1784" t="s">
        <v>1</v>
      </c>
      <c r="AK1784">
        <v>9331455031</v>
      </c>
      <c r="AL1784" t="s">
        <v>1</v>
      </c>
      <c r="AM1784" t="s">
        <v>1</v>
      </c>
      <c r="AN1784" t="s">
        <v>1</v>
      </c>
      <c r="AO1784" t="s">
        <v>5434</v>
      </c>
      <c r="AP1784" t="s">
        <v>1</v>
      </c>
      <c r="AQ1784" t="s">
        <v>2</v>
      </c>
      <c r="AR1784" t="s">
        <v>1</v>
      </c>
      <c r="AS1784" t="s">
        <v>1</v>
      </c>
      <c r="AT1784" t="s">
        <v>1</v>
      </c>
      <c r="AU1784" t="s">
        <v>1</v>
      </c>
      <c r="AV1784" t="s">
        <v>1</v>
      </c>
      <c r="AW1784" t="s">
        <v>11</v>
      </c>
      <c r="AX1784">
        <f>Tabla1[[#This Row],[precio del paquete]]-Tabla1[[#This Row],[Saldo_Deudor]]</f>
        <v>100</v>
      </c>
      <c r="AY1784">
        <v>14700</v>
      </c>
      <c r="AZ1784">
        <v>0</v>
      </c>
      <c r="BA1784">
        <v>0</v>
      </c>
      <c r="BB1784" s="20">
        <v>0</v>
      </c>
      <c r="BC1784" t="s">
        <v>4121</v>
      </c>
      <c r="BD1784" t="s">
        <v>6074</v>
      </c>
      <c r="BE1784" t="s">
        <v>3</v>
      </c>
      <c r="BF1784" t="s">
        <v>3</v>
      </c>
      <c r="BG1784" t="s">
        <v>3</v>
      </c>
      <c r="BH1784" t="s">
        <v>3</v>
      </c>
      <c r="BI1784" t="s">
        <v>3</v>
      </c>
      <c r="BJ1784" s="18" t="s">
        <v>6125</v>
      </c>
      <c r="BK1784" t="s">
        <v>3</v>
      </c>
      <c r="BL1784" t="s">
        <v>132</v>
      </c>
      <c r="BM1784" t="s">
        <v>1</v>
      </c>
      <c r="BN1784">
        <f>Tabla1[[#This Row],[precio del paquete]]</f>
        <v>14800</v>
      </c>
      <c r="BO1784" t="s">
        <v>1</v>
      </c>
      <c r="BP1784" t="s">
        <v>1</v>
      </c>
      <c r="BQ1784" t="s">
        <v>1</v>
      </c>
      <c r="BR1784" t="s">
        <v>1</v>
      </c>
      <c r="BS1784" t="s">
        <v>1</v>
      </c>
      <c r="BT1784" t="s">
        <v>1</v>
      </c>
      <c r="BU1784" t="s">
        <v>1</v>
      </c>
      <c r="BV1784" t="s">
        <v>1</v>
      </c>
      <c r="BW1784" t="s">
        <v>0</v>
      </c>
      <c r="BX1784" t="s">
        <v>1</v>
      </c>
      <c r="BY1784" t="s">
        <v>1</v>
      </c>
      <c r="BZ1784" t="s">
        <v>1</v>
      </c>
      <c r="CA1784" t="s">
        <v>1</v>
      </c>
      <c r="CB1784" t="s">
        <v>1</v>
      </c>
      <c r="CD1784" t="str" cm="1">
        <f t="array" aca="1" ref="CD1784" ca="1">eConcatenar(A1784:CB1784,"|")</f>
        <v>6LU5cNtBBf0N2PJ6|COM2021-3997|3|MEMORIAL|TABASCO|COMALCALCO|GREGORIO MENDEZ SEGUNDA|2021-12-28|14800|0|100|50|0|0|0|0|0|0|0|0|0|0|0|0|0|0|0|TORRES|DENIS|FERNANDO|SOLTERO|X|X|CARRETERA A MIGUEL HIDALGO |GREGORIO MENDEZ SEGUNDA|X|9331455031|X|X|X|CARRETERA A MIGUEL HIDALGO |X|LUNES|X|X|X|X|X|DOMICILIO |100|14700|0|0|0|2021-12-27|2022-01-03|x|x|x|x|x|2DFOYRA5IQNIWWH|x|HOMBRE|X|14800|X|X|X|X|X|X|X|X|CARDENAS|X|X|X|X|X</v>
      </c>
    </row>
    <row r="1785" spans="1:82" x14ac:dyDescent="0.25">
      <c r="A1785" t="s">
        <v>1919</v>
      </c>
      <c r="B1785" t="s">
        <v>2806</v>
      </c>
      <c r="C1785">
        <v>3</v>
      </c>
      <c r="D1785" t="s">
        <v>3183</v>
      </c>
      <c r="E1785" t="s">
        <v>3188</v>
      </c>
      <c r="F1785" t="s">
        <v>3189</v>
      </c>
      <c r="G1785" t="s">
        <v>3581</v>
      </c>
      <c r="H1785" t="s">
        <v>3842</v>
      </c>
      <c r="I1785">
        <v>14800</v>
      </c>
      <c r="J1785">
        <v>0</v>
      </c>
      <c r="K1785">
        <v>100</v>
      </c>
      <c r="L1785">
        <v>50</v>
      </c>
      <c r="M1785">
        <v>1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0</v>
      </c>
      <c r="AA1785">
        <v>0</v>
      </c>
      <c r="AB1785" t="s">
        <v>4365</v>
      </c>
      <c r="AC1785" t="s">
        <v>4454</v>
      </c>
      <c r="AD1785" t="s">
        <v>4762</v>
      </c>
      <c r="AE1785" t="s">
        <v>4</v>
      </c>
      <c r="AF1785" t="s">
        <v>1</v>
      </c>
      <c r="AG1785" t="s">
        <v>1</v>
      </c>
      <c r="AH1785" t="s">
        <v>5679</v>
      </c>
      <c r="AI1785" t="s">
        <v>3581</v>
      </c>
      <c r="AJ1785" t="s">
        <v>1</v>
      </c>
      <c r="AK1785">
        <v>9331576683</v>
      </c>
      <c r="AL1785" t="s">
        <v>1</v>
      </c>
      <c r="AM1785" t="s">
        <v>1</v>
      </c>
      <c r="AN1785" t="s">
        <v>1</v>
      </c>
      <c r="AO1785" t="s">
        <v>5679</v>
      </c>
      <c r="AP1785" t="s">
        <v>1</v>
      </c>
      <c r="AQ1785" t="s">
        <v>2</v>
      </c>
      <c r="AR1785" t="s">
        <v>1</v>
      </c>
      <c r="AS1785" t="s">
        <v>1</v>
      </c>
      <c r="AT1785" t="s">
        <v>1</v>
      </c>
      <c r="AU1785" t="s">
        <v>1</v>
      </c>
      <c r="AV1785" t="s">
        <v>1</v>
      </c>
      <c r="AW1785" t="s">
        <v>11</v>
      </c>
      <c r="AX1785">
        <f>Tabla1[[#This Row],[precio del paquete]]-Tabla1[[#This Row],[Saldo_Deudor]]</f>
        <v>1300</v>
      </c>
      <c r="AY1785">
        <v>13500</v>
      </c>
      <c r="AZ1785">
        <v>0</v>
      </c>
      <c r="BA1785">
        <v>0</v>
      </c>
      <c r="BB1785" s="20">
        <v>0</v>
      </c>
      <c r="BC1785" t="s">
        <v>3768</v>
      </c>
      <c r="BD1785" t="s">
        <v>3769</v>
      </c>
      <c r="BE1785" t="s">
        <v>3</v>
      </c>
      <c r="BF1785" t="s">
        <v>3</v>
      </c>
      <c r="BG1785" t="s">
        <v>3</v>
      </c>
      <c r="BH1785" t="s">
        <v>3</v>
      </c>
      <c r="BI1785" t="s">
        <v>3</v>
      </c>
      <c r="BJ1785" s="19" t="s">
        <v>6125</v>
      </c>
      <c r="BK1785" t="s">
        <v>3</v>
      </c>
      <c r="BL1785" t="s">
        <v>132</v>
      </c>
      <c r="BM1785" t="s">
        <v>1</v>
      </c>
      <c r="BN1785">
        <f>Tabla1[[#This Row],[precio del paquete]]</f>
        <v>14800</v>
      </c>
      <c r="BO1785" t="s">
        <v>1</v>
      </c>
      <c r="BP1785" t="s">
        <v>1</v>
      </c>
      <c r="BQ1785" t="s">
        <v>1</v>
      </c>
      <c r="BR1785" t="s">
        <v>1</v>
      </c>
      <c r="BS1785" t="s">
        <v>1</v>
      </c>
      <c r="BT1785" t="s">
        <v>1</v>
      </c>
      <c r="BU1785" t="s">
        <v>1</v>
      </c>
      <c r="BV1785" t="s">
        <v>1</v>
      </c>
      <c r="BW1785" t="s">
        <v>0</v>
      </c>
      <c r="BX1785" t="s">
        <v>1</v>
      </c>
      <c r="BY1785" t="s">
        <v>1</v>
      </c>
      <c r="BZ1785" t="s">
        <v>1</v>
      </c>
      <c r="CA1785" t="s">
        <v>1</v>
      </c>
      <c r="CB1785" t="s">
        <v>1</v>
      </c>
      <c r="CD1785" t="str" cm="1">
        <f t="array" aca="1" ref="CD1785" ca="1">eConcatenar(A1785:CB1785,"|")</f>
        <v>7jgjGkeoe8cubvfe|COM2021-3182|3|MEMORIAL|TABASCO|COMALCALCO|SAN JORGE|2021-10-14|14800|0|100|50|1|0|0|0|0|0|0|0|0|0|0|0|0|0|0|VALENZUELA|JAVIER|GLORIA|SOLTERO|X|X|SARGENTO LOPEZ TERCERA|SAN JORGE|X|9331576683|X|X|X|SARGENTO LOPEZ TERCERA|X|LUNES|X|X|X|X|X|DOMICILIO |1300|13500|0|0|0|2022-01-22|2022-01-29|x|x|x|x|x|2DFOYRA5IQNIWWH|x|HOMBRE|X|14800|X|X|X|X|X|X|X|X|CARDENAS|X|X|X|X|X</v>
      </c>
    </row>
    <row r="1786" spans="1:82" x14ac:dyDescent="0.25">
      <c r="A1786" t="s">
        <v>1920</v>
      </c>
      <c r="B1786" t="s">
        <v>2839</v>
      </c>
      <c r="C1786">
        <v>3</v>
      </c>
      <c r="D1786" t="s">
        <v>3183</v>
      </c>
      <c r="E1786" t="s">
        <v>3188</v>
      </c>
      <c r="F1786" t="s">
        <v>3189</v>
      </c>
      <c r="G1786" t="s">
        <v>3599</v>
      </c>
      <c r="H1786" t="s">
        <v>4008</v>
      </c>
      <c r="I1786">
        <v>14800</v>
      </c>
      <c r="J1786">
        <v>0</v>
      </c>
      <c r="K1786">
        <v>100</v>
      </c>
      <c r="L1786">
        <v>50</v>
      </c>
      <c r="M1786">
        <v>1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0</v>
      </c>
      <c r="AA1786">
        <v>0</v>
      </c>
      <c r="AB1786" t="s">
        <v>4186</v>
      </c>
      <c r="AC1786" t="s">
        <v>4212</v>
      </c>
      <c r="AD1786" t="s">
        <v>4836</v>
      </c>
      <c r="AE1786" t="s">
        <v>4</v>
      </c>
      <c r="AF1786" t="s">
        <v>1</v>
      </c>
      <c r="AG1786" t="s">
        <v>1</v>
      </c>
      <c r="AH1786" t="s">
        <v>5694</v>
      </c>
      <c r="AI1786" t="s">
        <v>3599</v>
      </c>
      <c r="AJ1786" t="s">
        <v>1</v>
      </c>
      <c r="AK1786">
        <v>9332098034</v>
      </c>
      <c r="AL1786" t="s">
        <v>1</v>
      </c>
      <c r="AM1786" t="s">
        <v>1</v>
      </c>
      <c r="AN1786" t="s">
        <v>1</v>
      </c>
      <c r="AO1786" t="s">
        <v>5694</v>
      </c>
      <c r="AP1786" t="s">
        <v>1</v>
      </c>
      <c r="AQ1786" t="s">
        <v>2</v>
      </c>
      <c r="AR1786" t="s">
        <v>1</v>
      </c>
      <c r="AS1786" t="s">
        <v>1</v>
      </c>
      <c r="AT1786" t="s">
        <v>1</v>
      </c>
      <c r="AU1786" t="s">
        <v>1</v>
      </c>
      <c r="AV1786" t="s">
        <v>1</v>
      </c>
      <c r="AW1786" t="s">
        <v>11</v>
      </c>
      <c r="AX1786">
        <f>Tabla1[[#This Row],[precio del paquete]]-Tabla1[[#This Row],[Saldo_Deudor]]</f>
        <v>1100</v>
      </c>
      <c r="AY1786">
        <v>13700</v>
      </c>
      <c r="AZ1786">
        <v>0</v>
      </c>
      <c r="BA1786">
        <v>0</v>
      </c>
      <c r="BB1786" s="20">
        <v>0</v>
      </c>
      <c r="BC1786" t="s">
        <v>3768</v>
      </c>
      <c r="BD1786" t="s">
        <v>3769</v>
      </c>
      <c r="BE1786" t="s">
        <v>3</v>
      </c>
      <c r="BF1786" t="s">
        <v>3</v>
      </c>
      <c r="BG1786" t="s">
        <v>3</v>
      </c>
      <c r="BH1786" t="s">
        <v>3</v>
      </c>
      <c r="BI1786" t="s">
        <v>3</v>
      </c>
      <c r="BJ1786" s="18" t="s">
        <v>6125</v>
      </c>
      <c r="BK1786" t="s">
        <v>3</v>
      </c>
      <c r="BL1786" t="s">
        <v>132</v>
      </c>
      <c r="BM1786" t="s">
        <v>1</v>
      </c>
      <c r="BN1786">
        <f>Tabla1[[#This Row],[precio del paquete]]</f>
        <v>14800</v>
      </c>
      <c r="BO1786" t="s">
        <v>1</v>
      </c>
      <c r="BP1786" t="s">
        <v>1</v>
      </c>
      <c r="BQ1786" t="s">
        <v>1</v>
      </c>
      <c r="BR1786" t="s">
        <v>1</v>
      </c>
      <c r="BS1786" t="s">
        <v>1</v>
      </c>
      <c r="BT1786" t="s">
        <v>1</v>
      </c>
      <c r="BU1786" t="s">
        <v>1</v>
      </c>
      <c r="BV1786" t="s">
        <v>1</v>
      </c>
      <c r="BW1786" t="s">
        <v>0</v>
      </c>
      <c r="BX1786" t="s">
        <v>1</v>
      </c>
      <c r="BY1786" t="s">
        <v>1</v>
      </c>
      <c r="BZ1786" t="s">
        <v>1</v>
      </c>
      <c r="CA1786" t="s">
        <v>1</v>
      </c>
      <c r="CB1786" t="s">
        <v>1</v>
      </c>
      <c r="CD1786" t="str" cm="1">
        <f t="array" aca="1" ref="CD1786" ca="1">eConcatenar(A1786:CB1786,"|")</f>
        <v>Gfvf8InrInsLaAbg|COM2021-3316|3|MEMORIAL|TABASCO|COMALCALCO|SARGENTO LOPEZ TERCERA SECCION|2021-10-18|14800|0|100|50|1|0|0|0|0|0|0|0|0|0|0|0|0|0|0|GARCIA|RAMIREZ|JOSEFINA|SOLTERO|X|X|CARRETERA A SAN JORGE |SARGENTO LOPEZ TERCERA SECCION|X|9332098034|X|X|X|CARRETERA A SAN JORGE |X|LUNES|X|X|X|X|X|DOMICILIO |1100|13700|0|0|0|2022-01-22|2022-01-29|x|x|x|x|x|2DFOYRA5IQNIWWH|x|HOMBRE|X|14800|X|X|X|X|X|X|X|X|CARDENAS|X|X|X|X|X</v>
      </c>
    </row>
    <row r="1787" spans="1:82" x14ac:dyDescent="0.25">
      <c r="A1787" t="s">
        <v>1921</v>
      </c>
      <c r="B1787" t="s">
        <v>2838</v>
      </c>
      <c r="C1787">
        <v>3</v>
      </c>
      <c r="D1787" t="s">
        <v>3183</v>
      </c>
      <c r="E1787" t="s">
        <v>3188</v>
      </c>
      <c r="F1787" t="s">
        <v>3189</v>
      </c>
      <c r="G1787" t="s">
        <v>3598</v>
      </c>
      <c r="H1787" t="s">
        <v>3763</v>
      </c>
      <c r="I1787">
        <v>14800</v>
      </c>
      <c r="J1787">
        <v>0</v>
      </c>
      <c r="K1787">
        <v>100</v>
      </c>
      <c r="L1787">
        <v>50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 t="s">
        <v>4200</v>
      </c>
      <c r="AC1787" t="s">
        <v>4760</v>
      </c>
      <c r="AD1787" t="s">
        <v>4939</v>
      </c>
      <c r="AE1787" t="s">
        <v>4</v>
      </c>
      <c r="AF1787" t="s">
        <v>1</v>
      </c>
      <c r="AG1787" t="s">
        <v>1</v>
      </c>
      <c r="AH1787" t="s">
        <v>3597</v>
      </c>
      <c r="AI1787" t="s">
        <v>3598</v>
      </c>
      <c r="AJ1787" t="s">
        <v>1</v>
      </c>
      <c r="AK1787">
        <v>9331544741</v>
      </c>
      <c r="AL1787" t="s">
        <v>1</v>
      </c>
      <c r="AM1787" t="s">
        <v>1</v>
      </c>
      <c r="AN1787" t="s">
        <v>1</v>
      </c>
      <c r="AO1787" t="s">
        <v>3597</v>
      </c>
      <c r="AP1787" t="s">
        <v>1</v>
      </c>
      <c r="AQ1787" t="s">
        <v>2</v>
      </c>
      <c r="AR1787" t="s">
        <v>1</v>
      </c>
      <c r="AS1787" t="s">
        <v>1</v>
      </c>
      <c r="AT1787" t="s">
        <v>1</v>
      </c>
      <c r="AU1787" t="s">
        <v>1</v>
      </c>
      <c r="AV1787" t="s">
        <v>1</v>
      </c>
      <c r="AW1787" t="s">
        <v>11</v>
      </c>
      <c r="AX1787">
        <f>Tabla1[[#This Row],[precio del paquete]]-Tabla1[[#This Row],[Saldo_Deudor]]</f>
        <v>1400</v>
      </c>
      <c r="AY1787">
        <v>13400</v>
      </c>
      <c r="AZ1787">
        <v>0</v>
      </c>
      <c r="BA1787">
        <v>0</v>
      </c>
      <c r="BB1787" s="20">
        <v>0</v>
      </c>
      <c r="BC1787" t="s">
        <v>3768</v>
      </c>
      <c r="BD1787" t="s">
        <v>3769</v>
      </c>
      <c r="BE1787" t="s">
        <v>3</v>
      </c>
      <c r="BF1787" t="s">
        <v>3</v>
      </c>
      <c r="BG1787" t="s">
        <v>3</v>
      </c>
      <c r="BH1787" t="s">
        <v>3</v>
      </c>
      <c r="BI1787" t="s">
        <v>3</v>
      </c>
      <c r="BJ1787" s="19" t="s">
        <v>6125</v>
      </c>
      <c r="BK1787" t="s">
        <v>3</v>
      </c>
      <c r="BL1787" t="s">
        <v>132</v>
      </c>
      <c r="BM1787" t="s">
        <v>1</v>
      </c>
      <c r="BN1787">
        <f>Tabla1[[#This Row],[precio del paquete]]</f>
        <v>14800</v>
      </c>
      <c r="BO1787" t="s">
        <v>1</v>
      </c>
      <c r="BP1787" t="s">
        <v>1</v>
      </c>
      <c r="BQ1787" t="s">
        <v>1</v>
      </c>
      <c r="BR1787" t="s">
        <v>1</v>
      </c>
      <c r="BS1787" t="s">
        <v>1</v>
      </c>
      <c r="BT1787" t="s">
        <v>1</v>
      </c>
      <c r="BU1787" t="s">
        <v>1</v>
      </c>
      <c r="BV1787" t="s">
        <v>1</v>
      </c>
      <c r="BW1787" t="s">
        <v>0</v>
      </c>
      <c r="BX1787" t="s">
        <v>1</v>
      </c>
      <c r="BY1787" t="s">
        <v>1</v>
      </c>
      <c r="BZ1787" t="s">
        <v>1</v>
      </c>
      <c r="CA1787" t="s">
        <v>1</v>
      </c>
      <c r="CB1787" t="s">
        <v>1</v>
      </c>
      <c r="CD1787" t="str" cm="1">
        <f t="array" aca="1" ref="CD1787" ca="1">eConcatenar(A1787:CB1787,"|")</f>
        <v>93zZO7PEGIJsHnT1|COM2021-3184|3|MEMORIAL|TABASCO|COMALCALCO|SARGENTO LOPEZ |2022-02-01|14800|0|100|50|0|0|0|0|0|0|0|0|0|0|0|0|0|0|0|MARQUEZ|VAZQUEZ|ARMENIA|SOLTERO|X|X|SARGENTO LOPEZ|SARGENTO LOPEZ |X|9331544741|X|X|X|SARGENTO LOPEZ|X|LUNES|X|X|X|X|X|DOMICILIO |1400|13400|0|0|0|2022-01-22|2022-01-29|x|x|x|x|x|2DFOYRA5IQNIWWH|x|HOMBRE|X|14800|X|X|X|X|X|X|X|X|CARDENAS|X|X|X|X|X</v>
      </c>
    </row>
    <row r="1788" spans="1:82" x14ac:dyDescent="0.25">
      <c r="A1788" t="s">
        <v>1922</v>
      </c>
      <c r="B1788" t="s">
        <v>2837</v>
      </c>
      <c r="C1788">
        <v>3</v>
      </c>
      <c r="D1788" t="s">
        <v>3183</v>
      </c>
      <c r="E1788" t="s">
        <v>3188</v>
      </c>
      <c r="F1788" t="s">
        <v>3189</v>
      </c>
      <c r="G1788" t="s">
        <v>3597</v>
      </c>
      <c r="H1788" t="s">
        <v>3763</v>
      </c>
      <c r="I1788">
        <v>14800</v>
      </c>
      <c r="J1788">
        <v>0</v>
      </c>
      <c r="K1788">
        <v>100</v>
      </c>
      <c r="L1788">
        <v>50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 t="s">
        <v>4230</v>
      </c>
      <c r="AC1788" t="s">
        <v>4937</v>
      </c>
      <c r="AD1788" t="s">
        <v>4938</v>
      </c>
      <c r="AE1788" t="s">
        <v>4</v>
      </c>
      <c r="AF1788" t="s">
        <v>1</v>
      </c>
      <c r="AG1788" t="s">
        <v>1</v>
      </c>
      <c r="AH1788" t="s">
        <v>5693</v>
      </c>
      <c r="AI1788" t="s">
        <v>3597</v>
      </c>
      <c r="AJ1788" t="s">
        <v>1</v>
      </c>
      <c r="AK1788">
        <v>9931308105</v>
      </c>
      <c r="AL1788" t="s">
        <v>1</v>
      </c>
      <c r="AM1788" t="s">
        <v>1</v>
      </c>
      <c r="AN1788" t="s">
        <v>1</v>
      </c>
      <c r="AO1788" t="s">
        <v>5693</v>
      </c>
      <c r="AP1788" t="s">
        <v>1</v>
      </c>
      <c r="AQ1788" t="s">
        <v>2</v>
      </c>
      <c r="AR1788" t="s">
        <v>1</v>
      </c>
      <c r="AS1788" t="s">
        <v>1</v>
      </c>
      <c r="AT1788" t="s">
        <v>1</v>
      </c>
      <c r="AU1788" t="s">
        <v>1</v>
      </c>
      <c r="AV1788" t="s">
        <v>1</v>
      </c>
      <c r="AW1788" t="s">
        <v>11</v>
      </c>
      <c r="AX1788">
        <f>Tabla1[[#This Row],[precio del paquete]]-Tabla1[[#This Row],[Saldo_Deudor]]</f>
        <v>1800</v>
      </c>
      <c r="AY1788">
        <v>13000</v>
      </c>
      <c r="AZ1788">
        <v>0</v>
      </c>
      <c r="BA1788">
        <v>0</v>
      </c>
      <c r="BB1788" s="20">
        <v>0</v>
      </c>
      <c r="BC1788" t="s">
        <v>3768</v>
      </c>
      <c r="BD1788" t="s">
        <v>3769</v>
      </c>
      <c r="BE1788" t="s">
        <v>3</v>
      </c>
      <c r="BF1788" t="s">
        <v>3</v>
      </c>
      <c r="BG1788" t="s">
        <v>3</v>
      </c>
      <c r="BH1788" t="s">
        <v>3</v>
      </c>
      <c r="BI1788" t="s">
        <v>3</v>
      </c>
      <c r="BJ1788" s="18" t="s">
        <v>6125</v>
      </c>
      <c r="BK1788" t="s">
        <v>3</v>
      </c>
      <c r="BL1788" t="s">
        <v>132</v>
      </c>
      <c r="BM1788" t="s">
        <v>1</v>
      </c>
      <c r="BN1788">
        <f>Tabla1[[#This Row],[precio del paquete]]</f>
        <v>14800</v>
      </c>
      <c r="BO1788" t="s">
        <v>1</v>
      </c>
      <c r="BP1788" t="s">
        <v>1</v>
      </c>
      <c r="BQ1788" t="s">
        <v>1</v>
      </c>
      <c r="BR1788" t="s">
        <v>1</v>
      </c>
      <c r="BS1788" t="s">
        <v>1</v>
      </c>
      <c r="BT1788" t="s">
        <v>1</v>
      </c>
      <c r="BU1788" t="s">
        <v>1</v>
      </c>
      <c r="BV1788" t="s">
        <v>1</v>
      </c>
      <c r="BW1788" t="s">
        <v>0</v>
      </c>
      <c r="BX1788" t="s">
        <v>1</v>
      </c>
      <c r="BY1788" t="s">
        <v>1</v>
      </c>
      <c r="BZ1788" t="s">
        <v>1</v>
      </c>
      <c r="CA1788" t="s">
        <v>1</v>
      </c>
      <c r="CB1788" t="s">
        <v>1</v>
      </c>
      <c r="CD1788" t="str" cm="1">
        <f t="array" aca="1" ref="CD1788" ca="1">eConcatenar(A1788:CB1788,"|")</f>
        <v>ewbkZxcudblXZcTZ|COM2021-3313|3|MEMORIAL|TABASCO|COMALCALCO|SARGENTO LOPEZ|2022-02-01|14800|0|100|50|0|0|0|0|0|0|0|0|0|0|0|0|0|0|0|VELAZQUEZ|SOLIS|CINTIA LIZBETH|SOLTERO|X|X|ENTRADA SAN JORGE|SARGENTO LOPEZ|X|9931308105|X|X|X|ENTRADA SAN JORGE|X|LUNES|X|X|X|X|X|DOMICILIO |1800|13000|0|0|0|2022-01-22|2022-01-29|x|x|x|x|x|2DFOYRA5IQNIWWH|x|HOMBRE|X|14800|X|X|X|X|X|X|X|X|CARDENAS|X|X|X|X|X</v>
      </c>
    </row>
    <row r="1789" spans="1:82" x14ac:dyDescent="0.25">
      <c r="A1789" t="s">
        <v>1923</v>
      </c>
      <c r="B1789" t="s">
        <v>2137</v>
      </c>
      <c r="C1789">
        <v>3</v>
      </c>
      <c r="D1789" t="s">
        <v>3183</v>
      </c>
      <c r="E1789" t="s">
        <v>3188</v>
      </c>
      <c r="F1789" t="s">
        <v>3189</v>
      </c>
      <c r="G1789" t="s">
        <v>3739</v>
      </c>
      <c r="H1789" t="s">
        <v>3755</v>
      </c>
      <c r="I1789">
        <v>14800</v>
      </c>
      <c r="J1789">
        <v>0</v>
      </c>
      <c r="K1789">
        <v>100</v>
      </c>
      <c r="L1789">
        <v>50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 t="s">
        <v>4188</v>
      </c>
      <c r="AC1789" t="s">
        <v>4183</v>
      </c>
      <c r="AD1789" t="s">
        <v>4189</v>
      </c>
      <c r="AE1789" t="s">
        <v>4</v>
      </c>
      <c r="AF1789" t="s">
        <v>1</v>
      </c>
      <c r="AG1789" t="s">
        <v>1</v>
      </c>
      <c r="AH1789" t="s">
        <v>5188</v>
      </c>
      <c r="AI1789" t="s">
        <v>3739</v>
      </c>
      <c r="AJ1789" t="s">
        <v>1</v>
      </c>
      <c r="AK1789">
        <v>9331250623</v>
      </c>
      <c r="AL1789" t="s">
        <v>1</v>
      </c>
      <c r="AM1789" t="s">
        <v>1</v>
      </c>
      <c r="AN1789" t="s">
        <v>1</v>
      </c>
      <c r="AO1789" t="s">
        <v>5188</v>
      </c>
      <c r="AP1789" t="s">
        <v>1</v>
      </c>
      <c r="AQ1789" t="s">
        <v>2</v>
      </c>
      <c r="AR1789" t="s">
        <v>1</v>
      </c>
      <c r="AS1789" t="s">
        <v>1</v>
      </c>
      <c r="AT1789" t="s">
        <v>1</v>
      </c>
      <c r="AU1789" t="s">
        <v>1</v>
      </c>
      <c r="AV1789" t="s">
        <v>1</v>
      </c>
      <c r="AW1789" t="s">
        <v>11</v>
      </c>
      <c r="AX1789">
        <f>Tabla1[[#This Row],[precio del paquete]]-Tabla1[[#This Row],[Saldo_Deudor]]</f>
        <v>1700</v>
      </c>
      <c r="AY1789">
        <v>13100</v>
      </c>
      <c r="AZ1789">
        <v>0</v>
      </c>
      <c r="BA1789">
        <v>0</v>
      </c>
      <c r="BB1789" s="20">
        <v>0</v>
      </c>
      <c r="BC1789" t="s">
        <v>3768</v>
      </c>
      <c r="BD1789" t="s">
        <v>3769</v>
      </c>
      <c r="BE1789" t="s">
        <v>3</v>
      </c>
      <c r="BF1789" t="s">
        <v>3</v>
      </c>
      <c r="BG1789" t="s">
        <v>3</v>
      </c>
      <c r="BH1789" t="s">
        <v>3</v>
      </c>
      <c r="BI1789" t="s">
        <v>3</v>
      </c>
      <c r="BJ1789" s="19" t="s">
        <v>6125</v>
      </c>
      <c r="BK1789" t="s">
        <v>3</v>
      </c>
      <c r="BL1789" t="s">
        <v>132</v>
      </c>
      <c r="BM1789" t="s">
        <v>1</v>
      </c>
      <c r="BN1789">
        <f>Tabla1[[#This Row],[precio del paquete]]</f>
        <v>14800</v>
      </c>
      <c r="BO1789" t="s">
        <v>1</v>
      </c>
      <c r="BP1789" t="s">
        <v>1</v>
      </c>
      <c r="BQ1789" t="s">
        <v>1</v>
      </c>
      <c r="BR1789" t="s">
        <v>1</v>
      </c>
      <c r="BS1789" t="s">
        <v>1</v>
      </c>
      <c r="BT1789" t="s">
        <v>1</v>
      </c>
      <c r="BU1789" t="s">
        <v>1</v>
      </c>
      <c r="BV1789" t="s">
        <v>1</v>
      </c>
      <c r="BW1789" t="s">
        <v>0</v>
      </c>
      <c r="BX1789" t="s">
        <v>1</v>
      </c>
      <c r="BY1789" t="s">
        <v>1</v>
      </c>
      <c r="BZ1789" t="s">
        <v>1</v>
      </c>
      <c r="CA1789" t="s">
        <v>1</v>
      </c>
      <c r="CB1789" t="s">
        <v>1</v>
      </c>
      <c r="CD1789" t="str" cm="1">
        <f t="array" aca="1" ref="CD1789" ca="1">eConcatenar(A1789:CB1789,"|")</f>
        <v>qxCEbBUaEwfGZyfp|COM2021-3105|3|MEMORIAL|TABASCO|COMALCALCO|ALDAMA CUARTA SECCION |2021-01-10|14800|0|100|50|0|0|0|0|0|0|0|0|0|0|0|0|0|0|0|ARIAS|DE LA CRUZ|MARIA CRUZ|SOLTERO|X|X|CARRETERA A REFORMA SIN NUMERO|ALDAMA CUARTA SECCION |X|9331250623|X|X|X|CARRETERA A REFORMA SIN NUMERO|X|LUNES|X|X|X|X|X|DOMICILIO |1700|13100|0|0|0|2022-01-22|2022-01-29|x|x|x|x|x|2DFOYRA5IQNIWWH|x|HOMBRE|X|14800|X|X|X|X|X|X|X|X|CARDENAS|X|X|X|X|X</v>
      </c>
    </row>
    <row r="1790" spans="1:82" x14ac:dyDescent="0.25">
      <c r="A1790" t="s">
        <v>1924</v>
      </c>
      <c r="B1790" t="s">
        <v>2877</v>
      </c>
      <c r="C1790">
        <v>3</v>
      </c>
      <c r="D1790" t="s">
        <v>3187</v>
      </c>
      <c r="E1790" t="s">
        <v>3188</v>
      </c>
      <c r="F1790" t="s">
        <v>3189</v>
      </c>
      <c r="G1790" t="s">
        <v>3618</v>
      </c>
      <c r="H1790" t="s">
        <v>3763</v>
      </c>
      <c r="I1790">
        <v>12900</v>
      </c>
      <c r="J1790">
        <v>0</v>
      </c>
      <c r="K1790">
        <v>100</v>
      </c>
      <c r="L1790">
        <v>50</v>
      </c>
      <c r="M1790">
        <v>1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 t="s">
        <v>4963</v>
      </c>
      <c r="AC1790" t="s">
        <v>4247</v>
      </c>
      <c r="AD1790" t="s">
        <v>4964</v>
      </c>
      <c r="AE1790" t="s">
        <v>4</v>
      </c>
      <c r="AF1790" t="s">
        <v>1</v>
      </c>
      <c r="AG1790" t="s">
        <v>1</v>
      </c>
      <c r="AH1790" t="s">
        <v>5723</v>
      </c>
      <c r="AI1790" t="s">
        <v>3618</v>
      </c>
      <c r="AJ1790" t="s">
        <v>1</v>
      </c>
      <c r="AK1790">
        <v>9331891014</v>
      </c>
      <c r="AL1790" t="s">
        <v>1</v>
      </c>
      <c r="AM1790" t="s">
        <v>1</v>
      </c>
      <c r="AN1790" t="s">
        <v>1</v>
      </c>
      <c r="AO1790" t="s">
        <v>5723</v>
      </c>
      <c r="AP1790" t="s">
        <v>1</v>
      </c>
      <c r="AQ1790" t="s">
        <v>2</v>
      </c>
      <c r="AR1790" t="s">
        <v>1</v>
      </c>
      <c r="AS1790" t="s">
        <v>1</v>
      </c>
      <c r="AT1790" t="s">
        <v>1</v>
      </c>
      <c r="AU1790" t="s">
        <v>1</v>
      </c>
      <c r="AV1790" t="s">
        <v>1</v>
      </c>
      <c r="AW1790" t="s">
        <v>11</v>
      </c>
      <c r="AX1790">
        <f>Tabla1[[#This Row],[precio del paquete]]-Tabla1[[#This Row],[Saldo_Deudor]]</f>
        <v>12200</v>
      </c>
      <c r="AY1790">
        <v>700</v>
      </c>
      <c r="AZ1790">
        <v>0</v>
      </c>
      <c r="BA1790">
        <v>0</v>
      </c>
      <c r="BB1790" s="20">
        <v>0</v>
      </c>
      <c r="BC1790" t="s">
        <v>3768</v>
      </c>
      <c r="BD1790" t="s">
        <v>3769</v>
      </c>
      <c r="BE1790" t="s">
        <v>3</v>
      </c>
      <c r="BF1790" t="s">
        <v>3</v>
      </c>
      <c r="BG1790" t="s">
        <v>3</v>
      </c>
      <c r="BH1790" t="s">
        <v>3</v>
      </c>
      <c r="BI1790" t="s">
        <v>3</v>
      </c>
      <c r="BJ1790" s="18" t="s">
        <v>6125</v>
      </c>
      <c r="BK1790" t="s">
        <v>3</v>
      </c>
      <c r="BL1790" t="s">
        <v>132</v>
      </c>
      <c r="BM1790" t="s">
        <v>1</v>
      </c>
      <c r="BN1790">
        <f>Tabla1[[#This Row],[precio del paquete]]</f>
        <v>12900</v>
      </c>
      <c r="BO1790" t="s">
        <v>1</v>
      </c>
      <c r="BP1790" t="s">
        <v>1</v>
      </c>
      <c r="BQ1790" t="s">
        <v>1</v>
      </c>
      <c r="BR1790" t="s">
        <v>1</v>
      </c>
      <c r="BS1790" t="s">
        <v>1</v>
      </c>
      <c r="BT1790" t="s">
        <v>1</v>
      </c>
      <c r="BU1790" t="s">
        <v>1</v>
      </c>
      <c r="BV1790" t="s">
        <v>1</v>
      </c>
      <c r="BW1790" t="s">
        <v>0</v>
      </c>
      <c r="BX1790" t="s">
        <v>1</v>
      </c>
      <c r="BY1790" t="s">
        <v>1</v>
      </c>
      <c r="BZ1790" t="s">
        <v>1</v>
      </c>
      <c r="CA1790" t="s">
        <v>1</v>
      </c>
      <c r="CB1790" t="s">
        <v>1</v>
      </c>
      <c r="CD1790" t="str" cm="1">
        <f t="array" aca="1" ref="CD1790" ca="1">eConcatenar(A1790:CB1790,"|")</f>
        <v>CVN5ytyuDwusz16b|COM2018-2371|3|ECONOLINE|TABASCO|COMALCALCO|VILLA ALDAMA|2022-02-01|12900|0|100|50|1|0|0|0|0|0|0|0|0|0|0|0|0|0|0|SEGOVIA|MENDEZ|ROMEO|SOLTERO|X|X|IGANCIO GUTIERREZ GOMEZ|VILLA ALDAMA|X|9331891014|X|X|X|IGANCIO GUTIERREZ GOMEZ|X|LUNES|X|X|X|X|X|DOMICILIO |12200|700|0|0|0|2022-01-22|2022-01-29|x|x|x|x|x|2DFOYRA5IQNIWWH|x|HOMBRE|X|12900|X|X|X|X|X|X|X|X|CARDENAS|X|X|X|X|X</v>
      </c>
    </row>
    <row r="1791" spans="1:82" x14ac:dyDescent="0.25">
      <c r="A1791" t="s">
        <v>1925</v>
      </c>
      <c r="B1791" t="s">
        <v>2878</v>
      </c>
      <c r="C1791">
        <v>3</v>
      </c>
      <c r="D1791" t="s">
        <v>3184</v>
      </c>
      <c r="E1791" t="s">
        <v>3188</v>
      </c>
      <c r="F1791" t="s">
        <v>3189</v>
      </c>
      <c r="G1791" t="s">
        <v>3618</v>
      </c>
      <c r="H1791" t="s">
        <v>3786</v>
      </c>
      <c r="I1791">
        <v>24500</v>
      </c>
      <c r="J1791">
        <v>0</v>
      </c>
      <c r="K1791">
        <v>100</v>
      </c>
      <c r="L1791">
        <v>50</v>
      </c>
      <c r="M1791">
        <v>1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 t="s">
        <v>4226</v>
      </c>
      <c r="AC1791" t="s">
        <v>4296</v>
      </c>
      <c r="AD1791" t="s">
        <v>4965</v>
      </c>
      <c r="AE1791" t="s">
        <v>4</v>
      </c>
      <c r="AF1791" t="s">
        <v>1</v>
      </c>
      <c r="AG1791" t="s">
        <v>1</v>
      </c>
      <c r="AH1791" t="s">
        <v>5724</v>
      </c>
      <c r="AI1791" t="s">
        <v>3618</v>
      </c>
      <c r="AJ1791" t="s">
        <v>1</v>
      </c>
      <c r="AK1791">
        <v>9331250347</v>
      </c>
      <c r="AL1791" t="s">
        <v>1</v>
      </c>
      <c r="AM1791" t="s">
        <v>1</v>
      </c>
      <c r="AN1791" t="s">
        <v>1</v>
      </c>
      <c r="AO1791" t="s">
        <v>5724</v>
      </c>
      <c r="AP1791" t="s">
        <v>1</v>
      </c>
      <c r="AQ1791" t="s">
        <v>2</v>
      </c>
      <c r="AR1791" t="s">
        <v>1</v>
      </c>
      <c r="AS1791" t="s">
        <v>1</v>
      </c>
      <c r="AT1791" t="s">
        <v>1</v>
      </c>
      <c r="AU1791" t="s">
        <v>1</v>
      </c>
      <c r="AV1791" t="s">
        <v>1</v>
      </c>
      <c r="AW1791" t="s">
        <v>11</v>
      </c>
      <c r="AX1791">
        <f>Tabla1[[#This Row],[precio del paquete]]-Tabla1[[#This Row],[Saldo_Deudor]]</f>
        <v>500</v>
      </c>
      <c r="AY1791">
        <v>24000</v>
      </c>
      <c r="AZ1791">
        <v>0</v>
      </c>
      <c r="BA1791">
        <v>0</v>
      </c>
      <c r="BB1791" s="20">
        <v>0</v>
      </c>
      <c r="BC1791" t="s">
        <v>4141</v>
      </c>
      <c r="BD1791" t="s">
        <v>5960</v>
      </c>
      <c r="BE1791" t="s">
        <v>3</v>
      </c>
      <c r="BF1791" t="s">
        <v>3</v>
      </c>
      <c r="BG1791" t="s">
        <v>3</v>
      </c>
      <c r="BH1791" t="s">
        <v>3</v>
      </c>
      <c r="BI1791" t="s">
        <v>3</v>
      </c>
      <c r="BJ1791" s="19" t="s">
        <v>6125</v>
      </c>
      <c r="BK1791" t="s">
        <v>3</v>
      </c>
      <c r="BL1791" t="s">
        <v>132</v>
      </c>
      <c r="BM1791" t="s">
        <v>1</v>
      </c>
      <c r="BN1791">
        <f>Tabla1[[#This Row],[precio del paquete]]</f>
        <v>24500</v>
      </c>
      <c r="BO1791" t="s">
        <v>1</v>
      </c>
      <c r="BP1791" t="s">
        <v>1</v>
      </c>
      <c r="BQ1791" t="s">
        <v>1</v>
      </c>
      <c r="BR1791" t="s">
        <v>1</v>
      </c>
      <c r="BS1791" t="s">
        <v>1</v>
      </c>
      <c r="BT1791" t="s">
        <v>1</v>
      </c>
      <c r="BU1791" t="s">
        <v>1</v>
      </c>
      <c r="BV1791" t="s">
        <v>1</v>
      </c>
      <c r="BW1791" t="s">
        <v>0</v>
      </c>
      <c r="BX1791" t="s">
        <v>1</v>
      </c>
      <c r="BY1791" t="s">
        <v>1</v>
      </c>
      <c r="BZ1791" t="s">
        <v>1</v>
      </c>
      <c r="CA1791" t="s">
        <v>1</v>
      </c>
      <c r="CB1791" t="s">
        <v>1</v>
      </c>
      <c r="CD1791" t="str" cm="1">
        <f t="array" aca="1" ref="CD1791" ca="1">eConcatenar(A1791:CB1791,"|")</f>
        <v>lGXAf0KEV2BUKyHa|COM2021-3935|3|DIGNITY|TABASCO|COMALCALCO|VILLA ALDAMA|2021-04-12|24500|0|100|50|1|0|0|0|0|0|0|0|0|0|0|0|0|0|0|CRUZ|MENESES|JENNER FERNANDO|SOLTERO|X|X|CALLE 27 DE FEBRERO|VILLA ALDAMA|X|9331250347|X|X|X|CALLE 27 DE FEBRERO|X|LUNES|X|X|X|X|X|DOMICILIO |500|24000|0|0|0|2022-01-24|2022-01-31|x|x|x|x|x|2DFOYRA5IQNIWWH|x|HOMBRE|X|24500|X|X|X|X|X|X|X|X|CARDENAS|X|X|X|X|X</v>
      </c>
    </row>
    <row r="1792" spans="1:82" x14ac:dyDescent="0.25">
      <c r="A1792" t="s">
        <v>1926</v>
      </c>
      <c r="B1792" t="s">
        <v>2879</v>
      </c>
      <c r="C1792">
        <v>3</v>
      </c>
      <c r="D1792" t="s">
        <v>3183</v>
      </c>
      <c r="E1792" t="s">
        <v>3188</v>
      </c>
      <c r="F1792" t="s">
        <v>3189</v>
      </c>
      <c r="G1792" t="s">
        <v>3618</v>
      </c>
      <c r="H1792" t="s">
        <v>3763</v>
      </c>
      <c r="I1792">
        <v>14800</v>
      </c>
      <c r="J1792">
        <v>0</v>
      </c>
      <c r="K1792">
        <v>100</v>
      </c>
      <c r="L1792">
        <v>50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 t="s">
        <v>4184</v>
      </c>
      <c r="AC1792" t="s">
        <v>7</v>
      </c>
      <c r="AD1792" t="s">
        <v>4258</v>
      </c>
      <c r="AE1792" t="s">
        <v>4</v>
      </c>
      <c r="AF1792" t="s">
        <v>1</v>
      </c>
      <c r="AG1792" t="s">
        <v>1</v>
      </c>
      <c r="AH1792" t="s">
        <v>3618</v>
      </c>
      <c r="AI1792" t="s">
        <v>3618</v>
      </c>
      <c r="AJ1792" t="s">
        <v>1</v>
      </c>
      <c r="AK1792">
        <v>9331556061</v>
      </c>
      <c r="AL1792" t="s">
        <v>1</v>
      </c>
      <c r="AM1792" t="s">
        <v>1</v>
      </c>
      <c r="AN1792" t="s">
        <v>1</v>
      </c>
      <c r="AO1792" t="s">
        <v>3618</v>
      </c>
      <c r="AP1792" t="s">
        <v>1</v>
      </c>
      <c r="AQ1792" t="s">
        <v>2</v>
      </c>
      <c r="AR1792" t="s">
        <v>1</v>
      </c>
      <c r="AS1792" t="s">
        <v>1</v>
      </c>
      <c r="AT1792" t="s">
        <v>1</v>
      </c>
      <c r="AU1792" t="s">
        <v>1</v>
      </c>
      <c r="AV1792" t="s">
        <v>1</v>
      </c>
      <c r="AW1792" t="s">
        <v>11</v>
      </c>
      <c r="AX1792">
        <f>Tabla1[[#This Row],[precio del paquete]]-Tabla1[[#This Row],[Saldo_Deudor]]</f>
        <v>6800</v>
      </c>
      <c r="AY1792">
        <v>8000</v>
      </c>
      <c r="AZ1792">
        <v>0</v>
      </c>
      <c r="BA1792">
        <v>0</v>
      </c>
      <c r="BB1792" s="20">
        <v>0</v>
      </c>
      <c r="BC1792" t="s">
        <v>3768</v>
      </c>
      <c r="BD1792" t="s">
        <v>3769</v>
      </c>
      <c r="BE1792" t="s">
        <v>3</v>
      </c>
      <c r="BF1792" t="s">
        <v>3</v>
      </c>
      <c r="BG1792" t="s">
        <v>3</v>
      </c>
      <c r="BH1792" t="s">
        <v>3</v>
      </c>
      <c r="BI1792" t="s">
        <v>3</v>
      </c>
      <c r="BJ1792" s="18" t="s">
        <v>6125</v>
      </c>
      <c r="BK1792" t="s">
        <v>3</v>
      </c>
      <c r="BL1792" t="s">
        <v>132</v>
      </c>
      <c r="BM1792" t="s">
        <v>1</v>
      </c>
      <c r="BN1792">
        <f>Tabla1[[#This Row],[precio del paquete]]</f>
        <v>14800</v>
      </c>
      <c r="BO1792" t="s">
        <v>1</v>
      </c>
      <c r="BP1792" t="s">
        <v>1</v>
      </c>
      <c r="BQ1792" t="s">
        <v>1</v>
      </c>
      <c r="BR1792" t="s">
        <v>1</v>
      </c>
      <c r="BS1792" t="s">
        <v>1</v>
      </c>
      <c r="BT1792" t="s">
        <v>1</v>
      </c>
      <c r="BU1792" t="s">
        <v>1</v>
      </c>
      <c r="BV1792" t="s">
        <v>1</v>
      </c>
      <c r="BW1792" t="s">
        <v>0</v>
      </c>
      <c r="BX1792" t="s">
        <v>1</v>
      </c>
      <c r="BY1792" t="s">
        <v>1</v>
      </c>
      <c r="BZ1792" t="s">
        <v>1</v>
      </c>
      <c r="CA1792" t="s">
        <v>1</v>
      </c>
      <c r="CB1792" t="s">
        <v>1</v>
      </c>
      <c r="CD1792" t="str" cm="1">
        <f t="array" aca="1" ref="CD1792" ca="1">eConcatenar(A1792:CB1792,"|")</f>
        <v>swIVDakAOOwSDWcP|COM2020-5045|3|MEMORIAL|TABASCO|COMALCALCO|VILLA ALDAMA|2022-02-01|14800|0|100|50|0|0|0|0|0|0|0|0|0|0|0|0|0|0|0|PEREZ|LOPEZ|MANUEL|SOLTERO|X|X|VILLA ALDAMA|VILLA ALDAMA|X|9331556061|X|X|X|VILLA ALDAMA|X|LUNES|X|X|X|X|X|DOMICILIO |6800|8000|0|0|0|2022-01-22|2022-01-29|x|x|x|x|x|2DFOYRA5IQNIWWH|x|HOMBRE|X|14800|X|X|X|X|X|X|X|X|CARDENAS|X|X|X|X|X</v>
      </c>
    </row>
    <row r="1793" spans="1:82" x14ac:dyDescent="0.25">
      <c r="A1793" t="s">
        <v>1927</v>
      </c>
      <c r="B1793" t="s">
        <v>2880</v>
      </c>
      <c r="C1793">
        <v>3</v>
      </c>
      <c r="D1793" t="s">
        <v>3183</v>
      </c>
      <c r="E1793" t="s">
        <v>3188</v>
      </c>
      <c r="F1793" t="s">
        <v>3189</v>
      </c>
      <c r="G1793" t="s">
        <v>3618</v>
      </c>
      <c r="H1793" t="s">
        <v>4073</v>
      </c>
      <c r="I1793">
        <v>14800</v>
      </c>
      <c r="J1793">
        <v>0</v>
      </c>
      <c r="K1793">
        <v>100</v>
      </c>
      <c r="L1793">
        <v>50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 t="s">
        <v>4183</v>
      </c>
      <c r="AC1793" t="s">
        <v>4184</v>
      </c>
      <c r="AD1793" t="s">
        <v>4795</v>
      </c>
      <c r="AE1793" t="s">
        <v>4</v>
      </c>
      <c r="AF1793" t="s">
        <v>1</v>
      </c>
      <c r="AG1793" t="s">
        <v>1</v>
      </c>
      <c r="AH1793" t="s">
        <v>3618</v>
      </c>
      <c r="AI1793" t="s">
        <v>3618</v>
      </c>
      <c r="AJ1793" t="s">
        <v>1</v>
      </c>
      <c r="AK1793">
        <v>9331066332</v>
      </c>
      <c r="AL1793" t="s">
        <v>1</v>
      </c>
      <c r="AM1793" t="s">
        <v>1</v>
      </c>
      <c r="AN1793" t="s">
        <v>1</v>
      </c>
      <c r="AO1793" t="s">
        <v>3618</v>
      </c>
      <c r="AP1793" t="s">
        <v>1</v>
      </c>
      <c r="AQ1793" t="s">
        <v>2</v>
      </c>
      <c r="AR1793" t="s">
        <v>1</v>
      </c>
      <c r="AS1793" t="s">
        <v>1</v>
      </c>
      <c r="AT1793" t="s">
        <v>1</v>
      </c>
      <c r="AU1793" t="s">
        <v>1</v>
      </c>
      <c r="AV1793" t="s">
        <v>1</v>
      </c>
      <c r="AW1793" t="s">
        <v>11</v>
      </c>
      <c r="AX1793">
        <f>Tabla1[[#This Row],[precio del paquete]]-Tabla1[[#This Row],[Saldo_Deudor]]</f>
        <v>9300</v>
      </c>
      <c r="AY1793">
        <v>5500</v>
      </c>
      <c r="AZ1793">
        <v>0</v>
      </c>
      <c r="BA1793">
        <v>0</v>
      </c>
      <c r="BB1793" s="20">
        <v>0</v>
      </c>
      <c r="BC1793" t="s">
        <v>3768</v>
      </c>
      <c r="BD1793" t="s">
        <v>3769</v>
      </c>
      <c r="BE1793" t="s">
        <v>3</v>
      </c>
      <c r="BF1793" t="s">
        <v>3</v>
      </c>
      <c r="BG1793" t="s">
        <v>3</v>
      </c>
      <c r="BH1793" t="s">
        <v>3</v>
      </c>
      <c r="BI1793" t="s">
        <v>3</v>
      </c>
      <c r="BJ1793" s="19" t="s">
        <v>6125</v>
      </c>
      <c r="BK1793" t="s">
        <v>3</v>
      </c>
      <c r="BL1793" t="s">
        <v>132</v>
      </c>
      <c r="BM1793" t="s">
        <v>1</v>
      </c>
      <c r="BN1793">
        <f>Tabla1[[#This Row],[precio del paquete]]</f>
        <v>14800</v>
      </c>
      <c r="BO1793" t="s">
        <v>1</v>
      </c>
      <c r="BP1793" t="s">
        <v>1</v>
      </c>
      <c r="BQ1793" t="s">
        <v>1</v>
      </c>
      <c r="BR1793" t="s">
        <v>1</v>
      </c>
      <c r="BS1793" t="s">
        <v>1</v>
      </c>
      <c r="BT1793" t="s">
        <v>1</v>
      </c>
      <c r="BU1793" t="s">
        <v>1</v>
      </c>
      <c r="BV1793" t="s">
        <v>1</v>
      </c>
      <c r="BW1793" t="s">
        <v>0</v>
      </c>
      <c r="BX1793" t="s">
        <v>1</v>
      </c>
      <c r="BY1793" t="s">
        <v>1</v>
      </c>
      <c r="BZ1793" t="s">
        <v>1</v>
      </c>
      <c r="CA1793" t="s">
        <v>1</v>
      </c>
      <c r="CB1793" t="s">
        <v>1</v>
      </c>
      <c r="CD1793" t="str" cm="1">
        <f t="array" aca="1" ref="CD1793" ca="1">eConcatenar(A1793:CB1793,"|")</f>
        <v>AUJX4xx9TUgxpj13|COM2021-0179|3|MEMORIAL|TABASCO|COMALCALCO|VILLA ALDAMA|2020-01-15|14800|0|100|50|0|0|0|0|0|0|0|0|0|0|0|0|0|0|0|DE LA CRUZ|PEREZ|MARBELLA|SOLTERO|X|X|VILLA ALDAMA|VILLA ALDAMA|X|9331066332|X|X|X|VILLA ALDAMA|X|LUNES|X|X|X|X|X|DOMICILIO |9300|5500|0|0|0|2022-01-22|2022-01-29|x|x|x|x|x|2DFOYRA5IQNIWWH|x|HOMBRE|X|14800|X|X|X|X|X|X|X|X|CARDENAS|X|X|X|X|X</v>
      </c>
    </row>
    <row r="1794" spans="1:82" x14ac:dyDescent="0.25">
      <c r="A1794" t="s">
        <v>1928</v>
      </c>
      <c r="B1794" t="s">
        <v>2881</v>
      </c>
      <c r="C1794">
        <v>3</v>
      </c>
      <c r="D1794" t="s">
        <v>3187</v>
      </c>
      <c r="E1794" t="s">
        <v>3188</v>
      </c>
      <c r="F1794" t="s">
        <v>3189</v>
      </c>
      <c r="G1794" t="s">
        <v>3618</v>
      </c>
      <c r="H1794" t="s">
        <v>3763</v>
      </c>
      <c r="I1794">
        <v>12900</v>
      </c>
      <c r="J1794">
        <v>0</v>
      </c>
      <c r="K1794">
        <v>100</v>
      </c>
      <c r="L1794">
        <v>50</v>
      </c>
      <c r="M1794">
        <v>1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 t="s">
        <v>4224</v>
      </c>
      <c r="AC1794" t="s">
        <v>4450</v>
      </c>
      <c r="AD1794" t="s">
        <v>4966</v>
      </c>
      <c r="AE1794" t="s">
        <v>4</v>
      </c>
      <c r="AF1794" t="s">
        <v>1</v>
      </c>
      <c r="AG1794" t="s">
        <v>1</v>
      </c>
      <c r="AH1794" t="s">
        <v>3618</v>
      </c>
      <c r="AI1794" t="s">
        <v>3618</v>
      </c>
      <c r="AJ1794" t="s">
        <v>1</v>
      </c>
      <c r="AK1794">
        <v>9331634472</v>
      </c>
      <c r="AL1794" t="s">
        <v>1</v>
      </c>
      <c r="AM1794" t="s">
        <v>1</v>
      </c>
      <c r="AN1794" t="s">
        <v>1</v>
      </c>
      <c r="AO1794" t="s">
        <v>3618</v>
      </c>
      <c r="AP1794" t="s">
        <v>1</v>
      </c>
      <c r="AQ1794" t="s">
        <v>2</v>
      </c>
      <c r="AR1794" t="s">
        <v>1</v>
      </c>
      <c r="AS1794" t="s">
        <v>1</v>
      </c>
      <c r="AT1794" t="s">
        <v>1</v>
      </c>
      <c r="AU1794" t="s">
        <v>1</v>
      </c>
      <c r="AV1794" t="s">
        <v>1</v>
      </c>
      <c r="AW1794" t="s">
        <v>11</v>
      </c>
      <c r="AX1794">
        <f>Tabla1[[#This Row],[precio del paquete]]-Tabla1[[#This Row],[Saldo_Deudor]]</f>
        <v>10300</v>
      </c>
      <c r="AY1794">
        <v>2600</v>
      </c>
      <c r="AZ1794">
        <v>0</v>
      </c>
      <c r="BA1794">
        <v>0</v>
      </c>
      <c r="BB1794" s="20">
        <v>0</v>
      </c>
      <c r="BC1794" t="s">
        <v>3768</v>
      </c>
      <c r="BD1794" t="s">
        <v>3769</v>
      </c>
      <c r="BE1794" t="s">
        <v>3</v>
      </c>
      <c r="BF1794" t="s">
        <v>3</v>
      </c>
      <c r="BG1794" t="s">
        <v>3</v>
      </c>
      <c r="BH1794" t="s">
        <v>3</v>
      </c>
      <c r="BI1794" t="s">
        <v>3</v>
      </c>
      <c r="BJ1794" s="18" t="s">
        <v>6125</v>
      </c>
      <c r="BK1794" t="s">
        <v>3</v>
      </c>
      <c r="BL1794" t="s">
        <v>132</v>
      </c>
      <c r="BM1794" t="s">
        <v>1</v>
      </c>
      <c r="BN1794">
        <f>Tabla1[[#This Row],[precio del paquete]]</f>
        <v>12900</v>
      </c>
      <c r="BO1794" t="s">
        <v>1</v>
      </c>
      <c r="BP1794" t="s">
        <v>1</v>
      </c>
      <c r="BQ1794" t="s">
        <v>1</v>
      </c>
      <c r="BR1794" t="s">
        <v>1</v>
      </c>
      <c r="BS1794" t="s">
        <v>1</v>
      </c>
      <c r="BT1794" t="s">
        <v>1</v>
      </c>
      <c r="BU1794" t="s">
        <v>1</v>
      </c>
      <c r="BV1794" t="s">
        <v>1</v>
      </c>
      <c r="BW1794" t="s">
        <v>0</v>
      </c>
      <c r="BX1794" t="s">
        <v>1</v>
      </c>
      <c r="BY1794" t="s">
        <v>1</v>
      </c>
      <c r="BZ1794" t="s">
        <v>1</v>
      </c>
      <c r="CA1794" t="s">
        <v>1</v>
      </c>
      <c r="CB1794" t="s">
        <v>1</v>
      </c>
      <c r="CD1794" t="str" cm="1">
        <f t="array" aca="1" ref="CD1794" ca="1">eConcatenar(A1794:CB1794,"|")</f>
        <v>aBLbogfVJTMegdY7|COM2018-2180|3|ECONOLINE|TABASCO|COMALCALCO|VILLA ALDAMA|2022-02-01|12900|0|100|50|1|0|0|0|0|0|0|0|0|0|0|0|0|0|0|DOMINGUEZ|RICARDEZ|DORA MIRIAM|SOLTERO|X|X|VILLA ALDAMA|VILLA ALDAMA|X|9331634472|X|X|X|VILLA ALDAMA|X|LUNES|X|X|X|X|X|DOMICILIO |10300|2600|0|0|0|2022-01-22|2022-01-29|x|x|x|x|x|2DFOYRA5IQNIWWH|x|HOMBRE|X|12900|X|X|X|X|X|X|X|X|CARDENAS|X|X|X|X|X</v>
      </c>
    </row>
    <row r="1795" spans="1:82" x14ac:dyDescent="0.25">
      <c r="A1795" t="s">
        <v>1929</v>
      </c>
      <c r="B1795" t="s">
        <v>2445</v>
      </c>
      <c r="C1795">
        <v>3</v>
      </c>
      <c r="D1795" t="s">
        <v>3183</v>
      </c>
      <c r="E1795" t="s">
        <v>3188</v>
      </c>
      <c r="F1795" t="s">
        <v>3189</v>
      </c>
      <c r="G1795" t="s">
        <v>3377</v>
      </c>
      <c r="H1795" t="s">
        <v>3763</v>
      </c>
      <c r="I1795">
        <v>14800</v>
      </c>
      <c r="J1795">
        <v>0</v>
      </c>
      <c r="K1795">
        <v>100</v>
      </c>
      <c r="L1795">
        <v>50</v>
      </c>
      <c r="M1795">
        <v>1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0</v>
      </c>
      <c r="AA1795">
        <v>0</v>
      </c>
      <c r="AB1795" t="s">
        <v>4619</v>
      </c>
      <c r="AC1795" t="s">
        <v>4620</v>
      </c>
      <c r="AD1795" t="s">
        <v>4621</v>
      </c>
      <c r="AE1795" t="s">
        <v>4</v>
      </c>
      <c r="AF1795" t="s">
        <v>1</v>
      </c>
      <c r="AG1795" t="s">
        <v>1</v>
      </c>
      <c r="AH1795" t="s">
        <v>5430</v>
      </c>
      <c r="AI1795" t="s">
        <v>3377</v>
      </c>
      <c r="AJ1795" t="s">
        <v>1</v>
      </c>
      <c r="AK1795" t="s">
        <v>1</v>
      </c>
      <c r="AL1795" t="s">
        <v>1</v>
      </c>
      <c r="AM1795" t="s">
        <v>1</v>
      </c>
      <c r="AN1795" t="s">
        <v>1</v>
      </c>
      <c r="AO1795" t="s">
        <v>5430</v>
      </c>
      <c r="AP1795" t="s">
        <v>1</v>
      </c>
      <c r="AQ1795" t="s">
        <v>2</v>
      </c>
      <c r="AR1795" t="s">
        <v>1</v>
      </c>
      <c r="AS1795" t="s">
        <v>1</v>
      </c>
      <c r="AT1795" t="s">
        <v>1</v>
      </c>
      <c r="AU1795" t="s">
        <v>1</v>
      </c>
      <c r="AV1795" t="s">
        <v>1</v>
      </c>
      <c r="AW1795" t="s">
        <v>11</v>
      </c>
      <c r="AX1795">
        <f>Tabla1[[#This Row],[precio del paquete]]-Tabla1[[#This Row],[Saldo_Deudor]]</f>
        <v>700</v>
      </c>
      <c r="AY1795">
        <v>14100</v>
      </c>
      <c r="AZ1795">
        <v>0</v>
      </c>
      <c r="BA1795">
        <v>0</v>
      </c>
      <c r="BB1795" s="20">
        <v>0</v>
      </c>
      <c r="BC1795" t="s">
        <v>3768</v>
      </c>
      <c r="BD1795" t="s">
        <v>3769</v>
      </c>
      <c r="BE1795" t="s">
        <v>3</v>
      </c>
      <c r="BF1795" t="s">
        <v>3</v>
      </c>
      <c r="BG1795" t="s">
        <v>3</v>
      </c>
      <c r="BH1795" t="s">
        <v>3</v>
      </c>
      <c r="BI1795" t="s">
        <v>3</v>
      </c>
      <c r="BJ1795" s="19" t="s">
        <v>6125</v>
      </c>
      <c r="BK1795" t="s">
        <v>3</v>
      </c>
      <c r="BL1795" t="s">
        <v>132</v>
      </c>
      <c r="BM1795" t="s">
        <v>1</v>
      </c>
      <c r="BN1795">
        <f>Tabla1[[#This Row],[precio del paquete]]</f>
        <v>14800</v>
      </c>
      <c r="BO1795" t="s">
        <v>1</v>
      </c>
      <c r="BP1795" t="s">
        <v>1</v>
      </c>
      <c r="BQ1795" t="s">
        <v>1</v>
      </c>
      <c r="BR1795" t="s">
        <v>1</v>
      </c>
      <c r="BS1795" t="s">
        <v>1</v>
      </c>
      <c r="BT1795" t="s">
        <v>1</v>
      </c>
      <c r="BU1795" t="s">
        <v>1</v>
      </c>
      <c r="BV1795" t="s">
        <v>1</v>
      </c>
      <c r="BW1795" t="s">
        <v>0</v>
      </c>
      <c r="BX1795" t="s">
        <v>1</v>
      </c>
      <c r="BY1795" t="s">
        <v>1</v>
      </c>
      <c r="BZ1795" t="s">
        <v>1</v>
      </c>
      <c r="CA1795" t="s">
        <v>1</v>
      </c>
      <c r="CB1795" t="s">
        <v>1</v>
      </c>
      <c r="CD1795" t="str" cm="1">
        <f t="array" aca="1" ref="CD1795" ca="1">eConcatenar(A1795:CB1795,"|")</f>
        <v>zVYAhULYSch4KeQ4|COM2021-3577|3|MEMORIAL|TABASCO|COMALCALCO|GALEANA|2022-02-01|14800|0|100|50|1|0|0|0|0|0|0|0|0|0|0|0|0|0|0|ALEGRIAS|HERRERA|MIGUELINA|SOLTERO|X|X|HERMEREGILDO|GALEANA|X|X|X|X|X|HERMEREGILDO|X|LUNES|X|X|X|X|X|DOMICILIO |700|14100|0|0|0|2022-01-22|2022-01-29|x|x|x|x|x|2DFOYRA5IQNIWWH|x|HOMBRE|X|14800|X|X|X|X|X|X|X|X|CARDENAS|X|X|X|X|X</v>
      </c>
    </row>
    <row r="1796" spans="1:82" x14ac:dyDescent="0.25">
      <c r="A1796" t="s">
        <v>1930</v>
      </c>
      <c r="B1796" t="s">
        <v>2854</v>
      </c>
      <c r="C1796">
        <v>3</v>
      </c>
      <c r="D1796" t="s">
        <v>3187</v>
      </c>
      <c r="E1796" t="s">
        <v>3188</v>
      </c>
      <c r="F1796" t="s">
        <v>3189</v>
      </c>
      <c r="G1796" t="s">
        <v>3606</v>
      </c>
      <c r="H1796" t="s">
        <v>3763</v>
      </c>
      <c r="I1796">
        <v>12900</v>
      </c>
      <c r="J1796">
        <v>0</v>
      </c>
      <c r="K1796">
        <v>100</v>
      </c>
      <c r="L1796">
        <v>50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0</v>
      </c>
      <c r="AA1796">
        <v>0</v>
      </c>
      <c r="AB1796" t="s">
        <v>4262</v>
      </c>
      <c r="AC1796" t="s">
        <v>4183</v>
      </c>
      <c r="AD1796" t="s">
        <v>4948</v>
      </c>
      <c r="AE1796" t="s">
        <v>4</v>
      </c>
      <c r="AF1796" t="s">
        <v>1</v>
      </c>
      <c r="AG1796" t="s">
        <v>1</v>
      </c>
      <c r="AH1796" t="s">
        <v>3606</v>
      </c>
      <c r="AI1796" t="s">
        <v>3606</v>
      </c>
      <c r="AJ1796" t="s">
        <v>1</v>
      </c>
      <c r="AK1796" t="s">
        <v>1</v>
      </c>
      <c r="AL1796" t="s">
        <v>1</v>
      </c>
      <c r="AM1796" t="s">
        <v>1</v>
      </c>
      <c r="AN1796" t="s">
        <v>1</v>
      </c>
      <c r="AO1796" t="s">
        <v>3606</v>
      </c>
      <c r="AP1796" t="s">
        <v>1</v>
      </c>
      <c r="AQ1796" t="s">
        <v>2</v>
      </c>
      <c r="AR1796" t="s">
        <v>1</v>
      </c>
      <c r="AS1796" t="s">
        <v>1</v>
      </c>
      <c r="AT1796" t="s">
        <v>1</v>
      </c>
      <c r="AU1796" t="s">
        <v>1</v>
      </c>
      <c r="AV1796" t="s">
        <v>1</v>
      </c>
      <c r="AW1796" t="s">
        <v>11</v>
      </c>
      <c r="AX1796">
        <f>Tabla1[[#This Row],[precio del paquete]]-Tabla1[[#This Row],[Saldo_Deudor]]</f>
        <v>12100</v>
      </c>
      <c r="AY1796">
        <v>800</v>
      </c>
      <c r="AZ1796">
        <v>0</v>
      </c>
      <c r="BA1796">
        <v>0</v>
      </c>
      <c r="BB1796" s="20">
        <v>0</v>
      </c>
      <c r="BC1796" t="s">
        <v>3768</v>
      </c>
      <c r="BD1796" t="s">
        <v>3769</v>
      </c>
      <c r="BE1796" t="s">
        <v>3</v>
      </c>
      <c r="BF1796" t="s">
        <v>3</v>
      </c>
      <c r="BG1796" t="s">
        <v>3</v>
      </c>
      <c r="BH1796" t="s">
        <v>3</v>
      </c>
      <c r="BI1796" t="s">
        <v>3</v>
      </c>
      <c r="BJ1796" s="18" t="s">
        <v>6125</v>
      </c>
      <c r="BK1796" t="s">
        <v>3</v>
      </c>
      <c r="BL1796" t="s">
        <v>132</v>
      </c>
      <c r="BM1796" t="s">
        <v>1</v>
      </c>
      <c r="BN1796">
        <f>Tabla1[[#This Row],[precio del paquete]]</f>
        <v>12900</v>
      </c>
      <c r="BO1796" t="s">
        <v>1</v>
      </c>
      <c r="BP1796" t="s">
        <v>1</v>
      </c>
      <c r="BQ1796" t="s">
        <v>1</v>
      </c>
      <c r="BR1796" t="s">
        <v>1</v>
      </c>
      <c r="BS1796" t="s">
        <v>1</v>
      </c>
      <c r="BT1796" t="s">
        <v>1</v>
      </c>
      <c r="BU1796" t="s">
        <v>1</v>
      </c>
      <c r="BV1796" t="s">
        <v>1</v>
      </c>
      <c r="BW1796" t="s">
        <v>0</v>
      </c>
      <c r="BX1796" t="s">
        <v>1</v>
      </c>
      <c r="BY1796" t="s">
        <v>1</v>
      </c>
      <c r="BZ1796" t="s">
        <v>1</v>
      </c>
      <c r="CA1796" t="s">
        <v>1</v>
      </c>
      <c r="CB1796" t="s">
        <v>1</v>
      </c>
      <c r="CD1796" t="str" cm="1">
        <f t="array" aca="1" ref="CD1796" ca="1">eConcatenar(A1796:CB1796,"|")</f>
        <v>Uc6DkFdaK6XK97mp|COM2018-1714|3|ECONOLINE|TABASCO|COMALCALCO|TECOLUTILLA|2022-02-01|12900|0|100|50|0|0|0|0|0|0|0|0|0|0|0|0|0|0|0|OLAN|DE LA CRUZ|MARISOL|SOLTERO|X|X|TECOLUTILLA|TECOLUTILLA|X|X|X|X|X|TECOLUTILLA|X|LUNES|X|X|X|X|X|DOMICILIO |12100|800|0|0|0|2022-01-22|2022-01-29|x|x|x|x|x|2DFOYRA5IQNIWWH|x|HOMBRE|X|12900|X|X|X|X|X|X|X|X|CARDENAS|X|X|X|X|X</v>
      </c>
    </row>
    <row r="1797" spans="1:82" x14ac:dyDescent="0.25">
      <c r="A1797" t="s">
        <v>1931</v>
      </c>
      <c r="B1797" t="s">
        <v>2855</v>
      </c>
      <c r="C1797">
        <v>3</v>
      </c>
      <c r="D1797" t="s">
        <v>3187</v>
      </c>
      <c r="E1797" t="s">
        <v>3188</v>
      </c>
      <c r="F1797" t="s">
        <v>3189</v>
      </c>
      <c r="G1797" t="s">
        <v>3606</v>
      </c>
      <c r="H1797" t="s">
        <v>3763</v>
      </c>
      <c r="I1797">
        <v>12900</v>
      </c>
      <c r="J1797">
        <v>0</v>
      </c>
      <c r="K1797">
        <v>200</v>
      </c>
      <c r="L1797">
        <v>50</v>
      </c>
      <c r="M1797">
        <v>1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0</v>
      </c>
      <c r="AA1797">
        <v>0</v>
      </c>
      <c r="AB1797" t="s">
        <v>4294</v>
      </c>
      <c r="AC1797" t="s">
        <v>4543</v>
      </c>
      <c r="AD1797" t="s">
        <v>4751</v>
      </c>
      <c r="AE1797" t="s">
        <v>4</v>
      </c>
      <c r="AF1797" t="s">
        <v>1</v>
      </c>
      <c r="AG1797" t="s">
        <v>1</v>
      </c>
      <c r="AH1797" t="s">
        <v>3606</v>
      </c>
      <c r="AI1797" t="s">
        <v>3606</v>
      </c>
      <c r="AJ1797" t="s">
        <v>1</v>
      </c>
      <c r="AK1797" t="s">
        <v>1</v>
      </c>
      <c r="AL1797" t="s">
        <v>1</v>
      </c>
      <c r="AM1797" t="s">
        <v>1</v>
      </c>
      <c r="AN1797" t="s">
        <v>1</v>
      </c>
      <c r="AO1797" t="s">
        <v>3606</v>
      </c>
      <c r="AP1797" t="s">
        <v>1</v>
      </c>
      <c r="AQ1797" t="s">
        <v>2</v>
      </c>
      <c r="AR1797" t="s">
        <v>1</v>
      </c>
      <c r="AS1797" t="s">
        <v>1</v>
      </c>
      <c r="AT1797" t="s">
        <v>1</v>
      </c>
      <c r="AU1797" t="s">
        <v>1</v>
      </c>
      <c r="AV1797" t="s">
        <v>1</v>
      </c>
      <c r="AW1797" t="s">
        <v>11</v>
      </c>
      <c r="AX1797">
        <f>Tabla1[[#This Row],[precio del paquete]]-Tabla1[[#This Row],[Saldo_Deudor]]</f>
        <v>12600</v>
      </c>
      <c r="AY1797">
        <v>300</v>
      </c>
      <c r="AZ1797">
        <v>0</v>
      </c>
      <c r="BA1797">
        <v>0</v>
      </c>
      <c r="BB1797" s="20">
        <v>0</v>
      </c>
      <c r="BC1797" t="s">
        <v>3768</v>
      </c>
      <c r="BD1797" t="s">
        <v>3769</v>
      </c>
      <c r="BE1797" t="s">
        <v>3</v>
      </c>
      <c r="BF1797" t="s">
        <v>3</v>
      </c>
      <c r="BG1797" t="s">
        <v>3</v>
      </c>
      <c r="BH1797" t="s">
        <v>3</v>
      </c>
      <c r="BI1797" t="s">
        <v>3</v>
      </c>
      <c r="BJ1797" s="19" t="s">
        <v>6125</v>
      </c>
      <c r="BK1797" t="s">
        <v>3</v>
      </c>
      <c r="BL1797" t="s">
        <v>132</v>
      </c>
      <c r="BM1797" t="s">
        <v>1</v>
      </c>
      <c r="BN1797">
        <f>Tabla1[[#This Row],[precio del paquete]]</f>
        <v>12900</v>
      </c>
      <c r="BO1797" t="s">
        <v>1</v>
      </c>
      <c r="BP1797" t="s">
        <v>1</v>
      </c>
      <c r="BQ1797" t="s">
        <v>1</v>
      </c>
      <c r="BR1797" t="s">
        <v>1</v>
      </c>
      <c r="BS1797" t="s">
        <v>1</v>
      </c>
      <c r="BT1797" t="s">
        <v>1</v>
      </c>
      <c r="BU1797" t="s">
        <v>1</v>
      </c>
      <c r="BV1797" t="s">
        <v>1</v>
      </c>
      <c r="BW1797" t="s">
        <v>0</v>
      </c>
      <c r="BX1797" t="s">
        <v>1</v>
      </c>
      <c r="BY1797" t="s">
        <v>1</v>
      </c>
      <c r="BZ1797" t="s">
        <v>1</v>
      </c>
      <c r="CA1797" t="s">
        <v>1</v>
      </c>
      <c r="CB1797" t="s">
        <v>1</v>
      </c>
      <c r="CD1797" t="str" cm="1">
        <f t="array" aca="1" ref="CD1797" ca="1">eConcatenar(A1797:CB1797,"|")</f>
        <v>5TcIIQWnqn2kBbed|COM2018-2132|3|ECONOLINE|TABASCO|COMALCALCO|TECOLUTILLA|2022-02-01|12900|0|200|50|1|0|0|0|0|0|0|0|0|0|0|0|0|0|0|LAZARO|DE LOS SANTOS|CANDELARIO|SOLTERO|X|X|TECOLUTILLA|TECOLUTILLA|X|X|X|X|X|TECOLUTILLA|X|LUNES|X|X|X|X|X|DOMICILIO |12600|300|0|0|0|2022-01-22|2022-01-29|x|x|x|x|x|2DFOYRA5IQNIWWH|x|HOMBRE|X|12900|X|X|X|X|X|X|X|X|CARDENAS|X|X|X|X|X</v>
      </c>
    </row>
    <row r="1798" spans="1:82" x14ac:dyDescent="0.25">
      <c r="A1798" t="s">
        <v>1932</v>
      </c>
      <c r="B1798" t="s">
        <v>2447</v>
      </c>
      <c r="C1798">
        <v>3</v>
      </c>
      <c r="D1798" t="s">
        <v>3187</v>
      </c>
      <c r="E1798" t="s">
        <v>3188</v>
      </c>
      <c r="F1798" t="s">
        <v>3189</v>
      </c>
      <c r="G1798" t="s">
        <v>3379</v>
      </c>
      <c r="H1798" t="s">
        <v>3763</v>
      </c>
      <c r="I1798">
        <v>12900</v>
      </c>
      <c r="J1798">
        <v>0</v>
      </c>
      <c r="K1798">
        <v>100</v>
      </c>
      <c r="L1798">
        <v>50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0</v>
      </c>
      <c r="AA1798">
        <v>0</v>
      </c>
      <c r="AB1798" t="s">
        <v>4423</v>
      </c>
      <c r="AC1798" t="s">
        <v>4201</v>
      </c>
      <c r="AD1798" t="s">
        <v>4623</v>
      </c>
      <c r="AE1798" t="s">
        <v>4</v>
      </c>
      <c r="AF1798" t="s">
        <v>1</v>
      </c>
      <c r="AG1798" t="s">
        <v>1</v>
      </c>
      <c r="AH1798" t="s">
        <v>5432</v>
      </c>
      <c r="AI1798" t="s">
        <v>3379</v>
      </c>
      <c r="AJ1798" t="s">
        <v>1</v>
      </c>
      <c r="AK1798" t="s">
        <v>1</v>
      </c>
      <c r="AL1798" t="s">
        <v>1</v>
      </c>
      <c r="AM1798" t="s">
        <v>1</v>
      </c>
      <c r="AN1798" t="s">
        <v>1</v>
      </c>
      <c r="AO1798" t="s">
        <v>5432</v>
      </c>
      <c r="AP1798" t="s">
        <v>1</v>
      </c>
      <c r="AQ1798" t="s">
        <v>2</v>
      </c>
      <c r="AR1798" t="s">
        <v>1</v>
      </c>
      <c r="AS1798" t="s">
        <v>1</v>
      </c>
      <c r="AT1798" t="s">
        <v>1</v>
      </c>
      <c r="AU1798" t="s">
        <v>1</v>
      </c>
      <c r="AV1798" t="s">
        <v>1</v>
      </c>
      <c r="AW1798" t="s">
        <v>11</v>
      </c>
      <c r="AX1798">
        <f>Tabla1[[#This Row],[precio del paquete]]-Tabla1[[#This Row],[Saldo_Deudor]]</f>
        <v>7600</v>
      </c>
      <c r="AY1798">
        <v>5300</v>
      </c>
      <c r="AZ1798">
        <v>0</v>
      </c>
      <c r="BA1798">
        <v>0</v>
      </c>
      <c r="BB1798" s="20">
        <v>0</v>
      </c>
      <c r="BC1798" t="s">
        <v>3768</v>
      </c>
      <c r="BD1798" t="s">
        <v>3769</v>
      </c>
      <c r="BE1798" t="s">
        <v>3</v>
      </c>
      <c r="BF1798" t="s">
        <v>3</v>
      </c>
      <c r="BG1798" t="s">
        <v>3</v>
      </c>
      <c r="BH1798" t="s">
        <v>3</v>
      </c>
      <c r="BI1798" t="s">
        <v>3</v>
      </c>
      <c r="BJ1798" s="18" t="s">
        <v>6125</v>
      </c>
      <c r="BK1798" t="s">
        <v>3</v>
      </c>
      <c r="BL1798" t="s">
        <v>132</v>
      </c>
      <c r="BM1798" t="s">
        <v>1</v>
      </c>
      <c r="BN1798">
        <f>Tabla1[[#This Row],[precio del paquete]]</f>
        <v>12900</v>
      </c>
      <c r="BO1798" t="s">
        <v>1</v>
      </c>
      <c r="BP1798" t="s">
        <v>1</v>
      </c>
      <c r="BQ1798" t="s">
        <v>1</v>
      </c>
      <c r="BR1798" t="s">
        <v>1</v>
      </c>
      <c r="BS1798" t="s">
        <v>1</v>
      </c>
      <c r="BT1798" t="s">
        <v>1</v>
      </c>
      <c r="BU1798" t="s">
        <v>1</v>
      </c>
      <c r="BV1798" t="s">
        <v>1</v>
      </c>
      <c r="BW1798" t="s">
        <v>0</v>
      </c>
      <c r="BX1798" t="s">
        <v>1</v>
      </c>
      <c r="BY1798" t="s">
        <v>1</v>
      </c>
      <c r="BZ1798" t="s">
        <v>1</v>
      </c>
      <c r="CA1798" t="s">
        <v>1</v>
      </c>
      <c r="CB1798" t="s">
        <v>1</v>
      </c>
      <c r="CD1798" t="str" cm="1">
        <f t="array" aca="1" ref="CD1798" ca="1">eConcatenar(A1798:CB1798,"|")</f>
        <v>uOn8ktWyXK3oKLV6|COM2019-2103|3|ECONOLINE|TABASCO|COMALCALCO|GREFORIO MENDEZ|2022-02-01|12900|0|100|50|0|0|0|0|0|0|0|0|0|0|0|0|0|0|0|DE LA ROSA|HERNANDEZ|CONCEPCION|SOLTERO|X|X|GREGORIO MENDEZ|GREFORIO MENDEZ|X|X|X|X|X|GREGORIO MENDEZ|X|LUNES|X|X|X|X|X|DOMICILIO |7600|5300|0|0|0|2022-01-22|2022-01-29|x|x|x|x|x|2DFOYRA5IQNIWWH|x|HOMBRE|X|12900|X|X|X|X|X|X|X|X|CARDENAS|X|X|X|X|X</v>
      </c>
    </row>
    <row r="1799" spans="1:82" x14ac:dyDescent="0.25">
      <c r="A1799" t="s">
        <v>1933</v>
      </c>
      <c r="B1799" t="s">
        <v>2794</v>
      </c>
      <c r="C1799">
        <v>3</v>
      </c>
      <c r="D1799" t="s">
        <v>3183</v>
      </c>
      <c r="E1799" t="s">
        <v>3188</v>
      </c>
      <c r="F1799" t="s">
        <v>3189</v>
      </c>
      <c r="G1799" t="s">
        <v>3574</v>
      </c>
      <c r="H1799" t="s">
        <v>3933</v>
      </c>
      <c r="I1799">
        <v>14800</v>
      </c>
      <c r="J1799">
        <v>0</v>
      </c>
      <c r="K1799">
        <v>100</v>
      </c>
      <c r="L1799">
        <v>50</v>
      </c>
      <c r="M1799">
        <v>1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0</v>
      </c>
      <c r="AA1799">
        <v>0</v>
      </c>
      <c r="AB1799" t="s">
        <v>4186</v>
      </c>
      <c r="AC1799" t="s">
        <v>4494</v>
      </c>
      <c r="AD1799" t="s">
        <v>4836</v>
      </c>
      <c r="AE1799" t="s">
        <v>4</v>
      </c>
      <c r="AF1799" t="s">
        <v>1</v>
      </c>
      <c r="AG1799" t="s">
        <v>1</v>
      </c>
      <c r="AH1799" t="s">
        <v>5675</v>
      </c>
      <c r="AI1799" t="s">
        <v>3574</v>
      </c>
      <c r="AJ1799" t="s">
        <v>1</v>
      </c>
      <c r="AK1799">
        <v>9331534400</v>
      </c>
      <c r="AL1799" t="s">
        <v>1</v>
      </c>
      <c r="AM1799" t="s">
        <v>1</v>
      </c>
      <c r="AN1799" t="s">
        <v>1</v>
      </c>
      <c r="AO1799" t="s">
        <v>5675</v>
      </c>
      <c r="AP1799" t="s">
        <v>1</v>
      </c>
      <c r="AQ1799" t="s">
        <v>2</v>
      </c>
      <c r="AR1799" t="s">
        <v>1</v>
      </c>
      <c r="AS1799" t="s">
        <v>1</v>
      </c>
      <c r="AT1799" t="s">
        <v>1</v>
      </c>
      <c r="AU1799" t="s">
        <v>1</v>
      </c>
      <c r="AV1799" t="s">
        <v>1</v>
      </c>
      <c r="AW1799" t="s">
        <v>11</v>
      </c>
      <c r="AX1799">
        <f>Tabla1[[#This Row],[precio del paquete]]-Tabla1[[#This Row],[Saldo_Deudor]]</f>
        <v>200</v>
      </c>
      <c r="AY1799">
        <v>14600</v>
      </c>
      <c r="AZ1799">
        <v>0</v>
      </c>
      <c r="BA1799">
        <v>0</v>
      </c>
      <c r="BB1799" s="20">
        <v>0</v>
      </c>
      <c r="BC1799" t="s">
        <v>4124</v>
      </c>
      <c r="BD1799" t="s">
        <v>4103</v>
      </c>
      <c r="BE1799" t="s">
        <v>3</v>
      </c>
      <c r="BF1799" t="s">
        <v>3</v>
      </c>
      <c r="BG1799" t="s">
        <v>3</v>
      </c>
      <c r="BH1799" t="s">
        <v>3</v>
      </c>
      <c r="BI1799" t="s">
        <v>3</v>
      </c>
      <c r="BJ1799" s="19" t="s">
        <v>6125</v>
      </c>
      <c r="BK1799" t="s">
        <v>3</v>
      </c>
      <c r="BL1799" t="s">
        <v>132</v>
      </c>
      <c r="BM1799" t="s">
        <v>1</v>
      </c>
      <c r="BN1799">
        <f>Tabla1[[#This Row],[precio del paquete]]</f>
        <v>14800</v>
      </c>
      <c r="BO1799" t="s">
        <v>1</v>
      </c>
      <c r="BP1799" t="s">
        <v>1</v>
      </c>
      <c r="BQ1799" t="s">
        <v>1</v>
      </c>
      <c r="BR1799" t="s">
        <v>1</v>
      </c>
      <c r="BS1799" t="s">
        <v>1</v>
      </c>
      <c r="BT1799" t="s">
        <v>1</v>
      </c>
      <c r="BU1799" t="s">
        <v>1</v>
      </c>
      <c r="BV1799" t="s">
        <v>1</v>
      </c>
      <c r="BW1799" t="s">
        <v>0</v>
      </c>
      <c r="BX1799" t="s">
        <v>1</v>
      </c>
      <c r="BY1799" t="s">
        <v>1</v>
      </c>
      <c r="BZ1799" t="s">
        <v>1</v>
      </c>
      <c r="CA1799" t="s">
        <v>1</v>
      </c>
      <c r="CB1799" t="s">
        <v>1</v>
      </c>
      <c r="CD1799" t="str" cm="1">
        <f t="array" aca="1" ref="CD1799" ca="1">eConcatenar(A1799:CB1799,"|")</f>
        <v>c8gPgGxkuOOc2qU1|COM2021-3948|3|MEMORIAL|TABASCO|COMALCALCO|REYES HERNANDEZ SEGUNDA|2021-08-12|14800|0|100|50|1|0|0|0|0|0|0|0|0|0|0|0|0|0|0|GARCIA|DIAZ|JOSEFINA|SOLTERO|X|X|CARRETERA A TECOLUTILLA SIN NUMERO|REYES HERNANDEZ SEGUNDA|X|9331534400|X|X|X|CARRETERA A TECOLUTILLA SIN NUMERO|X|LUNES|X|X|X|X|X|DOMICILIO |200|14600|0|0|0|2022-01-21|2022-01-28|x|x|x|x|x|2DFOYRA5IQNIWWH|x|HOMBRE|X|14800|X|X|X|X|X|X|X|X|CARDENAS|X|X|X|X|X</v>
      </c>
    </row>
    <row r="1800" spans="1:82" x14ac:dyDescent="0.25">
      <c r="A1800" t="s">
        <v>1934</v>
      </c>
      <c r="B1800" t="s">
        <v>2539</v>
      </c>
      <c r="C1800">
        <v>3</v>
      </c>
      <c r="D1800" t="s">
        <v>3183</v>
      </c>
      <c r="E1800" t="s">
        <v>3188</v>
      </c>
      <c r="F1800" t="s">
        <v>3189</v>
      </c>
      <c r="G1800" t="s">
        <v>3437</v>
      </c>
      <c r="H1800" t="s">
        <v>3763</v>
      </c>
      <c r="I1800">
        <v>14800</v>
      </c>
      <c r="J1800">
        <v>0</v>
      </c>
      <c r="K1800">
        <v>100</v>
      </c>
      <c r="L1800">
        <v>50</v>
      </c>
      <c r="M1800">
        <v>1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0</v>
      </c>
      <c r="AA1800">
        <v>0</v>
      </c>
      <c r="AB1800" t="s">
        <v>4230</v>
      </c>
      <c r="AC1800" t="s">
        <v>4188</v>
      </c>
      <c r="AD1800" t="s">
        <v>4682</v>
      </c>
      <c r="AE1800" t="s">
        <v>4</v>
      </c>
      <c r="AF1800" t="s">
        <v>1</v>
      </c>
      <c r="AG1800" t="s">
        <v>1</v>
      </c>
      <c r="AH1800" t="s">
        <v>5251</v>
      </c>
      <c r="AI1800" t="s">
        <v>3437</v>
      </c>
      <c r="AJ1800" t="s">
        <v>1</v>
      </c>
      <c r="AK1800" t="s">
        <v>1</v>
      </c>
      <c r="AL1800" t="s">
        <v>1</v>
      </c>
      <c r="AM1800" t="s">
        <v>1</v>
      </c>
      <c r="AN1800" t="s">
        <v>1</v>
      </c>
      <c r="AO1800" t="s">
        <v>5251</v>
      </c>
      <c r="AP1800" t="s">
        <v>1</v>
      </c>
      <c r="AQ1800" t="s">
        <v>2</v>
      </c>
      <c r="AR1800" t="s">
        <v>1</v>
      </c>
      <c r="AS1800" t="s">
        <v>1</v>
      </c>
      <c r="AT1800" t="s">
        <v>1</v>
      </c>
      <c r="AU1800" t="s">
        <v>1</v>
      </c>
      <c r="AV1800" t="s">
        <v>1</v>
      </c>
      <c r="AW1800" t="s">
        <v>11</v>
      </c>
      <c r="AX1800">
        <f>Tabla1[[#This Row],[precio del paquete]]-Tabla1[[#This Row],[Saldo_Deudor]]</f>
        <v>11200</v>
      </c>
      <c r="AY1800">
        <v>3600</v>
      </c>
      <c r="AZ1800">
        <v>0</v>
      </c>
      <c r="BA1800">
        <v>0</v>
      </c>
      <c r="BB1800" s="20">
        <v>0</v>
      </c>
      <c r="BC1800" t="s">
        <v>4124</v>
      </c>
      <c r="BD1800" t="s">
        <v>4103</v>
      </c>
      <c r="BE1800" t="s">
        <v>3</v>
      </c>
      <c r="BF1800" t="s">
        <v>3</v>
      </c>
      <c r="BG1800" t="s">
        <v>3</v>
      </c>
      <c r="BH1800" t="s">
        <v>3</v>
      </c>
      <c r="BI1800" t="s">
        <v>3</v>
      </c>
      <c r="BJ1800" s="18" t="s">
        <v>6125</v>
      </c>
      <c r="BK1800" t="s">
        <v>3</v>
      </c>
      <c r="BL1800" t="s">
        <v>132</v>
      </c>
      <c r="BM1800" t="s">
        <v>1</v>
      </c>
      <c r="BN1800">
        <f>Tabla1[[#This Row],[precio del paquete]]</f>
        <v>14800</v>
      </c>
      <c r="BO1800" t="s">
        <v>1</v>
      </c>
      <c r="BP1800" t="s">
        <v>1</v>
      </c>
      <c r="BQ1800" t="s">
        <v>1</v>
      </c>
      <c r="BR1800" t="s">
        <v>1</v>
      </c>
      <c r="BS1800" t="s">
        <v>1</v>
      </c>
      <c r="BT1800" t="s">
        <v>1</v>
      </c>
      <c r="BU1800" t="s">
        <v>1</v>
      </c>
      <c r="BV1800" t="s">
        <v>1</v>
      </c>
      <c r="BW1800" t="s">
        <v>0</v>
      </c>
      <c r="BX1800" t="s">
        <v>1</v>
      </c>
      <c r="BY1800" t="s">
        <v>1</v>
      </c>
      <c r="BZ1800" t="s">
        <v>1</v>
      </c>
      <c r="CA1800" t="s">
        <v>1</v>
      </c>
      <c r="CB1800" t="s">
        <v>1</v>
      </c>
      <c r="CD1800" t="str" cm="1">
        <f t="array" aca="1" ref="CD1800" ca="1">eConcatenar(A1800:CB1800,"|")</f>
        <v>oN8qiCv3Df99Cap6|COM2021-3147|3|MEMORIAL|TABASCO|COMALCALCO|MIGUEL HIDALGO|2022-02-01|14800|0|100|50|1|0|0|0|0|0|0|0|0|0|0|0|0|0|0|VELAZQUEZ|ARIAS|MARIA ASUNCION|SOLTERO|X|X|CARRETERA A VILLA ALDAMA|MIGUEL HIDALGO|X|X|X|X|X|CARRETERA A VILLA ALDAMA|X|LUNES|X|X|X|X|X|DOMICILIO |11200|3600|0|0|0|2022-01-21|2022-01-28|x|x|x|x|x|2DFOYRA5IQNIWWH|x|HOMBRE|X|14800|X|X|X|X|X|X|X|X|CARDENAS|X|X|X|X|X</v>
      </c>
    </row>
    <row r="1801" spans="1:82" x14ac:dyDescent="0.25">
      <c r="A1801" t="s">
        <v>1935</v>
      </c>
      <c r="B1801" t="s">
        <v>2800</v>
      </c>
      <c r="C1801">
        <v>3</v>
      </c>
      <c r="D1801" t="s">
        <v>3187</v>
      </c>
      <c r="E1801" t="s">
        <v>3188</v>
      </c>
      <c r="F1801" t="s">
        <v>0</v>
      </c>
      <c r="G1801" t="s">
        <v>3575</v>
      </c>
      <c r="H1801" t="s">
        <v>4049</v>
      </c>
      <c r="I1801">
        <v>12900</v>
      </c>
      <c r="J1801">
        <v>0</v>
      </c>
      <c r="K1801">
        <v>100</v>
      </c>
      <c r="L1801">
        <v>50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 t="s">
        <v>4246</v>
      </c>
      <c r="AC1801" t="s">
        <v>4428</v>
      </c>
      <c r="AD1801" t="s">
        <v>4266</v>
      </c>
      <c r="AE1801" t="s">
        <v>4</v>
      </c>
      <c r="AF1801" t="s">
        <v>1</v>
      </c>
      <c r="AG1801" t="s">
        <v>1</v>
      </c>
      <c r="AH1801" t="s">
        <v>5676</v>
      </c>
      <c r="AI1801" t="s">
        <v>3575</v>
      </c>
      <c r="AJ1801" t="s">
        <v>1</v>
      </c>
      <c r="AK1801" t="s">
        <v>1</v>
      </c>
      <c r="AL1801" t="s">
        <v>1</v>
      </c>
      <c r="AM1801" t="s">
        <v>1</v>
      </c>
      <c r="AN1801" t="s">
        <v>1</v>
      </c>
      <c r="AO1801" t="s">
        <v>5676</v>
      </c>
      <c r="AP1801" t="s">
        <v>1</v>
      </c>
      <c r="AQ1801" t="s">
        <v>2</v>
      </c>
      <c r="AR1801" t="s">
        <v>1</v>
      </c>
      <c r="AS1801" t="s">
        <v>1</v>
      </c>
      <c r="AT1801" t="s">
        <v>1</v>
      </c>
      <c r="AU1801" t="s">
        <v>1</v>
      </c>
      <c r="AV1801" t="s">
        <v>1</v>
      </c>
      <c r="AW1801" t="s">
        <v>11</v>
      </c>
      <c r="AX1801">
        <f>Tabla1[[#This Row],[precio del paquete]]-Tabla1[[#This Row],[Saldo_Deudor]]</f>
        <v>0</v>
      </c>
      <c r="AY1801">
        <v>12900</v>
      </c>
      <c r="AZ1801">
        <v>0</v>
      </c>
      <c r="BA1801">
        <v>0</v>
      </c>
      <c r="BB1801" s="20">
        <v>0</v>
      </c>
      <c r="BC1801" t="s">
        <v>5980</v>
      </c>
      <c r="BD1801" t="s">
        <v>5959</v>
      </c>
      <c r="BE1801" t="s">
        <v>3</v>
      </c>
      <c r="BF1801" t="s">
        <v>3</v>
      </c>
      <c r="BG1801" t="s">
        <v>3</v>
      </c>
      <c r="BH1801" t="s">
        <v>3</v>
      </c>
      <c r="BI1801" t="s">
        <v>3</v>
      </c>
      <c r="BJ1801" s="19" t="s">
        <v>6125</v>
      </c>
      <c r="BK1801" t="s">
        <v>3</v>
      </c>
      <c r="BL1801" t="s">
        <v>132</v>
      </c>
      <c r="BM1801" t="s">
        <v>1</v>
      </c>
      <c r="BN1801">
        <f>Tabla1[[#This Row],[precio del paquete]]</f>
        <v>12900</v>
      </c>
      <c r="BO1801" t="s">
        <v>1</v>
      </c>
      <c r="BP1801" t="s">
        <v>1</v>
      </c>
      <c r="BQ1801" t="s">
        <v>1</v>
      </c>
      <c r="BR1801" t="s">
        <v>1</v>
      </c>
      <c r="BS1801" t="s">
        <v>1</v>
      </c>
      <c r="BT1801" t="s">
        <v>1</v>
      </c>
      <c r="BU1801" t="s">
        <v>1</v>
      </c>
      <c r="BV1801" t="s">
        <v>1</v>
      </c>
      <c r="BW1801" t="s">
        <v>0</v>
      </c>
      <c r="BX1801" t="s">
        <v>1</v>
      </c>
      <c r="BY1801" t="s">
        <v>1</v>
      </c>
      <c r="BZ1801" t="s">
        <v>1</v>
      </c>
      <c r="CA1801" t="s">
        <v>1</v>
      </c>
      <c r="CB1801" t="s">
        <v>1</v>
      </c>
      <c r="CD1801" t="str" cm="1">
        <f t="array" aca="1" ref="CD1801" ca="1">eConcatenar(A1801:CB1801,"|")</f>
        <v>Y8q5cxNJe2qWLDwj|CAR2022-0419|3|ECONOLINE|TABASCO|CARDENAS|RIO SECO 2DA SECCION|2020-06-02|12900|0|100|50|0|0|0|0|0|0|0|0|0|0|0|0|0|0|0|JIMENEZ|IZQUIERDO|YOLANDA|SOLTERO|X|X|RIO SECO 2DA SECCION |RIO SECO 2DA SECCION|X|X|X|X|X|RIO SECO 2DA SECCION |X|LUNES|X|X|X|X|X|DOMICILIO |0|12900|0|0|0|2022-01-18|2022-01-25|x|x|x|x|x|2DFOYRA5IQNIWWH|x|HOMBRE|X|12900|X|X|X|X|X|X|X|X|CARDENAS|X|X|X|X|X</v>
      </c>
    </row>
    <row r="1802" spans="1:82" x14ac:dyDescent="0.25">
      <c r="A1802" t="s">
        <v>1936</v>
      </c>
      <c r="B1802" t="s">
        <v>2392</v>
      </c>
      <c r="C1802">
        <v>3</v>
      </c>
      <c r="D1802" t="s">
        <v>3183</v>
      </c>
      <c r="E1802" t="s">
        <v>3188</v>
      </c>
      <c r="F1802" t="s">
        <v>3192</v>
      </c>
      <c r="G1802" t="s">
        <v>3349</v>
      </c>
      <c r="H1802" t="s">
        <v>3915</v>
      </c>
      <c r="I1802">
        <v>14800</v>
      </c>
      <c r="J1802">
        <v>0</v>
      </c>
      <c r="K1802">
        <v>500</v>
      </c>
      <c r="L1802">
        <v>50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0</v>
      </c>
      <c r="AA1802">
        <v>0</v>
      </c>
      <c r="AB1802" t="s">
        <v>4483</v>
      </c>
      <c r="AC1802" t="s">
        <v>7</v>
      </c>
      <c r="AD1802" t="s">
        <v>4569</v>
      </c>
      <c r="AE1802" t="s">
        <v>4</v>
      </c>
      <c r="AF1802" t="s">
        <v>1</v>
      </c>
      <c r="AG1802" t="s">
        <v>1</v>
      </c>
      <c r="AH1802" t="s">
        <v>5389</v>
      </c>
      <c r="AI1802" t="s">
        <v>3349</v>
      </c>
      <c r="AJ1802" t="s">
        <v>1</v>
      </c>
      <c r="AK1802">
        <v>9331375994</v>
      </c>
      <c r="AL1802" t="s">
        <v>1</v>
      </c>
      <c r="AM1802" t="s">
        <v>1</v>
      </c>
      <c r="AN1802" t="s">
        <v>1</v>
      </c>
      <c r="AO1802" t="s">
        <v>5389</v>
      </c>
      <c r="AP1802" t="s">
        <v>1</v>
      </c>
      <c r="AQ1802" t="s">
        <v>2</v>
      </c>
      <c r="AR1802" t="s">
        <v>1</v>
      </c>
      <c r="AS1802" t="s">
        <v>1</v>
      </c>
      <c r="AT1802" t="s">
        <v>1</v>
      </c>
      <c r="AU1802" t="s">
        <v>1</v>
      </c>
      <c r="AV1802" t="s">
        <v>1</v>
      </c>
      <c r="AW1802" t="s">
        <v>11</v>
      </c>
      <c r="AX1802">
        <f>Tabla1[[#This Row],[precio del paquete]]-Tabla1[[#This Row],[Saldo_Deudor]]</f>
        <v>500</v>
      </c>
      <c r="AY1802">
        <v>14300</v>
      </c>
      <c r="AZ1802">
        <v>0</v>
      </c>
      <c r="BA1802">
        <v>0</v>
      </c>
      <c r="BB1802" s="20">
        <v>0</v>
      </c>
      <c r="BC1802" t="s">
        <v>5978</v>
      </c>
      <c r="BD1802" t="s">
        <v>6015</v>
      </c>
      <c r="BE1802" t="s">
        <v>3</v>
      </c>
      <c r="BF1802" t="s">
        <v>3</v>
      </c>
      <c r="BG1802" t="s">
        <v>3</v>
      </c>
      <c r="BH1802" t="s">
        <v>3</v>
      </c>
      <c r="BI1802" t="s">
        <v>3</v>
      </c>
      <c r="BJ1802" s="18" t="s">
        <v>6151</v>
      </c>
      <c r="BK1802" t="s">
        <v>3</v>
      </c>
      <c r="BL1802" t="s">
        <v>132</v>
      </c>
      <c r="BM1802" t="s">
        <v>1</v>
      </c>
      <c r="BN1802">
        <f>Tabla1[[#This Row],[precio del paquete]]</f>
        <v>14800</v>
      </c>
      <c r="BO1802" t="s">
        <v>1</v>
      </c>
      <c r="BP1802" t="s">
        <v>1</v>
      </c>
      <c r="BQ1802" t="s">
        <v>1</v>
      </c>
      <c r="BR1802" t="s">
        <v>1</v>
      </c>
      <c r="BS1802" t="s">
        <v>1</v>
      </c>
      <c r="BT1802" t="s">
        <v>1</v>
      </c>
      <c r="BU1802" t="s">
        <v>1</v>
      </c>
      <c r="BV1802" t="s">
        <v>1</v>
      </c>
      <c r="BW1802" t="s">
        <v>0</v>
      </c>
      <c r="BX1802" t="s">
        <v>1</v>
      </c>
      <c r="BY1802" t="s">
        <v>1</v>
      </c>
      <c r="BZ1802" t="s">
        <v>1</v>
      </c>
      <c r="CA1802" t="s">
        <v>1</v>
      </c>
      <c r="CB1802" t="s">
        <v>1</v>
      </c>
      <c r="CD1802" t="str" cm="1">
        <f t="array" aca="1" ref="CD1802" ca="1">eConcatenar(A1802:CB1802,"|")</f>
        <v>e2Jhguez4ggi4XIK|PAR2021-1759|3|MEMORIAL|TABASCO|PARAISO|EL LIMON|2021-05-28|14800|0|500|50|0|0|0|0|0|0|0|0|0|0|0|0|0|0|0|COLORADO|LOPEZ|PATRICIA|SOLTERO|X|X|EL LIMON |EL LIMON|X|9331375994|X|X|X|EL LIMON |X|LUNES|X|X|X|X|X|DOMICILIO |500|14300|0|0|0|2021-05-26|2021-06-02|x|x|x|x|x|3O8PTA2AZPGA3HB|x|HOMBRE|X|14800|X|X|X|X|X|X|X|X|CARDENAS|X|X|X|X|X</v>
      </c>
    </row>
    <row r="1803" spans="1:82" x14ac:dyDescent="0.25">
      <c r="A1803" t="s">
        <v>1937</v>
      </c>
      <c r="B1803" t="s">
        <v>2554</v>
      </c>
      <c r="C1803">
        <v>3</v>
      </c>
      <c r="D1803" t="s">
        <v>3185</v>
      </c>
      <c r="E1803" t="s">
        <v>3188</v>
      </c>
      <c r="F1803" t="s">
        <v>3192</v>
      </c>
      <c r="G1803" t="s">
        <v>3450</v>
      </c>
      <c r="H1803" t="s">
        <v>3870</v>
      </c>
      <c r="I1803">
        <v>12900</v>
      </c>
      <c r="J1803">
        <v>0</v>
      </c>
      <c r="K1803">
        <v>200</v>
      </c>
      <c r="L1803">
        <v>50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0</v>
      </c>
      <c r="AA1803">
        <v>0</v>
      </c>
      <c r="AB1803" t="s">
        <v>4491</v>
      </c>
      <c r="AC1803" t="s">
        <v>4201</v>
      </c>
      <c r="AD1803" t="s">
        <v>4722</v>
      </c>
      <c r="AE1803" t="s">
        <v>4</v>
      </c>
      <c r="AF1803" t="s">
        <v>1</v>
      </c>
      <c r="AG1803" t="s">
        <v>1</v>
      </c>
      <c r="AH1803" t="s">
        <v>5500</v>
      </c>
      <c r="AI1803" t="s">
        <v>3450</v>
      </c>
      <c r="AJ1803" t="s">
        <v>1</v>
      </c>
      <c r="AK1803">
        <v>9931950245</v>
      </c>
      <c r="AL1803" t="s">
        <v>1</v>
      </c>
      <c r="AM1803" t="s">
        <v>1</v>
      </c>
      <c r="AN1803" t="s">
        <v>1</v>
      </c>
      <c r="AO1803" t="s">
        <v>5500</v>
      </c>
      <c r="AP1803" t="s">
        <v>1</v>
      </c>
      <c r="AQ1803" t="s">
        <v>2</v>
      </c>
      <c r="AR1803" t="s">
        <v>1</v>
      </c>
      <c r="AS1803" t="s">
        <v>1</v>
      </c>
      <c r="AT1803" t="s">
        <v>1</v>
      </c>
      <c r="AU1803" t="s">
        <v>1</v>
      </c>
      <c r="AV1803" t="s">
        <v>1</v>
      </c>
      <c r="AW1803" t="s">
        <v>11</v>
      </c>
      <c r="AX1803">
        <f>Tabla1[[#This Row],[precio del paquete]]-Tabla1[[#This Row],[Saldo_Deudor]]</f>
        <v>2500</v>
      </c>
      <c r="AY1803">
        <v>10400</v>
      </c>
      <c r="AZ1803">
        <v>0</v>
      </c>
      <c r="BA1803">
        <v>0</v>
      </c>
      <c r="BB1803" s="20">
        <v>0</v>
      </c>
      <c r="BC1803" t="s">
        <v>3757</v>
      </c>
      <c r="BD1803" t="s">
        <v>3759</v>
      </c>
      <c r="BE1803" t="s">
        <v>3</v>
      </c>
      <c r="BF1803" t="s">
        <v>3</v>
      </c>
      <c r="BG1803" t="s">
        <v>3</v>
      </c>
      <c r="BH1803" t="s">
        <v>3</v>
      </c>
      <c r="BI1803" t="s">
        <v>3</v>
      </c>
      <c r="BJ1803" s="19" t="s">
        <v>6147</v>
      </c>
      <c r="BK1803" t="s">
        <v>3</v>
      </c>
      <c r="BL1803" t="s">
        <v>132</v>
      </c>
      <c r="BM1803" t="s">
        <v>1</v>
      </c>
      <c r="BN1803">
        <f>Tabla1[[#This Row],[precio del paquete]]</f>
        <v>12900</v>
      </c>
      <c r="BO1803" t="s">
        <v>1</v>
      </c>
      <c r="BP1803" t="s">
        <v>1</v>
      </c>
      <c r="BQ1803" t="s">
        <v>1</v>
      </c>
      <c r="BR1803" t="s">
        <v>1</v>
      </c>
      <c r="BS1803" t="s">
        <v>1</v>
      </c>
      <c r="BT1803" t="s">
        <v>1</v>
      </c>
      <c r="BU1803" t="s">
        <v>1</v>
      </c>
      <c r="BV1803" t="s">
        <v>1</v>
      </c>
      <c r="BW1803" t="s">
        <v>0</v>
      </c>
      <c r="BX1803" t="s">
        <v>1</v>
      </c>
      <c r="BY1803" t="s">
        <v>1</v>
      </c>
      <c r="BZ1803" t="s">
        <v>1</v>
      </c>
      <c r="CA1803" t="s">
        <v>1</v>
      </c>
      <c r="CB1803" t="s">
        <v>1</v>
      </c>
      <c r="CD1803" t="str" cm="1">
        <f t="array" aca="1" ref="CD1803" ca="1">eConcatenar(A1803:CB1803,"|")</f>
        <v>3f3cn3WPXe5YFuyZ|PAR2021-0777|3|IMPERIAL DE LUJO|TABASCO|PARAISO|NORTE 1RA SECCION|2021-01-03|12900|0|200|50|0|0|0|0|0|0|0|0|0|0|0|0|0|0|0|CHABLE|HERNANDEZ|EDUARDO|SOLTERO|X|X|NORTE PRIMERA SECCION|NORTE 1RA SECCION|X|9931950245|X|X|X|NORTE PRIMERA SECCION|X|LUNES|X|X|X|X|X|DOMICILIO |2500|10400|0|0|0|2021-10-22|2021-10-29|x|x|x|x|x|QX002MIY9KVTQO|x|HOMBRE|X|12900|X|X|X|X|X|X|X|X|CARDENAS|X|X|X|X|X</v>
      </c>
    </row>
    <row r="1804" spans="1:82" x14ac:dyDescent="0.25">
      <c r="A1804" t="s">
        <v>1938</v>
      </c>
      <c r="B1804" t="s">
        <v>2576</v>
      </c>
      <c r="C1804">
        <v>3</v>
      </c>
      <c r="D1804" t="s">
        <v>3183</v>
      </c>
      <c r="E1804" t="s">
        <v>3188</v>
      </c>
      <c r="F1804" t="s">
        <v>3189</v>
      </c>
      <c r="G1804" t="s">
        <v>3460</v>
      </c>
      <c r="H1804" t="s">
        <v>3927</v>
      </c>
      <c r="I1804">
        <v>14800</v>
      </c>
      <c r="J1804">
        <v>0</v>
      </c>
      <c r="K1804">
        <v>100</v>
      </c>
      <c r="L1804">
        <v>50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0</v>
      </c>
      <c r="AA1804">
        <v>0</v>
      </c>
      <c r="AB1804" t="s">
        <v>4265</v>
      </c>
      <c r="AC1804" t="s">
        <v>4217</v>
      </c>
      <c r="AD1804" t="s">
        <v>4749</v>
      </c>
      <c r="AE1804" t="s">
        <v>4</v>
      </c>
      <c r="AF1804" t="s">
        <v>1</v>
      </c>
      <c r="AG1804" t="s">
        <v>1</v>
      </c>
      <c r="AH1804" t="s">
        <v>5516</v>
      </c>
      <c r="AI1804" t="s">
        <v>3460</v>
      </c>
      <c r="AJ1804" t="s">
        <v>1</v>
      </c>
      <c r="AK1804">
        <v>9332086144</v>
      </c>
      <c r="AL1804" t="s">
        <v>1</v>
      </c>
      <c r="AM1804" t="s">
        <v>1</v>
      </c>
      <c r="AN1804" t="s">
        <v>1</v>
      </c>
      <c r="AO1804" t="s">
        <v>5516</v>
      </c>
      <c r="AP1804" t="s">
        <v>1</v>
      </c>
      <c r="AQ1804" t="s">
        <v>2</v>
      </c>
      <c r="AR1804" t="s">
        <v>1</v>
      </c>
      <c r="AS1804" t="s">
        <v>1</v>
      </c>
      <c r="AT1804" t="s">
        <v>1</v>
      </c>
      <c r="AU1804" t="s">
        <v>1</v>
      </c>
      <c r="AV1804" t="s">
        <v>1</v>
      </c>
      <c r="AW1804" t="s">
        <v>11</v>
      </c>
      <c r="AX1804">
        <f>Tabla1[[#This Row],[precio del paquete]]-Tabla1[[#This Row],[Saldo_Deudor]]</f>
        <v>1750</v>
      </c>
      <c r="AY1804">
        <v>13050</v>
      </c>
      <c r="AZ1804">
        <v>0</v>
      </c>
      <c r="BA1804">
        <v>0</v>
      </c>
      <c r="BB1804" s="20">
        <v>0</v>
      </c>
      <c r="BC1804" t="s">
        <v>5994</v>
      </c>
      <c r="BD1804" t="s">
        <v>6085</v>
      </c>
      <c r="BE1804" t="s">
        <v>3</v>
      </c>
      <c r="BF1804" t="s">
        <v>3</v>
      </c>
      <c r="BG1804" t="s">
        <v>3</v>
      </c>
      <c r="BH1804" t="s">
        <v>3</v>
      </c>
      <c r="BI1804" t="s">
        <v>3</v>
      </c>
      <c r="BJ1804" s="18" t="s">
        <v>6147</v>
      </c>
      <c r="BK1804" t="s">
        <v>3</v>
      </c>
      <c r="BL1804" t="s">
        <v>132</v>
      </c>
      <c r="BM1804" t="s">
        <v>1</v>
      </c>
      <c r="BN1804">
        <f>Tabla1[[#This Row],[precio del paquete]]</f>
        <v>14800</v>
      </c>
      <c r="BO1804" t="s">
        <v>1</v>
      </c>
      <c r="BP1804" t="s">
        <v>1</v>
      </c>
      <c r="BQ1804" t="s">
        <v>1</v>
      </c>
      <c r="BR1804" t="s">
        <v>1</v>
      </c>
      <c r="BS1804" t="s">
        <v>1</v>
      </c>
      <c r="BT1804" t="s">
        <v>1</v>
      </c>
      <c r="BU1804" t="s">
        <v>1</v>
      </c>
      <c r="BV1804" t="s">
        <v>1</v>
      </c>
      <c r="BW1804" t="s">
        <v>0</v>
      </c>
      <c r="BX1804" t="s">
        <v>1</v>
      </c>
      <c r="BY1804" t="s">
        <v>1</v>
      </c>
      <c r="BZ1804" t="s">
        <v>1</v>
      </c>
      <c r="CA1804" t="s">
        <v>1</v>
      </c>
      <c r="CB1804" t="s">
        <v>1</v>
      </c>
      <c r="CD1804" t="str" cm="1">
        <f t="array" aca="1" ref="CD1804" ca="1">eConcatenar(A1804:CB1804,"|")</f>
        <v>laInNQOFMjE2vSj9|COM2021-1719|3|MEMORIAL|TABASCO|COMALCALCO|OCCIDENTE PRIMERA SECCION|2021-05-20|14800|0|100|50|0|0|0|0|0|0|0|0|0|0|0|0|0|0|0|LEYVA|RODRIGUEZ|MIGUEL ALEJANDRO|SOLTERO|X|X|OCCIDENTE 1RA SECCION|OCCIDENTE PRIMERA SECCION|X|9332086144|X|X|X|OCCIDENTE 1RA SECCION|X|LUNES|X|X|X|X|X|DOMICILIO |1750|13050|0|0|0|2021-12-19|2021-12-26|x|x|x|x|x|QX002MIY9KVTQO|x|HOMBRE|X|14800|X|X|X|X|X|X|X|X|CARDENAS|X|X|X|X|X</v>
      </c>
    </row>
    <row r="1805" spans="1:82" x14ac:dyDescent="0.25">
      <c r="A1805" t="s">
        <v>1939</v>
      </c>
      <c r="B1805" t="s">
        <v>2916</v>
      </c>
      <c r="C1805">
        <v>3</v>
      </c>
      <c r="D1805" t="s">
        <v>3185</v>
      </c>
      <c r="E1805" t="s">
        <v>3188</v>
      </c>
      <c r="F1805" t="s">
        <v>3189</v>
      </c>
      <c r="G1805" t="s">
        <v>3633</v>
      </c>
      <c r="H1805" t="s">
        <v>4082</v>
      </c>
      <c r="I1805">
        <v>12900</v>
      </c>
      <c r="J1805">
        <v>0</v>
      </c>
      <c r="K1805">
        <v>100</v>
      </c>
      <c r="L1805">
        <v>50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0</v>
      </c>
      <c r="AA1805">
        <v>0</v>
      </c>
      <c r="AB1805" t="s">
        <v>4184</v>
      </c>
      <c r="AC1805" t="s">
        <v>8</v>
      </c>
      <c r="AD1805" t="s">
        <v>5000</v>
      </c>
      <c r="AE1805" t="s">
        <v>4</v>
      </c>
      <c r="AF1805" t="s">
        <v>1</v>
      </c>
      <c r="AG1805" t="s">
        <v>1</v>
      </c>
      <c r="AH1805" t="s">
        <v>5748</v>
      </c>
      <c r="AI1805" t="s">
        <v>3633</v>
      </c>
      <c r="AJ1805" t="s">
        <v>1</v>
      </c>
      <c r="AK1805">
        <v>933103382</v>
      </c>
      <c r="AL1805" t="s">
        <v>1</v>
      </c>
      <c r="AM1805" t="s">
        <v>1</v>
      </c>
      <c r="AN1805" t="s">
        <v>1</v>
      </c>
      <c r="AO1805" t="s">
        <v>5748</v>
      </c>
      <c r="AP1805" t="s">
        <v>1</v>
      </c>
      <c r="AQ1805" t="s">
        <v>2</v>
      </c>
      <c r="AR1805" t="s">
        <v>1</v>
      </c>
      <c r="AS1805" t="s">
        <v>1</v>
      </c>
      <c r="AT1805" t="s">
        <v>1</v>
      </c>
      <c r="AU1805" t="s">
        <v>1</v>
      </c>
      <c r="AV1805" t="s">
        <v>1</v>
      </c>
      <c r="AW1805" t="s">
        <v>11</v>
      </c>
      <c r="AX1805">
        <f>Tabla1[[#This Row],[precio del paquete]]-Tabla1[[#This Row],[Saldo_Deudor]]</f>
        <v>4550</v>
      </c>
      <c r="AY1805">
        <v>8350</v>
      </c>
      <c r="AZ1805">
        <v>0</v>
      </c>
      <c r="BA1805">
        <v>0</v>
      </c>
      <c r="BB1805" s="20">
        <v>0</v>
      </c>
      <c r="BC1805" t="s">
        <v>3864</v>
      </c>
      <c r="BD1805" t="s">
        <v>4171</v>
      </c>
      <c r="BE1805" t="s">
        <v>3</v>
      </c>
      <c r="BF1805" t="s">
        <v>3</v>
      </c>
      <c r="BG1805" t="s">
        <v>3</v>
      </c>
      <c r="BH1805" t="s">
        <v>3</v>
      </c>
      <c r="BI1805" t="s">
        <v>3</v>
      </c>
      <c r="BJ1805" s="19" t="s">
        <v>6143</v>
      </c>
      <c r="BK1805" t="s">
        <v>3</v>
      </c>
      <c r="BL1805" t="s">
        <v>132</v>
      </c>
      <c r="BM1805" t="s">
        <v>1</v>
      </c>
      <c r="BN1805">
        <f>Tabla1[[#This Row],[precio del paquete]]</f>
        <v>12900</v>
      </c>
      <c r="BO1805" t="s">
        <v>1</v>
      </c>
      <c r="BP1805" t="s">
        <v>1</v>
      </c>
      <c r="BQ1805" t="s">
        <v>1</v>
      </c>
      <c r="BR1805" t="s">
        <v>1</v>
      </c>
      <c r="BS1805" t="s">
        <v>1</v>
      </c>
      <c r="BT1805" t="s">
        <v>1</v>
      </c>
      <c r="BU1805" t="s">
        <v>1</v>
      </c>
      <c r="BV1805" t="s">
        <v>1</v>
      </c>
      <c r="BW1805" t="s">
        <v>0</v>
      </c>
      <c r="BX1805" t="s">
        <v>1</v>
      </c>
      <c r="BY1805" t="s">
        <v>1</v>
      </c>
      <c r="BZ1805" t="s">
        <v>1</v>
      </c>
      <c r="CA1805" t="s">
        <v>1</v>
      </c>
      <c r="CB1805" t="s">
        <v>1</v>
      </c>
      <c r="CD1805" t="str" cm="1">
        <f t="array" aca="1" ref="CD1805" ca="1">eConcatenar(A1805:CB1805,"|")</f>
        <v>un2pniTqq9tXn9VK|COM2020-1970|3|IMPERIAL DE LUJO|TABASCO|COMALCALCO|ZAPOTAL PRIMERA SECCION|2020-04-09|12900|0|100|50|0|0|0|0|0|0|0|0|0|0|0|0|0|0|0|PEREZ|GOMEZ|NAYELI|SOLTERO|X|X|ZAPOTAL 1RA SECCION |ZAPOTAL PRIMERA SECCION|X|933103382|X|X|X|ZAPOTAL 1RA SECCION |X|LUNES|X|X|X|X|X|DOMICILIO |4550|8350|0|0|0|2021-10-25|2021-11-01|x|x|x|x|x|QWZHGIJM9KVTQO|x|HOMBRE|X|12900|X|X|X|X|X|X|X|X|CARDENAS|X|X|X|X|X</v>
      </c>
    </row>
    <row r="1806" spans="1:82" x14ac:dyDescent="0.25">
      <c r="A1806" t="s">
        <v>1940</v>
      </c>
      <c r="B1806" t="s">
        <v>2917</v>
      </c>
      <c r="C1806">
        <v>3</v>
      </c>
      <c r="D1806" t="s">
        <v>3185</v>
      </c>
      <c r="E1806" t="s">
        <v>3188</v>
      </c>
      <c r="F1806" t="s">
        <v>3189</v>
      </c>
      <c r="G1806" t="s">
        <v>3633</v>
      </c>
      <c r="H1806" t="s">
        <v>4082</v>
      </c>
      <c r="I1806">
        <v>12900</v>
      </c>
      <c r="J1806">
        <v>0</v>
      </c>
      <c r="K1806">
        <v>100</v>
      </c>
      <c r="L1806">
        <v>50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 t="s">
        <v>8</v>
      </c>
      <c r="AC1806" t="s">
        <v>5001</v>
      </c>
      <c r="AD1806" t="s">
        <v>4319</v>
      </c>
      <c r="AE1806" t="s">
        <v>4</v>
      </c>
      <c r="AF1806" t="s">
        <v>1</v>
      </c>
      <c r="AG1806" t="s">
        <v>1</v>
      </c>
      <c r="AH1806" t="s">
        <v>5748</v>
      </c>
      <c r="AI1806" t="s">
        <v>3633</v>
      </c>
      <c r="AJ1806" t="s">
        <v>1</v>
      </c>
      <c r="AK1806">
        <v>9331033802</v>
      </c>
      <c r="AL1806" t="s">
        <v>1</v>
      </c>
      <c r="AM1806" t="s">
        <v>1</v>
      </c>
      <c r="AN1806" t="s">
        <v>1</v>
      </c>
      <c r="AO1806" t="s">
        <v>5748</v>
      </c>
      <c r="AP1806" t="s">
        <v>1</v>
      </c>
      <c r="AQ1806" t="s">
        <v>2</v>
      </c>
      <c r="AR1806" t="s">
        <v>1</v>
      </c>
      <c r="AS1806" t="s">
        <v>1</v>
      </c>
      <c r="AT1806" t="s">
        <v>1</v>
      </c>
      <c r="AU1806" t="s">
        <v>1</v>
      </c>
      <c r="AV1806" t="s">
        <v>1</v>
      </c>
      <c r="AW1806" t="s">
        <v>11</v>
      </c>
      <c r="AX1806">
        <f>Tabla1[[#This Row],[precio del paquete]]-Tabla1[[#This Row],[Saldo_Deudor]]</f>
        <v>4200</v>
      </c>
      <c r="AY1806">
        <v>8700</v>
      </c>
      <c r="AZ1806">
        <v>0</v>
      </c>
      <c r="BA1806">
        <v>0</v>
      </c>
      <c r="BB1806" s="20">
        <v>0</v>
      </c>
      <c r="BC1806" t="s">
        <v>3758</v>
      </c>
      <c r="BD1806" t="s">
        <v>6099</v>
      </c>
      <c r="BE1806" t="s">
        <v>3</v>
      </c>
      <c r="BF1806" t="s">
        <v>3</v>
      </c>
      <c r="BG1806" t="s">
        <v>3</v>
      </c>
      <c r="BH1806" t="s">
        <v>3</v>
      </c>
      <c r="BI1806" t="s">
        <v>3</v>
      </c>
      <c r="BJ1806" s="18" t="s">
        <v>6143</v>
      </c>
      <c r="BK1806" t="s">
        <v>3</v>
      </c>
      <c r="BL1806" t="s">
        <v>132</v>
      </c>
      <c r="BM1806" t="s">
        <v>1</v>
      </c>
      <c r="BN1806">
        <f>Tabla1[[#This Row],[precio del paquete]]</f>
        <v>12900</v>
      </c>
      <c r="BO1806" t="s">
        <v>1</v>
      </c>
      <c r="BP1806" t="s">
        <v>1</v>
      </c>
      <c r="BQ1806" t="s">
        <v>1</v>
      </c>
      <c r="BR1806" t="s">
        <v>1</v>
      </c>
      <c r="BS1806" t="s">
        <v>1</v>
      </c>
      <c r="BT1806" t="s">
        <v>1</v>
      </c>
      <c r="BU1806" t="s">
        <v>1</v>
      </c>
      <c r="BV1806" t="s">
        <v>1</v>
      </c>
      <c r="BW1806" t="s">
        <v>0</v>
      </c>
      <c r="BX1806" t="s">
        <v>1</v>
      </c>
      <c r="BY1806" t="s">
        <v>1</v>
      </c>
      <c r="BZ1806" t="s">
        <v>1</v>
      </c>
      <c r="CA1806" t="s">
        <v>1</v>
      </c>
      <c r="CB1806" t="s">
        <v>1</v>
      </c>
      <c r="CD1806" t="str" cm="1">
        <f t="array" aca="1" ref="CD1806" ca="1">eConcatenar(A1806:CB1806,"|")</f>
        <v>amiODthfQfnRQGNR|COM2020-1909|3|IMPERIAL DE LUJO|TABASCO|COMALCALCO|ZAPOTAL PRIMERA SECCION|2020-04-09|12900|0|100|50|0|0|0|0|0|0|0|0|0|0|0|0|0|0|0|GOMEZ|OLIVE|RUTH|SOLTERO|X|X|ZAPOTAL 1RA SECCION |ZAPOTAL PRIMERA SECCION|X|9331033802|X|X|X|ZAPOTAL 1RA SECCION |X|LUNES|X|X|X|X|X|DOMICILIO |4200|8700|0|0|0|2021-10-28|2021-11-04|x|x|x|x|x|QWZHGIJM9KVTQO|x|HOMBRE|X|12900|X|X|X|X|X|X|X|X|CARDENAS|X|X|X|X|X</v>
      </c>
    </row>
    <row r="1807" spans="1:82" x14ac:dyDescent="0.25">
      <c r="A1807" t="s">
        <v>1941</v>
      </c>
      <c r="B1807" t="s">
        <v>2441</v>
      </c>
      <c r="C1807">
        <v>3</v>
      </c>
      <c r="D1807" t="s">
        <v>3183</v>
      </c>
      <c r="E1807" t="s">
        <v>3188</v>
      </c>
      <c r="F1807" t="s">
        <v>3189</v>
      </c>
      <c r="G1807" t="s">
        <v>3374</v>
      </c>
      <c r="H1807" t="s">
        <v>3927</v>
      </c>
      <c r="I1807">
        <v>14800</v>
      </c>
      <c r="J1807">
        <v>0</v>
      </c>
      <c r="K1807">
        <v>100</v>
      </c>
      <c r="L1807">
        <v>50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 t="s">
        <v>4184</v>
      </c>
      <c r="AC1807" t="s">
        <v>4207</v>
      </c>
      <c r="AD1807" t="s">
        <v>4348</v>
      </c>
      <c r="AE1807" t="s">
        <v>4</v>
      </c>
      <c r="AF1807" t="s">
        <v>1</v>
      </c>
      <c r="AG1807" t="s">
        <v>1</v>
      </c>
      <c r="AH1807" t="s">
        <v>5428</v>
      </c>
      <c r="AI1807" t="s">
        <v>3374</v>
      </c>
      <c r="AJ1807" t="s">
        <v>1</v>
      </c>
      <c r="AK1807">
        <v>9331686013</v>
      </c>
      <c r="AL1807" t="s">
        <v>1</v>
      </c>
      <c r="AM1807" t="s">
        <v>1</v>
      </c>
      <c r="AN1807" t="s">
        <v>1</v>
      </c>
      <c r="AO1807" t="s">
        <v>5428</v>
      </c>
      <c r="AP1807" t="s">
        <v>1</v>
      </c>
      <c r="AQ1807" t="s">
        <v>2</v>
      </c>
      <c r="AR1807" t="s">
        <v>1</v>
      </c>
      <c r="AS1807" t="s">
        <v>1</v>
      </c>
      <c r="AT1807" t="s">
        <v>1</v>
      </c>
      <c r="AU1807" t="s">
        <v>1</v>
      </c>
      <c r="AV1807" t="s">
        <v>1</v>
      </c>
      <c r="AW1807" t="s">
        <v>11</v>
      </c>
      <c r="AX1807">
        <f>Tabla1[[#This Row],[precio del paquete]]-Tabla1[[#This Row],[Saldo_Deudor]]</f>
        <v>4000</v>
      </c>
      <c r="AY1807">
        <v>10800</v>
      </c>
      <c r="AZ1807">
        <v>0</v>
      </c>
      <c r="BA1807">
        <v>0</v>
      </c>
      <c r="BB1807" s="20">
        <v>0</v>
      </c>
      <c r="BC1807" t="s">
        <v>3792</v>
      </c>
      <c r="BD1807" t="s">
        <v>6071</v>
      </c>
      <c r="BE1807" t="s">
        <v>3</v>
      </c>
      <c r="BF1807" t="s">
        <v>3</v>
      </c>
      <c r="BG1807" t="s">
        <v>3</v>
      </c>
      <c r="BH1807" t="s">
        <v>3</v>
      </c>
      <c r="BI1807" t="s">
        <v>3</v>
      </c>
      <c r="BJ1807" s="19" t="s">
        <v>6143</v>
      </c>
      <c r="BK1807" t="s">
        <v>3</v>
      </c>
      <c r="BL1807" t="s">
        <v>132</v>
      </c>
      <c r="BM1807" t="s">
        <v>1</v>
      </c>
      <c r="BN1807">
        <f>Tabla1[[#This Row],[precio del paquete]]</f>
        <v>14800</v>
      </c>
      <c r="BO1807" t="s">
        <v>1</v>
      </c>
      <c r="BP1807" t="s">
        <v>1</v>
      </c>
      <c r="BQ1807" t="s">
        <v>1</v>
      </c>
      <c r="BR1807" t="s">
        <v>1</v>
      </c>
      <c r="BS1807" t="s">
        <v>1</v>
      </c>
      <c r="BT1807" t="s">
        <v>1</v>
      </c>
      <c r="BU1807" t="s">
        <v>1</v>
      </c>
      <c r="BV1807" t="s">
        <v>1</v>
      </c>
      <c r="BW1807" t="s">
        <v>0</v>
      </c>
      <c r="BX1807" t="s">
        <v>1</v>
      </c>
      <c r="BY1807" t="s">
        <v>1</v>
      </c>
      <c r="BZ1807" t="s">
        <v>1</v>
      </c>
      <c r="CA1807" t="s">
        <v>1</v>
      </c>
      <c r="CB1807" t="s">
        <v>1</v>
      </c>
      <c r="CD1807" t="str" cm="1">
        <f t="array" aca="1" ref="CD1807" ca="1">eConcatenar(A1807:CB1807,"|")</f>
        <v>DHdfWauBLx8ZflVi|COM2021-1717|3|MEMORIAL|TABASCO|COMALCALCO|FRANCISCO I MADERO |2021-05-20|14800|0|100|50|0|0|0|0|0|0|0|0|0|0|0|0|0|0|0|PEREZ|VICENTE|SALVADOR|SOLTERO|X|X|FRANCISCO I MADERO  |FRANCISCO I MADERO |X|9331686013|X|X|X|FRANCISCO I MADERO  |X|LUNES|X|X|X|X|X|DOMICILIO |4000|10800|0|0|0|2021-05-10|2021-05-17|x|x|x|x|x|QWZHGIJM9KVTQO|x|HOMBRE|X|14800|X|X|X|X|X|X|X|X|CARDENAS|X|X|X|X|X</v>
      </c>
    </row>
    <row r="1808" spans="1:82" x14ac:dyDescent="0.25">
      <c r="A1808" t="s">
        <v>1942</v>
      </c>
      <c r="B1808" t="s">
        <v>2199</v>
      </c>
      <c r="C1808">
        <v>3</v>
      </c>
      <c r="D1808" t="s">
        <v>3183</v>
      </c>
      <c r="E1808" t="s">
        <v>3188</v>
      </c>
      <c r="F1808" t="s">
        <v>3189</v>
      </c>
      <c r="G1808" t="s">
        <v>5</v>
      </c>
      <c r="H1808" t="s">
        <v>3800</v>
      </c>
      <c r="I1808">
        <v>14800</v>
      </c>
      <c r="J1808">
        <v>0</v>
      </c>
      <c r="K1808">
        <v>100</v>
      </c>
      <c r="L1808">
        <v>50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  <c r="AA1808">
        <v>0</v>
      </c>
      <c r="AB1808" t="s">
        <v>4314</v>
      </c>
      <c r="AC1808" t="s">
        <v>4315</v>
      </c>
      <c r="AD1808" t="s">
        <v>4316</v>
      </c>
      <c r="AE1808" t="s">
        <v>4</v>
      </c>
      <c r="AF1808" t="s">
        <v>1</v>
      </c>
      <c r="AG1808" t="s">
        <v>1</v>
      </c>
      <c r="AH1808" t="s">
        <v>5238</v>
      </c>
      <c r="AI1808" t="s">
        <v>5</v>
      </c>
      <c r="AJ1808" t="s">
        <v>1</v>
      </c>
      <c r="AK1808">
        <v>9717298780</v>
      </c>
      <c r="AL1808" t="s">
        <v>1</v>
      </c>
      <c r="AM1808" t="s">
        <v>1</v>
      </c>
      <c r="AN1808" t="s">
        <v>1</v>
      </c>
      <c r="AO1808" t="s">
        <v>5238</v>
      </c>
      <c r="AP1808" t="s">
        <v>1</v>
      </c>
      <c r="AQ1808" t="s">
        <v>2</v>
      </c>
      <c r="AR1808" t="s">
        <v>1</v>
      </c>
      <c r="AS1808" t="s">
        <v>1</v>
      </c>
      <c r="AT1808" t="s">
        <v>1</v>
      </c>
      <c r="AU1808" t="s">
        <v>1</v>
      </c>
      <c r="AV1808" t="s">
        <v>1</v>
      </c>
      <c r="AW1808" t="s">
        <v>11</v>
      </c>
      <c r="AX1808">
        <f>Tabla1[[#This Row],[precio del paquete]]-Tabla1[[#This Row],[Saldo_Deudor]]</f>
        <v>2300</v>
      </c>
      <c r="AY1808">
        <v>12500</v>
      </c>
      <c r="AZ1808">
        <v>0</v>
      </c>
      <c r="BA1808">
        <v>0</v>
      </c>
      <c r="BB1808" s="20">
        <v>0</v>
      </c>
      <c r="BC1808" t="s">
        <v>4153</v>
      </c>
      <c r="BD1808" t="s">
        <v>3913</v>
      </c>
      <c r="BE1808" t="s">
        <v>3</v>
      </c>
      <c r="BF1808" t="s">
        <v>3</v>
      </c>
      <c r="BG1808" t="s">
        <v>3</v>
      </c>
      <c r="BH1808" t="s">
        <v>3</v>
      </c>
      <c r="BI1808" t="s">
        <v>3</v>
      </c>
      <c r="BJ1808" s="18" t="s">
        <v>6143</v>
      </c>
      <c r="BK1808" t="s">
        <v>3</v>
      </c>
      <c r="BL1808" t="s">
        <v>132</v>
      </c>
      <c r="BM1808" t="s">
        <v>1</v>
      </c>
      <c r="BN1808">
        <f>Tabla1[[#This Row],[precio del paquete]]</f>
        <v>14800</v>
      </c>
      <c r="BO1808" t="s">
        <v>1</v>
      </c>
      <c r="BP1808" t="s">
        <v>1</v>
      </c>
      <c r="BQ1808" t="s">
        <v>1</v>
      </c>
      <c r="BR1808" t="s">
        <v>1</v>
      </c>
      <c r="BS1808" t="s">
        <v>1</v>
      </c>
      <c r="BT1808" t="s">
        <v>1</v>
      </c>
      <c r="BU1808" t="s">
        <v>1</v>
      </c>
      <c r="BV1808" t="s">
        <v>1</v>
      </c>
      <c r="BW1808" t="s">
        <v>0</v>
      </c>
      <c r="BX1808" t="s">
        <v>1</v>
      </c>
      <c r="BY1808" t="s">
        <v>1</v>
      </c>
      <c r="BZ1808" t="s">
        <v>1</v>
      </c>
      <c r="CA1808" t="s">
        <v>1</v>
      </c>
      <c r="CB1808" t="s">
        <v>1</v>
      </c>
      <c r="CD1808" t="str" cm="1">
        <f t="array" aca="1" ref="CD1808" ca="1">eConcatenar(A1808:CB1808,"|")</f>
        <v>W3USWNMaoIJkqdHE|COM2021-1136|3|MEMORIAL|TABASCO|COMALCALCO|CENTRO|2021-03-23|14800|0|100|50|0|0|0|0|0|0|0|0|0|0|0|0|0|0|0|CASTILLO|GALLEGOS|FERNANDO|SOLTERO|X|X| CENTRO BUENOS AIRES  SIN NUMERO|CENTRO|X|9717298780|X|X|X| CENTRO BUENOS AIRES  SIN NUMERO|X|LUNES|X|X|X|X|X|DOMICILIO |2300|12500|0|0|0|2021-03-08|2021-03-15|x|x|x|x|x|QWZHGIJM9KVTQO|x|HOMBRE|X|14800|X|X|X|X|X|X|X|X|CARDENAS|X|X|X|X|X</v>
      </c>
    </row>
    <row r="1809" spans="1:82" x14ac:dyDescent="0.25">
      <c r="A1809" t="s">
        <v>1943</v>
      </c>
      <c r="B1809" t="s">
        <v>2442</v>
      </c>
      <c r="C1809">
        <v>3</v>
      </c>
      <c r="D1809" t="s">
        <v>3183</v>
      </c>
      <c r="E1809" t="s">
        <v>3188</v>
      </c>
      <c r="F1809" t="s">
        <v>3189</v>
      </c>
      <c r="G1809" t="s">
        <v>3374</v>
      </c>
      <c r="H1809" t="s">
        <v>3927</v>
      </c>
      <c r="I1809">
        <v>14800</v>
      </c>
      <c r="J1809">
        <v>0</v>
      </c>
      <c r="K1809">
        <v>100</v>
      </c>
      <c r="L1809">
        <v>50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0</v>
      </c>
      <c r="AA1809">
        <v>0</v>
      </c>
      <c r="AB1809" t="s">
        <v>4616</v>
      </c>
      <c r="AC1809" t="s">
        <v>4305</v>
      </c>
      <c r="AD1809" t="s">
        <v>4199</v>
      </c>
      <c r="AE1809" t="s">
        <v>4</v>
      </c>
      <c r="AF1809" t="s">
        <v>1</v>
      </c>
      <c r="AG1809" t="s">
        <v>1</v>
      </c>
      <c r="AH1809" t="s">
        <v>5428</v>
      </c>
      <c r="AI1809" t="s">
        <v>3374</v>
      </c>
      <c r="AJ1809" t="s">
        <v>1</v>
      </c>
      <c r="AK1809">
        <v>9332086918</v>
      </c>
      <c r="AL1809" t="s">
        <v>1</v>
      </c>
      <c r="AM1809" t="s">
        <v>1</v>
      </c>
      <c r="AN1809" t="s">
        <v>1</v>
      </c>
      <c r="AO1809" t="s">
        <v>5428</v>
      </c>
      <c r="AP1809" t="s">
        <v>1</v>
      </c>
      <c r="AQ1809" t="s">
        <v>2</v>
      </c>
      <c r="AR1809" t="s">
        <v>1</v>
      </c>
      <c r="AS1809" t="s">
        <v>1</v>
      </c>
      <c r="AT1809" t="s">
        <v>1</v>
      </c>
      <c r="AU1809" t="s">
        <v>1</v>
      </c>
      <c r="AV1809" t="s">
        <v>1</v>
      </c>
      <c r="AW1809" t="s">
        <v>11</v>
      </c>
      <c r="AX1809">
        <f>Tabla1[[#This Row],[precio del paquete]]-Tabla1[[#This Row],[Saldo_Deudor]]</f>
        <v>700</v>
      </c>
      <c r="AY1809">
        <v>14100</v>
      </c>
      <c r="AZ1809">
        <v>0</v>
      </c>
      <c r="BA1809">
        <v>0</v>
      </c>
      <c r="BB1809" s="20">
        <v>0</v>
      </c>
      <c r="BC1809" t="s">
        <v>3885</v>
      </c>
      <c r="BD1809" t="s">
        <v>6030</v>
      </c>
      <c r="BE1809" t="s">
        <v>3</v>
      </c>
      <c r="BF1809" t="s">
        <v>3</v>
      </c>
      <c r="BG1809" t="s">
        <v>3</v>
      </c>
      <c r="BH1809" t="s">
        <v>3</v>
      </c>
      <c r="BI1809" t="s">
        <v>3</v>
      </c>
      <c r="BJ1809" s="19" t="s">
        <v>6143</v>
      </c>
      <c r="BK1809" t="s">
        <v>3</v>
      </c>
      <c r="BL1809" t="s">
        <v>132</v>
      </c>
      <c r="BM1809" t="s">
        <v>1</v>
      </c>
      <c r="BN1809">
        <f>Tabla1[[#This Row],[precio del paquete]]</f>
        <v>14800</v>
      </c>
      <c r="BO1809" t="s">
        <v>1</v>
      </c>
      <c r="BP1809" t="s">
        <v>1</v>
      </c>
      <c r="BQ1809" t="s">
        <v>1</v>
      </c>
      <c r="BR1809" t="s">
        <v>1</v>
      </c>
      <c r="BS1809" t="s">
        <v>1</v>
      </c>
      <c r="BT1809" t="s">
        <v>1</v>
      </c>
      <c r="BU1809" t="s">
        <v>1</v>
      </c>
      <c r="BV1809" t="s">
        <v>1</v>
      </c>
      <c r="BW1809" t="s">
        <v>0</v>
      </c>
      <c r="BX1809" t="s">
        <v>1</v>
      </c>
      <c r="BY1809" t="s">
        <v>1</v>
      </c>
      <c r="BZ1809" t="s">
        <v>1</v>
      </c>
      <c r="CA1809" t="s">
        <v>1</v>
      </c>
      <c r="CB1809" t="s">
        <v>1</v>
      </c>
      <c r="CD1809" t="str" cm="1">
        <f t="array" aca="1" ref="CD1809" ca="1">eConcatenar(A1809:CB1809,"|")</f>
        <v>KfHUxOiBGstoFhHh|COM2021-1721|3|MEMORIAL|TABASCO|COMALCALCO|FRANCISCO I MADERO |2021-05-20|14800|0|100|50|0|0|0|0|0|0|0|0|0|0|0|0|0|0|0|DE GUADALUPE|SANCHEZ|MARIA|SOLTERO|X|X|FRANCISCO I MADERO  |FRANCISCO I MADERO |X|9332086918|X|X|X|FRANCISCO I MADERO  |X|LUNES|X|X|X|X|X|DOMICILIO |700|14100|0|0|0|2021-09-14|2021-09-21|x|x|x|x|x|QWZHGIJM9KVTQO|x|HOMBRE|X|14800|X|X|X|X|X|X|X|X|CARDENAS|X|X|X|X|X</v>
      </c>
    </row>
    <row r="1810" spans="1:82" x14ac:dyDescent="0.25">
      <c r="A1810" t="s">
        <v>1944</v>
      </c>
      <c r="B1810" t="s">
        <v>2910</v>
      </c>
      <c r="C1810">
        <v>3</v>
      </c>
      <c r="D1810" t="s">
        <v>3185</v>
      </c>
      <c r="E1810" t="s">
        <v>3188</v>
      </c>
      <c r="F1810" t="s">
        <v>3189</v>
      </c>
      <c r="G1810" t="s">
        <v>3629</v>
      </c>
      <c r="H1810" t="s">
        <v>3884</v>
      </c>
      <c r="I1810">
        <v>12900</v>
      </c>
      <c r="J1810">
        <v>0</v>
      </c>
      <c r="K1810">
        <v>100</v>
      </c>
      <c r="L1810">
        <v>50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 t="s">
        <v>4224</v>
      </c>
      <c r="AC1810" t="s">
        <v>4221</v>
      </c>
      <c r="AD1810" t="s">
        <v>4995</v>
      </c>
      <c r="AE1810" t="s">
        <v>4</v>
      </c>
      <c r="AF1810" t="s">
        <v>1</v>
      </c>
      <c r="AG1810" t="s">
        <v>1</v>
      </c>
      <c r="AH1810" t="s">
        <v>5746</v>
      </c>
      <c r="AI1810" t="s">
        <v>3629</v>
      </c>
      <c r="AJ1810" t="s">
        <v>1</v>
      </c>
      <c r="AK1810">
        <v>9331521231</v>
      </c>
      <c r="AL1810" t="s">
        <v>1</v>
      </c>
      <c r="AM1810" t="s">
        <v>1</v>
      </c>
      <c r="AN1810" t="s">
        <v>1</v>
      </c>
      <c r="AO1810" t="s">
        <v>5746</v>
      </c>
      <c r="AP1810" t="s">
        <v>1</v>
      </c>
      <c r="AQ1810" t="s">
        <v>2</v>
      </c>
      <c r="AR1810" t="s">
        <v>1</v>
      </c>
      <c r="AS1810" t="s">
        <v>1</v>
      </c>
      <c r="AT1810" t="s">
        <v>1</v>
      </c>
      <c r="AU1810" t="s">
        <v>1</v>
      </c>
      <c r="AV1810" t="s">
        <v>1</v>
      </c>
      <c r="AW1810" t="s">
        <v>11</v>
      </c>
      <c r="AX1810">
        <f>Tabla1[[#This Row],[precio del paquete]]-Tabla1[[#This Row],[Saldo_Deudor]]</f>
        <v>2300</v>
      </c>
      <c r="AY1810">
        <v>10600</v>
      </c>
      <c r="AZ1810">
        <v>0</v>
      </c>
      <c r="BA1810">
        <v>0</v>
      </c>
      <c r="BB1810" s="20">
        <v>0</v>
      </c>
      <c r="BC1810" t="s">
        <v>3761</v>
      </c>
      <c r="BD1810" t="s">
        <v>3928</v>
      </c>
      <c r="BE1810" t="s">
        <v>3</v>
      </c>
      <c r="BF1810" t="s">
        <v>3</v>
      </c>
      <c r="BG1810" t="s">
        <v>3</v>
      </c>
      <c r="BH1810" t="s">
        <v>3</v>
      </c>
      <c r="BI1810" t="s">
        <v>3</v>
      </c>
      <c r="BJ1810" s="18" t="s">
        <v>6143</v>
      </c>
      <c r="BK1810" t="s">
        <v>3</v>
      </c>
      <c r="BL1810" t="s">
        <v>132</v>
      </c>
      <c r="BM1810" t="s">
        <v>1</v>
      </c>
      <c r="BN1810">
        <f>Tabla1[[#This Row],[precio del paquete]]</f>
        <v>12900</v>
      </c>
      <c r="BO1810" t="s">
        <v>1</v>
      </c>
      <c r="BP1810" t="s">
        <v>1</v>
      </c>
      <c r="BQ1810" t="s">
        <v>1</v>
      </c>
      <c r="BR1810" t="s">
        <v>1</v>
      </c>
      <c r="BS1810" t="s">
        <v>1</v>
      </c>
      <c r="BT1810" t="s">
        <v>1</v>
      </c>
      <c r="BU1810" t="s">
        <v>1</v>
      </c>
      <c r="BV1810" t="s">
        <v>1</v>
      </c>
      <c r="BW1810" t="s">
        <v>0</v>
      </c>
      <c r="BX1810" t="s">
        <v>1</v>
      </c>
      <c r="BY1810" t="s">
        <v>1</v>
      </c>
      <c r="BZ1810" t="s">
        <v>1</v>
      </c>
      <c r="CA1810" t="s">
        <v>1</v>
      </c>
      <c r="CB1810" t="s">
        <v>1</v>
      </c>
      <c r="CD1810" t="str" cm="1">
        <f t="array" aca="1" ref="CD1810" ca="1">eConcatenar(A1810:CB1810,"|")</f>
        <v>UKepM7GU8jfHEa2n|COM2021-1925|3|IMPERIAL DE LUJO|TABASCO|COMALCALCO|ZAPATA 2DA SECCION|2021-08-06|12900|0|100|50|0|0|0|0|0|0|0|0|0|0|0|0|0|0|0|DOMINGUEZ|GONZALEZ|CRISTOBALINA|SOLTERO|X|X|ZAPATA 2DA SECCION |ZAPATA 2DA SECCION|X|9331521231|X|X|X|ZAPATA 2DA SECCION |X|LUNES|X|X|X|X|X|DOMICILIO |2300|10600|0|0|0|2021-11-30|2021-12-07|x|x|x|x|x|QWZHGIJM9KVTQO|x|HOMBRE|X|12900|X|X|X|X|X|X|X|X|CARDENAS|X|X|X|X|X</v>
      </c>
    </row>
    <row r="1811" spans="1:82" x14ac:dyDescent="0.25">
      <c r="A1811" t="s">
        <v>1945</v>
      </c>
      <c r="B1811" t="s">
        <v>2533</v>
      </c>
      <c r="C1811">
        <v>3</v>
      </c>
      <c r="D1811" t="s">
        <v>3183</v>
      </c>
      <c r="E1811" t="s">
        <v>3188</v>
      </c>
      <c r="F1811" t="s">
        <v>10</v>
      </c>
      <c r="G1811" t="s">
        <v>3435</v>
      </c>
      <c r="H1811" t="s">
        <v>3853</v>
      </c>
      <c r="I1811">
        <v>14800</v>
      </c>
      <c r="J1811">
        <v>0</v>
      </c>
      <c r="K1811">
        <v>100</v>
      </c>
      <c r="L1811">
        <v>50</v>
      </c>
      <c r="M1811">
        <v>1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0</v>
      </c>
      <c r="AA1811">
        <v>0</v>
      </c>
      <c r="AB1811" t="s">
        <v>4237</v>
      </c>
      <c r="AC1811" t="s">
        <v>4703</v>
      </c>
      <c r="AD1811" t="s">
        <v>4336</v>
      </c>
      <c r="AE1811" t="s">
        <v>4</v>
      </c>
      <c r="AF1811" t="s">
        <v>1</v>
      </c>
      <c r="AG1811" t="s">
        <v>1</v>
      </c>
      <c r="AH1811" t="s">
        <v>5487</v>
      </c>
      <c r="AI1811" t="s">
        <v>3435</v>
      </c>
      <c r="AJ1811" t="s">
        <v>1</v>
      </c>
      <c r="AK1811">
        <v>9371402466</v>
      </c>
      <c r="AL1811" t="s">
        <v>1</v>
      </c>
      <c r="AM1811" t="s">
        <v>1</v>
      </c>
      <c r="AN1811" t="s">
        <v>1</v>
      </c>
      <c r="AO1811" t="s">
        <v>5487</v>
      </c>
      <c r="AP1811" t="s">
        <v>1</v>
      </c>
      <c r="AQ1811" t="s">
        <v>2</v>
      </c>
      <c r="AR1811" t="s">
        <v>1</v>
      </c>
      <c r="AS1811" t="s">
        <v>1</v>
      </c>
      <c r="AT1811" t="s">
        <v>1</v>
      </c>
      <c r="AU1811" t="s">
        <v>1</v>
      </c>
      <c r="AV1811" t="s">
        <v>1</v>
      </c>
      <c r="AW1811" t="s">
        <v>11</v>
      </c>
      <c r="AX1811">
        <f>Tabla1[[#This Row],[precio del paquete]]-Tabla1[[#This Row],[Saldo_Deudor]]</f>
        <v>100</v>
      </c>
      <c r="AY1811">
        <v>14700</v>
      </c>
      <c r="AZ1811">
        <v>0</v>
      </c>
      <c r="BA1811">
        <v>0</v>
      </c>
      <c r="BB1811" s="20">
        <v>0</v>
      </c>
      <c r="BC1811" t="s">
        <v>3853</v>
      </c>
      <c r="BD1811" t="s">
        <v>6079</v>
      </c>
      <c r="BE1811" t="s">
        <v>3</v>
      </c>
      <c r="BF1811" t="s">
        <v>3</v>
      </c>
      <c r="BG1811" t="s">
        <v>3</v>
      </c>
      <c r="BH1811" t="s">
        <v>3</v>
      </c>
      <c r="BI1811" t="s">
        <v>3</v>
      </c>
      <c r="BJ1811" s="19" t="s">
        <v>6143</v>
      </c>
      <c r="BK1811" t="s">
        <v>3</v>
      </c>
      <c r="BL1811" t="s">
        <v>132</v>
      </c>
      <c r="BM1811" t="s">
        <v>1</v>
      </c>
      <c r="BN1811">
        <f>Tabla1[[#This Row],[precio del paquete]]</f>
        <v>14800</v>
      </c>
      <c r="BO1811" t="s">
        <v>1</v>
      </c>
      <c r="BP1811" t="s">
        <v>1</v>
      </c>
      <c r="BQ1811" t="s">
        <v>1</v>
      </c>
      <c r="BR1811" t="s">
        <v>1</v>
      </c>
      <c r="BS1811" t="s">
        <v>1</v>
      </c>
      <c r="BT1811" t="s">
        <v>1</v>
      </c>
      <c r="BU1811" t="s">
        <v>1</v>
      </c>
      <c r="BV1811" t="s">
        <v>1</v>
      </c>
      <c r="BW1811" t="s">
        <v>0</v>
      </c>
      <c r="BX1811" t="s">
        <v>1</v>
      </c>
      <c r="BY1811" t="s">
        <v>1</v>
      </c>
      <c r="BZ1811" t="s">
        <v>1</v>
      </c>
      <c r="CA1811" t="s">
        <v>1</v>
      </c>
      <c r="CB1811" t="s">
        <v>1</v>
      </c>
      <c r="CD1811" t="str" cm="1">
        <f t="array" aca="1" ref="CD1811" ca="1">eConcatenar(A1811:CB1811,"|")</f>
        <v>8fouikTdVd2WwFV7|CAR2021-7204|3|MEMORIAL|TABASCO|CARDENAS |MELCHOR OCAMPO |2021-11-24|14800|0|100|50|1|0|0|0|0|0|0|0|0|0|0|0|0|0|0|ALEJANDRO|BAUTISTA|LUCIA|SOLTERO|X|X|MELCHOR OCAMPO AL FONDO |MELCHOR OCAMPO |X|9371402466|X|X|X|MELCHOR OCAMPO AL FONDO |X|LUNES|X|X|X|X|X|DOMICILIO |100|14700|0|0|0|2021-11-24|2021-12-01|x|x|x|x|x|QWZHGIJM9KVTQO|x|HOMBRE|X|14800|X|X|X|X|X|X|X|X|CARDENAS|X|X|X|X|X</v>
      </c>
    </row>
    <row r="1812" spans="1:82" x14ac:dyDescent="0.25">
      <c r="A1812" t="s">
        <v>1946</v>
      </c>
      <c r="B1812" t="s">
        <v>2802</v>
      </c>
      <c r="C1812">
        <v>3</v>
      </c>
      <c r="D1812" t="s">
        <v>4180</v>
      </c>
      <c r="E1812" t="s">
        <v>3188</v>
      </c>
      <c r="F1812" t="s">
        <v>10</v>
      </c>
      <c r="G1812" t="s">
        <v>3577</v>
      </c>
      <c r="H1812" t="s">
        <v>3825</v>
      </c>
      <c r="I1812">
        <v>24500</v>
      </c>
      <c r="J1812">
        <v>0</v>
      </c>
      <c r="K1812">
        <v>500</v>
      </c>
      <c r="L1812">
        <v>50</v>
      </c>
      <c r="M1812">
        <v>2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0</v>
      </c>
      <c r="AB1812" t="s">
        <v>4183</v>
      </c>
      <c r="AC1812" t="s">
        <v>7</v>
      </c>
      <c r="AD1812" t="s">
        <v>4256</v>
      </c>
      <c r="AE1812" t="s">
        <v>4</v>
      </c>
      <c r="AF1812" t="s">
        <v>1</v>
      </c>
      <c r="AG1812" t="s">
        <v>1</v>
      </c>
      <c r="AH1812" t="s">
        <v>3577</v>
      </c>
      <c r="AI1812" t="s">
        <v>3577</v>
      </c>
      <c r="AJ1812" t="s">
        <v>1</v>
      </c>
      <c r="AK1812">
        <v>937271188</v>
      </c>
      <c r="AL1812" t="s">
        <v>1</v>
      </c>
      <c r="AM1812" t="s">
        <v>1</v>
      </c>
      <c r="AN1812" t="s">
        <v>1</v>
      </c>
      <c r="AO1812" t="s">
        <v>3577</v>
      </c>
      <c r="AP1812" t="s">
        <v>1</v>
      </c>
      <c r="AQ1812" t="s">
        <v>2</v>
      </c>
      <c r="AR1812" t="s">
        <v>1</v>
      </c>
      <c r="AS1812" t="s">
        <v>1</v>
      </c>
      <c r="AT1812" t="s">
        <v>1</v>
      </c>
      <c r="AU1812" t="s">
        <v>1</v>
      </c>
      <c r="AV1812" t="s">
        <v>1</v>
      </c>
      <c r="AW1812" t="s">
        <v>11</v>
      </c>
      <c r="AX1812">
        <f>Tabla1[[#This Row],[precio del paquete]]-Tabla1[[#This Row],[Saldo_Deudor]]</f>
        <v>500</v>
      </c>
      <c r="AY1812">
        <v>24000</v>
      </c>
      <c r="AZ1812">
        <v>0</v>
      </c>
      <c r="BA1812">
        <v>0</v>
      </c>
      <c r="BB1812" s="20">
        <v>0</v>
      </c>
      <c r="BC1812" t="s">
        <v>3825</v>
      </c>
      <c r="BD1812" t="s">
        <v>4074</v>
      </c>
      <c r="BE1812" t="s">
        <v>3</v>
      </c>
      <c r="BF1812" t="s">
        <v>3</v>
      </c>
      <c r="BG1812" t="s">
        <v>3</v>
      </c>
      <c r="BH1812" t="s">
        <v>3</v>
      </c>
      <c r="BI1812" t="s">
        <v>3</v>
      </c>
      <c r="BJ1812" s="18" t="s">
        <v>6124</v>
      </c>
      <c r="BK1812" t="s">
        <v>3</v>
      </c>
      <c r="BL1812" t="s">
        <v>132</v>
      </c>
      <c r="BM1812" t="s">
        <v>1</v>
      </c>
      <c r="BN1812">
        <f>Tabla1[[#This Row],[precio del paquete]]</f>
        <v>24500</v>
      </c>
      <c r="BO1812" t="s">
        <v>1</v>
      </c>
      <c r="BP1812" t="s">
        <v>1</v>
      </c>
      <c r="BQ1812" t="s">
        <v>1</v>
      </c>
      <c r="BR1812" t="s">
        <v>1</v>
      </c>
      <c r="BS1812" t="s">
        <v>1</v>
      </c>
      <c r="BT1812" t="s">
        <v>1</v>
      </c>
      <c r="BU1812" t="s">
        <v>1</v>
      </c>
      <c r="BV1812" t="s">
        <v>1</v>
      </c>
      <c r="BW1812" t="s">
        <v>0</v>
      </c>
      <c r="BX1812" t="s">
        <v>1</v>
      </c>
      <c r="BY1812" t="s">
        <v>1</v>
      </c>
      <c r="BZ1812" t="s">
        <v>1</v>
      </c>
      <c r="CA1812" t="s">
        <v>1</v>
      </c>
      <c r="CB1812" t="s">
        <v>1</v>
      </c>
      <c r="CD1812" t="str" cm="1">
        <f t="array" aca="1" ref="CD1812" ca="1">eConcatenar(A1812:CB1812,"|")</f>
        <v>GVEJ4L6hxhN58htW|CAR2021-7572|3|DIGNITY |TABASCO|CARDENAS |RIO SECO SEGUNDA SECCION |2021-12-14|24500|0|500|50|2|0|0|0|0|0|0|0|0|0|0|0|0|0|0|DE LA CRUZ|LOPEZ|IRMA|SOLTERO|X|X|RIO SECO SEGUNDA SECCION |RIO SECO SEGUNDA SECCION |X|937271188|X|X|X|RIO SECO SEGUNDA SECCION |X|LUNES|X|X|X|X|X|DOMICILIO |500|24000|0|0|0|2021-12-14|2021-12-21|x|x|x|x|x|QWZHGJ0U9KVTQO|x|HOMBRE|X|24500|X|X|X|X|X|X|X|X|CARDENAS|X|X|X|X|X</v>
      </c>
    </row>
    <row r="1813" spans="1:82" x14ac:dyDescent="0.25">
      <c r="A1813" t="s">
        <v>1947</v>
      </c>
      <c r="B1813" t="s">
        <v>2575</v>
      </c>
      <c r="C1813">
        <v>3</v>
      </c>
      <c r="D1813" t="s">
        <v>4182</v>
      </c>
      <c r="E1813" t="s">
        <v>3188</v>
      </c>
      <c r="F1813" t="s">
        <v>10</v>
      </c>
      <c r="G1813" t="s">
        <v>3459</v>
      </c>
      <c r="H1813" t="s">
        <v>3796</v>
      </c>
      <c r="I1813">
        <v>46000</v>
      </c>
      <c r="J1813">
        <v>0</v>
      </c>
      <c r="K1813">
        <v>200</v>
      </c>
      <c r="L1813">
        <v>50</v>
      </c>
      <c r="M1813">
        <v>1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 t="s">
        <v>4748</v>
      </c>
      <c r="AC1813" t="s">
        <v>4184</v>
      </c>
      <c r="AD1813" t="s">
        <v>4498</v>
      </c>
      <c r="AE1813" t="s">
        <v>4</v>
      </c>
      <c r="AF1813" t="s">
        <v>1</v>
      </c>
      <c r="AG1813" t="s">
        <v>1</v>
      </c>
      <c r="AH1813" t="s">
        <v>5515</v>
      </c>
      <c r="AI1813" t="s">
        <v>3459</v>
      </c>
      <c r="AJ1813" t="s">
        <v>1</v>
      </c>
      <c r="AK1813">
        <v>9379997324</v>
      </c>
      <c r="AL1813" t="s">
        <v>1</v>
      </c>
      <c r="AM1813" t="s">
        <v>1</v>
      </c>
      <c r="AN1813" t="s">
        <v>1</v>
      </c>
      <c r="AO1813" t="s">
        <v>5515</v>
      </c>
      <c r="AP1813" t="s">
        <v>1</v>
      </c>
      <c r="AQ1813" t="s">
        <v>2</v>
      </c>
      <c r="AR1813" t="s">
        <v>1</v>
      </c>
      <c r="AS1813" t="s">
        <v>1</v>
      </c>
      <c r="AT1813" t="s">
        <v>1</v>
      </c>
      <c r="AU1813" t="s">
        <v>1</v>
      </c>
      <c r="AV1813" t="s">
        <v>1</v>
      </c>
      <c r="AW1813" t="s">
        <v>11</v>
      </c>
      <c r="AX1813">
        <f>Tabla1[[#This Row],[precio del paquete]]-Tabla1[[#This Row],[Saldo_Deudor]]</f>
        <v>200</v>
      </c>
      <c r="AY1813">
        <v>45800</v>
      </c>
      <c r="AZ1813">
        <v>0</v>
      </c>
      <c r="BA1813">
        <v>0</v>
      </c>
      <c r="BB1813" s="20">
        <v>0</v>
      </c>
      <c r="BC1813" t="s">
        <v>3796</v>
      </c>
      <c r="BD1813" t="s">
        <v>6040</v>
      </c>
      <c r="BE1813" t="s">
        <v>3</v>
      </c>
      <c r="BF1813" t="s">
        <v>3</v>
      </c>
      <c r="BG1813" t="s">
        <v>3</v>
      </c>
      <c r="BH1813" t="s">
        <v>3</v>
      </c>
      <c r="BI1813" t="s">
        <v>3</v>
      </c>
      <c r="BJ1813" s="19" t="s">
        <v>6124</v>
      </c>
      <c r="BK1813" t="s">
        <v>3</v>
      </c>
      <c r="BL1813" t="s">
        <v>132</v>
      </c>
      <c r="BM1813" t="s">
        <v>1</v>
      </c>
      <c r="BN1813">
        <f>Tabla1[[#This Row],[precio del paquete]]</f>
        <v>46000</v>
      </c>
      <c r="BO1813" t="s">
        <v>1</v>
      </c>
      <c r="BP1813" t="s">
        <v>1</v>
      </c>
      <c r="BQ1813" t="s">
        <v>1</v>
      </c>
      <c r="BR1813" t="s">
        <v>1</v>
      </c>
      <c r="BS1813" t="s">
        <v>1</v>
      </c>
      <c r="BT1813" t="s">
        <v>1</v>
      </c>
      <c r="BU1813" t="s">
        <v>1</v>
      </c>
      <c r="BV1813" t="s">
        <v>1</v>
      </c>
      <c r="BW1813" t="s">
        <v>0</v>
      </c>
      <c r="BX1813" t="s">
        <v>1</v>
      </c>
      <c r="BY1813" t="s">
        <v>1</v>
      </c>
      <c r="BZ1813" t="s">
        <v>1</v>
      </c>
      <c r="CA1813" t="s">
        <v>1</v>
      </c>
      <c r="CB1813" t="s">
        <v>1</v>
      </c>
      <c r="CD1813" t="str" cm="1">
        <f t="array" aca="1" ref="CD1813" ca="1">eConcatenar(A1813:CB1813,"|")</f>
        <v>1ki0Bz8uA9DQBmDm|CAR2021-7543|3|ESPECIAL ANGELES|TABASCO|CARDENAS |OCAMPO CALLE EUGENIO  AMAT|2021-12-13|46000|0|200|50|1|0|0|0|0|0|0|0|0|0|0|0|0|0|0|MANTILLA|PEREZ|GABRIEL|SOLTERO|X|X|OCAMPO CALLE EUGENIO AMAT|OCAMPO CALLE EUGENIO  AMAT|X|9379997324|X|X|X|OCAMPO CALLE EUGENIO AMAT|X|LUNES|X|X|X|X|X|DOMICILIO |200|45800|0|0|0|2021-12-13|2021-12-20|x|x|x|x|x|QWZHGJ0U9KVTQO|x|HOMBRE|X|46000|X|X|X|X|X|X|X|X|CARDENAS|X|X|X|X|X</v>
      </c>
    </row>
    <row r="1814" spans="1:82" x14ac:dyDescent="0.25">
      <c r="A1814" t="s">
        <v>1948</v>
      </c>
      <c r="B1814" t="s">
        <v>2187</v>
      </c>
      <c r="C1814">
        <v>3</v>
      </c>
      <c r="D1814" t="s">
        <v>3183</v>
      </c>
      <c r="E1814" t="s">
        <v>3188</v>
      </c>
      <c r="F1814" t="s">
        <v>10</v>
      </c>
      <c r="G1814" t="s">
        <v>3240</v>
      </c>
      <c r="H1814" t="s">
        <v>3773</v>
      </c>
      <c r="I1814">
        <v>14800</v>
      </c>
      <c r="J1814">
        <v>0</v>
      </c>
      <c r="K1814">
        <v>50</v>
      </c>
      <c r="L1814">
        <v>50</v>
      </c>
      <c r="M1814">
        <v>1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0</v>
      </c>
      <c r="AA1814">
        <v>0</v>
      </c>
      <c r="AB1814" t="s">
        <v>4290</v>
      </c>
      <c r="AC1814" t="s">
        <v>4206</v>
      </c>
      <c r="AD1814" t="s">
        <v>4291</v>
      </c>
      <c r="AE1814" t="s">
        <v>4</v>
      </c>
      <c r="AF1814" t="s">
        <v>1</v>
      </c>
      <c r="AG1814" t="s">
        <v>1</v>
      </c>
      <c r="AH1814" t="s">
        <v>5228</v>
      </c>
      <c r="AI1814" t="s">
        <v>3240</v>
      </c>
      <c r="AJ1814" t="s">
        <v>1</v>
      </c>
      <c r="AK1814">
        <v>9371070480</v>
      </c>
      <c r="AL1814" t="s">
        <v>1</v>
      </c>
      <c r="AM1814" t="s">
        <v>1</v>
      </c>
      <c r="AN1814" t="s">
        <v>1</v>
      </c>
      <c r="AO1814" t="s">
        <v>5228</v>
      </c>
      <c r="AP1814" t="s">
        <v>1</v>
      </c>
      <c r="AQ1814" t="s">
        <v>2</v>
      </c>
      <c r="AR1814" t="s">
        <v>1</v>
      </c>
      <c r="AS1814" t="s">
        <v>1</v>
      </c>
      <c r="AT1814" t="s">
        <v>1</v>
      </c>
      <c r="AU1814" t="s">
        <v>1</v>
      </c>
      <c r="AV1814" t="s">
        <v>1</v>
      </c>
      <c r="AW1814" t="s">
        <v>11</v>
      </c>
      <c r="AX1814">
        <f>Tabla1[[#This Row],[precio del paquete]]-Tabla1[[#This Row],[Saldo_Deudor]]</f>
        <v>250</v>
      </c>
      <c r="AY1814">
        <v>14550</v>
      </c>
      <c r="AZ1814">
        <v>0</v>
      </c>
      <c r="BA1814">
        <v>0</v>
      </c>
      <c r="BB1814" s="20">
        <v>0</v>
      </c>
      <c r="BC1814" t="s">
        <v>3834</v>
      </c>
      <c r="BD1814" t="s">
        <v>4160</v>
      </c>
      <c r="BE1814" t="s">
        <v>3</v>
      </c>
      <c r="BF1814" t="s">
        <v>3</v>
      </c>
      <c r="BG1814" t="s">
        <v>3</v>
      </c>
      <c r="BH1814" t="s">
        <v>3</v>
      </c>
      <c r="BI1814" t="s">
        <v>3</v>
      </c>
      <c r="BJ1814" s="18" t="s">
        <v>6124</v>
      </c>
      <c r="BK1814" t="s">
        <v>3</v>
      </c>
      <c r="BL1814" t="s">
        <v>132</v>
      </c>
      <c r="BM1814" t="s">
        <v>1</v>
      </c>
      <c r="BN1814">
        <f>Tabla1[[#This Row],[precio del paquete]]</f>
        <v>14800</v>
      </c>
      <c r="BO1814" t="s">
        <v>1</v>
      </c>
      <c r="BP1814" t="s">
        <v>1</v>
      </c>
      <c r="BQ1814" t="s">
        <v>1</v>
      </c>
      <c r="BR1814" t="s">
        <v>1</v>
      </c>
      <c r="BS1814" t="s">
        <v>1</v>
      </c>
      <c r="BT1814" t="s">
        <v>1</v>
      </c>
      <c r="BU1814" t="s">
        <v>1</v>
      </c>
      <c r="BV1814" t="s">
        <v>1</v>
      </c>
      <c r="BW1814" t="s">
        <v>0</v>
      </c>
      <c r="BX1814" t="s">
        <v>1</v>
      </c>
      <c r="BY1814" t="s">
        <v>1</v>
      </c>
      <c r="BZ1814" t="s">
        <v>1</v>
      </c>
      <c r="CA1814" t="s">
        <v>1</v>
      </c>
      <c r="CB1814" t="s">
        <v>1</v>
      </c>
      <c r="CD1814" t="str" cm="1">
        <f t="array" aca="1" ref="CD1814" ca="1">eConcatenar(A1814:CB1814,"|")</f>
        <v>fCx7cqFTJbRpfwXm|CAR2021-5485|3|MEMORIAL|TABASCO|CARDENAS |CASA BLANCA SEGUNDA |2021-09-22|14800|0|50|50|1|0|0|0|0|0|0|0|0|0|0|0|0|0|0|BROCA|MARTINEZ|ANAI|SOLTERO|X|X|CASA BALANCA SEGUNDA SECCION|CASA BLANCA SEGUNDA |X|9371070480|X|X|X|CASA BALANCA SEGUNDA SECCION|X|LUNES|X|X|X|X|X|DOMICILIO |250|14550|0|0|0|2021-07-10|2021-07-17|x|x|x|x|x|QWZHGJ0U9KVTQO|x|HOMBRE|X|14800|X|X|X|X|X|X|X|X|CARDENAS|X|X|X|X|X</v>
      </c>
    </row>
    <row r="1815" spans="1:82" x14ac:dyDescent="0.25">
      <c r="A1815" t="s">
        <v>1949</v>
      </c>
      <c r="B1815" t="s">
        <v>2520</v>
      </c>
      <c r="C1815">
        <v>3</v>
      </c>
      <c r="D1815" t="s">
        <v>3185</v>
      </c>
      <c r="E1815" t="s">
        <v>3188</v>
      </c>
      <c r="F1815" t="s">
        <v>10</v>
      </c>
      <c r="G1815" t="s">
        <v>3425</v>
      </c>
      <c r="H1815" t="s">
        <v>3914</v>
      </c>
      <c r="I1815">
        <v>12900</v>
      </c>
      <c r="J1815">
        <v>0</v>
      </c>
      <c r="K1815">
        <v>100</v>
      </c>
      <c r="L1815">
        <v>50</v>
      </c>
      <c r="M1815">
        <v>1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 t="s">
        <v>4461</v>
      </c>
      <c r="AC1815" t="s">
        <v>4212</v>
      </c>
      <c r="AD1815" t="s">
        <v>4692</v>
      </c>
      <c r="AE1815" t="s">
        <v>4</v>
      </c>
      <c r="AF1815" t="s">
        <v>1</v>
      </c>
      <c r="AG1815" t="s">
        <v>1</v>
      </c>
      <c r="AH1815" t="s">
        <v>5479</v>
      </c>
      <c r="AI1815" t="s">
        <v>3425</v>
      </c>
      <c r="AJ1815" t="s">
        <v>1</v>
      </c>
      <c r="AK1815">
        <v>9141391078</v>
      </c>
      <c r="AL1815" t="s">
        <v>1</v>
      </c>
      <c r="AM1815" t="s">
        <v>1</v>
      </c>
      <c r="AN1815" t="s">
        <v>1</v>
      </c>
      <c r="AO1815" t="s">
        <v>5479</v>
      </c>
      <c r="AP1815" t="s">
        <v>1</v>
      </c>
      <c r="AQ1815" t="s">
        <v>2</v>
      </c>
      <c r="AR1815" t="s">
        <v>1</v>
      </c>
      <c r="AS1815" t="s">
        <v>1</v>
      </c>
      <c r="AT1815" t="s">
        <v>1</v>
      </c>
      <c r="AU1815" t="s">
        <v>1</v>
      </c>
      <c r="AV1815" t="s">
        <v>1</v>
      </c>
      <c r="AW1815" t="s">
        <v>11</v>
      </c>
      <c r="AX1815">
        <f>Tabla1[[#This Row],[precio del paquete]]-Tabla1[[#This Row],[Saldo_Deudor]]</f>
        <v>650</v>
      </c>
      <c r="AY1815">
        <v>12250</v>
      </c>
      <c r="AZ1815">
        <v>0</v>
      </c>
      <c r="BA1815">
        <v>0</v>
      </c>
      <c r="BB1815" s="20">
        <v>0</v>
      </c>
      <c r="BC1815" t="s">
        <v>4084</v>
      </c>
      <c r="BD1815" t="s">
        <v>4138</v>
      </c>
      <c r="BE1815" t="s">
        <v>3</v>
      </c>
      <c r="BF1815" t="s">
        <v>3</v>
      </c>
      <c r="BG1815" t="s">
        <v>3</v>
      </c>
      <c r="BH1815" t="s">
        <v>3</v>
      </c>
      <c r="BI1815" t="s">
        <v>3</v>
      </c>
      <c r="BJ1815" s="19" t="s">
        <v>6124</v>
      </c>
      <c r="BK1815" t="s">
        <v>3</v>
      </c>
      <c r="BL1815" t="s">
        <v>132</v>
      </c>
      <c r="BM1815" t="s">
        <v>1</v>
      </c>
      <c r="BN1815">
        <f>Tabla1[[#This Row],[precio del paquete]]</f>
        <v>12900</v>
      </c>
      <c r="BO1815" t="s">
        <v>1</v>
      </c>
      <c r="BP1815" t="s">
        <v>1</v>
      </c>
      <c r="BQ1815" t="s">
        <v>1</v>
      </c>
      <c r="BR1815" t="s">
        <v>1</v>
      </c>
      <c r="BS1815" t="s">
        <v>1</v>
      </c>
      <c r="BT1815" t="s">
        <v>1</v>
      </c>
      <c r="BU1815" t="s">
        <v>1</v>
      </c>
      <c r="BV1815" t="s">
        <v>1</v>
      </c>
      <c r="BW1815" t="s">
        <v>0</v>
      </c>
      <c r="BX1815" t="s">
        <v>1</v>
      </c>
      <c r="BY1815" t="s">
        <v>1</v>
      </c>
      <c r="BZ1815" t="s">
        <v>1</v>
      </c>
      <c r="CA1815" t="s">
        <v>1</v>
      </c>
      <c r="CB1815" t="s">
        <v>1</v>
      </c>
      <c r="CD1815" t="str" cm="1">
        <f t="array" aca="1" ref="CD1815" ca="1">eConcatenar(A1815:CB1815,"|")</f>
        <v>WRFzKdidJHvEy94Q|CAR2021-0835|3|IMPERIAL DE LUJO|TABASCO|CARDENAS |LIBERTAD 3RA SECCION|2021-08-03|12900|0|100|50|1|0|0|0|0|0|0|0|0|0|0|0|0|0|0|CARRETA|RAMIREZ|CELIA VICTORIA|SOLTERO|X|X|CELIA VICTORIA CARRETA RAMIREZ |LIBERTAD 3RA SECCION|X|9141391078|X|X|X|CELIA VICTORIA CARRETA RAMIREZ |X|LUNES|X|X|X|X|X|DOMICILIO |650|12250|0|0|0|2021-08-18|2021-08-25|x|x|x|x|x|QWZHGJ0U9KVTQO|x|HOMBRE|X|12900|X|X|X|X|X|X|X|X|CARDENAS|X|X|X|X|X</v>
      </c>
    </row>
    <row r="1816" spans="1:82" x14ac:dyDescent="0.25">
      <c r="A1816" t="s">
        <v>1950</v>
      </c>
      <c r="B1816" t="s">
        <v>2856</v>
      </c>
      <c r="C1816">
        <v>3</v>
      </c>
      <c r="D1816" t="s">
        <v>3183</v>
      </c>
      <c r="E1816" t="s">
        <v>3188</v>
      </c>
      <c r="F1816" t="s">
        <v>10</v>
      </c>
      <c r="G1816" t="s">
        <v>3607</v>
      </c>
      <c r="H1816" t="s">
        <v>4067</v>
      </c>
      <c r="I1816">
        <v>14800</v>
      </c>
      <c r="J1816">
        <v>0</v>
      </c>
      <c r="K1816">
        <v>200</v>
      </c>
      <c r="L1816">
        <v>50</v>
      </c>
      <c r="M1816">
        <v>1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0</v>
      </c>
      <c r="AA1816">
        <v>0</v>
      </c>
      <c r="AB1816" t="s">
        <v>4372</v>
      </c>
      <c r="AC1816" t="s">
        <v>4350</v>
      </c>
      <c r="AD1816" t="s">
        <v>4849</v>
      </c>
      <c r="AE1816" t="s">
        <v>4</v>
      </c>
      <c r="AF1816" t="s">
        <v>1</v>
      </c>
      <c r="AG1816" t="s">
        <v>1</v>
      </c>
      <c r="AH1816" t="s">
        <v>5708</v>
      </c>
      <c r="AI1816" t="s">
        <v>3607</v>
      </c>
      <c r="AJ1816" t="s">
        <v>1</v>
      </c>
      <c r="AK1816">
        <v>9371343220</v>
      </c>
      <c r="AL1816" t="s">
        <v>1</v>
      </c>
      <c r="AM1816" t="s">
        <v>1</v>
      </c>
      <c r="AN1816" t="s">
        <v>1</v>
      </c>
      <c r="AO1816" t="s">
        <v>5708</v>
      </c>
      <c r="AP1816" t="s">
        <v>1</v>
      </c>
      <c r="AQ1816" t="s">
        <v>2</v>
      </c>
      <c r="AR1816" t="s">
        <v>1</v>
      </c>
      <c r="AS1816" t="s">
        <v>1</v>
      </c>
      <c r="AT1816" t="s">
        <v>1</v>
      </c>
      <c r="AU1816" t="s">
        <v>1</v>
      </c>
      <c r="AV1816" t="s">
        <v>1</v>
      </c>
      <c r="AW1816" t="s">
        <v>11</v>
      </c>
      <c r="AX1816">
        <f>Tabla1[[#This Row],[precio del paquete]]-Tabla1[[#This Row],[Saldo_Deudor]]</f>
        <v>550</v>
      </c>
      <c r="AY1816">
        <v>14250</v>
      </c>
      <c r="AZ1816">
        <v>0</v>
      </c>
      <c r="BA1816">
        <v>0</v>
      </c>
      <c r="BB1816" s="20">
        <v>0</v>
      </c>
      <c r="BC1816" t="s">
        <v>4067</v>
      </c>
      <c r="BD1816" t="s">
        <v>3847</v>
      </c>
      <c r="BE1816" t="s">
        <v>3</v>
      </c>
      <c r="BF1816" t="s">
        <v>3</v>
      </c>
      <c r="BG1816" t="s">
        <v>3</v>
      </c>
      <c r="BH1816" t="s">
        <v>3</v>
      </c>
      <c r="BI1816" t="s">
        <v>3</v>
      </c>
      <c r="BJ1816" s="18" t="s">
        <v>6124</v>
      </c>
      <c r="BK1816" t="s">
        <v>3</v>
      </c>
      <c r="BL1816" t="s">
        <v>132</v>
      </c>
      <c r="BM1816" t="s">
        <v>1</v>
      </c>
      <c r="BN1816">
        <f>Tabla1[[#This Row],[precio del paquete]]</f>
        <v>14800</v>
      </c>
      <c r="BO1816" t="s">
        <v>1</v>
      </c>
      <c r="BP1816" t="s">
        <v>1</v>
      </c>
      <c r="BQ1816" t="s">
        <v>1</v>
      </c>
      <c r="BR1816" t="s">
        <v>1</v>
      </c>
      <c r="BS1816" t="s">
        <v>1</v>
      </c>
      <c r="BT1816" t="s">
        <v>1</v>
      </c>
      <c r="BU1816" t="s">
        <v>1</v>
      </c>
      <c r="BV1816" t="s">
        <v>1</v>
      </c>
      <c r="BW1816" t="s">
        <v>0</v>
      </c>
      <c r="BX1816" t="s">
        <v>1</v>
      </c>
      <c r="BY1816" t="s">
        <v>1</v>
      </c>
      <c r="BZ1816" t="s">
        <v>1</v>
      </c>
      <c r="CA1816" t="s">
        <v>1</v>
      </c>
      <c r="CB1816" t="s">
        <v>1</v>
      </c>
      <c r="CD1816" t="str" cm="1">
        <f t="array" aca="1" ref="CD1816" ca="1">eConcatenar(A1816:CB1816,"|")</f>
        <v>cpQ73BYs6gyH2n61|CAR2021-5421|3|MEMORIAL|TABASCO|CARDENAS |TIERRA Y LIBERTAD|2021-09-16|14800|0|200|50|1|0|0|0|0|0|0|0|0|0|0|0|0|0|0|PERALTA|LEON|JOSEFA|SOLTERO|X|X|TIERRA Y LIBERTAD |TIERRA Y LIBERTAD|X|9371343220|X|X|X|TIERRA Y LIBERTAD |X|LUNES|X|X|X|X|X|DOMICILIO |550|14250|0|0|0|2021-09-16|2021-09-23|x|x|x|x|x|QWZHGJ0U9KVTQO|x|HOMBRE|X|14800|X|X|X|X|X|X|X|X|CARDENAS|X|X|X|X|X</v>
      </c>
    </row>
    <row r="1817" spans="1:82" x14ac:dyDescent="0.25">
      <c r="A1817" t="s">
        <v>1951</v>
      </c>
      <c r="B1817" t="s">
        <v>2599</v>
      </c>
      <c r="C1817">
        <v>3</v>
      </c>
      <c r="D1817" t="s">
        <v>3183</v>
      </c>
      <c r="E1817" t="s">
        <v>3188</v>
      </c>
      <c r="F1817" t="s">
        <v>10</v>
      </c>
      <c r="G1817" t="s">
        <v>3477</v>
      </c>
      <c r="H1817" t="s">
        <v>3975</v>
      </c>
      <c r="I1817">
        <v>14800</v>
      </c>
      <c r="J1817">
        <v>0</v>
      </c>
      <c r="K1817">
        <v>200</v>
      </c>
      <c r="L1817">
        <v>50</v>
      </c>
      <c r="M1817">
        <v>1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 t="s">
        <v>4247</v>
      </c>
      <c r="AC1817" t="s">
        <v>4594</v>
      </c>
      <c r="AD1817" t="s">
        <v>4497</v>
      </c>
      <c r="AE1817" t="s">
        <v>4</v>
      </c>
      <c r="AF1817" t="s">
        <v>1</v>
      </c>
      <c r="AG1817" t="s">
        <v>1</v>
      </c>
      <c r="AH1817" t="s">
        <v>5529</v>
      </c>
      <c r="AI1817" t="s">
        <v>3477</v>
      </c>
      <c r="AJ1817" t="s">
        <v>1</v>
      </c>
      <c r="AK1817">
        <v>9371103854</v>
      </c>
      <c r="AL1817" t="s">
        <v>1</v>
      </c>
      <c r="AM1817" t="s">
        <v>1</v>
      </c>
      <c r="AN1817" t="s">
        <v>1</v>
      </c>
      <c r="AO1817" t="s">
        <v>5529</v>
      </c>
      <c r="AP1817" t="s">
        <v>1</v>
      </c>
      <c r="AQ1817" t="s">
        <v>2</v>
      </c>
      <c r="AR1817" t="s">
        <v>1</v>
      </c>
      <c r="AS1817" t="s">
        <v>1</v>
      </c>
      <c r="AT1817" t="s">
        <v>1</v>
      </c>
      <c r="AU1817" t="s">
        <v>1</v>
      </c>
      <c r="AV1817" t="s">
        <v>1</v>
      </c>
      <c r="AW1817" t="s">
        <v>11</v>
      </c>
      <c r="AX1817">
        <f>Tabla1[[#This Row],[precio del paquete]]-Tabla1[[#This Row],[Saldo_Deudor]]</f>
        <v>800</v>
      </c>
      <c r="AY1817">
        <v>14000</v>
      </c>
      <c r="AZ1817">
        <v>0</v>
      </c>
      <c r="BA1817">
        <v>0</v>
      </c>
      <c r="BB1817" s="20">
        <v>0</v>
      </c>
      <c r="BC1817" t="s">
        <v>4148</v>
      </c>
      <c r="BD1817" t="s">
        <v>3853</v>
      </c>
      <c r="BE1817" t="s">
        <v>3</v>
      </c>
      <c r="BF1817" t="s">
        <v>3</v>
      </c>
      <c r="BG1817" t="s">
        <v>3</v>
      </c>
      <c r="BH1817" t="s">
        <v>3</v>
      </c>
      <c r="BI1817" t="s">
        <v>3</v>
      </c>
      <c r="BJ1817" s="19" t="s">
        <v>6124</v>
      </c>
      <c r="BK1817" t="s">
        <v>3</v>
      </c>
      <c r="BL1817" t="s">
        <v>132</v>
      </c>
      <c r="BM1817" t="s">
        <v>1</v>
      </c>
      <c r="BN1817">
        <f>Tabla1[[#This Row],[precio del paquete]]</f>
        <v>14800</v>
      </c>
      <c r="BO1817" t="s">
        <v>1</v>
      </c>
      <c r="BP1817" t="s">
        <v>1</v>
      </c>
      <c r="BQ1817" t="s">
        <v>1</v>
      </c>
      <c r="BR1817" t="s">
        <v>1</v>
      </c>
      <c r="BS1817" t="s">
        <v>1</v>
      </c>
      <c r="BT1817" t="s">
        <v>1</v>
      </c>
      <c r="BU1817" t="s">
        <v>1</v>
      </c>
      <c r="BV1817" t="s">
        <v>1</v>
      </c>
      <c r="BW1817" t="s">
        <v>0</v>
      </c>
      <c r="BX1817" t="s">
        <v>1</v>
      </c>
      <c r="BY1817" t="s">
        <v>1</v>
      </c>
      <c r="BZ1817" t="s">
        <v>1</v>
      </c>
      <c r="CA1817" t="s">
        <v>1</v>
      </c>
      <c r="CB1817" t="s">
        <v>1</v>
      </c>
      <c r="CD1817" t="str" cm="1">
        <f t="array" aca="1" ref="CD1817" ca="1">eConcatenar(A1817:CB1817,"|")</f>
        <v>1gvcRfcoSfJCZ5sH|CAR2021-5831|3|MEMORIAL|TABASCO|CARDENAS |PLAYITA|2021-04-10|14800|0|200|50|1|0|0|0|0|0|0|0|0|0|0|0|0|0|0|MENDEZ|LANDERO|JOSE MANUEL|SOLTERO|X|X|LA PLAYITA CALLE MIGUEL DE LA CRUZ|PLAYITA|X|9371103854|X|X|X|LA PLAYITA CALLE MIGUEL DE LA CRUZ|X|LUNES|X|X|X|X|X|DOMICILIO |800|14000|0|0|0|2021-11-17|2021-11-24|x|x|x|x|x|QWZHGJ0U9KVTQO|x|HOMBRE|X|14800|X|X|X|X|X|X|X|X|CARDENAS|X|X|X|X|X</v>
      </c>
    </row>
    <row r="1818" spans="1:82" x14ac:dyDescent="0.25">
      <c r="A1818" t="s">
        <v>1952</v>
      </c>
      <c r="B1818" t="s">
        <v>2865</v>
      </c>
      <c r="C1818">
        <v>3</v>
      </c>
      <c r="D1818" t="s">
        <v>3183</v>
      </c>
      <c r="E1818" t="s">
        <v>3188</v>
      </c>
      <c r="F1818" t="s">
        <v>10</v>
      </c>
      <c r="G1818" t="s">
        <v>3612</v>
      </c>
      <c r="H1818" t="s">
        <v>3794</v>
      </c>
      <c r="I1818">
        <v>14800</v>
      </c>
      <c r="J1818">
        <v>0</v>
      </c>
      <c r="K1818">
        <v>200</v>
      </c>
      <c r="L1818">
        <v>50</v>
      </c>
      <c r="M1818">
        <v>1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 t="s">
        <v>4183</v>
      </c>
      <c r="AC1818" t="s">
        <v>4247</v>
      </c>
      <c r="AD1818" t="s">
        <v>4950</v>
      </c>
      <c r="AE1818" t="s">
        <v>4</v>
      </c>
      <c r="AF1818" t="s">
        <v>1</v>
      </c>
      <c r="AG1818" t="s">
        <v>1</v>
      </c>
      <c r="AH1818" t="s">
        <v>5715</v>
      </c>
      <c r="AI1818" t="s">
        <v>3612</v>
      </c>
      <c r="AJ1818" t="s">
        <v>1</v>
      </c>
      <c r="AK1818">
        <v>9842789570</v>
      </c>
      <c r="AL1818" t="s">
        <v>1</v>
      </c>
      <c r="AM1818" t="s">
        <v>1</v>
      </c>
      <c r="AN1818" t="s">
        <v>1</v>
      </c>
      <c r="AO1818" t="s">
        <v>5715</v>
      </c>
      <c r="AP1818" t="s">
        <v>1</v>
      </c>
      <c r="AQ1818" t="s">
        <v>2</v>
      </c>
      <c r="AR1818" t="s">
        <v>1</v>
      </c>
      <c r="AS1818" t="s">
        <v>1</v>
      </c>
      <c r="AT1818" t="s">
        <v>1</v>
      </c>
      <c r="AU1818" t="s">
        <v>1</v>
      </c>
      <c r="AV1818" t="s">
        <v>1</v>
      </c>
      <c r="AW1818" t="s">
        <v>11</v>
      </c>
      <c r="AX1818">
        <f>Tabla1[[#This Row],[precio del paquete]]-Tabla1[[#This Row],[Saldo_Deudor]]</f>
        <v>600</v>
      </c>
      <c r="AY1818">
        <v>14200</v>
      </c>
      <c r="AZ1818">
        <v>0</v>
      </c>
      <c r="BA1818">
        <v>0</v>
      </c>
      <c r="BB1818" s="20">
        <v>0</v>
      </c>
      <c r="BC1818" t="s">
        <v>4066</v>
      </c>
      <c r="BD1818" t="s">
        <v>3970</v>
      </c>
      <c r="BE1818" t="s">
        <v>3</v>
      </c>
      <c r="BF1818" t="s">
        <v>3</v>
      </c>
      <c r="BG1818" t="s">
        <v>3</v>
      </c>
      <c r="BH1818" t="s">
        <v>3</v>
      </c>
      <c r="BI1818" t="s">
        <v>3</v>
      </c>
      <c r="BJ1818" s="18" t="s">
        <v>6124</v>
      </c>
      <c r="BK1818" t="s">
        <v>3</v>
      </c>
      <c r="BL1818" t="s">
        <v>132</v>
      </c>
      <c r="BM1818" t="s">
        <v>1</v>
      </c>
      <c r="BN1818">
        <f>Tabla1[[#This Row],[precio del paquete]]</f>
        <v>14800</v>
      </c>
      <c r="BO1818" t="s">
        <v>1</v>
      </c>
      <c r="BP1818" t="s">
        <v>1</v>
      </c>
      <c r="BQ1818" t="s">
        <v>1</v>
      </c>
      <c r="BR1818" t="s">
        <v>1</v>
      </c>
      <c r="BS1818" t="s">
        <v>1</v>
      </c>
      <c r="BT1818" t="s">
        <v>1</v>
      </c>
      <c r="BU1818" t="s">
        <v>1</v>
      </c>
      <c r="BV1818" t="s">
        <v>1</v>
      </c>
      <c r="BW1818" t="s">
        <v>0</v>
      </c>
      <c r="BX1818" t="s">
        <v>1</v>
      </c>
      <c r="BY1818" t="s">
        <v>1</v>
      </c>
      <c r="BZ1818" t="s">
        <v>1</v>
      </c>
      <c r="CA1818" t="s">
        <v>1</v>
      </c>
      <c r="CB1818" t="s">
        <v>1</v>
      </c>
      <c r="CD1818" t="str" cm="1">
        <f t="array" aca="1" ref="CD1818" ca="1">eConcatenar(A1818:CB1818,"|")</f>
        <v>E8LSUpSEBjiA5Qqq|CAR2021-6239|3|MEMORIAL|TABASCO|CARDENAS |TULAR|2021-10-19|14800|0|200|50|1|0|0|0|0|0|0|0|0|0|0|0|0|0|0|DE LA CRUZ|MENDEZ|ROBERT|SOLTERO|X|X|TULAR CARRETERA TULIPAN - LIBERTAD|TULAR|X|9842789570|X|X|X|TULAR CARRETERA TULIPAN - LIBERTAD|X|LUNES|X|X|X|X|X|DOMICILIO |600|14200|0|0|0|2021-01-12|2021-01-19|x|x|x|x|x|QWZHGJ0U9KVTQO|x|HOMBRE|X|14800|X|X|X|X|X|X|X|X|CARDENAS|X|X|X|X|X</v>
      </c>
    </row>
    <row r="1819" spans="1:82" x14ac:dyDescent="0.25">
      <c r="A1819" t="s">
        <v>1953</v>
      </c>
      <c r="B1819" t="s">
        <v>2174</v>
      </c>
      <c r="C1819">
        <v>3</v>
      </c>
      <c r="D1819" t="s">
        <v>3183</v>
      </c>
      <c r="E1819" t="s">
        <v>3188</v>
      </c>
      <c r="F1819" t="s">
        <v>0</v>
      </c>
      <c r="G1819" t="s">
        <v>3228</v>
      </c>
      <c r="H1819" t="s">
        <v>3781</v>
      </c>
      <c r="I1819">
        <v>14800</v>
      </c>
      <c r="J1819">
        <v>0</v>
      </c>
      <c r="K1819">
        <v>200</v>
      </c>
      <c r="L1819">
        <v>50</v>
      </c>
      <c r="M1819">
        <v>1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 t="s">
        <v>4186</v>
      </c>
      <c r="AC1819" t="s">
        <v>4188</v>
      </c>
      <c r="AD1819" t="s">
        <v>4270</v>
      </c>
      <c r="AE1819" t="s">
        <v>4</v>
      </c>
      <c r="AF1819" t="s">
        <v>1</v>
      </c>
      <c r="AG1819" t="s">
        <v>1</v>
      </c>
      <c r="AH1819" t="s">
        <v>5217</v>
      </c>
      <c r="AI1819" t="s">
        <v>3228</v>
      </c>
      <c r="AJ1819" t="s">
        <v>1</v>
      </c>
      <c r="AK1819">
        <v>9371395826</v>
      </c>
      <c r="AL1819" t="s">
        <v>1</v>
      </c>
      <c r="AM1819" t="s">
        <v>1</v>
      </c>
      <c r="AN1819" t="s">
        <v>1</v>
      </c>
      <c r="AO1819" t="s">
        <v>5217</v>
      </c>
      <c r="AP1819" t="s">
        <v>1</v>
      </c>
      <c r="AQ1819" t="s">
        <v>2</v>
      </c>
      <c r="AR1819" t="s">
        <v>1</v>
      </c>
      <c r="AS1819" t="s">
        <v>1</v>
      </c>
      <c r="AT1819" t="s">
        <v>1</v>
      </c>
      <c r="AU1819" t="s">
        <v>1</v>
      </c>
      <c r="AV1819" t="s">
        <v>1</v>
      </c>
      <c r="AW1819" t="s">
        <v>11</v>
      </c>
      <c r="AX1819">
        <f>Tabla1[[#This Row],[precio del paquete]]-Tabla1[[#This Row],[Saldo_Deudor]]</f>
        <v>2200</v>
      </c>
      <c r="AY1819">
        <v>12600</v>
      </c>
      <c r="AZ1819">
        <v>0</v>
      </c>
      <c r="BA1819">
        <v>0</v>
      </c>
      <c r="BB1819" s="20">
        <v>0</v>
      </c>
      <c r="BC1819" t="s">
        <v>3835</v>
      </c>
      <c r="BD1819" t="s">
        <v>3907</v>
      </c>
      <c r="BE1819" t="s">
        <v>3</v>
      </c>
      <c r="BF1819" t="s">
        <v>3</v>
      </c>
      <c r="BG1819" t="s">
        <v>3</v>
      </c>
      <c r="BH1819" t="s">
        <v>3</v>
      </c>
      <c r="BI1819" t="s">
        <v>3</v>
      </c>
      <c r="BJ1819" s="19" t="s">
        <v>6124</v>
      </c>
      <c r="BK1819" t="s">
        <v>3</v>
      </c>
      <c r="BL1819" t="s">
        <v>132</v>
      </c>
      <c r="BM1819" t="s">
        <v>1</v>
      </c>
      <c r="BN1819">
        <f>Tabla1[[#This Row],[precio del paquete]]</f>
        <v>14800</v>
      </c>
      <c r="BO1819" t="s">
        <v>1</v>
      </c>
      <c r="BP1819" t="s">
        <v>1</v>
      </c>
      <c r="BQ1819" t="s">
        <v>1</v>
      </c>
      <c r="BR1819" t="s">
        <v>1</v>
      </c>
      <c r="BS1819" t="s">
        <v>1</v>
      </c>
      <c r="BT1819" t="s">
        <v>1</v>
      </c>
      <c r="BU1819" t="s">
        <v>1</v>
      </c>
      <c r="BV1819" t="s">
        <v>1</v>
      </c>
      <c r="BW1819" t="s">
        <v>0</v>
      </c>
      <c r="BX1819" t="s">
        <v>1</v>
      </c>
      <c r="BY1819" t="s">
        <v>1</v>
      </c>
      <c r="BZ1819" t="s">
        <v>1</v>
      </c>
      <c r="CA1819" t="s">
        <v>1</v>
      </c>
      <c r="CB1819" t="s">
        <v>1</v>
      </c>
      <c r="CD1819" t="str" cm="1">
        <f t="array" aca="1" ref="CD1819" ca="1">eConcatenar(A1819:CB1819,"|")</f>
        <v>Ksz6asc77CSdK2aJ|CAR2021-6895|3|MEMORIAL|TABASCO|CARDENAS|CALZADA |2021-11-13|14800|0|200|50|1|0|0|0|0|0|0|0|0|0|0|0|0|0|0|GARCIA|ARIAS|HONORIA|SOLTERO|X|X|SAN MARCOS |CALZADA |X|9371395826|X|X|X|SAN MARCOS |X|LUNES|X|X|X|X|X|DOMICILIO |2200|12600|0|0|0|2021-12-16|2021-12-23|x|x|x|x|x|QWZHGJ0U9KVTQO|x|HOMBRE|X|14800|X|X|X|X|X|X|X|X|CARDENAS|X|X|X|X|X</v>
      </c>
    </row>
    <row r="1820" spans="1:82" x14ac:dyDescent="0.25">
      <c r="A1820" t="s">
        <v>1954</v>
      </c>
      <c r="B1820" t="s">
        <v>2540</v>
      </c>
      <c r="C1820">
        <v>3</v>
      </c>
      <c r="D1820" t="s">
        <v>4180</v>
      </c>
      <c r="E1820" t="s">
        <v>3188</v>
      </c>
      <c r="F1820" t="s">
        <v>0</v>
      </c>
      <c r="G1820" t="s">
        <v>3438</v>
      </c>
      <c r="H1820" t="s">
        <v>3833</v>
      </c>
      <c r="I1820">
        <v>24500</v>
      </c>
      <c r="J1820">
        <v>0</v>
      </c>
      <c r="K1820">
        <v>500</v>
      </c>
      <c r="L1820">
        <v>50</v>
      </c>
      <c r="M1820">
        <v>1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 t="s">
        <v>4425</v>
      </c>
      <c r="AC1820" t="s">
        <v>4433</v>
      </c>
      <c r="AD1820" t="s">
        <v>4515</v>
      </c>
      <c r="AE1820" t="s">
        <v>4</v>
      </c>
      <c r="AF1820" t="s">
        <v>1</v>
      </c>
      <c r="AG1820" t="s">
        <v>1</v>
      </c>
      <c r="AH1820" t="s">
        <v>5489</v>
      </c>
      <c r="AI1820" t="s">
        <v>3438</v>
      </c>
      <c r="AJ1820" t="s">
        <v>1</v>
      </c>
      <c r="AK1820">
        <v>9981667238</v>
      </c>
      <c r="AL1820" t="s">
        <v>1</v>
      </c>
      <c r="AM1820" t="s">
        <v>1</v>
      </c>
      <c r="AN1820" t="s">
        <v>1</v>
      </c>
      <c r="AO1820" t="s">
        <v>5489</v>
      </c>
      <c r="AP1820" t="s">
        <v>1</v>
      </c>
      <c r="AQ1820" t="s">
        <v>2</v>
      </c>
      <c r="AR1820" t="s">
        <v>1</v>
      </c>
      <c r="AS1820" t="s">
        <v>1</v>
      </c>
      <c r="AT1820" t="s">
        <v>1</v>
      </c>
      <c r="AU1820" t="s">
        <v>1</v>
      </c>
      <c r="AV1820" t="s">
        <v>1</v>
      </c>
      <c r="AW1820" t="s">
        <v>11</v>
      </c>
      <c r="AX1820">
        <f>Tabla1[[#This Row],[precio del paquete]]-Tabla1[[#This Row],[Saldo_Deudor]]</f>
        <v>1000</v>
      </c>
      <c r="AY1820">
        <v>23500</v>
      </c>
      <c r="AZ1820">
        <v>0</v>
      </c>
      <c r="BA1820">
        <v>0</v>
      </c>
      <c r="BB1820" s="20">
        <v>0</v>
      </c>
      <c r="BC1820" t="s">
        <v>3835</v>
      </c>
      <c r="BD1820" t="s">
        <v>3907</v>
      </c>
      <c r="BE1820" t="s">
        <v>3</v>
      </c>
      <c r="BF1820" t="s">
        <v>3</v>
      </c>
      <c r="BG1820" t="s">
        <v>3</v>
      </c>
      <c r="BH1820" t="s">
        <v>3</v>
      </c>
      <c r="BI1820" t="s">
        <v>3</v>
      </c>
      <c r="BJ1820" s="18" t="s">
        <v>6124</v>
      </c>
      <c r="BK1820" t="s">
        <v>3</v>
      </c>
      <c r="BL1820" t="s">
        <v>132</v>
      </c>
      <c r="BM1820" t="s">
        <v>1</v>
      </c>
      <c r="BN1820">
        <f>Tabla1[[#This Row],[precio del paquete]]</f>
        <v>24500</v>
      </c>
      <c r="BO1820" t="s">
        <v>1</v>
      </c>
      <c r="BP1820" t="s">
        <v>1</v>
      </c>
      <c r="BQ1820" t="s">
        <v>1</v>
      </c>
      <c r="BR1820" t="s">
        <v>1</v>
      </c>
      <c r="BS1820" t="s">
        <v>1</v>
      </c>
      <c r="BT1820" t="s">
        <v>1</v>
      </c>
      <c r="BU1820" t="s">
        <v>1</v>
      </c>
      <c r="BV1820" t="s">
        <v>1</v>
      </c>
      <c r="BW1820" t="s">
        <v>0</v>
      </c>
      <c r="BX1820" t="s">
        <v>1</v>
      </c>
      <c r="BY1820" t="s">
        <v>1</v>
      </c>
      <c r="BZ1820" t="s">
        <v>1</v>
      </c>
      <c r="CA1820" t="s">
        <v>1</v>
      </c>
      <c r="CB1820" t="s">
        <v>1</v>
      </c>
      <c r="CD1820" t="str" cm="1">
        <f t="array" aca="1" ref="CD1820" ca="1">eConcatenar(A1820:CB1820,"|")</f>
        <v>CZS9XzflcPhMHAYj|CAR2021-6809|3|DIGNITY |TABASCO|CARDENAS|MIGUEL HIDALGO 2DA SECCION|2021-08-11|24500|0|500|50|1|0|0|0|0|0|0|0|0|0|0|0|0|0|0|ESCALANTE|RIVERA|DARNELLY|SOLTERO|X|X|MIGUEL HIDALGO SEGUNDA SECCION|MIGUEL HIDALGO 2DA SECCION|X|9981667238|X|X|X|MIGUEL HIDALGO SEGUNDA SECCION|X|LUNES|X|X|X|X|X|DOMICILIO |1000|23500|0|0|0|2021-12-16|2021-12-23|x|x|x|x|x|QWZHGJ0U9KVTQO|x|HOMBRE|X|24500|X|X|X|X|X|X|X|X|CARDENAS|X|X|X|X|X</v>
      </c>
    </row>
    <row r="1821" spans="1:82" x14ac:dyDescent="0.25">
      <c r="A1821" t="s">
        <v>1955</v>
      </c>
      <c r="B1821" t="s">
        <v>2857</v>
      </c>
      <c r="C1821">
        <v>3</v>
      </c>
      <c r="D1821" t="s">
        <v>3183</v>
      </c>
      <c r="E1821" t="s">
        <v>3188</v>
      </c>
      <c r="F1821" t="s">
        <v>0</v>
      </c>
      <c r="G1821" t="s">
        <v>3607</v>
      </c>
      <c r="H1821" t="s">
        <v>3792</v>
      </c>
      <c r="I1821">
        <v>14800</v>
      </c>
      <c r="J1821">
        <v>0</v>
      </c>
      <c r="K1821">
        <v>100</v>
      </c>
      <c r="L1821">
        <v>50</v>
      </c>
      <c r="M1821">
        <v>1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0</v>
      </c>
      <c r="AA1821">
        <v>0</v>
      </c>
      <c r="AB1821" t="s">
        <v>4230</v>
      </c>
      <c r="AC1821" t="s">
        <v>4212</v>
      </c>
      <c r="AD1821" t="s">
        <v>4949</v>
      </c>
      <c r="AE1821" t="s">
        <v>4</v>
      </c>
      <c r="AF1821" t="s">
        <v>1</v>
      </c>
      <c r="AG1821" t="s">
        <v>1</v>
      </c>
      <c r="AH1821" t="s">
        <v>5709</v>
      </c>
      <c r="AI1821" t="s">
        <v>3607</v>
      </c>
      <c r="AJ1821" t="s">
        <v>1</v>
      </c>
      <c r="AK1821">
        <v>9371786656</v>
      </c>
      <c r="AL1821" t="s">
        <v>1</v>
      </c>
      <c r="AM1821" t="s">
        <v>1</v>
      </c>
      <c r="AN1821" t="s">
        <v>1</v>
      </c>
      <c r="AO1821" t="s">
        <v>5709</v>
      </c>
      <c r="AP1821" t="s">
        <v>1</v>
      </c>
      <c r="AQ1821" t="s">
        <v>2</v>
      </c>
      <c r="AR1821" t="s">
        <v>1</v>
      </c>
      <c r="AS1821" t="s">
        <v>1</v>
      </c>
      <c r="AT1821" t="s">
        <v>1</v>
      </c>
      <c r="AU1821" t="s">
        <v>1</v>
      </c>
      <c r="AV1821" t="s">
        <v>1</v>
      </c>
      <c r="AW1821" t="s">
        <v>11</v>
      </c>
      <c r="AX1821">
        <f>Tabla1[[#This Row],[precio del paquete]]-Tabla1[[#This Row],[Saldo_Deudor]]</f>
        <v>700</v>
      </c>
      <c r="AY1821">
        <v>14100</v>
      </c>
      <c r="AZ1821">
        <v>0</v>
      </c>
      <c r="BA1821">
        <v>0</v>
      </c>
      <c r="BB1821" s="20">
        <v>0</v>
      </c>
      <c r="BC1821" t="s">
        <v>3835</v>
      </c>
      <c r="BD1821" t="s">
        <v>3907</v>
      </c>
      <c r="BE1821" t="s">
        <v>3</v>
      </c>
      <c r="BF1821" t="s">
        <v>3</v>
      </c>
      <c r="BG1821" t="s">
        <v>3</v>
      </c>
      <c r="BH1821" t="s">
        <v>3</v>
      </c>
      <c r="BI1821" t="s">
        <v>3</v>
      </c>
      <c r="BJ1821" s="19" t="s">
        <v>6124</v>
      </c>
      <c r="BK1821" t="s">
        <v>3</v>
      </c>
      <c r="BL1821" t="s">
        <v>132</v>
      </c>
      <c r="BM1821" t="s">
        <v>1</v>
      </c>
      <c r="BN1821">
        <f>Tabla1[[#This Row],[precio del paquete]]</f>
        <v>14800</v>
      </c>
      <c r="BO1821" t="s">
        <v>1</v>
      </c>
      <c r="BP1821" t="s">
        <v>1</v>
      </c>
      <c r="BQ1821" t="s">
        <v>1</v>
      </c>
      <c r="BR1821" t="s">
        <v>1</v>
      </c>
      <c r="BS1821" t="s">
        <v>1</v>
      </c>
      <c r="BT1821" t="s">
        <v>1</v>
      </c>
      <c r="BU1821" t="s">
        <v>1</v>
      </c>
      <c r="BV1821" t="s">
        <v>1</v>
      </c>
      <c r="BW1821" t="s">
        <v>0</v>
      </c>
      <c r="BX1821" t="s">
        <v>1</v>
      </c>
      <c r="BY1821" t="s">
        <v>1</v>
      </c>
      <c r="BZ1821" t="s">
        <v>1</v>
      </c>
      <c r="CA1821" t="s">
        <v>1</v>
      </c>
      <c r="CB1821" t="s">
        <v>1</v>
      </c>
      <c r="CD1821" t="str" cm="1">
        <f t="array" aca="1" ref="CD1821" ca="1">eConcatenar(A1821:CB1821,"|")</f>
        <v>fqs8p5lPh4AOT44A|CAR2021-5849|3|MEMORIAL|TABASCO|CARDENAS|TIERRA Y LIBERTAD|2021-05-10|14800|0|100|50|1|0|0|0|0|0|0|0|0|0|0|0|0|0|0|VELAZQUEZ|RAMIREZ|ADONICAN|SOLTERO|X|X|TIRRE Y LIBERTAD |TIERRA Y LIBERTAD|X|9371786656|X|X|X|TIRRE Y LIBERTAD |X|LUNES|X|X|X|X|X|DOMICILIO |700|14100|0|0|0|2021-12-16|2021-12-23|x|x|x|x|x|QWZHGJ0U9KVTQO|x|HOMBRE|X|14800|X|X|X|X|X|X|X|X|CARDENAS|X|X|X|X|X</v>
      </c>
    </row>
    <row r="1822" spans="1:82" x14ac:dyDescent="0.25">
      <c r="A1822" t="s">
        <v>1956</v>
      </c>
      <c r="B1822" t="s">
        <v>2502</v>
      </c>
      <c r="C1822">
        <v>3</v>
      </c>
      <c r="D1822" t="s">
        <v>4180</v>
      </c>
      <c r="E1822" t="s">
        <v>3188</v>
      </c>
      <c r="F1822" t="s">
        <v>0</v>
      </c>
      <c r="G1822" t="s">
        <v>3411</v>
      </c>
      <c r="H1822" t="s">
        <v>3854</v>
      </c>
      <c r="I1822">
        <v>24500</v>
      </c>
      <c r="J1822">
        <v>0</v>
      </c>
      <c r="K1822">
        <v>100</v>
      </c>
      <c r="L1822">
        <v>50</v>
      </c>
      <c r="M1822">
        <v>1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 t="s">
        <v>7</v>
      </c>
      <c r="AC1822" t="s">
        <v>4594</v>
      </c>
      <c r="AD1822" t="s">
        <v>4678</v>
      </c>
      <c r="AE1822" t="s">
        <v>4</v>
      </c>
      <c r="AF1822" t="s">
        <v>1</v>
      </c>
      <c r="AG1822" t="s">
        <v>1</v>
      </c>
      <c r="AH1822" t="s">
        <v>5467</v>
      </c>
      <c r="AI1822" t="s">
        <v>3411</v>
      </c>
      <c r="AJ1822" t="s">
        <v>1</v>
      </c>
      <c r="AK1822">
        <v>9371161853</v>
      </c>
      <c r="AL1822" t="s">
        <v>1</v>
      </c>
      <c r="AM1822" t="s">
        <v>1</v>
      </c>
      <c r="AN1822" t="s">
        <v>1</v>
      </c>
      <c r="AO1822" t="s">
        <v>5467</v>
      </c>
      <c r="AP1822" t="s">
        <v>1</v>
      </c>
      <c r="AQ1822" t="s">
        <v>2</v>
      </c>
      <c r="AR1822" t="s">
        <v>1</v>
      </c>
      <c r="AS1822" t="s">
        <v>1</v>
      </c>
      <c r="AT1822" t="s">
        <v>1</v>
      </c>
      <c r="AU1822" t="s">
        <v>1</v>
      </c>
      <c r="AV1822" t="s">
        <v>1</v>
      </c>
      <c r="AW1822" t="s">
        <v>11</v>
      </c>
      <c r="AX1822">
        <f>Tabla1[[#This Row],[precio del paquete]]-Tabla1[[#This Row],[Saldo_Deudor]]</f>
        <v>700</v>
      </c>
      <c r="AY1822">
        <v>23800</v>
      </c>
      <c r="AZ1822">
        <v>0</v>
      </c>
      <c r="BA1822">
        <v>0</v>
      </c>
      <c r="BB1822" s="20">
        <v>0</v>
      </c>
      <c r="BC1822" t="s">
        <v>3835</v>
      </c>
      <c r="BD1822" t="s">
        <v>3907</v>
      </c>
      <c r="BE1822" t="s">
        <v>3</v>
      </c>
      <c r="BF1822" t="s">
        <v>3</v>
      </c>
      <c r="BG1822" t="s">
        <v>3</v>
      </c>
      <c r="BH1822" t="s">
        <v>3</v>
      </c>
      <c r="BI1822" t="s">
        <v>3</v>
      </c>
      <c r="BJ1822" s="18" t="s">
        <v>6124</v>
      </c>
      <c r="BK1822" t="s">
        <v>3</v>
      </c>
      <c r="BL1822" t="s">
        <v>132</v>
      </c>
      <c r="BM1822" t="s">
        <v>1</v>
      </c>
      <c r="BN1822">
        <f>Tabla1[[#This Row],[precio del paquete]]</f>
        <v>24500</v>
      </c>
      <c r="BO1822" t="s">
        <v>1</v>
      </c>
      <c r="BP1822" t="s">
        <v>1</v>
      </c>
      <c r="BQ1822" t="s">
        <v>1</v>
      </c>
      <c r="BR1822" t="s">
        <v>1</v>
      </c>
      <c r="BS1822" t="s">
        <v>1</v>
      </c>
      <c r="BT1822" t="s">
        <v>1</v>
      </c>
      <c r="BU1822" t="s">
        <v>1</v>
      </c>
      <c r="BV1822" t="s">
        <v>1</v>
      </c>
      <c r="BW1822" t="s">
        <v>0</v>
      </c>
      <c r="BX1822" t="s">
        <v>1</v>
      </c>
      <c r="BY1822" t="s">
        <v>1</v>
      </c>
      <c r="BZ1822" t="s">
        <v>1</v>
      </c>
      <c r="CA1822" t="s">
        <v>1</v>
      </c>
      <c r="CB1822" t="s">
        <v>1</v>
      </c>
      <c r="CD1822" t="str" cm="1">
        <f t="array" aca="1" ref="CD1822" ca="1">eConcatenar(A1822:CB1822,"|")</f>
        <v>2ijk30iBjI4hzy9G|CAR2021-5857|3|DIGNITY |TABASCO|CARDENAS|LA PLAYITA |2021-06-10|24500|0|100|50|1|0|0|0|0|0|0|0|0|0|0|0|0|0|0|LOPEZ|LANDERO|MAGDALENA|SOLTERO|X|X|LA PLAYITA CALLE HERCILIA GOMEZ CONTRERAS |LA PLAYITA |X|9371161853|X|X|X|LA PLAYITA CALLE HERCILIA GOMEZ CONTRERAS |X|LUNES|X|X|X|X|X|DOMICILIO |700|23800|0|0|0|2021-12-16|2021-12-23|x|x|x|x|x|QWZHGJ0U9KVTQO|x|HOMBRE|X|24500|X|X|X|X|X|X|X|X|CARDENAS|X|X|X|X|X</v>
      </c>
    </row>
    <row r="1823" spans="1:82" x14ac:dyDescent="0.25">
      <c r="A1823" t="s">
        <v>1957</v>
      </c>
      <c r="B1823" t="s">
        <v>2452</v>
      </c>
      <c r="C1823">
        <v>3</v>
      </c>
      <c r="D1823" t="s">
        <v>3183</v>
      </c>
      <c r="E1823" t="s">
        <v>3188</v>
      </c>
      <c r="F1823" t="s">
        <v>0</v>
      </c>
      <c r="G1823" t="s">
        <v>3383</v>
      </c>
      <c r="H1823" t="s">
        <v>3932</v>
      </c>
      <c r="I1823">
        <v>14800</v>
      </c>
      <c r="J1823">
        <v>0</v>
      </c>
      <c r="K1823">
        <v>200</v>
      </c>
      <c r="L1823">
        <v>50</v>
      </c>
      <c r="M1823">
        <v>1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0</v>
      </c>
      <c r="AB1823" t="s">
        <v>4627</v>
      </c>
      <c r="AC1823" t="s">
        <v>4186</v>
      </c>
      <c r="AD1823" t="s">
        <v>4628</v>
      </c>
      <c r="AE1823" t="s">
        <v>4</v>
      </c>
      <c r="AF1823" t="s">
        <v>1</v>
      </c>
      <c r="AG1823" t="s">
        <v>1</v>
      </c>
      <c r="AH1823" t="s">
        <v>5436</v>
      </c>
      <c r="AI1823" t="s">
        <v>3383</v>
      </c>
      <c r="AJ1823" t="s">
        <v>1</v>
      </c>
      <c r="AK1823">
        <v>9371652933</v>
      </c>
      <c r="AL1823" t="s">
        <v>1</v>
      </c>
      <c r="AM1823" t="s">
        <v>1</v>
      </c>
      <c r="AN1823" t="s">
        <v>1</v>
      </c>
      <c r="AO1823" t="s">
        <v>5436</v>
      </c>
      <c r="AP1823" t="s">
        <v>1</v>
      </c>
      <c r="AQ1823" t="s">
        <v>2</v>
      </c>
      <c r="AR1823" t="s">
        <v>1</v>
      </c>
      <c r="AS1823" t="s">
        <v>1</v>
      </c>
      <c r="AT1823" t="s">
        <v>1</v>
      </c>
      <c r="AU1823" t="s">
        <v>1</v>
      </c>
      <c r="AV1823" t="s">
        <v>1</v>
      </c>
      <c r="AW1823" t="s">
        <v>11</v>
      </c>
      <c r="AX1823">
        <f>Tabla1[[#This Row],[precio del paquete]]-Tabla1[[#This Row],[Saldo_Deudor]]</f>
        <v>3300</v>
      </c>
      <c r="AY1823">
        <v>11500</v>
      </c>
      <c r="AZ1823">
        <v>0</v>
      </c>
      <c r="BA1823">
        <v>0</v>
      </c>
      <c r="BB1823" s="20">
        <v>0</v>
      </c>
      <c r="BC1823" t="s">
        <v>4039</v>
      </c>
      <c r="BD1823" t="s">
        <v>6075</v>
      </c>
      <c r="BE1823" t="s">
        <v>3</v>
      </c>
      <c r="BF1823" t="s">
        <v>3</v>
      </c>
      <c r="BG1823" t="s">
        <v>3</v>
      </c>
      <c r="BH1823" t="s">
        <v>3</v>
      </c>
      <c r="BI1823" t="s">
        <v>3</v>
      </c>
      <c r="BJ1823" s="19" t="s">
        <v>6124</v>
      </c>
      <c r="BK1823" t="s">
        <v>3</v>
      </c>
      <c r="BL1823" t="s">
        <v>132</v>
      </c>
      <c r="BM1823" t="s">
        <v>1</v>
      </c>
      <c r="BN1823">
        <f>Tabla1[[#This Row],[precio del paquete]]</f>
        <v>14800</v>
      </c>
      <c r="BO1823" t="s">
        <v>1</v>
      </c>
      <c r="BP1823" t="s">
        <v>1</v>
      </c>
      <c r="BQ1823" t="s">
        <v>1</v>
      </c>
      <c r="BR1823" t="s">
        <v>1</v>
      </c>
      <c r="BS1823" t="s">
        <v>1</v>
      </c>
      <c r="BT1823" t="s">
        <v>1</v>
      </c>
      <c r="BU1823" t="s">
        <v>1</v>
      </c>
      <c r="BV1823" t="s">
        <v>1</v>
      </c>
      <c r="BW1823" t="s">
        <v>0</v>
      </c>
      <c r="BX1823" t="s">
        <v>1</v>
      </c>
      <c r="BY1823" t="s">
        <v>1</v>
      </c>
      <c r="BZ1823" t="s">
        <v>1</v>
      </c>
      <c r="CA1823" t="s">
        <v>1</v>
      </c>
      <c r="CB1823" t="s">
        <v>1</v>
      </c>
      <c r="CD1823" t="str" cm="1">
        <f t="array" aca="1" ref="CD1823" ca="1">eConcatenar(A1823:CB1823,"|")</f>
        <v>DtLizlSOBGwQG72W|CAR2021-0883|3|MEMORIAL|TABASCO|CARDENAS|HIDALGO 2DA |2021-12-08|14800|0|200|50|1|0|0|0|0|0|0|0|0|0|0|0|0|0|0|VIVAS|GARCIA|ESTEBAN|SOLTERO|X|X|HIDALGO SEGUNDA SECCION  EL EDEN CALLE DEL PANTEON|HIDALGO 2DA |X|9371652933|X|X|X|HIDALGO SEGUNDA SECCION  EL EDEN CALLE DEL PANTEON|X|LUNES|X|X|X|X|X|DOMICILIO |3300|11500|0|0|0|2017-03-11|2017-03-18|x|x|x|x|x|QWZHGJ0U9KVTQO|x|HOMBRE|X|14800|X|X|X|X|X|X|X|X|CARDENAS|X|X|X|X|X</v>
      </c>
    </row>
    <row r="1824" spans="1:82" x14ac:dyDescent="0.25">
      <c r="A1824" t="s">
        <v>1958</v>
      </c>
      <c r="B1824" t="s">
        <v>2871</v>
      </c>
      <c r="C1824">
        <v>3</v>
      </c>
      <c r="D1824" t="s">
        <v>3185</v>
      </c>
      <c r="E1824" t="s">
        <v>3188</v>
      </c>
      <c r="F1824" t="s">
        <v>0</v>
      </c>
      <c r="G1824" t="s">
        <v>3616</v>
      </c>
      <c r="H1824" t="s">
        <v>4071</v>
      </c>
      <c r="I1824">
        <v>12900</v>
      </c>
      <c r="J1824">
        <v>0</v>
      </c>
      <c r="K1824">
        <v>200</v>
      </c>
      <c r="L1824">
        <v>50</v>
      </c>
      <c r="M1824">
        <v>1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 t="s">
        <v>4201</v>
      </c>
      <c r="AC1824" t="s">
        <v>4372</v>
      </c>
      <c r="AD1824" t="s">
        <v>4956</v>
      </c>
      <c r="AE1824" t="s">
        <v>4</v>
      </c>
      <c r="AF1824" t="s">
        <v>1</v>
      </c>
      <c r="AG1824" t="s">
        <v>1</v>
      </c>
      <c r="AH1824" t="s">
        <v>5720</v>
      </c>
      <c r="AI1824" t="s">
        <v>3616</v>
      </c>
      <c r="AJ1824" t="s">
        <v>1</v>
      </c>
      <c r="AK1824">
        <v>9372721305</v>
      </c>
      <c r="AL1824" t="s">
        <v>1</v>
      </c>
      <c r="AM1824" t="s">
        <v>1</v>
      </c>
      <c r="AN1824" t="s">
        <v>1</v>
      </c>
      <c r="AO1824" t="s">
        <v>5720</v>
      </c>
      <c r="AP1824" t="s">
        <v>1</v>
      </c>
      <c r="AQ1824" t="s">
        <v>2</v>
      </c>
      <c r="AR1824" t="s">
        <v>1</v>
      </c>
      <c r="AS1824" t="s">
        <v>1</v>
      </c>
      <c r="AT1824" t="s">
        <v>1</v>
      </c>
      <c r="AU1824" t="s">
        <v>1</v>
      </c>
      <c r="AV1824" t="s">
        <v>1</v>
      </c>
      <c r="AW1824" t="s">
        <v>11</v>
      </c>
      <c r="AX1824">
        <f>Tabla1[[#This Row],[precio del paquete]]-Tabla1[[#This Row],[Saldo_Deudor]]</f>
        <v>3800</v>
      </c>
      <c r="AY1824">
        <v>9100</v>
      </c>
      <c r="AZ1824">
        <v>0</v>
      </c>
      <c r="BA1824">
        <v>0</v>
      </c>
      <c r="BB1824" s="20">
        <v>0</v>
      </c>
      <c r="BC1824" t="s">
        <v>4135</v>
      </c>
      <c r="BD1824" t="s">
        <v>6008</v>
      </c>
      <c r="BE1824" t="s">
        <v>3</v>
      </c>
      <c r="BF1824" t="s">
        <v>3</v>
      </c>
      <c r="BG1824" t="s">
        <v>3</v>
      </c>
      <c r="BH1824" t="s">
        <v>3</v>
      </c>
      <c r="BI1824" t="s">
        <v>3</v>
      </c>
      <c r="BJ1824" s="18" t="s">
        <v>6124</v>
      </c>
      <c r="BK1824" t="s">
        <v>3</v>
      </c>
      <c r="BL1824" t="s">
        <v>132</v>
      </c>
      <c r="BM1824" t="s">
        <v>1</v>
      </c>
      <c r="BN1824">
        <f>Tabla1[[#This Row],[precio del paquete]]</f>
        <v>12900</v>
      </c>
      <c r="BO1824" t="s">
        <v>1</v>
      </c>
      <c r="BP1824" t="s">
        <v>1</v>
      </c>
      <c r="BQ1824" t="s">
        <v>1</v>
      </c>
      <c r="BR1824" t="s">
        <v>1</v>
      </c>
      <c r="BS1824" t="s">
        <v>1</v>
      </c>
      <c r="BT1824" t="s">
        <v>1</v>
      </c>
      <c r="BU1824" t="s">
        <v>1</v>
      </c>
      <c r="BV1824" t="s">
        <v>1</v>
      </c>
      <c r="BW1824" t="s">
        <v>0</v>
      </c>
      <c r="BX1824" t="s">
        <v>1</v>
      </c>
      <c r="BY1824" t="s">
        <v>1</v>
      </c>
      <c r="BZ1824" t="s">
        <v>1</v>
      </c>
      <c r="CA1824" t="s">
        <v>1</v>
      </c>
      <c r="CB1824" t="s">
        <v>1</v>
      </c>
      <c r="CD1824" t="str" cm="1">
        <f t="array" aca="1" ref="CD1824" ca="1">eConcatenar(A1824:CB1824,"|")</f>
        <v>IsCYiAH1GYwBpM3V|CAR2021-0646|3|IMPERIAL DE LUJO|TABASCO|CARDENAS|VAQUEIRO SANTA ROSALIA|2021-02-26|12900|0|200|50|1|0|0|0|0|0|0|0|0|0|0|0|0|0|0|HERNANDEZ|PERALTA|DORIA|SOLTERO|X|X|VAQUEIRO SANTA ROSALIA |VAQUEIRO SANTA ROSALIA|X|9372721305|X|X|X|VAQUEIRO SANTA ROSALIA |X|LUNES|X|X|X|X|X|DOMICILIO |3800|9100|0|0|0|2021-12-15|2021-12-22|x|x|x|x|x|QWZHGJ0U9KVTQO|x|HOMBRE|X|12900|X|X|X|X|X|X|X|X|CARDENAS|X|X|X|X|X</v>
      </c>
    </row>
    <row r="1825" spans="1:82" x14ac:dyDescent="0.25">
      <c r="A1825" t="s">
        <v>1959</v>
      </c>
      <c r="B1825" t="s">
        <v>2400</v>
      </c>
      <c r="C1825">
        <v>3</v>
      </c>
      <c r="D1825" t="s">
        <v>3183</v>
      </c>
      <c r="E1825" t="s">
        <v>3188</v>
      </c>
      <c r="F1825" t="s">
        <v>0</v>
      </c>
      <c r="G1825" t="s">
        <v>3352</v>
      </c>
      <c r="H1825" t="s">
        <v>3765</v>
      </c>
      <c r="I1825">
        <v>14800</v>
      </c>
      <c r="J1825">
        <v>0</v>
      </c>
      <c r="K1825">
        <v>100</v>
      </c>
      <c r="L1825">
        <v>50</v>
      </c>
      <c r="M1825">
        <v>1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0</v>
      </c>
      <c r="AA1825">
        <v>0</v>
      </c>
      <c r="AB1825" t="s">
        <v>4186</v>
      </c>
      <c r="AC1825" t="s">
        <v>4204</v>
      </c>
      <c r="AD1825" t="s">
        <v>4404</v>
      </c>
      <c r="AE1825" t="s">
        <v>4</v>
      </c>
      <c r="AF1825" t="s">
        <v>1</v>
      </c>
      <c r="AG1825" t="s">
        <v>1</v>
      </c>
      <c r="AH1825" t="s">
        <v>5397</v>
      </c>
      <c r="AI1825" t="s">
        <v>3352</v>
      </c>
      <c r="AJ1825" t="s">
        <v>1</v>
      </c>
      <c r="AK1825">
        <v>9141099693</v>
      </c>
      <c r="AL1825" t="s">
        <v>1</v>
      </c>
      <c r="AM1825" t="s">
        <v>1</v>
      </c>
      <c r="AN1825" t="s">
        <v>1</v>
      </c>
      <c r="AO1825" t="s">
        <v>5397</v>
      </c>
      <c r="AP1825" t="s">
        <v>1</v>
      </c>
      <c r="AQ1825" t="s">
        <v>2</v>
      </c>
      <c r="AR1825" t="s">
        <v>1</v>
      </c>
      <c r="AS1825" t="s">
        <v>1</v>
      </c>
      <c r="AT1825" t="s">
        <v>1</v>
      </c>
      <c r="AU1825" t="s">
        <v>1</v>
      </c>
      <c r="AV1825" t="s">
        <v>1</v>
      </c>
      <c r="AW1825" t="s">
        <v>11</v>
      </c>
      <c r="AX1825">
        <f>Tabla1[[#This Row],[precio del paquete]]-Tabla1[[#This Row],[Saldo_Deudor]]</f>
        <v>500</v>
      </c>
      <c r="AY1825">
        <v>14300</v>
      </c>
      <c r="AZ1825">
        <v>0</v>
      </c>
      <c r="BA1825">
        <v>0</v>
      </c>
      <c r="BB1825" s="20">
        <v>0</v>
      </c>
      <c r="BC1825" t="s">
        <v>4135</v>
      </c>
      <c r="BD1825" t="s">
        <v>6008</v>
      </c>
      <c r="BE1825" t="s">
        <v>3</v>
      </c>
      <c r="BF1825" t="s">
        <v>3</v>
      </c>
      <c r="BG1825" t="s">
        <v>3</v>
      </c>
      <c r="BH1825" t="s">
        <v>3</v>
      </c>
      <c r="BI1825" t="s">
        <v>3</v>
      </c>
      <c r="BJ1825" s="19" t="s">
        <v>6124</v>
      </c>
      <c r="BK1825" t="s">
        <v>3</v>
      </c>
      <c r="BL1825" t="s">
        <v>132</v>
      </c>
      <c r="BM1825" t="s">
        <v>1</v>
      </c>
      <c r="BN1825">
        <f>Tabla1[[#This Row],[precio del paquete]]</f>
        <v>14800</v>
      </c>
      <c r="BO1825" t="s">
        <v>1</v>
      </c>
      <c r="BP1825" t="s">
        <v>1</v>
      </c>
      <c r="BQ1825" t="s">
        <v>1</v>
      </c>
      <c r="BR1825" t="s">
        <v>1</v>
      </c>
      <c r="BS1825" t="s">
        <v>1</v>
      </c>
      <c r="BT1825" t="s">
        <v>1</v>
      </c>
      <c r="BU1825" t="s">
        <v>1</v>
      </c>
      <c r="BV1825" t="s">
        <v>1</v>
      </c>
      <c r="BW1825" t="s">
        <v>0</v>
      </c>
      <c r="BX1825" t="s">
        <v>1</v>
      </c>
      <c r="BY1825" t="s">
        <v>1</v>
      </c>
      <c r="BZ1825" t="s">
        <v>1</v>
      </c>
      <c r="CA1825" t="s">
        <v>1</v>
      </c>
      <c r="CB1825" t="s">
        <v>1</v>
      </c>
      <c r="CD1825" t="str" cm="1">
        <f t="array" aca="1" ref="CD1825" ca="1">eConcatenar(A1825:CB1825,"|")</f>
        <v>E5jI5DFQFgae28F2|CAR2021-7018|3|MEMORIAL|TABASCO|CARDENAS|EL PORVENIR|2021-11-16|14800|0|100|50|1|0|0|0|0|0|0|0|0|0|0|0|0|0|0|GARCIA|AVALOS|NICOLAS|SOLTERO|X|X|EL PORVENIR LIBERTAD SEXTA SECCION |EL PORVENIR|X|9141099693|X|X|X|EL PORVENIR LIBERTAD SEXTA SECCION |X|LUNES|X|X|X|X|X|DOMICILIO |500|14300|0|0|0|2021-12-15|2021-12-22|x|x|x|x|x|QWZHGJ0U9KVTQO|x|HOMBRE|X|14800|X|X|X|X|X|X|X|X|CARDENAS|X|X|X|X|X</v>
      </c>
    </row>
    <row r="1826" spans="1:82" x14ac:dyDescent="0.25">
      <c r="A1826" t="s">
        <v>1960</v>
      </c>
      <c r="B1826" t="s">
        <v>2401</v>
      </c>
      <c r="C1826">
        <v>3</v>
      </c>
      <c r="D1826" t="s">
        <v>3183</v>
      </c>
      <c r="E1826" t="s">
        <v>3188</v>
      </c>
      <c r="F1826" t="s">
        <v>0</v>
      </c>
      <c r="G1826" t="s">
        <v>3352</v>
      </c>
      <c r="H1826" t="s">
        <v>3824</v>
      </c>
      <c r="I1826">
        <v>14800</v>
      </c>
      <c r="J1826">
        <v>0</v>
      </c>
      <c r="K1826">
        <v>200</v>
      </c>
      <c r="L1826">
        <v>50</v>
      </c>
      <c r="M1826">
        <v>1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0</v>
      </c>
      <c r="AB1826" t="s">
        <v>8</v>
      </c>
      <c r="AC1826" t="s">
        <v>4365</v>
      </c>
      <c r="AD1826" t="s">
        <v>4568</v>
      </c>
      <c r="AE1826" t="s">
        <v>4</v>
      </c>
      <c r="AF1826" t="s">
        <v>1</v>
      </c>
      <c r="AG1826" t="s">
        <v>1</v>
      </c>
      <c r="AH1826" t="s">
        <v>5398</v>
      </c>
      <c r="AI1826" t="s">
        <v>3352</v>
      </c>
      <c r="AJ1826" t="s">
        <v>1</v>
      </c>
      <c r="AK1826">
        <v>9331525318</v>
      </c>
      <c r="AL1826" t="s">
        <v>1</v>
      </c>
      <c r="AM1826" t="s">
        <v>1</v>
      </c>
      <c r="AN1826" t="s">
        <v>1</v>
      </c>
      <c r="AO1826" t="s">
        <v>5398</v>
      </c>
      <c r="AP1826" t="s">
        <v>1</v>
      </c>
      <c r="AQ1826" t="s">
        <v>2</v>
      </c>
      <c r="AR1826" t="s">
        <v>1</v>
      </c>
      <c r="AS1826" t="s">
        <v>1</v>
      </c>
      <c r="AT1826" t="s">
        <v>1</v>
      </c>
      <c r="AU1826" t="s">
        <v>1</v>
      </c>
      <c r="AV1826" t="s">
        <v>1</v>
      </c>
      <c r="AW1826" t="s">
        <v>11</v>
      </c>
      <c r="AX1826">
        <f>Tabla1[[#This Row],[precio del paquete]]-Tabla1[[#This Row],[Saldo_Deudor]]</f>
        <v>800</v>
      </c>
      <c r="AY1826">
        <v>14000</v>
      </c>
      <c r="AZ1826">
        <v>0</v>
      </c>
      <c r="BA1826">
        <v>0</v>
      </c>
      <c r="BB1826" s="20">
        <v>0</v>
      </c>
      <c r="BC1826" t="s">
        <v>4135</v>
      </c>
      <c r="BD1826" t="s">
        <v>6008</v>
      </c>
      <c r="BE1826" t="s">
        <v>3</v>
      </c>
      <c r="BF1826" t="s">
        <v>3</v>
      </c>
      <c r="BG1826" t="s">
        <v>3</v>
      </c>
      <c r="BH1826" t="s">
        <v>3</v>
      </c>
      <c r="BI1826" t="s">
        <v>3</v>
      </c>
      <c r="BJ1826" s="18" t="s">
        <v>6124</v>
      </c>
      <c r="BK1826" t="s">
        <v>3</v>
      </c>
      <c r="BL1826" t="s">
        <v>132</v>
      </c>
      <c r="BM1826" t="s">
        <v>1</v>
      </c>
      <c r="BN1826">
        <f>Tabla1[[#This Row],[precio del paquete]]</f>
        <v>14800</v>
      </c>
      <c r="BO1826" t="s">
        <v>1</v>
      </c>
      <c r="BP1826" t="s">
        <v>1</v>
      </c>
      <c r="BQ1826" t="s">
        <v>1</v>
      </c>
      <c r="BR1826" t="s">
        <v>1</v>
      </c>
      <c r="BS1826" t="s">
        <v>1</v>
      </c>
      <c r="BT1826" t="s">
        <v>1</v>
      </c>
      <c r="BU1826" t="s">
        <v>1</v>
      </c>
      <c r="BV1826" t="s">
        <v>1</v>
      </c>
      <c r="BW1826" t="s">
        <v>0</v>
      </c>
      <c r="BX1826" t="s">
        <v>1</v>
      </c>
      <c r="BY1826" t="s">
        <v>1</v>
      </c>
      <c r="BZ1826" t="s">
        <v>1</v>
      </c>
      <c r="CA1826" t="s">
        <v>1</v>
      </c>
      <c r="CB1826" t="s">
        <v>1</v>
      </c>
      <c r="CD1826" t="str" cm="1">
        <f t="array" aca="1" ref="CD1826" ca="1">eConcatenar(A1826:CB1826,"|")</f>
        <v>AwUrNw0eYL0rwD0m|CAR2021-6622|3|MEMORIAL|TABASCO|CARDENAS|EL PORVENIR|2021-10-30|14800|0|200|50|1|0|0|0|0|0|0|0|0|0|0|0|0|0|0|GOMEZ|VALENZUELA|JULIO CESAR|SOLTERO|X|X|EL PORVENIR SIN NUMERO|EL PORVENIR|X|9331525318|X|X|X|EL PORVENIR SIN NUMERO|X|LUNES|X|X|X|X|X|DOMICILIO |800|14000|0|0|0|2021-12-15|2021-12-22|x|x|x|x|x|QWZHGJ0U9KVTQO|x|HOMBRE|X|14800|X|X|X|X|X|X|X|X|CARDENAS|X|X|X|X|X</v>
      </c>
    </row>
    <row r="1827" spans="1:82" x14ac:dyDescent="0.25">
      <c r="A1827" t="s">
        <v>1961</v>
      </c>
      <c r="B1827" t="s">
        <v>2866</v>
      </c>
      <c r="C1827">
        <v>3</v>
      </c>
      <c r="D1827" t="s">
        <v>3183</v>
      </c>
      <c r="E1827" t="s">
        <v>3188</v>
      </c>
      <c r="F1827" t="s">
        <v>0</v>
      </c>
      <c r="G1827" t="s">
        <v>3612</v>
      </c>
      <c r="H1827" t="s">
        <v>3830</v>
      </c>
      <c r="I1827">
        <v>14800</v>
      </c>
      <c r="J1827">
        <v>0</v>
      </c>
      <c r="K1827">
        <v>150</v>
      </c>
      <c r="L1827">
        <v>50</v>
      </c>
      <c r="M1827">
        <v>1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0</v>
      </c>
      <c r="AA1827">
        <v>0</v>
      </c>
      <c r="AB1827" t="s">
        <v>4454</v>
      </c>
      <c r="AC1827" t="s">
        <v>4360</v>
      </c>
      <c r="AD1827" t="s">
        <v>4781</v>
      </c>
      <c r="AE1827" t="s">
        <v>4</v>
      </c>
      <c r="AF1827" t="s">
        <v>1</v>
      </c>
      <c r="AG1827" t="s">
        <v>1</v>
      </c>
      <c r="AH1827" t="s">
        <v>5716</v>
      </c>
      <c r="AI1827" t="s">
        <v>3612</v>
      </c>
      <c r="AJ1827" t="s">
        <v>1</v>
      </c>
      <c r="AK1827">
        <v>9141375193</v>
      </c>
      <c r="AL1827" t="s">
        <v>1</v>
      </c>
      <c r="AM1827" t="s">
        <v>1</v>
      </c>
      <c r="AN1827" t="s">
        <v>1</v>
      </c>
      <c r="AO1827" t="s">
        <v>5716</v>
      </c>
      <c r="AP1827" t="s">
        <v>1</v>
      </c>
      <c r="AQ1827" t="s">
        <v>2</v>
      </c>
      <c r="AR1827" t="s">
        <v>1</v>
      </c>
      <c r="AS1827" t="s">
        <v>1</v>
      </c>
      <c r="AT1827" t="s">
        <v>1</v>
      </c>
      <c r="AU1827" t="s">
        <v>1</v>
      </c>
      <c r="AV1827" t="s">
        <v>1</v>
      </c>
      <c r="AW1827" t="s">
        <v>11</v>
      </c>
      <c r="AX1827">
        <f>Tabla1[[#This Row],[precio del paquete]]-Tabla1[[#This Row],[Saldo_Deudor]]</f>
        <v>950</v>
      </c>
      <c r="AY1827">
        <v>13850</v>
      </c>
      <c r="AZ1827">
        <v>0</v>
      </c>
      <c r="BA1827">
        <v>0</v>
      </c>
      <c r="BB1827" s="20">
        <v>0</v>
      </c>
      <c r="BC1827" t="s">
        <v>4135</v>
      </c>
      <c r="BD1827" t="s">
        <v>6008</v>
      </c>
      <c r="BE1827" t="s">
        <v>3</v>
      </c>
      <c r="BF1827" t="s">
        <v>3</v>
      </c>
      <c r="BG1827" t="s">
        <v>3</v>
      </c>
      <c r="BH1827" t="s">
        <v>3</v>
      </c>
      <c r="BI1827" t="s">
        <v>3</v>
      </c>
      <c r="BJ1827" s="19" t="s">
        <v>6124</v>
      </c>
      <c r="BK1827" t="s">
        <v>3</v>
      </c>
      <c r="BL1827" t="s">
        <v>132</v>
      </c>
      <c r="BM1827" t="s">
        <v>1</v>
      </c>
      <c r="BN1827">
        <f>Tabla1[[#This Row],[precio del paquete]]</f>
        <v>14800</v>
      </c>
      <c r="BO1827" t="s">
        <v>1</v>
      </c>
      <c r="BP1827" t="s">
        <v>1</v>
      </c>
      <c r="BQ1827" t="s">
        <v>1</v>
      </c>
      <c r="BR1827" t="s">
        <v>1</v>
      </c>
      <c r="BS1827" t="s">
        <v>1</v>
      </c>
      <c r="BT1827" t="s">
        <v>1</v>
      </c>
      <c r="BU1827" t="s">
        <v>1</v>
      </c>
      <c r="BV1827" t="s">
        <v>1</v>
      </c>
      <c r="BW1827" t="s">
        <v>0</v>
      </c>
      <c r="BX1827" t="s">
        <v>1</v>
      </c>
      <c r="BY1827" t="s">
        <v>1</v>
      </c>
      <c r="BZ1827" t="s">
        <v>1</v>
      </c>
      <c r="CA1827" t="s">
        <v>1</v>
      </c>
      <c r="CB1827" t="s">
        <v>1</v>
      </c>
      <c r="CD1827" t="str" cm="1">
        <f t="array" aca="1" ref="CD1827" ca="1">eConcatenar(A1827:CB1827,"|")</f>
        <v>6j9j7Qfn4OpHLrYq|CAR2021-6023|3|MEMORIAL|TABASCO|CARDENAS|TULAR|2021-09-10|14800|0|150|50|1|0|0|0|0|0|0|0|0|0|0|0|0|0|0|JAVIER|TORRES|VIOLETA|SOLTERO|X|X|A TULIPAN SIN NUMERO |TULAR|X|9141375193|X|X|X|A TULIPAN SIN NUMERO |X|LUNES|X|X|X|X|X|DOMICILIO |950|13850|0|0|0|2021-12-15|2021-12-22|x|x|x|x|x|QWZHGJ0U9KVTQO|x|HOMBRE|X|14800|X|X|X|X|X|X|X|X|CARDENAS|X|X|X|X|X</v>
      </c>
    </row>
    <row r="1828" spans="1:82" x14ac:dyDescent="0.25">
      <c r="A1828" t="s">
        <v>1962</v>
      </c>
      <c r="B1828" t="s">
        <v>2310</v>
      </c>
      <c r="C1828">
        <v>3</v>
      </c>
      <c r="D1828" t="s">
        <v>3183</v>
      </c>
      <c r="E1828" t="s">
        <v>3188</v>
      </c>
      <c r="F1828" t="s">
        <v>0</v>
      </c>
      <c r="G1828" t="s">
        <v>3302</v>
      </c>
      <c r="H1828" t="s">
        <v>3868</v>
      </c>
      <c r="I1828">
        <v>14800</v>
      </c>
      <c r="J1828">
        <v>0</v>
      </c>
      <c r="K1828">
        <v>200</v>
      </c>
      <c r="L1828">
        <v>50</v>
      </c>
      <c r="M1828">
        <v>1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 t="s">
        <v>4480</v>
      </c>
      <c r="AC1828" t="s">
        <v>4206</v>
      </c>
      <c r="AD1828" t="s">
        <v>4481</v>
      </c>
      <c r="AE1828" t="s">
        <v>4</v>
      </c>
      <c r="AF1828" t="s">
        <v>1</v>
      </c>
      <c r="AG1828" t="s">
        <v>1</v>
      </c>
      <c r="AH1828" t="s">
        <v>5335</v>
      </c>
      <c r="AI1828" t="s">
        <v>3302</v>
      </c>
      <c r="AJ1828" t="s">
        <v>1</v>
      </c>
      <c r="AK1828">
        <v>9373772000</v>
      </c>
      <c r="AL1828" t="s">
        <v>1</v>
      </c>
      <c r="AM1828" t="s">
        <v>1</v>
      </c>
      <c r="AN1828" t="s">
        <v>1</v>
      </c>
      <c r="AO1828" t="s">
        <v>5335</v>
      </c>
      <c r="AP1828" t="s">
        <v>1</v>
      </c>
      <c r="AQ1828" t="s">
        <v>2</v>
      </c>
      <c r="AR1828" t="s">
        <v>1</v>
      </c>
      <c r="AS1828" t="s">
        <v>1</v>
      </c>
      <c r="AT1828" t="s">
        <v>1</v>
      </c>
      <c r="AU1828" t="s">
        <v>1</v>
      </c>
      <c r="AV1828" t="s">
        <v>1</v>
      </c>
      <c r="AW1828" t="s">
        <v>11</v>
      </c>
      <c r="AX1828">
        <f>Tabla1[[#This Row],[precio del paquete]]-Tabla1[[#This Row],[Saldo_Deudor]]</f>
        <v>5700</v>
      </c>
      <c r="AY1828">
        <v>9100</v>
      </c>
      <c r="AZ1828">
        <v>0</v>
      </c>
      <c r="BA1828">
        <v>0</v>
      </c>
      <c r="BB1828" s="20">
        <v>0</v>
      </c>
      <c r="BC1828" t="s">
        <v>4135</v>
      </c>
      <c r="BD1828" t="s">
        <v>6008</v>
      </c>
      <c r="BE1828" t="s">
        <v>3</v>
      </c>
      <c r="BF1828" t="s">
        <v>3</v>
      </c>
      <c r="BG1828" t="s">
        <v>3</v>
      </c>
      <c r="BH1828" t="s">
        <v>3</v>
      </c>
      <c r="BI1828" t="s">
        <v>3</v>
      </c>
      <c r="BJ1828" s="18" t="s">
        <v>6124</v>
      </c>
      <c r="BK1828" t="s">
        <v>3</v>
      </c>
      <c r="BL1828" t="s">
        <v>132</v>
      </c>
      <c r="BM1828" t="s">
        <v>1</v>
      </c>
      <c r="BN1828">
        <f>Tabla1[[#This Row],[precio del paquete]]</f>
        <v>14800</v>
      </c>
      <c r="BO1828" t="s">
        <v>1</v>
      </c>
      <c r="BP1828" t="s">
        <v>1</v>
      </c>
      <c r="BQ1828" t="s">
        <v>1</v>
      </c>
      <c r="BR1828" t="s">
        <v>1</v>
      </c>
      <c r="BS1828" t="s">
        <v>1</v>
      </c>
      <c r="BT1828" t="s">
        <v>1</v>
      </c>
      <c r="BU1828" t="s">
        <v>1</v>
      </c>
      <c r="BV1828" t="s">
        <v>1</v>
      </c>
      <c r="BW1828" t="s">
        <v>0</v>
      </c>
      <c r="BX1828" t="s">
        <v>1</v>
      </c>
      <c r="BY1828" t="s">
        <v>1</v>
      </c>
      <c r="BZ1828" t="s">
        <v>1</v>
      </c>
      <c r="CA1828" t="s">
        <v>1</v>
      </c>
      <c r="CB1828" t="s">
        <v>1</v>
      </c>
      <c r="CD1828" t="str" cm="1">
        <f t="array" aca="1" ref="CD1828" ca="1">eConcatenar(A1828:CB1828,"|")</f>
        <v>qFmacpAKJ8Flg3qp|CAR2021-0640|3|MEMORIAL|TABASCO|CARDENAS|DUPLES|2021-02-25|14800|0|200|50|1|0|0|0|0|0|0|0|0|0|0|0|0|0|0|CORTES|MARTINEZ|DORIS|SOLTERO|X|X|SANTA ROSALIA ANDADOR DUPLES|DUPLES|X|9373772000|X|X|X|SANTA ROSALIA ANDADOR DUPLES|X|LUNES|X|X|X|X|X|DOMICILIO |5700|9100|0|0|0|2021-12-15|2021-12-22|x|x|x|x|x|QWZHGJ0U9KVTQO|x|HOMBRE|X|14800|X|X|X|X|X|X|X|X|CARDENAS|X|X|X|X|X</v>
      </c>
    </row>
    <row r="1829" spans="1:82" x14ac:dyDescent="0.25">
      <c r="A1829" t="s">
        <v>1963</v>
      </c>
      <c r="B1829" t="s">
        <v>2355</v>
      </c>
      <c r="C1829">
        <v>3</v>
      </c>
      <c r="D1829" t="s">
        <v>3183</v>
      </c>
      <c r="E1829" t="s">
        <v>3188</v>
      </c>
      <c r="F1829" t="s">
        <v>0</v>
      </c>
      <c r="G1829" t="s">
        <v>3328</v>
      </c>
      <c r="H1829" t="s">
        <v>3892</v>
      </c>
      <c r="I1829">
        <v>14800</v>
      </c>
      <c r="J1829">
        <v>0</v>
      </c>
      <c r="K1829">
        <v>200</v>
      </c>
      <c r="L1829">
        <v>50</v>
      </c>
      <c r="M1829">
        <v>1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0</v>
      </c>
      <c r="AB1829" t="s">
        <v>4186</v>
      </c>
      <c r="AC1829" t="s">
        <v>4532</v>
      </c>
      <c r="AD1829" t="s">
        <v>4185</v>
      </c>
      <c r="AE1829" t="s">
        <v>4</v>
      </c>
      <c r="AF1829" t="s">
        <v>1</v>
      </c>
      <c r="AG1829" t="s">
        <v>1</v>
      </c>
      <c r="AH1829" t="s">
        <v>5368</v>
      </c>
      <c r="AI1829" t="s">
        <v>3328</v>
      </c>
      <c r="AJ1829" t="s">
        <v>1</v>
      </c>
      <c r="AK1829" t="s">
        <v>1</v>
      </c>
      <c r="AL1829" t="s">
        <v>1</v>
      </c>
      <c r="AM1829" t="s">
        <v>1</v>
      </c>
      <c r="AN1829" t="s">
        <v>1</v>
      </c>
      <c r="AO1829" t="s">
        <v>5368</v>
      </c>
      <c r="AP1829" t="s">
        <v>1</v>
      </c>
      <c r="AQ1829" t="s">
        <v>2</v>
      </c>
      <c r="AR1829" t="s">
        <v>1</v>
      </c>
      <c r="AS1829" t="s">
        <v>1</v>
      </c>
      <c r="AT1829" t="s">
        <v>1</v>
      </c>
      <c r="AU1829" t="s">
        <v>1</v>
      </c>
      <c r="AV1829" t="s">
        <v>1</v>
      </c>
      <c r="AW1829" t="s">
        <v>11</v>
      </c>
      <c r="AX1829">
        <f>Tabla1[[#This Row],[precio del paquete]]-Tabla1[[#This Row],[Saldo_Deudor]]</f>
        <v>3600</v>
      </c>
      <c r="AY1829">
        <v>11200</v>
      </c>
      <c r="AZ1829">
        <v>0</v>
      </c>
      <c r="BA1829">
        <v>0</v>
      </c>
      <c r="BB1829" s="20">
        <v>0</v>
      </c>
      <c r="BC1829" t="s">
        <v>4124</v>
      </c>
      <c r="BD1829" t="s">
        <v>4103</v>
      </c>
      <c r="BE1829" t="s">
        <v>3</v>
      </c>
      <c r="BF1829" t="s">
        <v>3</v>
      </c>
      <c r="BG1829" t="s">
        <v>3</v>
      </c>
      <c r="BH1829" t="s">
        <v>3</v>
      </c>
      <c r="BI1829" t="s">
        <v>3</v>
      </c>
      <c r="BJ1829" s="19" t="s">
        <v>6126</v>
      </c>
      <c r="BK1829" t="s">
        <v>3</v>
      </c>
      <c r="BL1829" t="s">
        <v>132</v>
      </c>
      <c r="BM1829" t="s">
        <v>1</v>
      </c>
      <c r="BN1829">
        <f>Tabla1[[#This Row],[precio del paquete]]</f>
        <v>14800</v>
      </c>
      <c r="BO1829" t="s">
        <v>1</v>
      </c>
      <c r="BP1829" t="s">
        <v>1</v>
      </c>
      <c r="BQ1829" t="s">
        <v>1</v>
      </c>
      <c r="BR1829" t="s">
        <v>1</v>
      </c>
      <c r="BS1829" t="s">
        <v>1</v>
      </c>
      <c r="BT1829" t="s">
        <v>1</v>
      </c>
      <c r="BU1829" t="s">
        <v>1</v>
      </c>
      <c r="BV1829" t="s">
        <v>1</v>
      </c>
      <c r="BW1829" t="s">
        <v>0</v>
      </c>
      <c r="BX1829" t="s">
        <v>1</v>
      </c>
      <c r="BY1829" t="s">
        <v>1</v>
      </c>
      <c r="BZ1829" t="s">
        <v>1</v>
      </c>
      <c r="CA1829" t="s">
        <v>1</v>
      </c>
      <c r="CB1829" t="s">
        <v>1</v>
      </c>
      <c r="CD1829" t="str" cm="1">
        <f t="array" aca="1" ref="CD1829" ca="1">eConcatenar(A1829:CB1829,"|")</f>
        <v>8Z4ovg6mTn9zsEB6|CAR2021-0891|3|MEMORIAL|TABASCO|CARDENAS|EJIDO MIGUEL HIDALGO|2021-03-13|14800|0|200|50|1|0|0|0|0|0|0|0|0|0|0|0|0|0|0|GARCIA|GARCIAR|ANA MARIA|SOLTERO|X|X|PASANDO EL TANQUE DE AGUA|EJIDO MIGUEL HIDALGO|X|X|X|X|X|PASANDO EL TANQUE DE AGUA|X|LUNES|X|X|X|X|X|DOMICILIO |3600|11200|0|0|0|2022-01-21|2022-01-28|x|x|x|x|x|QWZBUBTG9KVTQO|x|HOMBRE|X|14800|X|X|X|X|X|X|X|X|CARDENAS|X|X|X|X|X</v>
      </c>
    </row>
    <row r="1830" spans="1:82" x14ac:dyDescent="0.25">
      <c r="A1830" t="s">
        <v>1964</v>
      </c>
      <c r="B1830" t="s">
        <v>2261</v>
      </c>
      <c r="C1830">
        <v>3</v>
      </c>
      <c r="D1830" t="s">
        <v>3183</v>
      </c>
      <c r="E1830" t="s">
        <v>3188</v>
      </c>
      <c r="F1830" t="s">
        <v>0</v>
      </c>
      <c r="G1830" t="s">
        <v>3269</v>
      </c>
      <c r="H1830" t="s">
        <v>3755</v>
      </c>
      <c r="I1830">
        <v>14800</v>
      </c>
      <c r="J1830">
        <v>0</v>
      </c>
      <c r="K1830">
        <v>200</v>
      </c>
      <c r="L1830">
        <v>50</v>
      </c>
      <c r="M1830">
        <v>1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 t="s">
        <v>4408</v>
      </c>
      <c r="AC1830" t="s">
        <v>4184</v>
      </c>
      <c r="AD1830" t="s">
        <v>4414</v>
      </c>
      <c r="AE1830" t="s">
        <v>4</v>
      </c>
      <c r="AF1830" t="s">
        <v>1</v>
      </c>
      <c r="AG1830" t="s">
        <v>1</v>
      </c>
      <c r="AH1830" t="s">
        <v>5289</v>
      </c>
      <c r="AI1830" t="s">
        <v>3269</v>
      </c>
      <c r="AJ1830" t="s">
        <v>1</v>
      </c>
      <c r="AK1830" t="s">
        <v>1</v>
      </c>
      <c r="AL1830" t="s">
        <v>1</v>
      </c>
      <c r="AM1830" t="s">
        <v>1</v>
      </c>
      <c r="AN1830" t="s">
        <v>1</v>
      </c>
      <c r="AO1830" t="s">
        <v>5289</v>
      </c>
      <c r="AP1830" t="s">
        <v>1</v>
      </c>
      <c r="AQ1830" t="s">
        <v>2</v>
      </c>
      <c r="AR1830" t="s">
        <v>1</v>
      </c>
      <c r="AS1830" t="s">
        <v>1</v>
      </c>
      <c r="AT1830" t="s">
        <v>1</v>
      </c>
      <c r="AU1830" t="s">
        <v>1</v>
      </c>
      <c r="AV1830" t="s">
        <v>1</v>
      </c>
      <c r="AW1830" t="s">
        <v>11</v>
      </c>
      <c r="AX1830">
        <f>Tabla1[[#This Row],[precio del paquete]]-Tabla1[[#This Row],[Saldo_Deudor]]</f>
        <v>1900</v>
      </c>
      <c r="AY1830">
        <v>12900</v>
      </c>
      <c r="AZ1830">
        <v>0</v>
      </c>
      <c r="BA1830">
        <v>0</v>
      </c>
      <c r="BB1830" s="20">
        <v>0</v>
      </c>
      <c r="BC1830" t="s">
        <v>4124</v>
      </c>
      <c r="BD1830" t="s">
        <v>4103</v>
      </c>
      <c r="BE1830" t="s">
        <v>3</v>
      </c>
      <c r="BF1830" t="s">
        <v>3</v>
      </c>
      <c r="BG1830" t="s">
        <v>3</v>
      </c>
      <c r="BH1830" t="s">
        <v>3</v>
      </c>
      <c r="BI1830" t="s">
        <v>3</v>
      </c>
      <c r="BJ1830" s="18" t="s">
        <v>6136</v>
      </c>
      <c r="BK1830" t="s">
        <v>3</v>
      </c>
      <c r="BL1830" t="s">
        <v>132</v>
      </c>
      <c r="BM1830" t="s">
        <v>1</v>
      </c>
      <c r="BN1830">
        <f>Tabla1[[#This Row],[precio del paquete]]</f>
        <v>14800</v>
      </c>
      <c r="BO1830" t="s">
        <v>1</v>
      </c>
      <c r="BP1830" t="s">
        <v>1</v>
      </c>
      <c r="BQ1830" t="s">
        <v>1</v>
      </c>
      <c r="BR1830" t="s">
        <v>1</v>
      </c>
      <c r="BS1830" t="s">
        <v>1</v>
      </c>
      <c r="BT1830" t="s">
        <v>1</v>
      </c>
      <c r="BU1830" t="s">
        <v>1</v>
      </c>
      <c r="BV1830" t="s">
        <v>1</v>
      </c>
      <c r="BW1830" t="s">
        <v>0</v>
      </c>
      <c r="BX1830" t="s">
        <v>1</v>
      </c>
      <c r="BY1830" t="s">
        <v>1</v>
      </c>
      <c r="BZ1830" t="s">
        <v>1</v>
      </c>
      <c r="CA1830" t="s">
        <v>1</v>
      </c>
      <c r="CB1830" t="s">
        <v>1</v>
      </c>
      <c r="CD1830" t="str" cm="1">
        <f t="array" aca="1" ref="CD1830" ca="1">eConcatenar(A1830:CB1830,"|")</f>
        <v>I4njsli6lX3Flb3W|CAR2021-5802|3|MEMORIAL|TABASCO|CARDENAS|COLONIA INVITAB|2021-01-10|14800|0|200|50|1|0|0|0|0|0|0|0|0|0|0|0|0|0|0|MAY|PEREZ|XOCHITL YERENA|SOLTERO|X|X|ANDADOR COCOA MANZANA 18 LOTE 13|COLONIA INVITAB|X|X|X|X|X|ANDADOR COCOA MANZANA 18 LOTE 13|X|LUNES|X|X|X|X|X|DOMICILIO |1900|12900|0|0|0|2022-01-21|2022-01-28|x|x|x|x|x|QWZBUES49KVTQO|x|HOMBRE|X|14800|X|X|X|X|X|X|X|X|CARDENAS|X|X|X|X|X</v>
      </c>
    </row>
    <row r="1831" spans="1:82" x14ac:dyDescent="0.25">
      <c r="A1831" t="s">
        <v>1965</v>
      </c>
      <c r="B1831" t="s">
        <v>2262</v>
      </c>
      <c r="C1831">
        <v>3</v>
      </c>
      <c r="D1831" t="s">
        <v>3183</v>
      </c>
      <c r="E1831" t="s">
        <v>3188</v>
      </c>
      <c r="F1831" t="s">
        <v>0</v>
      </c>
      <c r="G1831" t="s">
        <v>3269</v>
      </c>
      <c r="H1831" t="s">
        <v>3838</v>
      </c>
      <c r="I1831">
        <v>14800</v>
      </c>
      <c r="J1831">
        <v>0</v>
      </c>
      <c r="K1831">
        <v>200</v>
      </c>
      <c r="L1831">
        <v>50</v>
      </c>
      <c r="M1831">
        <v>1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 t="s">
        <v>4184</v>
      </c>
      <c r="AC1831" t="s">
        <v>0</v>
      </c>
      <c r="AD1831" t="s">
        <v>4415</v>
      </c>
      <c r="AE1831" t="s">
        <v>4</v>
      </c>
      <c r="AF1831" t="s">
        <v>1</v>
      </c>
      <c r="AG1831" t="s">
        <v>1</v>
      </c>
      <c r="AH1831" t="s">
        <v>5290</v>
      </c>
      <c r="AI1831" t="s">
        <v>3269</v>
      </c>
      <c r="AJ1831" t="s">
        <v>1</v>
      </c>
      <c r="AK1831" t="s">
        <v>1</v>
      </c>
      <c r="AL1831" t="s">
        <v>1</v>
      </c>
      <c r="AM1831" t="s">
        <v>1</v>
      </c>
      <c r="AN1831" t="s">
        <v>1</v>
      </c>
      <c r="AO1831" t="s">
        <v>5290</v>
      </c>
      <c r="AP1831" t="s">
        <v>1</v>
      </c>
      <c r="AQ1831" t="s">
        <v>2</v>
      </c>
      <c r="AR1831" t="s">
        <v>1</v>
      </c>
      <c r="AS1831" t="s">
        <v>1</v>
      </c>
      <c r="AT1831" t="s">
        <v>1</v>
      </c>
      <c r="AU1831" t="s">
        <v>1</v>
      </c>
      <c r="AV1831" t="s">
        <v>1</v>
      </c>
      <c r="AW1831" t="s">
        <v>11</v>
      </c>
      <c r="AX1831">
        <f>Tabla1[[#This Row],[precio del paquete]]-Tabla1[[#This Row],[Saldo_Deudor]]</f>
        <v>3800</v>
      </c>
      <c r="AY1831">
        <v>11000</v>
      </c>
      <c r="AZ1831">
        <v>0</v>
      </c>
      <c r="BA1831">
        <v>0</v>
      </c>
      <c r="BB1831" s="20">
        <v>0</v>
      </c>
      <c r="BC1831" t="s">
        <v>4124</v>
      </c>
      <c r="BD1831" t="s">
        <v>4103</v>
      </c>
      <c r="BE1831" t="s">
        <v>3</v>
      </c>
      <c r="BF1831" t="s">
        <v>3</v>
      </c>
      <c r="BG1831" t="s">
        <v>3</v>
      </c>
      <c r="BH1831" t="s">
        <v>3</v>
      </c>
      <c r="BI1831" t="s">
        <v>3</v>
      </c>
      <c r="BJ1831" s="19" t="s">
        <v>6136</v>
      </c>
      <c r="BK1831" t="s">
        <v>3</v>
      </c>
      <c r="BL1831" t="s">
        <v>132</v>
      </c>
      <c r="BM1831" t="s">
        <v>1</v>
      </c>
      <c r="BN1831">
        <f>Tabla1[[#This Row],[precio del paquete]]</f>
        <v>14800</v>
      </c>
      <c r="BO1831" t="s">
        <v>1</v>
      </c>
      <c r="BP1831" t="s">
        <v>1</v>
      </c>
      <c r="BQ1831" t="s">
        <v>1</v>
      </c>
      <c r="BR1831" t="s">
        <v>1</v>
      </c>
      <c r="BS1831" t="s">
        <v>1</v>
      </c>
      <c r="BT1831" t="s">
        <v>1</v>
      </c>
      <c r="BU1831" t="s">
        <v>1</v>
      </c>
      <c r="BV1831" t="s">
        <v>1</v>
      </c>
      <c r="BW1831" t="s">
        <v>0</v>
      </c>
      <c r="BX1831" t="s">
        <v>1</v>
      </c>
      <c r="BY1831" t="s">
        <v>1</v>
      </c>
      <c r="BZ1831" t="s">
        <v>1</v>
      </c>
      <c r="CA1831" t="s">
        <v>1</v>
      </c>
      <c r="CB1831" t="s">
        <v>1</v>
      </c>
      <c r="CD1831" t="str" cm="1">
        <f t="array" aca="1" ref="CD1831" ca="1">eConcatenar(A1831:CB1831,"|")</f>
        <v>rtQhvSmGSNmxHdjV|CAR2021-1431|3|MEMORIAL|TABASCO|CARDENAS|COLONIA INVITAB|2021-04-19|14800|0|200|50|1|0|0|0|0|0|0|0|0|0|0|0|0|0|0|PEREZ|CARDENAS|JOSE ALFREDO|SOLTERO|X|X|CALLE CACAO ORIENTE MANZANA A LOTE 14|COLONIA INVITAB|X|X|X|X|X|CALLE CACAO ORIENTE MANZANA A LOTE 14|X|LUNES|X|X|X|X|X|DOMICILIO |3800|11000|0|0|0|2022-01-21|2022-01-28|x|x|x|x|x|QWZBUES49KVTQO|x|HOMBRE|X|14800|X|X|X|X|X|X|X|X|CARDENAS|X|X|X|X|X</v>
      </c>
    </row>
    <row r="1832" spans="1:82" x14ac:dyDescent="0.25">
      <c r="A1832" t="s">
        <v>1966</v>
      </c>
      <c r="B1832" t="s">
        <v>2770</v>
      </c>
      <c r="C1832">
        <v>3</v>
      </c>
      <c r="D1832" t="s">
        <v>3183</v>
      </c>
      <c r="E1832" t="s">
        <v>3188</v>
      </c>
      <c r="F1832" t="s">
        <v>0</v>
      </c>
      <c r="G1832" t="s">
        <v>3560</v>
      </c>
      <c r="H1832" t="s">
        <v>3857</v>
      </c>
      <c r="I1832">
        <v>14800</v>
      </c>
      <c r="J1832">
        <v>0</v>
      </c>
      <c r="K1832">
        <v>200</v>
      </c>
      <c r="L1832">
        <v>50</v>
      </c>
      <c r="M1832">
        <v>1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0</v>
      </c>
      <c r="AB1832" t="s">
        <v>4255</v>
      </c>
      <c r="AC1832" t="s">
        <v>4246</v>
      </c>
      <c r="AD1832" t="s">
        <v>4363</v>
      </c>
      <c r="AE1832" t="s">
        <v>4</v>
      </c>
      <c r="AF1832" t="s">
        <v>1</v>
      </c>
      <c r="AG1832" t="s">
        <v>1</v>
      </c>
      <c r="AH1832" t="s">
        <v>5663</v>
      </c>
      <c r="AI1832" t="s">
        <v>3560</v>
      </c>
      <c r="AJ1832" t="s">
        <v>1</v>
      </c>
      <c r="AK1832" t="s">
        <v>1</v>
      </c>
      <c r="AL1832" t="s">
        <v>1</v>
      </c>
      <c r="AM1832" t="s">
        <v>1</v>
      </c>
      <c r="AN1832" t="s">
        <v>1</v>
      </c>
      <c r="AO1832" t="s">
        <v>5663</v>
      </c>
      <c r="AP1832" t="s">
        <v>1</v>
      </c>
      <c r="AQ1832" t="s">
        <v>2</v>
      </c>
      <c r="AR1832" t="s">
        <v>1</v>
      </c>
      <c r="AS1832" t="s">
        <v>1</v>
      </c>
      <c r="AT1832" t="s">
        <v>1</v>
      </c>
      <c r="AU1832" t="s">
        <v>1</v>
      </c>
      <c r="AV1832" t="s">
        <v>1</v>
      </c>
      <c r="AW1832" t="s">
        <v>11</v>
      </c>
      <c r="AX1832">
        <f>Tabla1[[#This Row],[precio del paquete]]-Tabla1[[#This Row],[Saldo_Deudor]]</f>
        <v>900</v>
      </c>
      <c r="AY1832">
        <v>13900</v>
      </c>
      <c r="AZ1832">
        <v>0</v>
      </c>
      <c r="BA1832">
        <v>0</v>
      </c>
      <c r="BB1832" s="20">
        <v>0</v>
      </c>
      <c r="BC1832" t="s">
        <v>4124</v>
      </c>
      <c r="BD1832" t="s">
        <v>4103</v>
      </c>
      <c r="BE1832" t="s">
        <v>3</v>
      </c>
      <c r="BF1832" t="s">
        <v>3</v>
      </c>
      <c r="BG1832" t="s">
        <v>3</v>
      </c>
      <c r="BH1832" t="s">
        <v>3</v>
      </c>
      <c r="BI1832" t="s">
        <v>3</v>
      </c>
      <c r="BJ1832" s="18" t="s">
        <v>6136</v>
      </c>
      <c r="BK1832" t="s">
        <v>3</v>
      </c>
      <c r="BL1832" t="s">
        <v>132</v>
      </c>
      <c r="BM1832" t="s">
        <v>1</v>
      </c>
      <c r="BN1832">
        <f>Tabla1[[#This Row],[precio del paquete]]</f>
        <v>14800</v>
      </c>
      <c r="BO1832" t="s">
        <v>1</v>
      </c>
      <c r="BP1832" t="s">
        <v>1</v>
      </c>
      <c r="BQ1832" t="s">
        <v>1</v>
      </c>
      <c r="BR1832" t="s">
        <v>1</v>
      </c>
      <c r="BS1832" t="s">
        <v>1</v>
      </c>
      <c r="BT1832" t="s">
        <v>1</v>
      </c>
      <c r="BU1832" t="s">
        <v>1</v>
      </c>
      <c r="BV1832" t="s">
        <v>1</v>
      </c>
      <c r="BW1832" t="s">
        <v>0</v>
      </c>
      <c r="BX1832" t="s">
        <v>1</v>
      </c>
      <c r="BY1832" t="s">
        <v>1</v>
      </c>
      <c r="BZ1832" t="s">
        <v>1</v>
      </c>
      <c r="CA1832" t="s">
        <v>1</v>
      </c>
      <c r="CB1832" t="s">
        <v>1</v>
      </c>
      <c r="CD1832" t="str" cm="1">
        <f t="array" aca="1" ref="CD1832" ca="1">eConcatenar(A1832:CB1832,"|")</f>
        <v>EGWsM10kSa6W9WkB|CAR2021-5812|3|MEMORIAL|TABASCO|CARDENAS|RANCHERIA SANTANA PRIMERA SECCION|2021-02-10|14800|0|200|50|1|0|0|0|0|0|0|0|0|0|0|0|0|0|0|ALVARADO|JIMENEZ|CARMITA|SOLTERO|X|X|CARRETERA A LA MINA SIN NUMERO|RANCHERIA SANTANA PRIMERA SECCION|X|X|X|X|X|CARRETERA A LA MINA SIN NUMERO|X|LUNES|X|X|X|X|X|DOMICILIO |900|13900|0|0|0|2022-01-21|2022-01-28|x|x|x|x|x|QWZBUES49KVTQO|x|HOMBRE|X|14800|X|X|X|X|X|X|X|X|CARDENAS|X|X|X|X|X</v>
      </c>
    </row>
    <row r="1833" spans="1:82" x14ac:dyDescent="0.25">
      <c r="A1833" t="s">
        <v>1967</v>
      </c>
      <c r="B1833" t="s">
        <v>2777</v>
      </c>
      <c r="C1833">
        <v>3</v>
      </c>
      <c r="D1833" t="s">
        <v>3183</v>
      </c>
      <c r="E1833" t="s">
        <v>3188</v>
      </c>
      <c r="F1833" t="s">
        <v>0</v>
      </c>
      <c r="G1833" t="s">
        <v>3561</v>
      </c>
      <c r="H1833" t="s">
        <v>3834</v>
      </c>
      <c r="I1833">
        <v>14800</v>
      </c>
      <c r="J1833">
        <v>0</v>
      </c>
      <c r="K1833">
        <v>200</v>
      </c>
      <c r="L1833">
        <v>50</v>
      </c>
      <c r="M1833">
        <v>1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0</v>
      </c>
      <c r="AA1833">
        <v>0</v>
      </c>
      <c r="AB1833" t="s">
        <v>4206</v>
      </c>
      <c r="AC1833" t="s">
        <v>4543</v>
      </c>
      <c r="AD1833" t="s">
        <v>4306</v>
      </c>
      <c r="AE1833" t="s">
        <v>4</v>
      </c>
      <c r="AF1833" t="s">
        <v>1</v>
      </c>
      <c r="AG1833" t="s">
        <v>1</v>
      </c>
      <c r="AH1833" t="s">
        <v>3237</v>
      </c>
      <c r="AI1833" t="s">
        <v>3561</v>
      </c>
      <c r="AJ1833" t="s">
        <v>1</v>
      </c>
      <c r="AK1833" t="s">
        <v>1</v>
      </c>
      <c r="AL1833" t="s">
        <v>1</v>
      </c>
      <c r="AM1833" t="s">
        <v>1</v>
      </c>
      <c r="AN1833" t="s">
        <v>1</v>
      </c>
      <c r="AO1833" t="s">
        <v>3237</v>
      </c>
      <c r="AP1833" t="s">
        <v>1</v>
      </c>
      <c r="AQ1833" t="s">
        <v>2</v>
      </c>
      <c r="AR1833" t="s">
        <v>1</v>
      </c>
      <c r="AS1833" t="s">
        <v>1</v>
      </c>
      <c r="AT1833" t="s">
        <v>1</v>
      </c>
      <c r="AU1833" t="s">
        <v>1</v>
      </c>
      <c r="AV1833" t="s">
        <v>1</v>
      </c>
      <c r="AW1833" t="s">
        <v>11</v>
      </c>
      <c r="AX1833">
        <f>Tabla1[[#This Row],[precio del paquete]]-Tabla1[[#This Row],[Saldo_Deudor]]</f>
        <v>1300</v>
      </c>
      <c r="AY1833">
        <v>13500</v>
      </c>
      <c r="AZ1833">
        <v>0</v>
      </c>
      <c r="BA1833">
        <v>0</v>
      </c>
      <c r="BB1833" s="20">
        <v>0</v>
      </c>
      <c r="BC1833" t="s">
        <v>4124</v>
      </c>
      <c r="BD1833" t="s">
        <v>4103</v>
      </c>
      <c r="BE1833" t="s">
        <v>3</v>
      </c>
      <c r="BF1833" t="s">
        <v>3</v>
      </c>
      <c r="BG1833" t="s">
        <v>3</v>
      </c>
      <c r="BH1833" t="s">
        <v>3</v>
      </c>
      <c r="BI1833" t="s">
        <v>3</v>
      </c>
      <c r="BJ1833" s="19" t="s">
        <v>6136</v>
      </c>
      <c r="BK1833" t="s">
        <v>3</v>
      </c>
      <c r="BL1833" t="s">
        <v>132</v>
      </c>
      <c r="BM1833" t="s">
        <v>1</v>
      </c>
      <c r="BN1833">
        <f>Tabla1[[#This Row],[precio del paquete]]</f>
        <v>14800</v>
      </c>
      <c r="BO1833" t="s">
        <v>1</v>
      </c>
      <c r="BP1833" t="s">
        <v>1</v>
      </c>
      <c r="BQ1833" t="s">
        <v>1</v>
      </c>
      <c r="BR1833" t="s">
        <v>1</v>
      </c>
      <c r="BS1833" t="s">
        <v>1</v>
      </c>
      <c r="BT1833" t="s">
        <v>1</v>
      </c>
      <c r="BU1833" t="s">
        <v>1</v>
      </c>
      <c r="BV1833" t="s">
        <v>1</v>
      </c>
      <c r="BW1833" t="s">
        <v>0</v>
      </c>
      <c r="BX1833" t="s">
        <v>1</v>
      </c>
      <c r="BY1833" t="s">
        <v>1</v>
      </c>
      <c r="BZ1833" t="s">
        <v>1</v>
      </c>
      <c r="CA1833" t="s">
        <v>1</v>
      </c>
      <c r="CB1833" t="s">
        <v>1</v>
      </c>
      <c r="CD1833" t="str" cm="1">
        <f t="array" aca="1" ref="CD1833" ca="1">eConcatenar(A1833:CB1833,"|")</f>
        <v>GL3piDOn0HRcZOmB|CAR2021-5899|3|MEMORIAL|TABASCO|CARDENAS|RANCHERIA SANTANA SEGUNDA SECCION|2021-07-10|14800|0|200|50|1|0|0|0|0|0|0|0|0|0|0|0|0|0|0|MARTINEZ|DE LOS SANTOS|GUADALUPE|SOLTERO|X|X|CARRETERA PRINCIPAL SIN NUMERO|RANCHERIA SANTANA SEGUNDA SECCION|X|X|X|X|X|CARRETERA PRINCIPAL SIN NUMERO|X|LUNES|X|X|X|X|X|DOMICILIO |1300|13500|0|0|0|2022-01-21|2022-01-28|x|x|x|x|x|QWZBUES49KVTQO|x|HOMBRE|X|14800|X|X|X|X|X|X|X|X|CARDENAS|X|X|X|X|X</v>
      </c>
    </row>
    <row r="1834" spans="1:82" x14ac:dyDescent="0.25">
      <c r="A1834" t="s">
        <v>1968</v>
      </c>
      <c r="B1834" t="s">
        <v>2771</v>
      </c>
      <c r="C1834">
        <v>3</v>
      </c>
      <c r="D1834" t="s">
        <v>3183</v>
      </c>
      <c r="E1834" t="s">
        <v>3188</v>
      </c>
      <c r="F1834" t="s">
        <v>0</v>
      </c>
      <c r="G1834" t="s">
        <v>3560</v>
      </c>
      <c r="H1834" t="s">
        <v>4041</v>
      </c>
      <c r="I1834">
        <v>14800</v>
      </c>
      <c r="J1834">
        <v>0</v>
      </c>
      <c r="K1834">
        <v>200</v>
      </c>
      <c r="L1834">
        <v>50</v>
      </c>
      <c r="M1834">
        <v>1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 t="s">
        <v>4381</v>
      </c>
      <c r="AC1834" t="s">
        <v>4381</v>
      </c>
      <c r="AD1834" t="s">
        <v>4893</v>
      </c>
      <c r="AE1834" t="s">
        <v>4</v>
      </c>
      <c r="AF1834" t="s">
        <v>1</v>
      </c>
      <c r="AG1834" t="s">
        <v>1</v>
      </c>
      <c r="AH1834" t="s">
        <v>5664</v>
      </c>
      <c r="AI1834" t="s">
        <v>3560</v>
      </c>
      <c r="AJ1834" t="s">
        <v>1</v>
      </c>
      <c r="AK1834" t="s">
        <v>1</v>
      </c>
      <c r="AL1834" t="s">
        <v>1</v>
      </c>
      <c r="AM1834" t="s">
        <v>1</v>
      </c>
      <c r="AN1834" t="s">
        <v>1</v>
      </c>
      <c r="AO1834" t="s">
        <v>5664</v>
      </c>
      <c r="AP1834" t="s">
        <v>1</v>
      </c>
      <c r="AQ1834" t="s">
        <v>2</v>
      </c>
      <c r="AR1834" t="s">
        <v>1</v>
      </c>
      <c r="AS1834" t="s">
        <v>1</v>
      </c>
      <c r="AT1834" t="s">
        <v>1</v>
      </c>
      <c r="AU1834" t="s">
        <v>1</v>
      </c>
      <c r="AV1834" t="s">
        <v>1</v>
      </c>
      <c r="AW1834" t="s">
        <v>11</v>
      </c>
      <c r="AX1834">
        <f>Tabla1[[#This Row],[precio del paquete]]-Tabla1[[#This Row],[Saldo_Deudor]]</f>
        <v>6000</v>
      </c>
      <c r="AY1834">
        <v>8800</v>
      </c>
      <c r="AZ1834">
        <v>0</v>
      </c>
      <c r="BA1834">
        <v>0</v>
      </c>
      <c r="BB1834" s="20">
        <v>0</v>
      </c>
      <c r="BC1834" t="s">
        <v>4124</v>
      </c>
      <c r="BD1834" t="s">
        <v>4103</v>
      </c>
      <c r="BE1834" t="s">
        <v>3</v>
      </c>
      <c r="BF1834" t="s">
        <v>3</v>
      </c>
      <c r="BG1834" t="s">
        <v>3</v>
      </c>
      <c r="BH1834" t="s">
        <v>3</v>
      </c>
      <c r="BI1834" t="s">
        <v>3</v>
      </c>
      <c r="BJ1834" s="18" t="s">
        <v>6136</v>
      </c>
      <c r="BK1834" t="s">
        <v>3</v>
      </c>
      <c r="BL1834" t="s">
        <v>132</v>
      </c>
      <c r="BM1834" t="s">
        <v>1</v>
      </c>
      <c r="BN1834">
        <f>Tabla1[[#This Row],[precio del paquete]]</f>
        <v>14800</v>
      </c>
      <c r="BO1834" t="s">
        <v>1</v>
      </c>
      <c r="BP1834" t="s">
        <v>1</v>
      </c>
      <c r="BQ1834" t="s">
        <v>1</v>
      </c>
      <c r="BR1834" t="s">
        <v>1</v>
      </c>
      <c r="BS1834" t="s">
        <v>1</v>
      </c>
      <c r="BT1834" t="s">
        <v>1</v>
      </c>
      <c r="BU1834" t="s">
        <v>1</v>
      </c>
      <c r="BV1834" t="s">
        <v>1</v>
      </c>
      <c r="BW1834" t="s">
        <v>0</v>
      </c>
      <c r="BX1834" t="s">
        <v>1</v>
      </c>
      <c r="BY1834" t="s">
        <v>1</v>
      </c>
      <c r="BZ1834" t="s">
        <v>1</v>
      </c>
      <c r="CA1834" t="s">
        <v>1</v>
      </c>
      <c r="CB1834" t="s">
        <v>1</v>
      </c>
      <c r="CD1834" t="str" cm="1">
        <f t="array" aca="1" ref="CD1834" ca="1">eConcatenar(A1834:CB1834,"|")</f>
        <v>uWy2BhjylN646KPf|CAR2021-0270|3|MEMORIAL|TABASCO|CARDENAS|RANCHERIA SANTANA PRIMERA SECCION|2021-02-27|14800|0|200|50|1|0|0|0|0|0|0|0|0|0|0|0|0|0|0|DE DIOS|DE DIOS|JULIA|SOLTERO|X|X|CASA ROSA PASANDO EL KINDER JOSE MARIA PINO SUAREZ|RANCHERIA SANTANA PRIMERA SECCION|X|X|X|X|X|CASA ROSA PASANDO EL KINDER JOSE MARIA PINO SUAREZ|X|LUNES|X|X|X|X|X|DOMICILIO |6000|8800|0|0|0|2022-01-21|2022-01-28|x|x|x|x|x|QWZBUES49KVTQO|x|HOMBRE|X|14800|X|X|X|X|X|X|X|X|CARDENAS|X|X|X|X|X</v>
      </c>
    </row>
    <row r="1835" spans="1:82" x14ac:dyDescent="0.25">
      <c r="A1835" t="s">
        <v>1969</v>
      </c>
      <c r="B1835" t="s">
        <v>2772</v>
      </c>
      <c r="C1835">
        <v>3</v>
      </c>
      <c r="D1835" t="s">
        <v>3183</v>
      </c>
      <c r="E1835" t="s">
        <v>3188</v>
      </c>
      <c r="F1835" t="s">
        <v>0</v>
      </c>
      <c r="G1835" t="s">
        <v>3560</v>
      </c>
      <c r="H1835" t="s">
        <v>3834</v>
      </c>
      <c r="I1835">
        <v>14800</v>
      </c>
      <c r="J1835">
        <v>0</v>
      </c>
      <c r="K1835">
        <v>200</v>
      </c>
      <c r="L1835">
        <v>50</v>
      </c>
      <c r="M1835">
        <v>1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0</v>
      </c>
      <c r="AB1835" t="s">
        <v>4184</v>
      </c>
      <c r="AC1835" t="s">
        <v>4381</v>
      </c>
      <c r="AD1835" t="s">
        <v>4894</v>
      </c>
      <c r="AE1835" t="s">
        <v>4</v>
      </c>
      <c r="AF1835" t="s">
        <v>1</v>
      </c>
      <c r="AG1835" t="s">
        <v>1</v>
      </c>
      <c r="AH1835" t="s">
        <v>3237</v>
      </c>
      <c r="AI1835" t="s">
        <v>3560</v>
      </c>
      <c r="AJ1835" t="s">
        <v>1</v>
      </c>
      <c r="AK1835" t="s">
        <v>1</v>
      </c>
      <c r="AL1835" t="s">
        <v>1</v>
      </c>
      <c r="AM1835" t="s">
        <v>1</v>
      </c>
      <c r="AN1835" t="s">
        <v>1</v>
      </c>
      <c r="AO1835" t="s">
        <v>3237</v>
      </c>
      <c r="AP1835" t="s">
        <v>1</v>
      </c>
      <c r="AQ1835" t="s">
        <v>2</v>
      </c>
      <c r="AR1835" t="s">
        <v>1</v>
      </c>
      <c r="AS1835" t="s">
        <v>1</v>
      </c>
      <c r="AT1835" t="s">
        <v>1</v>
      </c>
      <c r="AU1835" t="s">
        <v>1</v>
      </c>
      <c r="AV1835" t="s">
        <v>1</v>
      </c>
      <c r="AW1835" t="s">
        <v>11</v>
      </c>
      <c r="AX1835">
        <f>Tabla1[[#This Row],[precio del paquete]]-Tabla1[[#This Row],[Saldo_Deudor]]</f>
        <v>1600</v>
      </c>
      <c r="AY1835">
        <v>13200</v>
      </c>
      <c r="AZ1835">
        <v>0</v>
      </c>
      <c r="BA1835">
        <v>0</v>
      </c>
      <c r="BB1835" s="20">
        <v>0</v>
      </c>
      <c r="BC1835" t="s">
        <v>4124</v>
      </c>
      <c r="BD1835" t="s">
        <v>4103</v>
      </c>
      <c r="BE1835" t="s">
        <v>3</v>
      </c>
      <c r="BF1835" t="s">
        <v>3</v>
      </c>
      <c r="BG1835" t="s">
        <v>3</v>
      </c>
      <c r="BH1835" t="s">
        <v>3</v>
      </c>
      <c r="BI1835" t="s">
        <v>3</v>
      </c>
      <c r="BJ1835" s="19" t="s">
        <v>6136</v>
      </c>
      <c r="BK1835" t="s">
        <v>3</v>
      </c>
      <c r="BL1835" t="s">
        <v>132</v>
      </c>
      <c r="BM1835" t="s">
        <v>1</v>
      </c>
      <c r="BN1835">
        <f>Tabla1[[#This Row],[precio del paquete]]</f>
        <v>14800</v>
      </c>
      <c r="BO1835" t="s">
        <v>1</v>
      </c>
      <c r="BP1835" t="s">
        <v>1</v>
      </c>
      <c r="BQ1835" t="s">
        <v>1</v>
      </c>
      <c r="BR1835" t="s">
        <v>1</v>
      </c>
      <c r="BS1835" t="s">
        <v>1</v>
      </c>
      <c r="BT1835" t="s">
        <v>1</v>
      </c>
      <c r="BU1835" t="s">
        <v>1</v>
      </c>
      <c r="BV1835" t="s">
        <v>1</v>
      </c>
      <c r="BW1835" t="s">
        <v>0</v>
      </c>
      <c r="BX1835" t="s">
        <v>1</v>
      </c>
      <c r="BY1835" t="s">
        <v>1</v>
      </c>
      <c r="BZ1835" t="s">
        <v>1</v>
      </c>
      <c r="CA1835" t="s">
        <v>1</v>
      </c>
      <c r="CB1835" t="s">
        <v>1</v>
      </c>
      <c r="CD1835" t="str" cm="1">
        <f t="array" aca="1" ref="CD1835" ca="1">eConcatenar(A1835:CB1835,"|")</f>
        <v>rP9WKzwBq9FAEVV0|CAR2021-5891|3|MEMORIAL|TABASCO|CARDENAS|RANCHERIA SANTANA PRIMERA SECCION|2021-07-10|14800|0|200|50|1|0|0|0|0|0|0|0|0|0|0|0|0|0|0|PEREZ|DE DIOS|GRICELIA|SOLTERO|X|X|CARRETERA PRINCIPAL SIN NUMERO|RANCHERIA SANTANA PRIMERA SECCION|X|X|X|X|X|CARRETERA PRINCIPAL SIN NUMERO|X|LUNES|X|X|X|X|X|DOMICILIO |1600|13200|0|0|0|2022-01-21|2022-01-28|x|x|x|x|x|QWZBUES49KVTQO|x|HOMBRE|X|14800|X|X|X|X|X|X|X|X|CARDENAS|X|X|X|X|X</v>
      </c>
    </row>
    <row r="1836" spans="1:82" x14ac:dyDescent="0.25">
      <c r="A1836" t="s">
        <v>1970</v>
      </c>
      <c r="B1836" t="s">
        <v>2773</v>
      </c>
      <c r="C1836">
        <v>3</v>
      </c>
      <c r="D1836" t="s">
        <v>3183</v>
      </c>
      <c r="E1836" t="s">
        <v>3188</v>
      </c>
      <c r="F1836" t="s">
        <v>0</v>
      </c>
      <c r="G1836" t="s">
        <v>3560</v>
      </c>
      <c r="H1836" t="s">
        <v>3964</v>
      </c>
      <c r="I1836">
        <v>14800</v>
      </c>
      <c r="J1836">
        <v>0</v>
      </c>
      <c r="K1836">
        <v>200</v>
      </c>
      <c r="L1836">
        <v>50</v>
      </c>
      <c r="M1836">
        <v>1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0</v>
      </c>
      <c r="AB1836" t="s">
        <v>4305</v>
      </c>
      <c r="AC1836" t="s">
        <v>4895</v>
      </c>
      <c r="AD1836" t="s">
        <v>4795</v>
      </c>
      <c r="AE1836" t="s">
        <v>4</v>
      </c>
      <c r="AF1836" t="s">
        <v>1</v>
      </c>
      <c r="AG1836" t="s">
        <v>1</v>
      </c>
      <c r="AH1836" t="s">
        <v>3237</v>
      </c>
      <c r="AI1836" t="s">
        <v>3560</v>
      </c>
      <c r="AJ1836" t="s">
        <v>1</v>
      </c>
      <c r="AK1836" t="s">
        <v>1</v>
      </c>
      <c r="AL1836" t="s">
        <v>1</v>
      </c>
      <c r="AM1836" t="s">
        <v>1</v>
      </c>
      <c r="AN1836" t="s">
        <v>1</v>
      </c>
      <c r="AO1836" t="s">
        <v>3237</v>
      </c>
      <c r="AP1836" t="s">
        <v>1</v>
      </c>
      <c r="AQ1836" t="s">
        <v>2</v>
      </c>
      <c r="AR1836" t="s">
        <v>1</v>
      </c>
      <c r="AS1836" t="s">
        <v>1</v>
      </c>
      <c r="AT1836" t="s">
        <v>1</v>
      </c>
      <c r="AU1836" t="s">
        <v>1</v>
      </c>
      <c r="AV1836" t="s">
        <v>1</v>
      </c>
      <c r="AW1836" t="s">
        <v>11</v>
      </c>
      <c r="AX1836">
        <f>Tabla1[[#This Row],[precio del paquete]]-Tabla1[[#This Row],[Saldo_Deudor]]</f>
        <v>750</v>
      </c>
      <c r="AY1836">
        <v>14050</v>
      </c>
      <c r="AZ1836">
        <v>0</v>
      </c>
      <c r="BA1836">
        <v>0</v>
      </c>
      <c r="BB1836" s="20">
        <v>0</v>
      </c>
      <c r="BC1836" t="s">
        <v>4124</v>
      </c>
      <c r="BD1836" t="s">
        <v>4103</v>
      </c>
      <c r="BE1836" t="s">
        <v>3</v>
      </c>
      <c r="BF1836" t="s">
        <v>3</v>
      </c>
      <c r="BG1836" t="s">
        <v>3</v>
      </c>
      <c r="BH1836" t="s">
        <v>3</v>
      </c>
      <c r="BI1836" t="s">
        <v>3</v>
      </c>
      <c r="BJ1836" s="18" t="s">
        <v>6136</v>
      </c>
      <c r="BK1836" t="s">
        <v>3</v>
      </c>
      <c r="BL1836" t="s">
        <v>132</v>
      </c>
      <c r="BM1836" t="s">
        <v>1</v>
      </c>
      <c r="BN1836">
        <f>Tabla1[[#This Row],[precio del paquete]]</f>
        <v>14800</v>
      </c>
      <c r="BO1836" t="s">
        <v>1</v>
      </c>
      <c r="BP1836" t="s">
        <v>1</v>
      </c>
      <c r="BQ1836" t="s">
        <v>1</v>
      </c>
      <c r="BR1836" t="s">
        <v>1</v>
      </c>
      <c r="BS1836" t="s">
        <v>1</v>
      </c>
      <c r="BT1836" t="s">
        <v>1</v>
      </c>
      <c r="BU1836" t="s">
        <v>1</v>
      </c>
      <c r="BV1836" t="s">
        <v>1</v>
      </c>
      <c r="BW1836" t="s">
        <v>0</v>
      </c>
      <c r="BX1836" t="s">
        <v>1</v>
      </c>
      <c r="BY1836" t="s">
        <v>1</v>
      </c>
      <c r="BZ1836" t="s">
        <v>1</v>
      </c>
      <c r="CA1836" t="s">
        <v>1</v>
      </c>
      <c r="CB1836" t="s">
        <v>1</v>
      </c>
      <c r="CD1836" t="str" cm="1">
        <f t="array" aca="1" ref="CD1836" ca="1">eConcatenar(A1836:CB1836,"|")</f>
        <v>Y4t8yrXd1FrQAVFD|CAR2021-7417|3|MEMORIAL|TABASCO|CARDENAS|RANCHERIA SANTANA PRIMERA SECCION|2021-03-12|14800|0|200|50|1|0|0|0|0|0|0|0|0|0|0|0|0|0|0|SANCHEZ|LUNA|MARBELLA|SOLTERO|X|X|CARRETERA PRINCIPAL SIN NUMERO|RANCHERIA SANTANA PRIMERA SECCION|X|X|X|X|X|CARRETERA PRINCIPAL SIN NUMERO|X|LUNES|X|X|X|X|X|DOMICILIO |750|14050|0|0|0|2022-01-21|2022-01-28|x|x|x|x|x|QWZBUES49KVTQO|x|HOMBRE|X|14800|X|X|X|X|X|X|X|X|CARDENAS|X|X|X|X|X</v>
      </c>
    </row>
    <row r="1837" spans="1:82" x14ac:dyDescent="0.25">
      <c r="A1837" t="s">
        <v>1971</v>
      </c>
      <c r="B1837" t="s">
        <v>2778</v>
      </c>
      <c r="C1837">
        <v>3</v>
      </c>
      <c r="D1837" t="s">
        <v>3184</v>
      </c>
      <c r="E1837" t="s">
        <v>3188</v>
      </c>
      <c r="F1837" t="s">
        <v>0</v>
      </c>
      <c r="G1837" t="s">
        <v>3561</v>
      </c>
      <c r="H1837" t="s">
        <v>3857</v>
      </c>
      <c r="I1837">
        <v>24500</v>
      </c>
      <c r="J1837">
        <v>0</v>
      </c>
      <c r="K1837">
        <v>200</v>
      </c>
      <c r="L1837">
        <v>50</v>
      </c>
      <c r="M1837">
        <v>1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0</v>
      </c>
      <c r="AA1837">
        <v>0</v>
      </c>
      <c r="AB1837" t="s">
        <v>4379</v>
      </c>
      <c r="AC1837" t="s">
        <v>4899</v>
      </c>
      <c r="AD1837" t="s">
        <v>4900</v>
      </c>
      <c r="AE1837" t="s">
        <v>4</v>
      </c>
      <c r="AF1837" t="s">
        <v>1</v>
      </c>
      <c r="AG1837" t="s">
        <v>1</v>
      </c>
      <c r="AH1837" t="s">
        <v>3237</v>
      </c>
      <c r="AI1837" t="s">
        <v>3561</v>
      </c>
      <c r="AJ1837" t="s">
        <v>1</v>
      </c>
      <c r="AK1837" t="s">
        <v>1</v>
      </c>
      <c r="AL1837" t="s">
        <v>1</v>
      </c>
      <c r="AM1837" t="s">
        <v>1</v>
      </c>
      <c r="AN1837" t="s">
        <v>1</v>
      </c>
      <c r="AO1837" t="s">
        <v>3237</v>
      </c>
      <c r="AP1837" t="s">
        <v>1</v>
      </c>
      <c r="AQ1837" t="s">
        <v>2</v>
      </c>
      <c r="AR1837" t="s">
        <v>1</v>
      </c>
      <c r="AS1837" t="s">
        <v>1</v>
      </c>
      <c r="AT1837" t="s">
        <v>1</v>
      </c>
      <c r="AU1837" t="s">
        <v>1</v>
      </c>
      <c r="AV1837" t="s">
        <v>1</v>
      </c>
      <c r="AW1837" t="s">
        <v>11</v>
      </c>
      <c r="AX1837">
        <f>Tabla1[[#This Row],[precio del paquete]]-Tabla1[[#This Row],[Saldo_Deudor]]</f>
        <v>1500</v>
      </c>
      <c r="AY1837">
        <v>23000</v>
      </c>
      <c r="AZ1837">
        <v>0</v>
      </c>
      <c r="BA1837">
        <v>0</v>
      </c>
      <c r="BB1837" s="20">
        <v>0</v>
      </c>
      <c r="BC1837" t="s">
        <v>4124</v>
      </c>
      <c r="BD1837" t="s">
        <v>4103</v>
      </c>
      <c r="BE1837" t="s">
        <v>3</v>
      </c>
      <c r="BF1837" t="s">
        <v>3</v>
      </c>
      <c r="BG1837" t="s">
        <v>3</v>
      </c>
      <c r="BH1837" t="s">
        <v>3</v>
      </c>
      <c r="BI1837" t="s">
        <v>3</v>
      </c>
      <c r="BJ1837" s="19" t="s">
        <v>6136</v>
      </c>
      <c r="BK1837" t="s">
        <v>3</v>
      </c>
      <c r="BL1837" t="s">
        <v>132</v>
      </c>
      <c r="BM1837" t="s">
        <v>1</v>
      </c>
      <c r="BN1837">
        <f>Tabla1[[#This Row],[precio del paquete]]</f>
        <v>24500</v>
      </c>
      <c r="BO1837" t="s">
        <v>1</v>
      </c>
      <c r="BP1837" t="s">
        <v>1</v>
      </c>
      <c r="BQ1837" t="s">
        <v>1</v>
      </c>
      <c r="BR1837" t="s">
        <v>1</v>
      </c>
      <c r="BS1837" t="s">
        <v>1</v>
      </c>
      <c r="BT1837" t="s">
        <v>1</v>
      </c>
      <c r="BU1837" t="s">
        <v>1</v>
      </c>
      <c r="BV1837" t="s">
        <v>1</v>
      </c>
      <c r="BW1837" t="s">
        <v>0</v>
      </c>
      <c r="BX1837" t="s">
        <v>1</v>
      </c>
      <c r="BY1837" t="s">
        <v>1</v>
      </c>
      <c r="BZ1837" t="s">
        <v>1</v>
      </c>
      <c r="CA1837" t="s">
        <v>1</v>
      </c>
      <c r="CB1837" t="s">
        <v>1</v>
      </c>
      <c r="CD1837" t="str" cm="1">
        <f t="array" aca="1" ref="CD1837" ca="1">eConcatenar(A1837:CB1837,"|")</f>
        <v>l3jizqLG52dbYhqE|CAR2021-5815|3|DIGNITY|TABASCO|CARDENAS|RANCHERIA SANTANA SEGUNDA SECCION|2021-02-10|24500|0|200|50|1|0|0|0|0|0|0|0|0|0|0|0|0|0|0|ISIDRO|MORENO|DORA LUZ|SOLTERO|X|X|CARRETERA PRINCIPAL SIN NUMERO|RANCHERIA SANTANA SEGUNDA SECCION|X|X|X|X|X|CARRETERA PRINCIPAL SIN NUMERO|X|LUNES|X|X|X|X|X|DOMICILIO |1500|23000|0|0|0|2022-01-21|2022-01-28|x|x|x|x|x|QWZBUES49KVTQO|x|HOMBRE|X|24500|X|X|X|X|X|X|X|X|CARDENAS|X|X|X|X|X</v>
      </c>
    </row>
    <row r="1838" spans="1:82" x14ac:dyDescent="0.25">
      <c r="A1838" t="s">
        <v>1972</v>
      </c>
      <c r="B1838" t="s">
        <v>2779</v>
      </c>
      <c r="C1838">
        <v>3</v>
      </c>
      <c r="D1838" t="s">
        <v>3183</v>
      </c>
      <c r="E1838" t="s">
        <v>3188</v>
      </c>
      <c r="F1838" t="s">
        <v>0</v>
      </c>
      <c r="G1838" t="s">
        <v>3561</v>
      </c>
      <c r="H1838" t="s">
        <v>3786</v>
      </c>
      <c r="I1838">
        <v>14800</v>
      </c>
      <c r="J1838">
        <v>0</v>
      </c>
      <c r="K1838">
        <v>100</v>
      </c>
      <c r="L1838">
        <v>50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0</v>
      </c>
      <c r="AB1838" t="s">
        <v>4206</v>
      </c>
      <c r="AC1838" t="s">
        <v>7</v>
      </c>
      <c r="AD1838" t="s">
        <v>4901</v>
      </c>
      <c r="AE1838" t="s">
        <v>4</v>
      </c>
      <c r="AF1838" t="s">
        <v>1</v>
      </c>
      <c r="AG1838" t="s">
        <v>1</v>
      </c>
      <c r="AH1838" t="s">
        <v>3237</v>
      </c>
      <c r="AI1838" t="s">
        <v>3561</v>
      </c>
      <c r="AJ1838" t="s">
        <v>1</v>
      </c>
      <c r="AK1838" t="s">
        <v>1</v>
      </c>
      <c r="AL1838" t="s">
        <v>1</v>
      </c>
      <c r="AM1838" t="s">
        <v>1</v>
      </c>
      <c r="AN1838" t="s">
        <v>1</v>
      </c>
      <c r="AO1838" t="s">
        <v>3237</v>
      </c>
      <c r="AP1838" t="s">
        <v>1</v>
      </c>
      <c r="AQ1838" t="s">
        <v>2</v>
      </c>
      <c r="AR1838" t="s">
        <v>1</v>
      </c>
      <c r="AS1838" t="s">
        <v>1</v>
      </c>
      <c r="AT1838" t="s">
        <v>1</v>
      </c>
      <c r="AU1838" t="s">
        <v>1</v>
      </c>
      <c r="AV1838" t="s">
        <v>1</v>
      </c>
      <c r="AW1838" t="s">
        <v>11</v>
      </c>
      <c r="AX1838">
        <f>Tabla1[[#This Row],[precio del paquete]]-Tabla1[[#This Row],[Saldo_Deudor]]</f>
        <v>600</v>
      </c>
      <c r="AY1838">
        <v>14200</v>
      </c>
      <c r="AZ1838">
        <v>0</v>
      </c>
      <c r="BA1838">
        <v>0</v>
      </c>
      <c r="BB1838" s="20">
        <v>0</v>
      </c>
      <c r="BC1838" t="s">
        <v>4124</v>
      </c>
      <c r="BD1838" t="s">
        <v>4103</v>
      </c>
      <c r="BE1838" t="s">
        <v>3</v>
      </c>
      <c r="BF1838" t="s">
        <v>3</v>
      </c>
      <c r="BG1838" t="s">
        <v>3</v>
      </c>
      <c r="BH1838" t="s">
        <v>3</v>
      </c>
      <c r="BI1838" t="s">
        <v>3</v>
      </c>
      <c r="BJ1838" s="18" t="s">
        <v>6136</v>
      </c>
      <c r="BK1838" t="s">
        <v>3</v>
      </c>
      <c r="BL1838" t="s">
        <v>132</v>
      </c>
      <c r="BM1838" t="s">
        <v>1</v>
      </c>
      <c r="BN1838">
        <f>Tabla1[[#This Row],[precio del paquete]]</f>
        <v>14800</v>
      </c>
      <c r="BO1838" t="s">
        <v>1</v>
      </c>
      <c r="BP1838" t="s">
        <v>1</v>
      </c>
      <c r="BQ1838" t="s">
        <v>1</v>
      </c>
      <c r="BR1838" t="s">
        <v>1</v>
      </c>
      <c r="BS1838" t="s">
        <v>1</v>
      </c>
      <c r="BT1838" t="s">
        <v>1</v>
      </c>
      <c r="BU1838" t="s">
        <v>1</v>
      </c>
      <c r="BV1838" t="s">
        <v>1</v>
      </c>
      <c r="BW1838" t="s">
        <v>0</v>
      </c>
      <c r="BX1838" t="s">
        <v>1</v>
      </c>
      <c r="BY1838" t="s">
        <v>1</v>
      </c>
      <c r="BZ1838" t="s">
        <v>1</v>
      </c>
      <c r="CA1838" t="s">
        <v>1</v>
      </c>
      <c r="CB1838" t="s">
        <v>1</v>
      </c>
      <c r="CD1838" t="str" cm="1">
        <f t="array" aca="1" ref="CD1838" ca="1">eConcatenar(A1838:CB1838,"|")</f>
        <v>sxgxew9vEHHkbOxc|CAR2021-7440|3|MEMORIAL|TABASCO|CARDENAS|RANCHERIA SANTANA SEGUNDA SECCION|2021-04-12|14800|0|100|50|0|0|0|0|0|0|0|0|0|0|0|0|0|0|0|MARTINEZ|LOPEZ|ISAMUEL|SOLTERO|X|X|CARRETERA PRINCIPAL SIN NUMERO|RANCHERIA SANTANA SEGUNDA SECCION|X|X|X|X|X|CARRETERA PRINCIPAL SIN NUMERO|X|LUNES|X|X|X|X|X|DOMICILIO |600|14200|0|0|0|2022-01-21|2022-01-28|x|x|x|x|x|QWZBUES49KVTQO|x|HOMBRE|X|14800|X|X|X|X|X|X|X|X|CARDENAS|X|X|X|X|X</v>
      </c>
    </row>
    <row r="1839" spans="1:82" x14ac:dyDescent="0.25">
      <c r="A1839" t="s">
        <v>1973</v>
      </c>
      <c r="B1839" t="s">
        <v>2266</v>
      </c>
      <c r="C1839">
        <v>3</v>
      </c>
      <c r="D1839" t="s">
        <v>3187</v>
      </c>
      <c r="E1839" t="s">
        <v>3188</v>
      </c>
      <c r="F1839" t="s">
        <v>0</v>
      </c>
      <c r="G1839" t="s">
        <v>3271</v>
      </c>
      <c r="H1839" t="s">
        <v>3840</v>
      </c>
      <c r="I1839">
        <v>12900</v>
      </c>
      <c r="J1839">
        <v>0</v>
      </c>
      <c r="K1839">
        <v>200</v>
      </c>
      <c r="L1839">
        <v>50</v>
      </c>
      <c r="M1839">
        <v>1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>
        <v>0</v>
      </c>
      <c r="Z1839">
        <v>0</v>
      </c>
      <c r="AA1839">
        <v>0</v>
      </c>
      <c r="AB1839" t="s">
        <v>4420</v>
      </c>
      <c r="AC1839" t="s">
        <v>4417</v>
      </c>
      <c r="AD1839" t="s">
        <v>4421</v>
      </c>
      <c r="AE1839" t="s">
        <v>4</v>
      </c>
      <c r="AF1839" t="s">
        <v>1</v>
      </c>
      <c r="AG1839" t="s">
        <v>1</v>
      </c>
      <c r="AH1839" t="s">
        <v>5294</v>
      </c>
      <c r="AI1839" t="s">
        <v>3271</v>
      </c>
      <c r="AJ1839" t="s">
        <v>1</v>
      </c>
      <c r="AK1839" t="s">
        <v>1</v>
      </c>
      <c r="AL1839" t="s">
        <v>1</v>
      </c>
      <c r="AM1839" t="s">
        <v>1</v>
      </c>
      <c r="AN1839" t="s">
        <v>1</v>
      </c>
      <c r="AO1839" t="s">
        <v>5294</v>
      </c>
      <c r="AP1839" t="s">
        <v>1</v>
      </c>
      <c r="AQ1839" t="s">
        <v>2</v>
      </c>
      <c r="AR1839" t="s">
        <v>1</v>
      </c>
      <c r="AS1839" t="s">
        <v>1</v>
      </c>
      <c r="AT1839" t="s">
        <v>1</v>
      </c>
      <c r="AU1839" t="s">
        <v>1</v>
      </c>
      <c r="AV1839" t="s">
        <v>1</v>
      </c>
      <c r="AW1839" t="s">
        <v>11</v>
      </c>
      <c r="AX1839">
        <f>Tabla1[[#This Row],[precio del paquete]]-Tabla1[[#This Row],[Saldo_Deudor]]</f>
        <v>5200</v>
      </c>
      <c r="AY1839">
        <v>7700</v>
      </c>
      <c r="AZ1839">
        <v>0</v>
      </c>
      <c r="BA1839">
        <v>0</v>
      </c>
      <c r="BB1839" s="20">
        <v>0</v>
      </c>
      <c r="BC1839" t="s">
        <v>4042</v>
      </c>
      <c r="BD1839" t="s">
        <v>6005</v>
      </c>
      <c r="BE1839" t="s">
        <v>3</v>
      </c>
      <c r="BF1839" t="s">
        <v>3</v>
      </c>
      <c r="BG1839" t="s">
        <v>3</v>
      </c>
      <c r="BH1839" t="s">
        <v>3</v>
      </c>
      <c r="BI1839" t="s">
        <v>3</v>
      </c>
      <c r="BJ1839" s="19" t="s">
        <v>6136</v>
      </c>
      <c r="BK1839" t="s">
        <v>3</v>
      </c>
      <c r="BL1839" t="s">
        <v>132</v>
      </c>
      <c r="BM1839" t="s">
        <v>1</v>
      </c>
      <c r="BN1839">
        <f>Tabla1[[#This Row],[precio del paquete]]</f>
        <v>12900</v>
      </c>
      <c r="BO1839" t="s">
        <v>1</v>
      </c>
      <c r="BP1839" t="s">
        <v>1</v>
      </c>
      <c r="BQ1839" t="s">
        <v>1</v>
      </c>
      <c r="BR1839" t="s">
        <v>1</v>
      </c>
      <c r="BS1839" t="s">
        <v>1</v>
      </c>
      <c r="BT1839" t="s">
        <v>1</v>
      </c>
      <c r="BU1839" t="s">
        <v>1</v>
      </c>
      <c r="BV1839" t="s">
        <v>1</v>
      </c>
      <c r="BW1839" t="s">
        <v>0</v>
      </c>
      <c r="BX1839" t="s">
        <v>1</v>
      </c>
      <c r="BY1839" t="s">
        <v>1</v>
      </c>
      <c r="BZ1839" t="s">
        <v>1</v>
      </c>
      <c r="CA1839" t="s">
        <v>1</v>
      </c>
      <c r="CB1839" t="s">
        <v>1</v>
      </c>
      <c r="CD1839" t="str" cm="1">
        <f t="array" aca="1" ref="CD1839" ca="1">eConcatenar(A1839:CB1839,"|")</f>
        <v>yZp90PHXbFsxvBhN|CAR2020-3226|3|ECONOLINE|TABASCO|CARDENAS|COLONIA JOSE EDUARDO DE CARDENAS|2020-09-16|12900|0|200|50|1|0|0|0|0|0|0|0|0|0|0|0|0|0|0|QUEVEDO|PARRA|JESUS DEL CARMEN|SOLTERO|X|X|CASA COLOR ROSA ALADO DEL CAMPO DE FUTBOOL|COLONIA JOSE EDUARDO DE CARDENAS|X|X|X|X|X|CASA COLOR ROSA ALADO DEL CAMPO DE FUTBOOL|X|LUNES|X|X|X|X|X|DOMICILIO |5200|7700|0|0|0|2022-11-01|2022-11-08|x|x|x|x|x|QWZBUES49KVTQO|x|HOMBRE|X|12900|X|X|X|X|X|X|X|X|CARDENAS|X|X|X|X|X</v>
      </c>
    </row>
    <row r="1840" spans="1:82" x14ac:dyDescent="0.25">
      <c r="A1840" t="s">
        <v>1974</v>
      </c>
      <c r="B1840" t="s">
        <v>2774</v>
      </c>
      <c r="C1840">
        <v>3</v>
      </c>
      <c r="D1840" t="s">
        <v>3183</v>
      </c>
      <c r="E1840" t="s">
        <v>3188</v>
      </c>
      <c r="F1840" t="s">
        <v>0</v>
      </c>
      <c r="G1840" t="s">
        <v>3560</v>
      </c>
      <c r="H1840" t="s">
        <v>3786</v>
      </c>
      <c r="I1840">
        <v>14800</v>
      </c>
      <c r="J1840">
        <v>0</v>
      </c>
      <c r="K1840">
        <v>200</v>
      </c>
      <c r="L1840">
        <v>50</v>
      </c>
      <c r="M1840">
        <v>1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  <c r="AA1840">
        <v>0</v>
      </c>
      <c r="AB1840" t="s">
        <v>4201</v>
      </c>
      <c r="AC1840" t="s">
        <v>4381</v>
      </c>
      <c r="AD1840" t="s">
        <v>4520</v>
      </c>
      <c r="AE1840" t="s">
        <v>4</v>
      </c>
      <c r="AF1840" t="s">
        <v>1</v>
      </c>
      <c r="AG1840" t="s">
        <v>1</v>
      </c>
      <c r="AH1840" t="s">
        <v>5606</v>
      </c>
      <c r="AI1840" t="s">
        <v>3560</v>
      </c>
      <c r="AJ1840" t="s">
        <v>1</v>
      </c>
      <c r="AK1840" t="s">
        <v>1</v>
      </c>
      <c r="AL1840" t="s">
        <v>1</v>
      </c>
      <c r="AM1840" t="s">
        <v>1</v>
      </c>
      <c r="AN1840" t="s">
        <v>1</v>
      </c>
      <c r="AO1840" t="s">
        <v>5606</v>
      </c>
      <c r="AP1840" t="s">
        <v>1</v>
      </c>
      <c r="AQ1840" t="s">
        <v>2</v>
      </c>
      <c r="AR1840" t="s">
        <v>1</v>
      </c>
      <c r="AS1840" t="s">
        <v>1</v>
      </c>
      <c r="AT1840" t="s">
        <v>1</v>
      </c>
      <c r="AU1840" t="s">
        <v>1</v>
      </c>
      <c r="AV1840" t="s">
        <v>1</v>
      </c>
      <c r="AW1840" t="s">
        <v>11</v>
      </c>
      <c r="AX1840">
        <f>Tabla1[[#This Row],[precio del paquete]]-Tabla1[[#This Row],[Saldo_Deudor]]</f>
        <v>450</v>
      </c>
      <c r="AY1840">
        <v>14350</v>
      </c>
      <c r="AZ1840">
        <v>0</v>
      </c>
      <c r="BA1840">
        <v>0</v>
      </c>
      <c r="BB1840" s="20">
        <v>0</v>
      </c>
      <c r="BC1840" t="s">
        <v>3983</v>
      </c>
      <c r="BD1840" t="s">
        <v>6048</v>
      </c>
      <c r="BE1840" t="s">
        <v>3</v>
      </c>
      <c r="BF1840" t="s">
        <v>3</v>
      </c>
      <c r="BG1840" t="s">
        <v>3</v>
      </c>
      <c r="BH1840" t="s">
        <v>3</v>
      </c>
      <c r="BI1840" t="s">
        <v>3</v>
      </c>
      <c r="BJ1840" s="18" t="s">
        <v>6136</v>
      </c>
      <c r="BK1840" t="s">
        <v>3</v>
      </c>
      <c r="BL1840" t="s">
        <v>132</v>
      </c>
      <c r="BM1840" t="s">
        <v>1</v>
      </c>
      <c r="BN1840">
        <f>Tabla1[[#This Row],[precio del paquete]]</f>
        <v>14800</v>
      </c>
      <c r="BO1840" t="s">
        <v>1</v>
      </c>
      <c r="BP1840" t="s">
        <v>1</v>
      </c>
      <c r="BQ1840" t="s">
        <v>1</v>
      </c>
      <c r="BR1840" t="s">
        <v>1</v>
      </c>
      <c r="BS1840" t="s">
        <v>1</v>
      </c>
      <c r="BT1840" t="s">
        <v>1</v>
      </c>
      <c r="BU1840" t="s">
        <v>1</v>
      </c>
      <c r="BV1840" t="s">
        <v>1</v>
      </c>
      <c r="BW1840" t="s">
        <v>0</v>
      </c>
      <c r="BX1840" t="s">
        <v>1</v>
      </c>
      <c r="BY1840" t="s">
        <v>1</v>
      </c>
      <c r="BZ1840" t="s">
        <v>1</v>
      </c>
      <c r="CA1840" t="s">
        <v>1</v>
      </c>
      <c r="CB1840" t="s">
        <v>1</v>
      </c>
      <c r="CD1840" t="str" cm="1">
        <f t="array" aca="1" ref="CD1840" ca="1">eConcatenar(A1840:CB1840,"|")</f>
        <v>P7JLXkZCy82d9tvO|CAR2021-7428|3|MEMORIAL|TABASCO|CARDENAS|RANCHERIA SANTANA PRIMERA SECCION|2021-04-12|14800|0|200|50|1|0|0|0|0|0|0|0|0|0|0|0|0|0|0|HERNANDEZ|DE DIOS|LORENA|SOLTERO|X|X|CALLE PRINCIPAL SIN NUMERO|RANCHERIA SANTANA PRIMERA SECCION|X|X|X|X|X|CALLE PRINCIPAL SIN NUMERO|X|LUNES|X|X|X|X|X|DOMICILIO |450|14350|0|0|0|2022-07-01|2022-07-08|x|x|x|x|x|QWZBUES49KVTQO|x|HOMBRE|X|14800|X|X|X|X|X|X|X|X|CARDENAS|X|X|X|X|X</v>
      </c>
    </row>
    <row r="1841" spans="1:82" x14ac:dyDescent="0.25">
      <c r="A1841" t="s">
        <v>1975</v>
      </c>
      <c r="B1841" t="s">
        <v>2775</v>
      </c>
      <c r="C1841">
        <v>3</v>
      </c>
      <c r="D1841" t="s">
        <v>3183</v>
      </c>
      <c r="E1841" t="s">
        <v>3188</v>
      </c>
      <c r="F1841" t="s">
        <v>0</v>
      </c>
      <c r="G1841" t="s">
        <v>3560</v>
      </c>
      <c r="H1841" t="s">
        <v>3834</v>
      </c>
      <c r="I1841">
        <v>14800</v>
      </c>
      <c r="J1841">
        <v>0</v>
      </c>
      <c r="K1841">
        <v>200</v>
      </c>
      <c r="L1841">
        <v>50</v>
      </c>
      <c r="M1841">
        <v>1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0</v>
      </c>
      <c r="AA1841">
        <v>0</v>
      </c>
      <c r="AB1841" t="s">
        <v>4206</v>
      </c>
      <c r="AC1841" t="s">
        <v>4231</v>
      </c>
      <c r="AD1841" t="s">
        <v>4896</v>
      </c>
      <c r="AE1841" t="s">
        <v>4</v>
      </c>
      <c r="AF1841" t="s">
        <v>1</v>
      </c>
      <c r="AG1841" t="s">
        <v>1</v>
      </c>
      <c r="AH1841" t="s">
        <v>5665</v>
      </c>
      <c r="AI1841" t="s">
        <v>3560</v>
      </c>
      <c r="AJ1841" t="s">
        <v>1</v>
      </c>
      <c r="AK1841" t="s">
        <v>1</v>
      </c>
      <c r="AL1841" t="s">
        <v>1</v>
      </c>
      <c r="AM1841" t="s">
        <v>1</v>
      </c>
      <c r="AN1841" t="s">
        <v>1</v>
      </c>
      <c r="AO1841" t="s">
        <v>5665</v>
      </c>
      <c r="AP1841" t="s">
        <v>1</v>
      </c>
      <c r="AQ1841" t="s">
        <v>2</v>
      </c>
      <c r="AR1841" t="s">
        <v>1</v>
      </c>
      <c r="AS1841" t="s">
        <v>1</v>
      </c>
      <c r="AT1841" t="s">
        <v>1</v>
      </c>
      <c r="AU1841" t="s">
        <v>1</v>
      </c>
      <c r="AV1841" t="s">
        <v>1</v>
      </c>
      <c r="AW1841" t="s">
        <v>11</v>
      </c>
      <c r="AX1841">
        <f>Tabla1[[#This Row],[precio del paquete]]-Tabla1[[#This Row],[Saldo_Deudor]]</f>
        <v>1300</v>
      </c>
      <c r="AY1841">
        <v>13500</v>
      </c>
      <c r="AZ1841">
        <v>0</v>
      </c>
      <c r="BA1841">
        <v>0</v>
      </c>
      <c r="BB1841" s="20">
        <v>0</v>
      </c>
      <c r="BC1841" t="s">
        <v>3957</v>
      </c>
      <c r="BD1841" t="s">
        <v>4137</v>
      </c>
      <c r="BE1841" t="s">
        <v>3</v>
      </c>
      <c r="BF1841" t="s">
        <v>3</v>
      </c>
      <c r="BG1841" t="s">
        <v>3</v>
      </c>
      <c r="BH1841" t="s">
        <v>3</v>
      </c>
      <c r="BI1841" t="s">
        <v>3</v>
      </c>
      <c r="BJ1841" s="19" t="s">
        <v>6136</v>
      </c>
      <c r="BK1841" t="s">
        <v>3</v>
      </c>
      <c r="BL1841" t="s">
        <v>132</v>
      </c>
      <c r="BM1841" t="s">
        <v>1</v>
      </c>
      <c r="BN1841">
        <f>Tabla1[[#This Row],[precio del paquete]]</f>
        <v>14800</v>
      </c>
      <c r="BO1841" t="s">
        <v>1</v>
      </c>
      <c r="BP1841" t="s">
        <v>1</v>
      </c>
      <c r="BQ1841" t="s">
        <v>1</v>
      </c>
      <c r="BR1841" t="s">
        <v>1</v>
      </c>
      <c r="BS1841" t="s">
        <v>1</v>
      </c>
      <c r="BT1841" t="s">
        <v>1</v>
      </c>
      <c r="BU1841" t="s">
        <v>1</v>
      </c>
      <c r="BV1841" t="s">
        <v>1</v>
      </c>
      <c r="BW1841" t="s">
        <v>0</v>
      </c>
      <c r="BX1841" t="s">
        <v>1</v>
      </c>
      <c r="BY1841" t="s">
        <v>1</v>
      </c>
      <c r="BZ1841" t="s">
        <v>1</v>
      </c>
      <c r="CA1841" t="s">
        <v>1</v>
      </c>
      <c r="CB1841" t="s">
        <v>1</v>
      </c>
      <c r="CD1841" t="str" cm="1">
        <f t="array" aca="1" ref="CD1841" ca="1">eConcatenar(A1841:CB1841,"|")</f>
        <v>XSUfxN1Wos1BvE7Z|CAR2021-6002|3|MEMORIAL|TABASCO|CARDENAS|RANCHERIA SANTANA PRIMERA SECCION|2021-07-10|14800|0|200|50|1|0|0|0|0|0|0|0|0|0|0|0|0|0|0|MARTINEZ|MORALES|SARA|SOLTERO|X|X|CAMINO VECINAL 25 METROS DEL TEMPLO ARBOL DE VIDA|RANCHERIA SANTANA PRIMERA SECCION|X|X|X|X|X|CAMINO VECINAL 25 METROS DEL TEMPLO ARBOL DE VIDA|X|LUNES|X|X|X|X|X|DOMICILIO |1300|13500|0|0|0|2021-07-01|2021-07-08|x|x|x|x|x|QWZBUES49KVTQO|x|HOMBRE|X|14800|X|X|X|X|X|X|X|X|CARDENAS|X|X|X|X|X</v>
      </c>
    </row>
    <row r="1842" spans="1:82" x14ac:dyDescent="0.25">
      <c r="A1842" t="s">
        <v>1976</v>
      </c>
      <c r="B1842" t="s">
        <v>2278</v>
      </c>
      <c r="C1842">
        <v>3</v>
      </c>
      <c r="D1842" t="s">
        <v>3187</v>
      </c>
      <c r="E1842" t="s">
        <v>3188</v>
      </c>
      <c r="F1842" t="s">
        <v>0</v>
      </c>
      <c r="G1842" t="s">
        <v>3279</v>
      </c>
      <c r="H1842" t="s">
        <v>3851</v>
      </c>
      <c r="I1842">
        <v>12900</v>
      </c>
      <c r="J1842">
        <v>0</v>
      </c>
      <c r="K1842">
        <v>100</v>
      </c>
      <c r="L1842">
        <v>50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>
        <v>0</v>
      </c>
      <c r="Z1842">
        <v>0</v>
      </c>
      <c r="AA1842">
        <v>0</v>
      </c>
      <c r="AB1842" t="s">
        <v>4438</v>
      </c>
      <c r="AC1842" t="s">
        <v>4439</v>
      </c>
      <c r="AD1842" t="s">
        <v>4440</v>
      </c>
      <c r="AE1842" t="s">
        <v>4</v>
      </c>
      <c r="AF1842" t="s">
        <v>1</v>
      </c>
      <c r="AG1842" t="s">
        <v>1</v>
      </c>
      <c r="AH1842" t="s">
        <v>5305</v>
      </c>
      <c r="AI1842" t="s">
        <v>3279</v>
      </c>
      <c r="AJ1842" t="s">
        <v>1</v>
      </c>
      <c r="AK1842" t="s">
        <v>1</v>
      </c>
      <c r="AL1842" t="s">
        <v>1</v>
      </c>
      <c r="AM1842" t="s">
        <v>1</v>
      </c>
      <c r="AN1842" t="s">
        <v>1</v>
      </c>
      <c r="AO1842" t="s">
        <v>5305</v>
      </c>
      <c r="AP1842" t="s">
        <v>1</v>
      </c>
      <c r="AQ1842" t="s">
        <v>2</v>
      </c>
      <c r="AR1842" t="s">
        <v>1</v>
      </c>
      <c r="AS1842" t="s">
        <v>1</v>
      </c>
      <c r="AT1842" t="s">
        <v>1</v>
      </c>
      <c r="AU1842" t="s">
        <v>1</v>
      </c>
      <c r="AV1842" t="s">
        <v>1</v>
      </c>
      <c r="AW1842" t="s">
        <v>11</v>
      </c>
      <c r="AX1842">
        <f>Tabla1[[#This Row],[precio del paquete]]-Tabla1[[#This Row],[Saldo_Deudor]]</f>
        <v>8700</v>
      </c>
      <c r="AY1842">
        <v>4200</v>
      </c>
      <c r="AZ1842">
        <v>0</v>
      </c>
      <c r="BA1842">
        <v>0</v>
      </c>
      <c r="BB1842" s="20">
        <v>0</v>
      </c>
      <c r="BC1842" t="s">
        <v>3957</v>
      </c>
      <c r="BD1842" t="s">
        <v>4137</v>
      </c>
      <c r="BE1842" t="s">
        <v>3</v>
      </c>
      <c r="BF1842" t="s">
        <v>3</v>
      </c>
      <c r="BG1842" t="s">
        <v>3</v>
      </c>
      <c r="BH1842" t="s">
        <v>3</v>
      </c>
      <c r="BI1842" t="s">
        <v>3</v>
      </c>
      <c r="BJ1842" s="18" t="s">
        <v>6136</v>
      </c>
      <c r="BK1842" t="s">
        <v>3</v>
      </c>
      <c r="BL1842" t="s">
        <v>132</v>
      </c>
      <c r="BM1842" t="s">
        <v>1</v>
      </c>
      <c r="BN1842">
        <f>Tabla1[[#This Row],[precio del paquete]]</f>
        <v>12900</v>
      </c>
      <c r="BO1842" t="s">
        <v>1</v>
      </c>
      <c r="BP1842" t="s">
        <v>1</v>
      </c>
      <c r="BQ1842" t="s">
        <v>1</v>
      </c>
      <c r="BR1842" t="s">
        <v>1</v>
      </c>
      <c r="BS1842" t="s">
        <v>1</v>
      </c>
      <c r="BT1842" t="s">
        <v>1</v>
      </c>
      <c r="BU1842" t="s">
        <v>1</v>
      </c>
      <c r="BV1842" t="s">
        <v>1</v>
      </c>
      <c r="BW1842" t="s">
        <v>0</v>
      </c>
      <c r="BX1842" t="s">
        <v>1</v>
      </c>
      <c r="BY1842" t="s">
        <v>1</v>
      </c>
      <c r="BZ1842" t="s">
        <v>1</v>
      </c>
      <c r="CA1842" t="s">
        <v>1</v>
      </c>
      <c r="CB1842" t="s">
        <v>1</v>
      </c>
      <c r="CD1842" t="str" cm="1">
        <f t="array" aca="1" ref="CD1842" ca="1">eConcatenar(A1842:CB1842,"|")</f>
        <v>QjXY4xvD3WNEsfzb|CAR2020-0817|3|ECONOLINE|TABASCO|CARDENAS|COLONIA NUEVO PROGRESO|2020-03-13|12900|0|100|50|0|0|0|0|0|0|0|0|0|0|0|0|0|0|0|PALMA|CHAVEZ|YULMA|SOLTERO|X|X|CALLE EMILIANO ZAPATA NUMERO 542|COLONIA NUEVO PROGRESO|X|X|X|X|X|CALLE EMILIANO ZAPATA NUMERO 542|X|LUNES|X|X|X|X|X|DOMICILIO |8700|4200|0|0|0|2021-07-01|2021-07-08|x|x|x|x|x|QWZBUES49KVTQO|x|HOMBRE|X|12900|X|X|X|X|X|X|X|X|CARDENAS|X|X|X|X|X</v>
      </c>
    </row>
    <row r="1843" spans="1:82" x14ac:dyDescent="0.25">
      <c r="A1843" t="s">
        <v>1977</v>
      </c>
      <c r="B1843" t="s">
        <v>2414</v>
      </c>
      <c r="C1843">
        <v>3</v>
      </c>
      <c r="D1843" t="s">
        <v>3184</v>
      </c>
      <c r="E1843" t="s">
        <v>3188</v>
      </c>
      <c r="F1843" t="s">
        <v>0</v>
      </c>
      <c r="G1843" t="s">
        <v>3364</v>
      </c>
      <c r="H1843" t="s">
        <v>3832</v>
      </c>
      <c r="I1843">
        <v>24500</v>
      </c>
      <c r="J1843">
        <v>0</v>
      </c>
      <c r="K1843">
        <v>200</v>
      </c>
      <c r="L1843">
        <v>50</v>
      </c>
      <c r="M1843">
        <v>1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>
        <v>0</v>
      </c>
      <c r="Z1843">
        <v>0</v>
      </c>
      <c r="AA1843">
        <v>0</v>
      </c>
      <c r="AB1843" t="s">
        <v>4589</v>
      </c>
      <c r="AC1843" t="s">
        <v>4237</v>
      </c>
      <c r="AD1843" t="s">
        <v>4590</v>
      </c>
      <c r="AE1843" t="s">
        <v>4</v>
      </c>
      <c r="AF1843" t="s">
        <v>1</v>
      </c>
      <c r="AG1843" t="s">
        <v>1</v>
      </c>
      <c r="AH1843" t="s">
        <v>5406</v>
      </c>
      <c r="AI1843" t="s">
        <v>3364</v>
      </c>
      <c r="AJ1843" t="s">
        <v>1</v>
      </c>
      <c r="AK1843" t="s">
        <v>1</v>
      </c>
      <c r="AL1843" t="s">
        <v>1</v>
      </c>
      <c r="AM1843" t="s">
        <v>1</v>
      </c>
      <c r="AN1843" t="s">
        <v>1</v>
      </c>
      <c r="AO1843" t="s">
        <v>5406</v>
      </c>
      <c r="AP1843" t="s">
        <v>1</v>
      </c>
      <c r="AQ1843" t="s">
        <v>2</v>
      </c>
      <c r="AR1843" t="s">
        <v>1</v>
      </c>
      <c r="AS1843" t="s">
        <v>1</v>
      </c>
      <c r="AT1843" t="s">
        <v>1</v>
      </c>
      <c r="AU1843" t="s">
        <v>1</v>
      </c>
      <c r="AV1843" t="s">
        <v>1</v>
      </c>
      <c r="AW1843" t="s">
        <v>11</v>
      </c>
      <c r="AX1843">
        <f>Tabla1[[#This Row],[precio del paquete]]-Tabla1[[#This Row],[Saldo_Deudor]]</f>
        <v>1500</v>
      </c>
      <c r="AY1843">
        <v>23000</v>
      </c>
      <c r="AZ1843">
        <v>0</v>
      </c>
      <c r="BA1843">
        <v>0</v>
      </c>
      <c r="BB1843" s="20">
        <v>0</v>
      </c>
      <c r="BC1843" t="s">
        <v>5980</v>
      </c>
      <c r="BD1843" t="s">
        <v>5959</v>
      </c>
      <c r="BE1843" t="s">
        <v>3</v>
      </c>
      <c r="BF1843" t="s">
        <v>3</v>
      </c>
      <c r="BG1843" t="s">
        <v>3</v>
      </c>
      <c r="BH1843" t="s">
        <v>3</v>
      </c>
      <c r="BI1843" t="s">
        <v>3</v>
      </c>
      <c r="BJ1843" s="19" t="s">
        <v>6136</v>
      </c>
      <c r="BK1843" t="s">
        <v>3</v>
      </c>
      <c r="BL1843" t="s">
        <v>132</v>
      </c>
      <c r="BM1843" t="s">
        <v>1</v>
      </c>
      <c r="BN1843">
        <f>Tabla1[[#This Row],[precio del paquete]]</f>
        <v>24500</v>
      </c>
      <c r="BO1843" t="s">
        <v>1</v>
      </c>
      <c r="BP1843" t="s">
        <v>1</v>
      </c>
      <c r="BQ1843" t="s">
        <v>1</v>
      </c>
      <c r="BR1843" t="s">
        <v>1</v>
      </c>
      <c r="BS1843" t="s">
        <v>1</v>
      </c>
      <c r="BT1843" t="s">
        <v>1</v>
      </c>
      <c r="BU1843" t="s">
        <v>1</v>
      </c>
      <c r="BV1843" t="s">
        <v>1</v>
      </c>
      <c r="BW1843" t="s">
        <v>0</v>
      </c>
      <c r="BX1843" t="s">
        <v>1</v>
      </c>
      <c r="BY1843" t="s">
        <v>1</v>
      </c>
      <c r="BZ1843" t="s">
        <v>1</v>
      </c>
      <c r="CA1843" t="s">
        <v>1</v>
      </c>
      <c r="CB1843" t="s">
        <v>1</v>
      </c>
      <c r="CD1843" t="str" cm="1">
        <f t="array" aca="1" ref="CD1843" ca="1">eConcatenar(A1843:CB1843,"|")</f>
        <v>aIXafEVDpt4v13mI|CAR2021-6824|3|DIGNITY|TABASCO|CARDENAS|FRACCIONAMIENTO HACIENDA SAN FRANCISCO|2021-09-11|24500|0|200|50|1|0|0|0|0|0|0|0|0|0|0|0|0|0|0|ZAMUDIO|ALEJANDRO|LILIANA AURORA|SOLTERO|X|X|CALLE FRAMBOYAN NUMERO 103|FRACCIONAMIENTO HACIENDA SAN FRANCISCO|X|X|X|X|X|CALLE FRAMBOYAN NUMERO 103|X|LUNES|X|X|X|X|X|DOMICILIO |1500|23000|0|0|0|2022-01-18|2022-01-25|x|x|x|x|x|QWZBUES49KVTQO|x|HOMBRE|X|24500|X|X|X|X|X|X|X|X|CARDENAS|X|X|X|X|X</v>
      </c>
    </row>
    <row r="1844" spans="1:82" x14ac:dyDescent="0.25">
      <c r="A1844" t="s">
        <v>1978</v>
      </c>
      <c r="B1844" t="s">
        <v>2415</v>
      </c>
      <c r="C1844">
        <v>3</v>
      </c>
      <c r="D1844" t="s">
        <v>3183</v>
      </c>
      <c r="E1844" t="s">
        <v>3188</v>
      </c>
      <c r="F1844" t="s">
        <v>0</v>
      </c>
      <c r="G1844" t="s">
        <v>3364</v>
      </c>
      <c r="H1844" t="s">
        <v>3832</v>
      </c>
      <c r="I1844">
        <v>14800</v>
      </c>
      <c r="J1844">
        <v>0</v>
      </c>
      <c r="K1844">
        <v>200</v>
      </c>
      <c r="L1844">
        <v>50</v>
      </c>
      <c r="M1844">
        <v>1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0</v>
      </c>
      <c r="AA1844">
        <v>0</v>
      </c>
      <c r="AB1844" t="s">
        <v>4301</v>
      </c>
      <c r="AC1844" t="s">
        <v>4591</v>
      </c>
      <c r="AD1844" t="s">
        <v>4462</v>
      </c>
      <c r="AE1844" t="s">
        <v>4</v>
      </c>
      <c r="AF1844" t="s">
        <v>1</v>
      </c>
      <c r="AG1844" t="s">
        <v>1</v>
      </c>
      <c r="AH1844" t="s">
        <v>5407</v>
      </c>
      <c r="AI1844" t="s">
        <v>3364</v>
      </c>
      <c r="AJ1844" t="s">
        <v>1</v>
      </c>
      <c r="AK1844" t="s">
        <v>1</v>
      </c>
      <c r="AL1844" t="s">
        <v>1</v>
      </c>
      <c r="AM1844" t="s">
        <v>1</v>
      </c>
      <c r="AN1844" t="s">
        <v>1</v>
      </c>
      <c r="AO1844" t="s">
        <v>5407</v>
      </c>
      <c r="AP1844" t="s">
        <v>1</v>
      </c>
      <c r="AQ1844" t="s">
        <v>2</v>
      </c>
      <c r="AR1844" t="s">
        <v>1</v>
      </c>
      <c r="AS1844" t="s">
        <v>1</v>
      </c>
      <c r="AT1844" t="s">
        <v>1</v>
      </c>
      <c r="AU1844" t="s">
        <v>1</v>
      </c>
      <c r="AV1844" t="s">
        <v>1</v>
      </c>
      <c r="AW1844" t="s">
        <v>11</v>
      </c>
      <c r="AX1844">
        <f>Tabla1[[#This Row],[precio del paquete]]-Tabla1[[#This Row],[Saldo_Deudor]]</f>
        <v>50</v>
      </c>
      <c r="AY1844">
        <v>14750</v>
      </c>
      <c r="AZ1844">
        <v>0</v>
      </c>
      <c r="BA1844">
        <v>0</v>
      </c>
      <c r="BB1844" s="20">
        <v>0</v>
      </c>
      <c r="BC1844" t="s">
        <v>3832</v>
      </c>
      <c r="BD1844" t="s">
        <v>3797</v>
      </c>
      <c r="BE1844" t="s">
        <v>3</v>
      </c>
      <c r="BF1844" t="s">
        <v>3</v>
      </c>
      <c r="BG1844" t="s">
        <v>3</v>
      </c>
      <c r="BH1844" t="s">
        <v>3</v>
      </c>
      <c r="BI1844" t="s">
        <v>3</v>
      </c>
      <c r="BJ1844" s="18" t="s">
        <v>6136</v>
      </c>
      <c r="BK1844" t="s">
        <v>3</v>
      </c>
      <c r="BL1844" t="s">
        <v>132</v>
      </c>
      <c r="BM1844" t="s">
        <v>1</v>
      </c>
      <c r="BN1844">
        <f>Tabla1[[#This Row],[precio del paquete]]</f>
        <v>14800</v>
      </c>
      <c r="BO1844" t="s">
        <v>1</v>
      </c>
      <c r="BP1844" t="s">
        <v>1</v>
      </c>
      <c r="BQ1844" t="s">
        <v>1</v>
      </c>
      <c r="BR1844" t="s">
        <v>1</v>
      </c>
      <c r="BS1844" t="s">
        <v>1</v>
      </c>
      <c r="BT1844" t="s">
        <v>1</v>
      </c>
      <c r="BU1844" t="s">
        <v>1</v>
      </c>
      <c r="BV1844" t="s">
        <v>1</v>
      </c>
      <c r="BW1844" t="s">
        <v>0</v>
      </c>
      <c r="BX1844" t="s">
        <v>1</v>
      </c>
      <c r="BY1844" t="s">
        <v>1</v>
      </c>
      <c r="BZ1844" t="s">
        <v>1</v>
      </c>
      <c r="CA1844" t="s">
        <v>1</v>
      </c>
      <c r="CB1844" t="s">
        <v>1</v>
      </c>
      <c r="CD1844" t="str" cm="1">
        <f t="array" aca="1" ref="CD1844" ca="1">eConcatenar(A1844:CB1844,"|")</f>
        <v>YTolYsJBmKg7hMfI|CAR2021-6919|3|MEMORIAL|TABASCO|CARDENAS|FRACCIONAMIENTO HACIENDA SAN FRANCISCO|2021-09-11|14800|0|200|50|1|0|0|0|0|0|0|0|0|0|0|0|0|0|0|ORTIZ|FERNANDEZ|BEATRIZ|SOLTERO|X|X|CALLE FRAMBOYAN NUMERO 109|FRACCIONAMIENTO HACIENDA SAN FRANCISCO|X|X|X|X|X|CALLE FRAMBOYAN NUMERO 109|X|LUNES|X|X|X|X|X|DOMICILIO |50|14750|0|0|0|2021-09-11|2021-09-18|x|x|x|x|x|QWZBUES49KVTQO|x|HOMBRE|X|14800|X|X|X|X|X|X|X|X|CARDENAS|X|X|X|X|X</v>
      </c>
    </row>
    <row r="1845" spans="1:82" x14ac:dyDescent="0.25">
      <c r="A1845" t="s">
        <v>1979</v>
      </c>
      <c r="B1845" t="s">
        <v>2552</v>
      </c>
      <c r="C1845">
        <v>3</v>
      </c>
      <c r="D1845" t="s">
        <v>3183</v>
      </c>
      <c r="E1845" t="s">
        <v>12</v>
      </c>
      <c r="F1845" t="s">
        <v>0</v>
      </c>
      <c r="G1845" t="s">
        <v>3448</v>
      </c>
      <c r="H1845" t="s">
        <v>3781</v>
      </c>
      <c r="I1845">
        <v>14800</v>
      </c>
      <c r="J1845">
        <v>0</v>
      </c>
      <c r="K1845">
        <v>100</v>
      </c>
      <c r="L1845">
        <v>50</v>
      </c>
      <c r="M1845">
        <v>2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0</v>
      </c>
      <c r="W1845">
        <v>0</v>
      </c>
      <c r="X1845">
        <v>0</v>
      </c>
      <c r="Y1845">
        <v>0</v>
      </c>
      <c r="Z1845">
        <v>0</v>
      </c>
      <c r="AA1845">
        <v>0</v>
      </c>
      <c r="AB1845" t="s">
        <v>4410</v>
      </c>
      <c r="AC1845" t="s">
        <v>4201</v>
      </c>
      <c r="AD1845" t="s">
        <v>4719</v>
      </c>
      <c r="AE1845" t="s">
        <v>4</v>
      </c>
      <c r="AF1845" t="s">
        <v>1</v>
      </c>
      <c r="AG1845" t="s">
        <v>1</v>
      </c>
      <c r="AH1845" t="s">
        <v>5498</v>
      </c>
      <c r="AI1845" t="s">
        <v>3448</v>
      </c>
      <c r="AJ1845" t="s">
        <v>1</v>
      </c>
      <c r="AK1845">
        <v>9333278563</v>
      </c>
      <c r="AL1845" t="s">
        <v>1</v>
      </c>
      <c r="AM1845" t="s">
        <v>1</v>
      </c>
      <c r="AN1845" t="s">
        <v>1</v>
      </c>
      <c r="AO1845" t="s">
        <v>5498</v>
      </c>
      <c r="AP1845" t="s">
        <v>1</v>
      </c>
      <c r="AQ1845" t="s">
        <v>2</v>
      </c>
      <c r="AR1845" t="s">
        <v>1</v>
      </c>
      <c r="AS1845" t="s">
        <v>1</v>
      </c>
      <c r="AT1845" t="s">
        <v>1</v>
      </c>
      <c r="AU1845" t="s">
        <v>1</v>
      </c>
      <c r="AV1845" t="s">
        <v>1</v>
      </c>
      <c r="AW1845" t="s">
        <v>11</v>
      </c>
      <c r="AX1845">
        <f>Tabla1[[#This Row],[precio del paquete]]-Tabla1[[#This Row],[Saldo_Deudor]]</f>
        <v>250</v>
      </c>
      <c r="AY1845">
        <v>14550</v>
      </c>
      <c r="AZ1845">
        <v>0</v>
      </c>
      <c r="BA1845">
        <v>0</v>
      </c>
      <c r="BB1845" s="20">
        <v>0</v>
      </c>
      <c r="BC1845" t="s">
        <v>3835</v>
      </c>
      <c r="BD1845" t="s">
        <v>3907</v>
      </c>
      <c r="BE1845" t="s">
        <v>3</v>
      </c>
      <c r="BF1845" t="s">
        <v>3</v>
      </c>
      <c r="BG1845" t="s">
        <v>3</v>
      </c>
      <c r="BH1845" t="s">
        <v>3</v>
      </c>
      <c r="BI1845" t="s">
        <v>3</v>
      </c>
      <c r="BJ1845" s="19" t="s">
        <v>6150</v>
      </c>
      <c r="BK1845" t="s">
        <v>3</v>
      </c>
      <c r="BL1845" t="s">
        <v>132</v>
      </c>
      <c r="BM1845" t="s">
        <v>1</v>
      </c>
      <c r="BN1845">
        <f>Tabla1[[#This Row],[precio del paquete]]</f>
        <v>14800</v>
      </c>
      <c r="BO1845" t="s">
        <v>1</v>
      </c>
      <c r="BP1845" t="s">
        <v>1</v>
      </c>
      <c r="BQ1845" t="s">
        <v>1</v>
      </c>
      <c r="BR1845" t="s">
        <v>1</v>
      </c>
      <c r="BS1845" t="s">
        <v>1</v>
      </c>
      <c r="BT1845" t="s">
        <v>1</v>
      </c>
      <c r="BU1845" t="s">
        <v>1</v>
      </c>
      <c r="BV1845" t="s">
        <v>1</v>
      </c>
      <c r="BW1845" t="s">
        <v>0</v>
      </c>
      <c r="BX1845" t="s">
        <v>1</v>
      </c>
      <c r="BY1845" t="s">
        <v>1</v>
      </c>
      <c r="BZ1845" t="s">
        <v>1</v>
      </c>
      <c r="CA1845" t="s">
        <v>1</v>
      </c>
      <c r="CB1845" t="s">
        <v>1</v>
      </c>
      <c r="CD1845" t="str" cm="1">
        <f t="array" aca="1" ref="CD1845" ca="1">eConcatenar(A1845:CB1845,"|")</f>
        <v>uYVIwnbA4a4BGXAB|COM2018-1499|3|MEMORIAL|TABASCO |CARDENAS|MONTERREY |2021-11-13|14800|0|100|50|2|0|0|0|0|0|0|0|0|0|0|0|0|0|0|DENIS|HERNANDEZ|GRACIELA|SOLTERO|X|X|CALLE DE LA CONASUPO SIN NUMERO |MONTERREY |X|9333278563|X|X|X|CALLE DE LA CONASUPO SIN NUMERO |X|LUNES|X|X|X|X|X|DOMICILIO |250|14550|0|0|0|2021-12-16|2021-12-23|x|x|x|x|x|AARMQKP7RFVCNAK|x|HOMBRE|X|14800|X|X|X|X|X|X|X|X|CARDENAS|X|X|X|X|X</v>
      </c>
    </row>
    <row r="1846" spans="1:82" x14ac:dyDescent="0.25">
      <c r="A1846" t="s">
        <v>1980</v>
      </c>
      <c r="B1846" t="s">
        <v>2155</v>
      </c>
      <c r="C1846">
        <v>3</v>
      </c>
      <c r="D1846" t="s">
        <v>3183</v>
      </c>
      <c r="E1846" t="s">
        <v>12</v>
      </c>
      <c r="F1846" t="s">
        <v>0</v>
      </c>
      <c r="G1846" t="s">
        <v>3212</v>
      </c>
      <c r="H1846" t="s">
        <v>3769</v>
      </c>
      <c r="I1846">
        <v>14800</v>
      </c>
      <c r="J1846">
        <v>0</v>
      </c>
      <c r="K1846">
        <v>50</v>
      </c>
      <c r="L1846">
        <v>50</v>
      </c>
      <c r="M1846">
        <v>1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0</v>
      </c>
      <c r="AB1846" t="s">
        <v>4233</v>
      </c>
      <c r="AC1846" t="s">
        <v>4221</v>
      </c>
      <c r="AD1846" t="s">
        <v>4234</v>
      </c>
      <c r="AE1846" t="s">
        <v>4</v>
      </c>
      <c r="AF1846" t="s">
        <v>1</v>
      </c>
      <c r="AG1846" t="s">
        <v>1</v>
      </c>
      <c r="AH1846" t="s">
        <v>5200</v>
      </c>
      <c r="AI1846" t="s">
        <v>3212</v>
      </c>
      <c r="AJ1846" t="s">
        <v>1</v>
      </c>
      <c r="AK1846">
        <v>9371231944</v>
      </c>
      <c r="AL1846" t="s">
        <v>1</v>
      </c>
      <c r="AM1846" t="s">
        <v>1</v>
      </c>
      <c r="AN1846" t="s">
        <v>1</v>
      </c>
      <c r="AO1846" t="s">
        <v>5200</v>
      </c>
      <c r="AP1846" t="s">
        <v>1</v>
      </c>
      <c r="AQ1846" t="s">
        <v>2</v>
      </c>
      <c r="AR1846" t="s">
        <v>1</v>
      </c>
      <c r="AS1846" t="s">
        <v>1</v>
      </c>
      <c r="AT1846" t="s">
        <v>1</v>
      </c>
      <c r="AU1846" t="s">
        <v>1</v>
      </c>
      <c r="AV1846" t="s">
        <v>1</v>
      </c>
      <c r="AW1846" t="s">
        <v>11</v>
      </c>
      <c r="AX1846">
        <f>Tabla1[[#This Row],[precio del paquete]]-Tabla1[[#This Row],[Saldo_Deudor]]</f>
        <v>50</v>
      </c>
      <c r="AY1846">
        <v>14750</v>
      </c>
      <c r="AZ1846">
        <v>0</v>
      </c>
      <c r="BA1846">
        <v>0</v>
      </c>
      <c r="BB1846" s="20">
        <v>0</v>
      </c>
      <c r="BC1846" t="s">
        <v>3769</v>
      </c>
      <c r="BD1846" t="s">
        <v>6039</v>
      </c>
      <c r="BE1846" t="s">
        <v>3</v>
      </c>
      <c r="BF1846" t="s">
        <v>3</v>
      </c>
      <c r="BG1846" t="s">
        <v>3</v>
      </c>
      <c r="BH1846" t="s">
        <v>3</v>
      </c>
      <c r="BI1846" t="s">
        <v>3</v>
      </c>
      <c r="BJ1846" s="18" t="s">
        <v>6133</v>
      </c>
      <c r="BK1846" t="s">
        <v>3</v>
      </c>
      <c r="BL1846" t="s">
        <v>132</v>
      </c>
      <c r="BM1846" t="s">
        <v>1</v>
      </c>
      <c r="BN1846">
        <f>Tabla1[[#This Row],[precio del paquete]]</f>
        <v>14800</v>
      </c>
      <c r="BO1846" t="s">
        <v>1</v>
      </c>
      <c r="BP1846" t="s">
        <v>1</v>
      </c>
      <c r="BQ1846" t="s">
        <v>1</v>
      </c>
      <c r="BR1846" t="s">
        <v>1</v>
      </c>
      <c r="BS1846" t="s">
        <v>1</v>
      </c>
      <c r="BT1846" t="s">
        <v>1</v>
      </c>
      <c r="BU1846" t="s">
        <v>1</v>
      </c>
      <c r="BV1846" t="s">
        <v>1</v>
      </c>
      <c r="BW1846" t="s">
        <v>0</v>
      </c>
      <c r="BX1846" t="s">
        <v>1</v>
      </c>
      <c r="BY1846" t="s">
        <v>1</v>
      </c>
      <c r="BZ1846" t="s">
        <v>1</v>
      </c>
      <c r="CA1846" t="s">
        <v>1</v>
      </c>
      <c r="CB1846" t="s">
        <v>1</v>
      </c>
      <c r="CD1846" t="str" cm="1">
        <f t="array" aca="1" ref="CD1846" ca="1">eConcatenar(A1846:CB1846,"|")</f>
        <v>SZ4EF0McpXBL6Wlr|CAR2022-0490|3|MEMORIAL|TABASCO |CARDENAS|BAJIO |2022-01-29|14800|0|50|50|1|0|0|0|0|0|0|0|0|0|0|0|0|0|0|MARCHENA|GONZALEZ|GLADYS|SOLTERO|X|X|CALLE LA MEXICANA |BAJIO |X|9371231944|X|X|X|CALLE LA MEXICANA |X|LUNES|X|X|X|X|X|DOMICILIO |50|14750|0|0|0|2022-01-29|2022-02-05|x|x|x|x|x|YCRYFAU92K60AMA|x|HOMBRE|X|14800|X|X|X|X|X|X|X|X|CARDENAS|X|X|X|X|X</v>
      </c>
    </row>
    <row r="1847" spans="1:82" x14ac:dyDescent="0.25">
      <c r="A1847" t="s">
        <v>1981</v>
      </c>
      <c r="B1847" t="s">
        <v>2632</v>
      </c>
      <c r="C1847">
        <v>3</v>
      </c>
      <c r="D1847" t="s">
        <v>3183</v>
      </c>
      <c r="E1847" t="s">
        <v>12</v>
      </c>
      <c r="F1847" t="s">
        <v>0</v>
      </c>
      <c r="G1847" t="s">
        <v>3491</v>
      </c>
      <c r="H1847" t="s">
        <v>3987</v>
      </c>
      <c r="I1847">
        <v>14800</v>
      </c>
      <c r="J1847">
        <v>0</v>
      </c>
      <c r="K1847">
        <v>100</v>
      </c>
      <c r="L1847">
        <v>50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0</v>
      </c>
      <c r="AA1847">
        <v>0</v>
      </c>
      <c r="AB1847" t="s">
        <v>4246</v>
      </c>
      <c r="AC1847" t="s">
        <v>4380</v>
      </c>
      <c r="AD1847" t="s">
        <v>4267</v>
      </c>
      <c r="AE1847" t="s">
        <v>4</v>
      </c>
      <c r="AF1847" s="1" t="s">
        <v>1</v>
      </c>
      <c r="AG1847" t="s">
        <v>1</v>
      </c>
      <c r="AH1847" t="s">
        <v>5557</v>
      </c>
      <c r="AI1847" t="s">
        <v>3491</v>
      </c>
      <c r="AJ1847" t="s">
        <v>1</v>
      </c>
      <c r="AK1847">
        <v>9371371021</v>
      </c>
      <c r="AL1847" t="s">
        <v>1</v>
      </c>
      <c r="AM1847" t="s">
        <v>1</v>
      </c>
      <c r="AN1847" t="s">
        <v>1</v>
      </c>
      <c r="AO1847" t="s">
        <v>5557</v>
      </c>
      <c r="AP1847" t="s">
        <v>1</v>
      </c>
      <c r="AQ1847" t="s">
        <v>2</v>
      </c>
      <c r="AR1847" t="s">
        <v>1</v>
      </c>
      <c r="AS1847" t="s">
        <v>1</v>
      </c>
      <c r="AT1847" t="s">
        <v>1</v>
      </c>
      <c r="AU1847" t="s">
        <v>1</v>
      </c>
      <c r="AV1847" t="s">
        <v>1</v>
      </c>
      <c r="AW1847" t="s">
        <v>11</v>
      </c>
      <c r="AX1847">
        <f>Tabla1[[#This Row],[precio del paquete]]-Tabla1[[#This Row],[Saldo_Deudor]]</f>
        <v>100</v>
      </c>
      <c r="AY1847">
        <v>14700</v>
      </c>
      <c r="AZ1847">
        <v>0</v>
      </c>
      <c r="BA1847">
        <v>0</v>
      </c>
      <c r="BB1847" s="20">
        <v>0</v>
      </c>
      <c r="BC1847" t="s">
        <v>3987</v>
      </c>
      <c r="BD1847" t="s">
        <v>3956</v>
      </c>
      <c r="BE1847" s="1" t="s">
        <v>3</v>
      </c>
      <c r="BF1847" t="s">
        <v>3</v>
      </c>
      <c r="BG1847" t="s">
        <v>3</v>
      </c>
      <c r="BH1847" t="s">
        <v>3</v>
      </c>
      <c r="BI1847" t="s">
        <v>3</v>
      </c>
      <c r="BJ1847" s="19" t="s">
        <v>6126</v>
      </c>
      <c r="BK1847" t="s">
        <v>3</v>
      </c>
      <c r="BL1847" t="s">
        <v>132</v>
      </c>
      <c r="BM1847" s="2" t="s">
        <v>1</v>
      </c>
      <c r="BN1847">
        <f>Tabla1[[#This Row],[precio del paquete]]</f>
        <v>14800</v>
      </c>
      <c r="BO1847" t="s">
        <v>1</v>
      </c>
      <c r="BP1847" t="s">
        <v>1</v>
      </c>
      <c r="BQ1847" t="s">
        <v>1</v>
      </c>
      <c r="BR1847" t="s">
        <v>1</v>
      </c>
      <c r="BS1847" t="s">
        <v>1</v>
      </c>
      <c r="BT1847" t="s">
        <v>1</v>
      </c>
      <c r="BU1847" t="s">
        <v>1</v>
      </c>
      <c r="BV1847" t="s">
        <v>1</v>
      </c>
      <c r="BW1847" t="s">
        <v>0</v>
      </c>
      <c r="BX1847" t="s">
        <v>1</v>
      </c>
      <c r="BY1847" t="s">
        <v>1</v>
      </c>
      <c r="BZ1847" t="s">
        <v>1</v>
      </c>
      <c r="CA1847" t="s">
        <v>1</v>
      </c>
      <c r="CB1847" t="s">
        <v>1</v>
      </c>
      <c r="CD1847" t="str" cm="1">
        <f t="array" aca="1" ref="CD1847" ca="1">eConcatenar(A1847:CB1847,"|")</f>
        <v>pxC2nDhkZ2wfSvtl|CAR2021-7239|3|MEMORIAL|TABASCO |CARDENAS|POMOCA |2021-11-26|14800|0|100|50|0|0|0|0|0|0|0|0|0|0|0|0|0|0|0|JIMENEZ|RAMOS|ENRIQUE|SOLTERO|X|X|CALLE 14 EDIFICIO MANZANA-24 DEPARTAMENTO 3-4|POMOCA |X|9371371021|X|X|X|CALLE 14 EDIFICIO MANZANA-24 DEPARTAMENTO 3-4|X|LUNES|X|X|X|X|X|DOMICILIO |100|14700|0|0|0|2021-11-26|2021-12-03|x|x|x|x|x|QWZBUBTG9KVTQO|x|HOMBRE|X|14800|X|X|X|X|X|X|X|X|CARDENAS|X|X|X|X|X</v>
      </c>
    </row>
    <row r="1848" spans="1:82" x14ac:dyDescent="0.25">
      <c r="A1848" t="s">
        <v>1982</v>
      </c>
      <c r="B1848" t="s">
        <v>2633</v>
      </c>
      <c r="C1848">
        <v>3</v>
      </c>
      <c r="D1848" t="s">
        <v>4182</v>
      </c>
      <c r="E1848" t="s">
        <v>12</v>
      </c>
      <c r="F1848" t="s">
        <v>0</v>
      </c>
      <c r="G1848" t="s">
        <v>3491</v>
      </c>
      <c r="H1848" t="s">
        <v>3836</v>
      </c>
      <c r="I1848">
        <v>46000</v>
      </c>
      <c r="J1848">
        <v>0</v>
      </c>
      <c r="K1848">
        <v>200</v>
      </c>
      <c r="L1848">
        <v>50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0</v>
      </c>
      <c r="AB1848" t="s">
        <v>5172</v>
      </c>
      <c r="AC1848" t="s">
        <v>4186</v>
      </c>
      <c r="AD1848" t="s">
        <v>4790</v>
      </c>
      <c r="AE1848" t="s">
        <v>4</v>
      </c>
      <c r="AF1848" t="s">
        <v>1</v>
      </c>
      <c r="AG1848" t="s">
        <v>1</v>
      </c>
      <c r="AH1848" t="s">
        <v>5943</v>
      </c>
      <c r="AI1848" t="s">
        <v>3491</v>
      </c>
      <c r="AJ1848" t="s">
        <v>1</v>
      </c>
      <c r="AK1848">
        <v>9371035586</v>
      </c>
      <c r="AL1848" t="s">
        <v>1</v>
      </c>
      <c r="AM1848" t="s">
        <v>1</v>
      </c>
      <c r="AN1848" t="s">
        <v>1</v>
      </c>
      <c r="AO1848" t="s">
        <v>5943</v>
      </c>
      <c r="AP1848" t="s">
        <v>1</v>
      </c>
      <c r="AQ1848" t="s">
        <v>2</v>
      </c>
      <c r="AR1848" t="s">
        <v>1</v>
      </c>
      <c r="AS1848" t="s">
        <v>1</v>
      </c>
      <c r="AT1848" t="s">
        <v>1</v>
      </c>
      <c r="AU1848" t="s">
        <v>1</v>
      </c>
      <c r="AV1848" t="s">
        <v>1</v>
      </c>
      <c r="AW1848" t="s">
        <v>11</v>
      </c>
      <c r="AX1848">
        <f>Tabla1[[#This Row],[precio del paquete]]-Tabla1[[#This Row],[Saldo_Deudor]]</f>
        <v>200</v>
      </c>
      <c r="AY1848">
        <v>45800</v>
      </c>
      <c r="AZ1848">
        <v>0</v>
      </c>
      <c r="BA1848">
        <v>0</v>
      </c>
      <c r="BB1848" s="20">
        <v>0</v>
      </c>
      <c r="BC1848" t="s">
        <v>3836</v>
      </c>
      <c r="BD1848" t="s">
        <v>6104</v>
      </c>
      <c r="BE1848" t="s">
        <v>3</v>
      </c>
      <c r="BF1848" t="s">
        <v>3</v>
      </c>
      <c r="BG1848" t="s">
        <v>3</v>
      </c>
      <c r="BH1848" t="s">
        <v>3</v>
      </c>
      <c r="BI1848" t="s">
        <v>3</v>
      </c>
      <c r="BJ1848" s="18" t="s">
        <v>6126</v>
      </c>
      <c r="BK1848" t="s">
        <v>3</v>
      </c>
      <c r="BL1848" t="s">
        <v>132</v>
      </c>
      <c r="BM1848" t="s">
        <v>1</v>
      </c>
      <c r="BN1848">
        <f>Tabla1[[#This Row],[precio del paquete]]</f>
        <v>46000</v>
      </c>
      <c r="BO1848" t="s">
        <v>1</v>
      </c>
      <c r="BP1848" t="s">
        <v>1</v>
      </c>
      <c r="BQ1848" t="s">
        <v>1</v>
      </c>
      <c r="BR1848" t="s">
        <v>1</v>
      </c>
      <c r="BS1848" t="s">
        <v>1</v>
      </c>
      <c r="BT1848" t="s">
        <v>1</v>
      </c>
      <c r="BU1848" t="s">
        <v>1</v>
      </c>
      <c r="BV1848" t="s">
        <v>1</v>
      </c>
      <c r="BW1848" t="s">
        <v>0</v>
      </c>
      <c r="BX1848" t="s">
        <v>1</v>
      </c>
      <c r="BY1848" t="s">
        <v>1</v>
      </c>
      <c r="BZ1848" t="s">
        <v>1</v>
      </c>
      <c r="CA1848" t="s">
        <v>1</v>
      </c>
      <c r="CB1848" t="s">
        <v>1</v>
      </c>
      <c r="CD1848" t="str" cm="1">
        <f t="array" aca="1" ref="CD1848" ca="1">eConcatenar(A1848:CB1848,"|")</f>
        <v>RkF4FzSeYIeNb199|CAR2021-7260|3|ESPECIAL ANGELES|TABASCO |CARDENAS|POMOCA |2021-11-27|46000|0|200|50|0|0|0|0|0|0|0|0|0|0|0|0|0|0|0|RODRIGUZ|GARCIA|BELEN|SOLTERO|X|X|CALLE 18 MANZANA 32  |POMOCA |X|9371035586|X|X|X|CALLE 18 MANZANA 32  |X|LUNES|X|X|X|X|X|DOMICILIO |200|45800|0|0|0|2021-11-27|2021-12-04|x|x|x|x|x|QWZBUBTG9KVTQO|x|HOMBRE|X|46000|X|X|X|X|X|X|X|X|CARDENAS|X|X|X|X|X</v>
      </c>
    </row>
    <row r="1849" spans="1:82" x14ac:dyDescent="0.25">
      <c r="A1849" t="s">
        <v>1983</v>
      </c>
      <c r="B1849" t="s">
        <v>2388</v>
      </c>
      <c r="C1849">
        <v>3</v>
      </c>
      <c r="D1849" t="s">
        <v>3183</v>
      </c>
      <c r="E1849" t="s">
        <v>12</v>
      </c>
      <c r="F1849" t="s">
        <v>0</v>
      </c>
      <c r="G1849" t="s">
        <v>3347</v>
      </c>
      <c r="H1849" t="s">
        <v>3911</v>
      </c>
      <c r="I1849">
        <v>14800</v>
      </c>
      <c r="J1849">
        <v>0</v>
      </c>
      <c r="K1849">
        <v>100</v>
      </c>
      <c r="L1849">
        <v>50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</v>
      </c>
      <c r="AA1849">
        <v>0</v>
      </c>
      <c r="AB1849" t="s">
        <v>4201</v>
      </c>
      <c r="AC1849" t="s">
        <v>4206</v>
      </c>
      <c r="AD1849" t="s">
        <v>4320</v>
      </c>
      <c r="AE1849" t="s">
        <v>4</v>
      </c>
      <c r="AF1849" t="s">
        <v>1</v>
      </c>
      <c r="AG1849" t="s">
        <v>1</v>
      </c>
      <c r="AH1849" t="s">
        <v>5385</v>
      </c>
      <c r="AI1849" t="s">
        <v>3347</v>
      </c>
      <c r="AJ1849" t="s">
        <v>1</v>
      </c>
      <c r="AK1849">
        <v>9371710778</v>
      </c>
      <c r="AL1849" t="s">
        <v>1</v>
      </c>
      <c r="AM1849" t="s">
        <v>1</v>
      </c>
      <c r="AN1849" t="s">
        <v>1</v>
      </c>
      <c r="AO1849" t="s">
        <v>5385</v>
      </c>
      <c r="AP1849" t="s">
        <v>1</v>
      </c>
      <c r="AQ1849" t="s">
        <v>2</v>
      </c>
      <c r="AR1849" t="s">
        <v>1</v>
      </c>
      <c r="AS1849" t="s">
        <v>1</v>
      </c>
      <c r="AT1849" t="s">
        <v>1</v>
      </c>
      <c r="AU1849" t="s">
        <v>1</v>
      </c>
      <c r="AV1849" t="s">
        <v>1</v>
      </c>
      <c r="AW1849" t="s">
        <v>11</v>
      </c>
      <c r="AX1849">
        <f>Tabla1[[#This Row],[precio del paquete]]-Tabla1[[#This Row],[Saldo_Deudor]]</f>
        <v>620</v>
      </c>
      <c r="AY1849">
        <v>14180</v>
      </c>
      <c r="AZ1849">
        <v>0</v>
      </c>
      <c r="BA1849">
        <v>0</v>
      </c>
      <c r="BB1849" s="20">
        <v>0</v>
      </c>
      <c r="BC1849" t="s">
        <v>3948</v>
      </c>
      <c r="BD1849" t="s">
        <v>6068</v>
      </c>
      <c r="BE1849" t="s">
        <v>3</v>
      </c>
      <c r="BF1849" t="s">
        <v>3</v>
      </c>
      <c r="BG1849" t="s">
        <v>3</v>
      </c>
      <c r="BH1849" t="s">
        <v>3</v>
      </c>
      <c r="BI1849" t="s">
        <v>3</v>
      </c>
      <c r="BJ1849" s="19" t="s">
        <v>6126</v>
      </c>
      <c r="BK1849" t="s">
        <v>3</v>
      </c>
      <c r="BL1849" t="s">
        <v>132</v>
      </c>
      <c r="BM1849" t="s">
        <v>1</v>
      </c>
      <c r="BN1849">
        <f>Tabla1[[#This Row],[precio del paquete]]</f>
        <v>14800</v>
      </c>
      <c r="BO1849" t="s">
        <v>1</v>
      </c>
      <c r="BP1849" t="s">
        <v>1</v>
      </c>
      <c r="BQ1849" t="s">
        <v>1</v>
      </c>
      <c r="BR1849" t="s">
        <v>1</v>
      </c>
      <c r="BS1849" t="s">
        <v>1</v>
      </c>
      <c r="BT1849" t="s">
        <v>1</v>
      </c>
      <c r="BU1849" t="s">
        <v>1</v>
      </c>
      <c r="BV1849" t="s">
        <v>1</v>
      </c>
      <c r="BW1849" t="s">
        <v>0</v>
      </c>
      <c r="BX1849" t="s">
        <v>1</v>
      </c>
      <c r="BY1849" t="s">
        <v>1</v>
      </c>
      <c r="BZ1849" t="s">
        <v>1</v>
      </c>
      <c r="CA1849" t="s">
        <v>1</v>
      </c>
      <c r="CB1849" t="s">
        <v>1</v>
      </c>
      <c r="CD1849" t="str" cm="1">
        <f t="array" aca="1" ref="CD1849" ca="1">eConcatenar(A1849:CB1849,"|")</f>
        <v>9cacVFmSTPvqZkA8|CAR2021-4086|3|MEMORIAL|TABASCO |CARDENAS|EL CHARCO|2021-07-30|14800|0|100|50|0|0|0|0|0|0|0|0|0|0|0|0|0|0|0|HERNANDEZ|MARTINEZ|CARLOS|SOLTERO|X|X|LOS NARANJO 2 SECCION |EL CHARCO|X|9371710778|X|X|X|LOS NARANJO 2 SECCION |X|LUNES|X|X|X|X|X|DOMICILIO |620|14180|0|0|0|2021-02-11|2021-02-18|x|x|x|x|x|QWZBUBTG9KVTQO|x|HOMBRE|X|14800|X|X|X|X|X|X|X|X|CARDENAS|X|X|X|X|X</v>
      </c>
    </row>
    <row r="1850" spans="1:82" x14ac:dyDescent="0.25">
      <c r="A1850" t="s">
        <v>1984</v>
      </c>
      <c r="B1850" t="s">
        <v>2156</v>
      </c>
      <c r="C1850">
        <v>3</v>
      </c>
      <c r="D1850" t="s">
        <v>3186</v>
      </c>
      <c r="E1850" t="s">
        <v>12</v>
      </c>
      <c r="F1850" t="s">
        <v>0</v>
      </c>
      <c r="G1850" t="s">
        <v>3212</v>
      </c>
      <c r="H1850" t="s">
        <v>3770</v>
      </c>
      <c r="I1850">
        <v>19800</v>
      </c>
      <c r="J1850">
        <v>0</v>
      </c>
      <c r="K1850">
        <v>100</v>
      </c>
      <c r="L1850">
        <v>50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>
        <v>0</v>
      </c>
      <c r="Y1850">
        <v>0</v>
      </c>
      <c r="Z1850">
        <v>0</v>
      </c>
      <c r="AA1850">
        <v>0</v>
      </c>
      <c r="AB1850" t="s">
        <v>8</v>
      </c>
      <c r="AC1850" t="s">
        <v>4184</v>
      </c>
      <c r="AD1850" t="s">
        <v>4235</v>
      </c>
      <c r="AE1850" t="s">
        <v>4</v>
      </c>
      <c r="AF1850" t="s">
        <v>1</v>
      </c>
      <c r="AG1850" t="s">
        <v>1</v>
      </c>
      <c r="AH1850" t="s">
        <v>5201</v>
      </c>
      <c r="AI1850" t="s">
        <v>3212</v>
      </c>
      <c r="AJ1850" t="s">
        <v>1</v>
      </c>
      <c r="AK1850">
        <v>9372711134</v>
      </c>
      <c r="AL1850" t="s">
        <v>1</v>
      </c>
      <c r="AM1850" t="s">
        <v>1</v>
      </c>
      <c r="AN1850" t="s">
        <v>1</v>
      </c>
      <c r="AO1850" t="s">
        <v>5201</v>
      </c>
      <c r="AP1850" t="s">
        <v>1</v>
      </c>
      <c r="AQ1850" t="s">
        <v>2</v>
      </c>
      <c r="AR1850" t="s">
        <v>1</v>
      </c>
      <c r="AS1850" t="s">
        <v>1</v>
      </c>
      <c r="AT1850" t="s">
        <v>1</v>
      </c>
      <c r="AU1850" t="s">
        <v>1</v>
      </c>
      <c r="AV1850" t="s">
        <v>1</v>
      </c>
      <c r="AW1850" t="s">
        <v>11</v>
      </c>
      <c r="AX1850">
        <f>Tabla1[[#This Row],[precio del paquete]]-Tabla1[[#This Row],[Saldo_Deudor]]</f>
        <v>2000</v>
      </c>
      <c r="AY1850">
        <v>17800</v>
      </c>
      <c r="AZ1850">
        <v>0</v>
      </c>
      <c r="BA1850">
        <v>0</v>
      </c>
      <c r="BB1850" s="20">
        <v>0</v>
      </c>
      <c r="BC1850" t="s">
        <v>3814</v>
      </c>
      <c r="BD1850" t="s">
        <v>4059</v>
      </c>
      <c r="BE1850" t="s">
        <v>3</v>
      </c>
      <c r="BF1850" t="s">
        <v>3</v>
      </c>
      <c r="BG1850" t="s">
        <v>3</v>
      </c>
      <c r="BH1850" t="s">
        <v>3</v>
      </c>
      <c r="BI1850" t="s">
        <v>3</v>
      </c>
      <c r="BJ1850" s="18" t="s">
        <v>6126</v>
      </c>
      <c r="BK1850" t="s">
        <v>3</v>
      </c>
      <c r="BL1850" t="s">
        <v>132</v>
      </c>
      <c r="BM1850" t="s">
        <v>1</v>
      </c>
      <c r="BN1850">
        <f>Tabla1[[#This Row],[precio del paquete]]</f>
        <v>19800</v>
      </c>
      <c r="BO1850" t="s">
        <v>1</v>
      </c>
      <c r="BP1850" t="s">
        <v>1</v>
      </c>
      <c r="BQ1850" t="s">
        <v>1</v>
      </c>
      <c r="BR1850" t="s">
        <v>1</v>
      </c>
      <c r="BS1850" t="s">
        <v>1</v>
      </c>
      <c r="BT1850" t="s">
        <v>1</v>
      </c>
      <c r="BU1850" t="s">
        <v>1</v>
      </c>
      <c r="BV1850" t="s">
        <v>1</v>
      </c>
      <c r="BW1850" t="s">
        <v>0</v>
      </c>
      <c r="BX1850" t="s">
        <v>1</v>
      </c>
      <c r="BY1850" t="s">
        <v>1</v>
      </c>
      <c r="BZ1850" t="s">
        <v>1</v>
      </c>
      <c r="CA1850" t="s">
        <v>1</v>
      </c>
      <c r="CB1850" t="s">
        <v>1</v>
      </c>
      <c r="CD1850" t="str" cm="1">
        <f t="array" aca="1" ref="CD1850" ca="1">eConcatenar(A1850:CB1850,"|")</f>
        <v>693yzIUym2d2dnNm|CAR2021-0274|3|ZAFIRO|TABASCO |CARDENAS|BAJIO |2021-01-28|19800|0|100|50|0|0|0|0|0|0|0|0|0|0|0|0|0|0|0|GOMEZ|PEREZ|MARIA DALILA|SOLTERO|X|X|AVENIDA LAS FLORES |BAJIO |X|9372711134|X|X|X|AVENIDA LAS FLORES |X|LUNES|X|X|X|X|X|DOMICILIO |2000|17800|0|0|0|2021-01-11|2021-01-18|x|x|x|x|x|QWZBUBTG9KVTQO|x|HOMBRE|X|19800|X|X|X|X|X|X|X|X|CARDENAS|X|X|X|X|X</v>
      </c>
    </row>
    <row r="1851" spans="1:82" x14ac:dyDescent="0.25">
      <c r="A1851" t="s">
        <v>1985</v>
      </c>
      <c r="B1851" t="s">
        <v>3163</v>
      </c>
      <c r="C1851">
        <v>3</v>
      </c>
      <c r="D1851" t="s">
        <v>3187</v>
      </c>
      <c r="E1851" t="s">
        <v>12</v>
      </c>
      <c r="F1851" t="s">
        <v>0</v>
      </c>
      <c r="G1851" t="s">
        <v>3740</v>
      </c>
      <c r="H1851" t="s">
        <v>4168</v>
      </c>
      <c r="I1851">
        <v>12900</v>
      </c>
      <c r="J1851">
        <v>0</v>
      </c>
      <c r="K1851">
        <v>100</v>
      </c>
      <c r="L1851">
        <v>50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</v>
      </c>
      <c r="AA1851">
        <v>0</v>
      </c>
      <c r="AB1851" t="s">
        <v>4383</v>
      </c>
      <c r="AC1851" t="s">
        <v>4186</v>
      </c>
      <c r="AD1851" t="s">
        <v>5173</v>
      </c>
      <c r="AE1851" t="s">
        <v>4</v>
      </c>
      <c r="AF1851" t="s">
        <v>1</v>
      </c>
      <c r="AG1851" t="s">
        <v>1</v>
      </c>
      <c r="AH1851" t="s">
        <v>5944</v>
      </c>
      <c r="AI1851" t="s">
        <v>3740</v>
      </c>
      <c r="AJ1851" t="s">
        <v>1</v>
      </c>
      <c r="AK1851">
        <v>9373724070</v>
      </c>
      <c r="AL1851" t="s">
        <v>1</v>
      </c>
      <c r="AM1851" t="s">
        <v>1</v>
      </c>
      <c r="AN1851" t="s">
        <v>1</v>
      </c>
      <c r="AO1851" t="s">
        <v>5944</v>
      </c>
      <c r="AP1851" t="s">
        <v>1</v>
      </c>
      <c r="AQ1851" t="s">
        <v>2</v>
      </c>
      <c r="AR1851" t="s">
        <v>1</v>
      </c>
      <c r="AS1851" t="s">
        <v>1</v>
      </c>
      <c r="AT1851" t="s">
        <v>1</v>
      </c>
      <c r="AU1851" t="s">
        <v>1</v>
      </c>
      <c r="AV1851" t="s">
        <v>1</v>
      </c>
      <c r="AW1851" t="s">
        <v>11</v>
      </c>
      <c r="AX1851">
        <f>Tabla1[[#This Row],[precio del paquete]]-Tabla1[[#This Row],[Saldo_Deudor]]</f>
        <v>2900</v>
      </c>
      <c r="AY1851">
        <v>10000</v>
      </c>
      <c r="AZ1851">
        <v>0</v>
      </c>
      <c r="BA1851">
        <v>0</v>
      </c>
      <c r="BB1851" s="20">
        <v>0</v>
      </c>
      <c r="BC1851" t="s">
        <v>6028</v>
      </c>
      <c r="BD1851" t="s">
        <v>3915</v>
      </c>
      <c r="BE1851" t="s">
        <v>3</v>
      </c>
      <c r="BF1851" t="s">
        <v>3</v>
      </c>
      <c r="BG1851" t="s">
        <v>3</v>
      </c>
      <c r="BH1851" t="s">
        <v>3</v>
      </c>
      <c r="BI1851" t="s">
        <v>3</v>
      </c>
      <c r="BJ1851" s="19" t="s">
        <v>6126</v>
      </c>
      <c r="BK1851" t="s">
        <v>3</v>
      </c>
      <c r="BL1851" t="s">
        <v>132</v>
      </c>
      <c r="BM1851" t="s">
        <v>1</v>
      </c>
      <c r="BN1851">
        <f>Tabla1[[#This Row],[precio del paquete]]</f>
        <v>12900</v>
      </c>
      <c r="BO1851" t="s">
        <v>1</v>
      </c>
      <c r="BP1851" t="s">
        <v>1</v>
      </c>
      <c r="BQ1851" t="s">
        <v>1</v>
      </c>
      <c r="BR1851" t="s">
        <v>1</v>
      </c>
      <c r="BS1851" t="s">
        <v>1</v>
      </c>
      <c r="BT1851" t="s">
        <v>1</v>
      </c>
      <c r="BU1851" t="s">
        <v>1</v>
      </c>
      <c r="BV1851" t="s">
        <v>1</v>
      </c>
      <c r="BW1851" t="s">
        <v>0</v>
      </c>
      <c r="BX1851" t="s">
        <v>1</v>
      </c>
      <c r="BY1851" t="s">
        <v>1</v>
      </c>
      <c r="BZ1851" t="s">
        <v>1</v>
      </c>
      <c r="CA1851" t="s">
        <v>1</v>
      </c>
      <c r="CB1851" t="s">
        <v>1</v>
      </c>
      <c r="CD1851" t="str" cm="1">
        <f t="array" aca="1" ref="CD1851" ca="1">eConcatenar(A1851:CB1851,"|")</f>
        <v>JQdaVGkrmYt4EtYU|CAR2020-3285|3|ECONOLINE|TABASCO |CARDENAS|LAPALMA |2020-09-22|12900|0|100|50|0|0|0|0|0|0|0|0|0|0|0|0|0|0|0|ANGELES|GARCIA|MARISSA|SOLTERO|X|X|RICARDO FLORES MAGON|LAPALMA |X|9373724070|X|X|X|RICARDO FLORES MAGON|X|LUNES|X|X|X|X|X|DOMICILIO |2900|10000|0|0|0|2021-05-21|2021-05-28|x|x|x|x|x|QWZBUBTG9KVTQO|x|HOMBRE|X|12900|X|X|X|X|X|X|X|X|CARDENAS|X|X|X|X|X</v>
      </c>
    </row>
    <row r="1852" spans="1:82" x14ac:dyDescent="0.25">
      <c r="A1852" t="s">
        <v>1986</v>
      </c>
      <c r="B1852" t="s">
        <v>2560</v>
      </c>
      <c r="C1852">
        <v>3</v>
      </c>
      <c r="D1852" t="s">
        <v>14</v>
      </c>
      <c r="E1852" t="s">
        <v>12</v>
      </c>
      <c r="F1852" t="s">
        <v>0</v>
      </c>
      <c r="G1852" t="s">
        <v>3455</v>
      </c>
      <c r="H1852" t="s">
        <v>3959</v>
      </c>
      <c r="I1852">
        <v>12900</v>
      </c>
      <c r="J1852">
        <v>0</v>
      </c>
      <c r="K1852">
        <v>200</v>
      </c>
      <c r="L1852">
        <v>50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V1852">
        <v>0</v>
      </c>
      <c r="W1852">
        <v>0</v>
      </c>
      <c r="X1852">
        <v>0</v>
      </c>
      <c r="Y1852">
        <v>0</v>
      </c>
      <c r="Z1852">
        <v>0</v>
      </c>
      <c r="AA1852">
        <v>0</v>
      </c>
      <c r="AB1852" t="s">
        <v>4730</v>
      </c>
      <c r="AC1852" t="s">
        <v>4186</v>
      </c>
      <c r="AD1852" t="s">
        <v>4731</v>
      </c>
      <c r="AE1852" t="s">
        <v>4</v>
      </c>
      <c r="AF1852" t="s">
        <v>1</v>
      </c>
      <c r="AG1852" t="s">
        <v>1</v>
      </c>
      <c r="AH1852" t="s">
        <v>5504</v>
      </c>
      <c r="AI1852" t="s">
        <v>3455</v>
      </c>
      <c r="AJ1852" t="s">
        <v>1</v>
      </c>
      <c r="AK1852">
        <v>9371185082</v>
      </c>
      <c r="AL1852" t="s">
        <v>1</v>
      </c>
      <c r="AM1852" t="s">
        <v>1</v>
      </c>
      <c r="AN1852" t="s">
        <v>1</v>
      </c>
      <c r="AO1852" t="s">
        <v>5504</v>
      </c>
      <c r="AP1852" t="s">
        <v>1</v>
      </c>
      <c r="AQ1852" t="s">
        <v>2</v>
      </c>
      <c r="AR1852" t="s">
        <v>1</v>
      </c>
      <c r="AS1852" t="s">
        <v>1</v>
      </c>
      <c r="AT1852" t="s">
        <v>1</v>
      </c>
      <c r="AU1852" t="s">
        <v>1</v>
      </c>
      <c r="AV1852" t="s">
        <v>1</v>
      </c>
      <c r="AW1852" t="s">
        <v>11</v>
      </c>
      <c r="AX1852">
        <f>Tabla1[[#This Row],[precio del paquete]]-Tabla1[[#This Row],[Saldo_Deudor]]</f>
        <v>2200</v>
      </c>
      <c r="AY1852">
        <v>10700</v>
      </c>
      <c r="AZ1852">
        <v>0</v>
      </c>
      <c r="BA1852">
        <v>0</v>
      </c>
      <c r="BB1852" s="20">
        <v>0</v>
      </c>
      <c r="BC1852" t="s">
        <v>3873</v>
      </c>
      <c r="BD1852" t="s">
        <v>4154</v>
      </c>
      <c r="BE1852" t="s">
        <v>3</v>
      </c>
      <c r="BF1852" t="s">
        <v>3</v>
      </c>
      <c r="BG1852" t="s">
        <v>3</v>
      </c>
      <c r="BH1852" t="s">
        <v>3</v>
      </c>
      <c r="BI1852" t="s">
        <v>3</v>
      </c>
      <c r="BJ1852" s="18" t="s">
        <v>6126</v>
      </c>
      <c r="BK1852" t="s">
        <v>3</v>
      </c>
      <c r="BL1852" t="s">
        <v>132</v>
      </c>
      <c r="BM1852" t="s">
        <v>1</v>
      </c>
      <c r="BN1852">
        <f>Tabla1[[#This Row],[precio del paquete]]</f>
        <v>12900</v>
      </c>
      <c r="BO1852" t="s">
        <v>1</v>
      </c>
      <c r="BP1852" t="s">
        <v>1</v>
      </c>
      <c r="BQ1852" t="s">
        <v>1</v>
      </c>
      <c r="BR1852" t="s">
        <v>1</v>
      </c>
      <c r="BS1852" t="s">
        <v>1</v>
      </c>
      <c r="BT1852" t="s">
        <v>1</v>
      </c>
      <c r="BU1852" t="s">
        <v>1</v>
      </c>
      <c r="BV1852" t="s">
        <v>1</v>
      </c>
      <c r="BW1852" t="s">
        <v>0</v>
      </c>
      <c r="BX1852" t="s">
        <v>1</v>
      </c>
      <c r="BY1852" t="s">
        <v>1</v>
      </c>
      <c r="BZ1852" t="s">
        <v>1</v>
      </c>
      <c r="CA1852" t="s">
        <v>1</v>
      </c>
      <c r="CB1852" t="s">
        <v>1</v>
      </c>
      <c r="CD1852" t="str" cm="1">
        <f t="array" aca="1" ref="CD1852" ca="1">eConcatenar(A1852:CB1852,"|")</f>
        <v>6jMfcZmW8raWBpn2|CAR2020-3405|3|ECONOLINE |TABASCO |CARDENAS|NUEVA ZELANDIA |2020-09-23|12900|0|200|50|0|0|0|0|0|0|0|0|0|0|0|0|0|0|0|OSORIO|GARCIA|MATEO|SOLTERO|X|X|ENTRADA A NUEVA ZELANCIA |NUEVA ZELANDIA |X|9371185082|X|X|X|ENTRADA A NUEVA ZELANCIA |X|LUNES|X|X|X|X|X|DOMICILIO |2200|10700|0|0|0|2021-06-01|2021-06-08|x|x|x|x|x|QWZBUBTG9KVTQO|x|HOMBRE|X|12900|X|X|X|X|X|X|X|X|CARDENAS|X|X|X|X|X</v>
      </c>
    </row>
    <row r="1853" spans="1:82" x14ac:dyDescent="0.25">
      <c r="A1853" t="s">
        <v>1987</v>
      </c>
      <c r="B1853" t="s">
        <v>3164</v>
      </c>
      <c r="C1853">
        <v>3</v>
      </c>
      <c r="D1853" t="s">
        <v>3183</v>
      </c>
      <c r="E1853" t="s">
        <v>12</v>
      </c>
      <c r="F1853" t="s">
        <v>0</v>
      </c>
      <c r="G1853" t="s">
        <v>3741</v>
      </c>
      <c r="H1853" t="s">
        <v>3773</v>
      </c>
      <c r="I1853">
        <v>14800</v>
      </c>
      <c r="J1853">
        <v>0</v>
      </c>
      <c r="K1853">
        <v>50</v>
      </c>
      <c r="L1853">
        <v>50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  <c r="AA1853">
        <v>0</v>
      </c>
      <c r="AB1853" t="s">
        <v>5174</v>
      </c>
      <c r="AC1853" t="s">
        <v>7</v>
      </c>
      <c r="AD1853" t="s">
        <v>4454</v>
      </c>
      <c r="AE1853" t="s">
        <v>4</v>
      </c>
      <c r="AF1853" t="s">
        <v>1</v>
      </c>
      <c r="AG1853" t="s">
        <v>1</v>
      </c>
      <c r="AH1853" t="s">
        <v>5945</v>
      </c>
      <c r="AI1853" t="s">
        <v>3741</v>
      </c>
      <c r="AJ1853" t="s">
        <v>1</v>
      </c>
      <c r="AK1853">
        <v>9984008103</v>
      </c>
      <c r="AL1853" t="s">
        <v>1</v>
      </c>
      <c r="AM1853" t="s">
        <v>1</v>
      </c>
      <c r="AN1853" t="s">
        <v>1</v>
      </c>
      <c r="AO1853" t="s">
        <v>5945</v>
      </c>
      <c r="AP1853" t="s">
        <v>1</v>
      </c>
      <c r="AQ1853" t="s">
        <v>2</v>
      </c>
      <c r="AR1853" t="s">
        <v>1</v>
      </c>
      <c r="AS1853" t="s">
        <v>1</v>
      </c>
      <c r="AT1853" t="s">
        <v>1</v>
      </c>
      <c r="AU1853" t="s">
        <v>1</v>
      </c>
      <c r="AV1853" t="s">
        <v>1</v>
      </c>
      <c r="AW1853" t="s">
        <v>11</v>
      </c>
      <c r="AX1853">
        <f>Tabla1[[#This Row],[precio del paquete]]-Tabla1[[#This Row],[Saldo_Deudor]]</f>
        <v>50</v>
      </c>
      <c r="AY1853">
        <v>14750</v>
      </c>
      <c r="AZ1853">
        <v>0</v>
      </c>
      <c r="BA1853">
        <v>0</v>
      </c>
      <c r="BB1853" s="20">
        <v>0</v>
      </c>
      <c r="BC1853" t="s">
        <v>3773</v>
      </c>
      <c r="BD1853" t="s">
        <v>3904</v>
      </c>
      <c r="BE1853" t="s">
        <v>3</v>
      </c>
      <c r="BF1853" t="s">
        <v>3</v>
      </c>
      <c r="BG1853" t="s">
        <v>3</v>
      </c>
      <c r="BH1853" t="s">
        <v>3</v>
      </c>
      <c r="BI1853" t="s">
        <v>3</v>
      </c>
      <c r="BJ1853" s="19" t="s">
        <v>6126</v>
      </c>
      <c r="BK1853" t="s">
        <v>3</v>
      </c>
      <c r="BL1853" t="s">
        <v>132</v>
      </c>
      <c r="BM1853" t="s">
        <v>1</v>
      </c>
      <c r="BN1853">
        <f>Tabla1[[#This Row],[precio del paquete]]</f>
        <v>14800</v>
      </c>
      <c r="BO1853" t="s">
        <v>1</v>
      </c>
      <c r="BP1853" t="s">
        <v>1</v>
      </c>
      <c r="BQ1853" t="s">
        <v>1</v>
      </c>
      <c r="BR1853" t="s">
        <v>1</v>
      </c>
      <c r="BS1853" t="s">
        <v>1</v>
      </c>
      <c r="BT1853" t="s">
        <v>1</v>
      </c>
      <c r="BU1853" t="s">
        <v>1</v>
      </c>
      <c r="BV1853" t="s">
        <v>1</v>
      </c>
      <c r="BW1853" t="s">
        <v>0</v>
      </c>
      <c r="BX1853" t="s">
        <v>1</v>
      </c>
      <c r="BY1853" t="s">
        <v>1</v>
      </c>
      <c r="BZ1853" t="s">
        <v>1</v>
      </c>
      <c r="CA1853" t="s">
        <v>1</v>
      </c>
      <c r="CB1853" t="s">
        <v>1</v>
      </c>
      <c r="CD1853" t="str" cm="1">
        <f t="array" aca="1" ref="CD1853" ca="1">eConcatenar(A1853:CB1853,"|")</f>
        <v>NnESKlH9ThssJBiW|CAR2021-5478|3|MEMORIAL|TABASCO |CARDENAS|LA VIA |2021-09-22|14800|0|50|50|0|0|0|0|0|0|0|0|0|0|0|0|0|0|0|LAZO|LOPEZ|JAVIER|SOLTERO|X|X|ENTRADA LA VIA CALLE PRINCIPAL |LA VIA |X|9984008103|X|X|X|ENTRADA LA VIA CALLE PRINCIPAL |X|LUNES|X|X|X|X|X|DOMICILIO |50|14750|0|0|0|2021-09-22|2021-09-29|x|x|x|x|x|QWZBUBTG9KVTQO|x|HOMBRE|X|14800|X|X|X|X|X|X|X|X|CARDENAS|X|X|X|X|X</v>
      </c>
    </row>
    <row r="1854" spans="1:82" x14ac:dyDescent="0.25">
      <c r="A1854" t="s">
        <v>1988</v>
      </c>
      <c r="B1854" t="s">
        <v>2324</v>
      </c>
      <c r="C1854">
        <v>3</v>
      </c>
      <c r="D1854" t="s">
        <v>3185</v>
      </c>
      <c r="E1854" t="s">
        <v>12</v>
      </c>
      <c r="F1854" t="s">
        <v>0</v>
      </c>
      <c r="G1854" t="s">
        <v>3309</v>
      </c>
      <c r="H1854" t="s">
        <v>3878</v>
      </c>
      <c r="I1854">
        <v>12900</v>
      </c>
      <c r="J1854">
        <v>0</v>
      </c>
      <c r="K1854">
        <v>200</v>
      </c>
      <c r="L1854">
        <v>50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  <c r="Y1854">
        <v>0</v>
      </c>
      <c r="Z1854">
        <v>0</v>
      </c>
      <c r="AA1854">
        <v>0</v>
      </c>
      <c r="AB1854" t="s">
        <v>4230</v>
      </c>
      <c r="AC1854" t="s">
        <v>4190</v>
      </c>
      <c r="AD1854" t="s">
        <v>4371</v>
      </c>
      <c r="AE1854" t="s">
        <v>4</v>
      </c>
      <c r="AF1854" t="s">
        <v>1</v>
      </c>
      <c r="AG1854" t="s">
        <v>1</v>
      </c>
      <c r="AH1854" t="s">
        <v>5343</v>
      </c>
      <c r="AI1854" t="s">
        <v>3309</v>
      </c>
      <c r="AJ1854" t="s">
        <v>1</v>
      </c>
      <c r="AK1854">
        <v>9372706413</v>
      </c>
      <c r="AL1854" t="s">
        <v>1</v>
      </c>
      <c r="AM1854" t="s">
        <v>1</v>
      </c>
      <c r="AN1854" t="s">
        <v>1</v>
      </c>
      <c r="AO1854" t="s">
        <v>5343</v>
      </c>
      <c r="AP1854" t="s">
        <v>1</v>
      </c>
      <c r="AQ1854" t="s">
        <v>2</v>
      </c>
      <c r="AR1854" t="s">
        <v>1</v>
      </c>
      <c r="AS1854" t="s">
        <v>1</v>
      </c>
      <c r="AT1854" t="s">
        <v>1</v>
      </c>
      <c r="AU1854" t="s">
        <v>1</v>
      </c>
      <c r="AV1854" t="s">
        <v>1</v>
      </c>
      <c r="AW1854" t="s">
        <v>11</v>
      </c>
      <c r="AX1854">
        <f>Tabla1[[#This Row],[precio del paquete]]-Tabla1[[#This Row],[Saldo_Deudor]]</f>
        <v>600</v>
      </c>
      <c r="AY1854">
        <v>12300</v>
      </c>
      <c r="AZ1854">
        <v>0</v>
      </c>
      <c r="BA1854">
        <v>0</v>
      </c>
      <c r="BB1854" s="20">
        <v>0</v>
      </c>
      <c r="BC1854" t="s">
        <v>5973</v>
      </c>
      <c r="BD1854" t="s">
        <v>6063</v>
      </c>
      <c r="BE1854" t="s">
        <v>3</v>
      </c>
      <c r="BF1854" t="s">
        <v>3</v>
      </c>
      <c r="BG1854" t="s">
        <v>3</v>
      </c>
      <c r="BH1854" t="s">
        <v>3</v>
      </c>
      <c r="BI1854" t="s">
        <v>3</v>
      </c>
      <c r="BJ1854" s="18" t="s">
        <v>6126</v>
      </c>
      <c r="BK1854" t="s">
        <v>3</v>
      </c>
      <c r="BL1854" t="s">
        <v>132</v>
      </c>
      <c r="BM1854" t="s">
        <v>1</v>
      </c>
      <c r="BN1854">
        <f>Tabla1[[#This Row],[precio del paquete]]</f>
        <v>12900</v>
      </c>
      <c r="BO1854" t="s">
        <v>1</v>
      </c>
      <c r="BP1854" t="s">
        <v>1</v>
      </c>
      <c r="BQ1854" t="s">
        <v>1</v>
      </c>
      <c r="BR1854" t="s">
        <v>1</v>
      </c>
      <c r="BS1854" t="s">
        <v>1</v>
      </c>
      <c r="BT1854" t="s">
        <v>1</v>
      </c>
      <c r="BU1854" t="s">
        <v>1</v>
      </c>
      <c r="BV1854" t="s">
        <v>1</v>
      </c>
      <c r="BW1854" t="s">
        <v>0</v>
      </c>
      <c r="BX1854" t="s">
        <v>1</v>
      </c>
      <c r="BY1854" t="s">
        <v>1</v>
      </c>
      <c r="BZ1854" t="s">
        <v>1</v>
      </c>
      <c r="CA1854" t="s">
        <v>1</v>
      </c>
      <c r="CB1854" t="s">
        <v>1</v>
      </c>
      <c r="CD1854" t="str" cm="1">
        <f t="array" aca="1" ref="CD1854" ca="1">eConcatenar(A1854:CB1854,"|")</f>
        <v>4KSYhgE7kOjgXXSO|CAR2021-0680|3|IMPERIAL DE LUJO|TABASCO |CARDENAS|EJIDO BAJIO 2 SECCION |2021-03-03|12900|0|200|50|0|0|0|0|0|0|0|0|0|0|0|0|0|0|0|VELAZQUEZ|OLIVA|RICARDO|SOLTERO|X|X|CALLE SIN NOMBRE|EJIDO BAJIO 2 SECCION |X|9372706413|X|X|X|CALLE SIN NOMBRE|X|LUNES|X|X|X|X|X|DOMICILIO |600|12300|0|0|0|2021-04-17|2021-04-24|x|x|x|x|x|QWZBUBTG9KVTQO|x|HOMBRE|X|12900|X|X|X|X|X|X|X|X|CARDENAS|X|X|X|X|X</v>
      </c>
    </row>
    <row r="1855" spans="1:82" x14ac:dyDescent="0.25">
      <c r="A1855" t="s">
        <v>1989</v>
      </c>
      <c r="B1855" t="s">
        <v>3165</v>
      </c>
      <c r="C1855">
        <v>3</v>
      </c>
      <c r="D1855" t="s">
        <v>3185</v>
      </c>
      <c r="E1855" t="s">
        <v>12</v>
      </c>
      <c r="F1855" t="s">
        <v>0</v>
      </c>
      <c r="G1855" t="s">
        <v>3742</v>
      </c>
      <c r="H1855" t="s">
        <v>3820</v>
      </c>
      <c r="I1855">
        <v>12900</v>
      </c>
      <c r="J1855">
        <v>0</v>
      </c>
      <c r="K1855">
        <v>100</v>
      </c>
      <c r="L1855">
        <v>50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0</v>
      </c>
      <c r="AB1855" t="s">
        <v>5175</v>
      </c>
      <c r="AC1855" t="s">
        <v>8</v>
      </c>
      <c r="AD1855" t="s">
        <v>4548</v>
      </c>
      <c r="AE1855" t="s">
        <v>4</v>
      </c>
      <c r="AF1855" t="s">
        <v>1</v>
      </c>
      <c r="AG1855" t="s">
        <v>1</v>
      </c>
      <c r="AH1855" t="s">
        <v>5946</v>
      </c>
      <c r="AI1855" t="s">
        <v>3742</v>
      </c>
      <c r="AJ1855" t="s">
        <v>1</v>
      </c>
      <c r="AK1855">
        <v>9371758101</v>
      </c>
      <c r="AL1855" t="s">
        <v>1</v>
      </c>
      <c r="AM1855" t="s">
        <v>1</v>
      </c>
      <c r="AN1855" t="s">
        <v>1</v>
      </c>
      <c r="AO1855" t="s">
        <v>5946</v>
      </c>
      <c r="AP1855" t="s">
        <v>1</v>
      </c>
      <c r="AQ1855" t="s">
        <v>2</v>
      </c>
      <c r="AR1855" t="s">
        <v>1</v>
      </c>
      <c r="AS1855" t="s">
        <v>1</v>
      </c>
      <c r="AT1855" t="s">
        <v>1</v>
      </c>
      <c r="AU1855" t="s">
        <v>1</v>
      </c>
      <c r="AV1855" t="s">
        <v>1</v>
      </c>
      <c r="AW1855" t="s">
        <v>11</v>
      </c>
      <c r="AX1855">
        <f>Tabla1[[#This Row],[precio del paquete]]-Tabla1[[#This Row],[Saldo_Deudor]]</f>
        <v>1200</v>
      </c>
      <c r="AY1855">
        <v>11700</v>
      </c>
      <c r="AZ1855">
        <v>0</v>
      </c>
      <c r="BA1855">
        <v>0</v>
      </c>
      <c r="BB1855" s="20">
        <v>0</v>
      </c>
      <c r="BC1855" t="s">
        <v>6029</v>
      </c>
      <c r="BD1855" t="s">
        <v>4054</v>
      </c>
      <c r="BE1855" t="s">
        <v>3</v>
      </c>
      <c r="BF1855" t="s">
        <v>3</v>
      </c>
      <c r="BG1855" t="s">
        <v>3</v>
      </c>
      <c r="BH1855" t="s">
        <v>3</v>
      </c>
      <c r="BI1855" t="s">
        <v>3</v>
      </c>
      <c r="BJ1855" s="19" t="s">
        <v>6126</v>
      </c>
      <c r="BK1855" t="s">
        <v>3</v>
      </c>
      <c r="BL1855" t="s">
        <v>132</v>
      </c>
      <c r="BM1855" t="s">
        <v>1</v>
      </c>
      <c r="BN1855">
        <f>Tabla1[[#This Row],[precio del paquete]]</f>
        <v>12900</v>
      </c>
      <c r="BO1855" t="s">
        <v>1</v>
      </c>
      <c r="BP1855" t="s">
        <v>1</v>
      </c>
      <c r="BQ1855" t="s">
        <v>1</v>
      </c>
      <c r="BR1855" t="s">
        <v>1</v>
      </c>
      <c r="BS1855" t="s">
        <v>1</v>
      </c>
      <c r="BT1855" t="s">
        <v>1</v>
      </c>
      <c r="BU1855" t="s">
        <v>1</v>
      </c>
      <c r="BV1855" t="s">
        <v>1</v>
      </c>
      <c r="BW1855" t="s">
        <v>0</v>
      </c>
      <c r="BX1855" t="s">
        <v>1</v>
      </c>
      <c r="BY1855" t="s">
        <v>1</v>
      </c>
      <c r="BZ1855" t="s">
        <v>1</v>
      </c>
      <c r="CA1855" t="s">
        <v>1</v>
      </c>
      <c r="CB1855" t="s">
        <v>1</v>
      </c>
      <c r="CD1855" t="str" cm="1">
        <f t="array" aca="1" ref="CD1855" ca="1">eConcatenar(A1855:CB1855,"|")</f>
        <v>Amra4lztEJsd4eUA|CAR2021-0431|3|IMPERIAL DE LUJO|TABASCO |CARDENAS|NUEVO PROGRESO |2021-10-02|12900|0|100|50|0|0|0|0|0|0|0|0|0|0|0|0|0|0|0|LUCIANO|GOMEZ|CANDELARIA|SOLTERO|X|X|GREGORIO MENDEZ |NUEVO PROGRESO |X|9371758101|X|X|X|GREGORIO MENDEZ |X|LUNES|X|X|X|X|X|DOMICILIO |1200|11700|0|0|0|2021-01-20|2021-01-27|x|x|x|x|x|QWZBUBTG9KVTQO|x|HOMBRE|X|12900|X|X|X|X|X|X|X|X|CARDENAS|X|X|X|X|X</v>
      </c>
    </row>
    <row r="1856" spans="1:82" x14ac:dyDescent="0.25">
      <c r="A1856" t="s">
        <v>1990</v>
      </c>
      <c r="B1856" t="s">
        <v>3166</v>
      </c>
      <c r="C1856">
        <v>3</v>
      </c>
      <c r="D1856" t="s">
        <v>14</v>
      </c>
      <c r="E1856" t="s">
        <v>12</v>
      </c>
      <c r="F1856" t="s">
        <v>0</v>
      </c>
      <c r="G1856" t="s">
        <v>3743</v>
      </c>
      <c r="H1856" t="s">
        <v>3763</v>
      </c>
      <c r="I1856">
        <v>12900</v>
      </c>
      <c r="J1856">
        <v>0</v>
      </c>
      <c r="K1856" t="s">
        <v>1</v>
      </c>
      <c r="L1856">
        <v>50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  <c r="AA1856">
        <v>0</v>
      </c>
      <c r="AB1856" t="s">
        <v>4494</v>
      </c>
      <c r="AC1856" t="s">
        <v>4217</v>
      </c>
      <c r="AD1856" t="s">
        <v>5176</v>
      </c>
      <c r="AE1856" t="s">
        <v>4</v>
      </c>
      <c r="AF1856" t="s">
        <v>1</v>
      </c>
      <c r="AG1856" t="s">
        <v>1</v>
      </c>
      <c r="AH1856" t="s">
        <v>5947</v>
      </c>
      <c r="AI1856" t="s">
        <v>3743</v>
      </c>
      <c r="AJ1856" t="s">
        <v>1</v>
      </c>
      <c r="AK1856">
        <v>9371715116</v>
      </c>
      <c r="AL1856" t="s">
        <v>1</v>
      </c>
      <c r="AM1856" t="s">
        <v>1</v>
      </c>
      <c r="AN1856" t="s">
        <v>1</v>
      </c>
      <c r="AO1856" t="s">
        <v>5947</v>
      </c>
      <c r="AP1856" t="s">
        <v>1</v>
      </c>
      <c r="AQ1856" t="s">
        <v>2</v>
      </c>
      <c r="AR1856" t="s">
        <v>1</v>
      </c>
      <c r="AS1856" t="s">
        <v>1</v>
      </c>
      <c r="AT1856" t="s">
        <v>1</v>
      </c>
      <c r="AU1856" t="s">
        <v>1</v>
      </c>
      <c r="AV1856" t="s">
        <v>1</v>
      </c>
      <c r="AW1856" t="s">
        <v>11</v>
      </c>
      <c r="AX1856">
        <f>Tabla1[[#This Row],[precio del paquete]]-Tabla1[[#This Row],[Saldo_Deudor]]</f>
        <v>4100</v>
      </c>
      <c r="AY1856">
        <v>8800</v>
      </c>
      <c r="AZ1856">
        <v>0</v>
      </c>
      <c r="BA1856">
        <v>0</v>
      </c>
      <c r="BB1856" s="20">
        <v>0</v>
      </c>
      <c r="BC1856" t="s">
        <v>6030</v>
      </c>
      <c r="BD1856" t="s">
        <v>3925</v>
      </c>
      <c r="BE1856" t="s">
        <v>3</v>
      </c>
      <c r="BF1856" t="s">
        <v>3</v>
      </c>
      <c r="BG1856" t="s">
        <v>3</v>
      </c>
      <c r="BH1856" t="s">
        <v>3</v>
      </c>
      <c r="BI1856" t="s">
        <v>3</v>
      </c>
      <c r="BJ1856" s="18" t="s">
        <v>6126</v>
      </c>
      <c r="BK1856" t="s">
        <v>3</v>
      </c>
      <c r="BL1856" t="s">
        <v>132</v>
      </c>
      <c r="BM1856" t="s">
        <v>1</v>
      </c>
      <c r="BN1856">
        <f>Tabla1[[#This Row],[precio del paquete]]</f>
        <v>12900</v>
      </c>
      <c r="BO1856" t="s">
        <v>1</v>
      </c>
      <c r="BP1856" t="s">
        <v>1</v>
      </c>
      <c r="BQ1856" t="s">
        <v>1</v>
      </c>
      <c r="BR1856" t="s">
        <v>1</v>
      </c>
      <c r="BS1856" t="s">
        <v>1</v>
      </c>
      <c r="BT1856" t="s">
        <v>1</v>
      </c>
      <c r="BU1856" t="s">
        <v>1</v>
      </c>
      <c r="BV1856" t="s">
        <v>1</v>
      </c>
      <c r="BW1856" t="s">
        <v>0</v>
      </c>
      <c r="BX1856" t="s">
        <v>1</v>
      </c>
      <c r="BY1856" t="s">
        <v>1</v>
      </c>
      <c r="BZ1856" t="s">
        <v>1</v>
      </c>
      <c r="CA1856" t="s">
        <v>1</v>
      </c>
      <c r="CB1856" t="s">
        <v>1</v>
      </c>
      <c r="CD1856" t="str" cm="1">
        <f t="array" aca="1" ref="CD1856" ca="1">eConcatenar(A1856:CB1856,"|")</f>
        <v>X9nkuALfTH0A95OZ|CAR2019-3569|3|ECONOLINE |TABASCO |CARDENAS|PUEBLO NUEVO |2022-02-01|12900|0|X|50|0|0|0|0|0|0|0|0|0|0|0|0|0|0|0|DIAZ|RODRIGUEZ|JOSE DE LOS SANTO|SOLTERO|X|X|JOAQUIN CUEVAS |PUEBLO NUEVO |X|9371715116|X|X|X|JOAQUIN CUEVAS |X|LUNES|X|X|X|X|X|DOMICILIO |4100|8800|0|0|0|2021-09-21|2021-09-28|x|x|x|x|x|QWZBUBTG9KVTQO|x|HOMBRE|X|12900|X|X|X|X|X|X|X|X|CARDENAS|X|X|X|X|X</v>
      </c>
    </row>
    <row r="1857" spans="1:82" x14ac:dyDescent="0.25">
      <c r="A1857" t="s">
        <v>1991</v>
      </c>
      <c r="B1857" t="s">
        <v>2161</v>
      </c>
      <c r="C1857">
        <v>3</v>
      </c>
      <c r="D1857" t="s">
        <v>3183</v>
      </c>
      <c r="E1857" t="s">
        <v>12</v>
      </c>
      <c r="F1857" t="s">
        <v>0</v>
      </c>
      <c r="G1857" t="s">
        <v>3216</v>
      </c>
      <c r="H1857" t="s">
        <v>3754</v>
      </c>
      <c r="I1857">
        <v>14800</v>
      </c>
      <c r="J1857">
        <v>0</v>
      </c>
      <c r="K1857">
        <v>50</v>
      </c>
      <c r="L1857">
        <v>50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0</v>
      </c>
      <c r="Y1857">
        <v>0</v>
      </c>
      <c r="Z1857">
        <v>0</v>
      </c>
      <c r="AA1857">
        <v>0</v>
      </c>
      <c r="AB1857" t="s">
        <v>4237</v>
      </c>
      <c r="AC1857" t="s">
        <v>4246</v>
      </c>
      <c r="AD1857" t="s">
        <v>4239</v>
      </c>
      <c r="AE1857" t="s">
        <v>4</v>
      </c>
      <c r="AF1857" t="s">
        <v>1</v>
      </c>
      <c r="AG1857" t="s">
        <v>1</v>
      </c>
      <c r="AH1857" t="s">
        <v>5205</v>
      </c>
      <c r="AI1857" t="s">
        <v>3216</v>
      </c>
      <c r="AJ1857" t="s">
        <v>1</v>
      </c>
      <c r="AK1857">
        <v>9371677012</v>
      </c>
      <c r="AL1857" t="s">
        <v>1</v>
      </c>
      <c r="AM1857" t="s">
        <v>1</v>
      </c>
      <c r="AN1857" t="s">
        <v>1</v>
      </c>
      <c r="AO1857" t="s">
        <v>5205</v>
      </c>
      <c r="AP1857" t="s">
        <v>1</v>
      </c>
      <c r="AQ1857" t="s">
        <v>2</v>
      </c>
      <c r="AR1857" t="s">
        <v>1</v>
      </c>
      <c r="AS1857" t="s">
        <v>1</v>
      </c>
      <c r="AT1857" t="s">
        <v>1</v>
      </c>
      <c r="AU1857" t="s">
        <v>1</v>
      </c>
      <c r="AV1857" t="s">
        <v>1</v>
      </c>
      <c r="AW1857" t="s">
        <v>11</v>
      </c>
      <c r="AX1857">
        <f>Tabla1[[#This Row],[precio del paquete]]-Tabla1[[#This Row],[Saldo_Deudor]]</f>
        <v>1250</v>
      </c>
      <c r="AY1857">
        <v>13550</v>
      </c>
      <c r="AZ1857">
        <v>0</v>
      </c>
      <c r="BA1857">
        <v>0</v>
      </c>
      <c r="BB1857" s="20">
        <v>0</v>
      </c>
      <c r="BC1857" t="s">
        <v>3888</v>
      </c>
      <c r="BD1857" t="s">
        <v>3831</v>
      </c>
      <c r="BE1857" t="s">
        <v>3</v>
      </c>
      <c r="BF1857" t="s">
        <v>3</v>
      </c>
      <c r="BG1857" t="s">
        <v>3</v>
      </c>
      <c r="BH1857" t="s">
        <v>3</v>
      </c>
      <c r="BI1857" t="s">
        <v>3</v>
      </c>
      <c r="BJ1857" s="19" t="s">
        <v>6126</v>
      </c>
      <c r="BK1857" t="s">
        <v>3</v>
      </c>
      <c r="BL1857" t="s">
        <v>132</v>
      </c>
      <c r="BM1857" t="s">
        <v>1</v>
      </c>
      <c r="BN1857">
        <f>Tabla1[[#This Row],[precio del paquete]]</f>
        <v>14800</v>
      </c>
      <c r="BO1857" t="s">
        <v>1</v>
      </c>
      <c r="BP1857" t="s">
        <v>1</v>
      </c>
      <c r="BQ1857" t="s">
        <v>1</v>
      </c>
      <c r="BR1857" t="s">
        <v>1</v>
      </c>
      <c r="BS1857" t="s">
        <v>1</v>
      </c>
      <c r="BT1857" t="s">
        <v>1</v>
      </c>
      <c r="BU1857" t="s">
        <v>1</v>
      </c>
      <c r="BV1857" t="s">
        <v>1</v>
      </c>
      <c r="BW1857" t="s">
        <v>0</v>
      </c>
      <c r="BX1857" t="s">
        <v>1</v>
      </c>
      <c r="BY1857" t="s">
        <v>1</v>
      </c>
      <c r="BZ1857" t="s">
        <v>1</v>
      </c>
      <c r="CA1857" t="s">
        <v>1</v>
      </c>
      <c r="CB1857" t="s">
        <v>1</v>
      </c>
      <c r="CD1857" t="str" cm="1">
        <f t="array" aca="1" ref="CD1857" ca="1">eConcatenar(A1857:CB1857,"|")</f>
        <v>kSIP6JqOqxObQdwb|CAR2021-6210|3|MEMORIAL|TABASCO |CARDENAS|BENITO JUAREZ |2021-10-16|14800|0|50|50|0|0|0|0|0|0|0|0|0|0|0|0|0|0|0|ALEJANDRO|JIMENEZ|ROCIO|SOLTERO|X|X|EMILIANO ZAPATA |BENITO JUAREZ |X|9371677012|X|X|X|EMILIANO ZAPATA |X|LUNES|X|X|X|X|X|DOMICILIO |1250|13550|0|0|0|2021-11-25|2021-12-02|x|x|x|x|x|QWZBUBTG9KVTQO|x|HOMBRE|X|14800|X|X|X|X|X|X|X|X|CARDENAS|X|X|X|X|X</v>
      </c>
    </row>
    <row r="1858" spans="1:82" x14ac:dyDescent="0.25">
      <c r="A1858" t="s">
        <v>1992</v>
      </c>
      <c r="B1858" t="s">
        <v>2633</v>
      </c>
      <c r="C1858">
        <v>3</v>
      </c>
      <c r="D1858" t="s">
        <v>3184</v>
      </c>
      <c r="E1858" t="s">
        <v>12</v>
      </c>
      <c r="F1858" t="s">
        <v>0</v>
      </c>
      <c r="G1858" t="s">
        <v>3491</v>
      </c>
      <c r="H1858" t="s">
        <v>3988</v>
      </c>
      <c r="I1858">
        <v>24500</v>
      </c>
      <c r="J1858">
        <v>0</v>
      </c>
      <c r="K1858">
        <v>200</v>
      </c>
      <c r="L1858">
        <v>50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>
        <v>0</v>
      </c>
      <c r="Z1858">
        <v>0</v>
      </c>
      <c r="AA1858">
        <v>0</v>
      </c>
      <c r="AB1858" t="s">
        <v>4217</v>
      </c>
      <c r="AC1858" t="s">
        <v>4186</v>
      </c>
      <c r="AD1858" t="s">
        <v>4790</v>
      </c>
      <c r="AE1858" t="s">
        <v>4</v>
      </c>
      <c r="AF1858" t="s">
        <v>1</v>
      </c>
      <c r="AG1858" t="s">
        <v>1</v>
      </c>
      <c r="AH1858" t="s">
        <v>5558</v>
      </c>
      <c r="AI1858" t="s">
        <v>3491</v>
      </c>
      <c r="AJ1858" t="s">
        <v>1</v>
      </c>
      <c r="AK1858">
        <v>9371035586</v>
      </c>
      <c r="AL1858" t="s">
        <v>1</v>
      </c>
      <c r="AM1858" t="s">
        <v>1</v>
      </c>
      <c r="AN1858" t="s">
        <v>1</v>
      </c>
      <c r="AO1858" t="s">
        <v>5558</v>
      </c>
      <c r="AP1858" t="s">
        <v>1</v>
      </c>
      <c r="AQ1858" t="s">
        <v>2</v>
      </c>
      <c r="AR1858" t="s">
        <v>1</v>
      </c>
      <c r="AS1858" t="s">
        <v>1</v>
      </c>
      <c r="AT1858" t="s">
        <v>1</v>
      </c>
      <c r="AU1858" t="s">
        <v>1</v>
      </c>
      <c r="AV1858" t="s">
        <v>1</v>
      </c>
      <c r="AW1858" t="s">
        <v>11</v>
      </c>
      <c r="AX1858">
        <f>Tabla1[[#This Row],[precio del paquete]]-Tabla1[[#This Row],[Saldo_Deudor]]</f>
        <v>200</v>
      </c>
      <c r="AY1858">
        <v>24300</v>
      </c>
      <c r="AZ1858">
        <v>0</v>
      </c>
      <c r="BA1858">
        <v>0</v>
      </c>
      <c r="BB1858" s="20">
        <v>0</v>
      </c>
      <c r="BC1858" t="s">
        <v>3988</v>
      </c>
      <c r="BD1858" t="s">
        <v>3768</v>
      </c>
      <c r="BE1858" t="s">
        <v>3</v>
      </c>
      <c r="BF1858" t="s">
        <v>3</v>
      </c>
      <c r="BG1858" t="s">
        <v>3</v>
      </c>
      <c r="BH1858" t="s">
        <v>3</v>
      </c>
      <c r="BI1858" t="s">
        <v>3</v>
      </c>
      <c r="BJ1858" s="18" t="s">
        <v>6126</v>
      </c>
      <c r="BK1858" t="s">
        <v>3</v>
      </c>
      <c r="BL1858" t="s">
        <v>132</v>
      </c>
      <c r="BM1858" t="s">
        <v>1</v>
      </c>
      <c r="BN1858">
        <f>Tabla1[[#This Row],[precio del paquete]]</f>
        <v>24500</v>
      </c>
      <c r="BO1858" t="s">
        <v>1</v>
      </c>
      <c r="BP1858" t="s">
        <v>1</v>
      </c>
      <c r="BQ1858" t="s">
        <v>1</v>
      </c>
      <c r="BR1858" t="s">
        <v>1</v>
      </c>
      <c r="BS1858" t="s">
        <v>1</v>
      </c>
      <c r="BT1858" t="s">
        <v>1</v>
      </c>
      <c r="BU1858" t="s">
        <v>1</v>
      </c>
      <c r="BV1858" t="s">
        <v>1</v>
      </c>
      <c r="BW1858" t="s">
        <v>0</v>
      </c>
      <c r="BX1858" t="s">
        <v>1</v>
      </c>
      <c r="BY1858" t="s">
        <v>1</v>
      </c>
      <c r="BZ1858" t="s">
        <v>1</v>
      </c>
      <c r="CA1858" t="s">
        <v>1</v>
      </c>
      <c r="CB1858" t="s">
        <v>1</v>
      </c>
      <c r="CD1858" t="str" cm="1">
        <f t="array" aca="1" ref="CD1858" ca="1">eConcatenar(A1858:CB1858,"|")</f>
        <v>7CfczNwnFtPiU8Li|CAR2021-7260|3|DIGNITY|TABASCO |CARDENAS|POMOCA |2022-01-15|24500|0|200|50|0|0|0|0|0|0|0|0|0|0|0|0|0|0|0|RODRIGUEZ|GARCIA|BELEN|SOLTERO|X|X|CALLE 18 MANZANA 32  MODULO 2 |POMOCA |X|9371035586|X|X|X|CALLE 18 MANZANA 32  MODULO 2 |X|LUNES|X|X|X|X|X|DOMICILIO |200|24300|0|0|0|2022-01-15|2022-01-22|x|x|x|x|x|QWZBUBTG9KVTQO|x|HOMBRE|X|24500|X|X|X|X|X|X|X|X|CARDENAS|X|X|X|X|X</v>
      </c>
    </row>
    <row r="1859" spans="1:82" x14ac:dyDescent="0.25">
      <c r="A1859" t="s">
        <v>1993</v>
      </c>
      <c r="B1859" t="s">
        <v>2590</v>
      </c>
      <c r="C1859">
        <v>3</v>
      </c>
      <c r="D1859" t="s">
        <v>3184</v>
      </c>
      <c r="E1859" t="s">
        <v>12</v>
      </c>
      <c r="F1859" t="s">
        <v>0</v>
      </c>
      <c r="G1859" t="s">
        <v>3470</v>
      </c>
      <c r="H1859" t="s">
        <v>3888</v>
      </c>
      <c r="I1859">
        <v>24500</v>
      </c>
      <c r="J1859">
        <v>0</v>
      </c>
      <c r="K1859">
        <v>100</v>
      </c>
      <c r="L1859">
        <v>50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  <c r="AA1859">
        <v>0</v>
      </c>
      <c r="AB1859" t="s">
        <v>4262</v>
      </c>
      <c r="AC1859" t="s">
        <v>4201</v>
      </c>
      <c r="AD1859" t="s">
        <v>4762</v>
      </c>
      <c r="AE1859" t="s">
        <v>4</v>
      </c>
      <c r="AF1859" t="s">
        <v>1</v>
      </c>
      <c r="AG1859" t="s">
        <v>1</v>
      </c>
      <c r="AH1859" t="s">
        <v>5524</v>
      </c>
      <c r="AI1859" t="s">
        <v>3470</v>
      </c>
      <c r="AJ1859" t="s">
        <v>1</v>
      </c>
      <c r="AK1859">
        <v>9371689057</v>
      </c>
      <c r="AL1859" t="s">
        <v>1</v>
      </c>
      <c r="AM1859" t="s">
        <v>1</v>
      </c>
      <c r="AN1859" t="s">
        <v>1</v>
      </c>
      <c r="AO1859" t="s">
        <v>5524</v>
      </c>
      <c r="AP1859" t="s">
        <v>1</v>
      </c>
      <c r="AQ1859" t="s">
        <v>2</v>
      </c>
      <c r="AR1859" t="s">
        <v>1</v>
      </c>
      <c r="AS1859" t="s">
        <v>1</v>
      </c>
      <c r="AT1859" t="s">
        <v>1</v>
      </c>
      <c r="AU1859" t="s">
        <v>1</v>
      </c>
      <c r="AV1859" t="s">
        <v>1</v>
      </c>
      <c r="AW1859" t="s">
        <v>11</v>
      </c>
      <c r="AX1859">
        <f>Tabla1[[#This Row],[precio del paquete]]-Tabla1[[#This Row],[Saldo_Deudor]]</f>
        <v>8000</v>
      </c>
      <c r="AY1859">
        <v>16500</v>
      </c>
      <c r="AZ1859">
        <v>0</v>
      </c>
      <c r="BA1859">
        <v>0</v>
      </c>
      <c r="BB1859" s="20">
        <v>0</v>
      </c>
      <c r="BC1859" t="s">
        <v>3789</v>
      </c>
      <c r="BD1859" t="s">
        <v>6042</v>
      </c>
      <c r="BE1859" t="s">
        <v>3</v>
      </c>
      <c r="BF1859" t="s">
        <v>3</v>
      </c>
      <c r="BG1859" t="s">
        <v>3</v>
      </c>
      <c r="BH1859" t="s">
        <v>3</v>
      </c>
      <c r="BI1859" t="s">
        <v>3</v>
      </c>
      <c r="BJ1859" s="19" t="s">
        <v>6126</v>
      </c>
      <c r="BK1859" t="s">
        <v>3</v>
      </c>
      <c r="BL1859" t="s">
        <v>132</v>
      </c>
      <c r="BM1859" t="s">
        <v>1</v>
      </c>
      <c r="BN1859">
        <f>Tabla1[[#This Row],[precio del paquete]]</f>
        <v>24500</v>
      </c>
      <c r="BO1859" t="s">
        <v>1</v>
      </c>
      <c r="BP1859" t="s">
        <v>1</v>
      </c>
      <c r="BQ1859" t="s">
        <v>1</v>
      </c>
      <c r="BR1859" t="s">
        <v>1</v>
      </c>
      <c r="BS1859" t="s">
        <v>1</v>
      </c>
      <c r="BT1859" t="s">
        <v>1</v>
      </c>
      <c r="BU1859" t="s">
        <v>1</v>
      </c>
      <c r="BV1859" t="s">
        <v>1</v>
      </c>
      <c r="BW1859" t="s">
        <v>0</v>
      </c>
      <c r="BX1859" t="s">
        <v>1</v>
      </c>
      <c r="BY1859" t="s">
        <v>1</v>
      </c>
      <c r="BZ1859" t="s">
        <v>1</v>
      </c>
      <c r="CA1859" t="s">
        <v>1</v>
      </c>
      <c r="CB1859" t="s">
        <v>1</v>
      </c>
      <c r="CD1859" t="str" cm="1">
        <f t="array" aca="1" ref="CD1859" ca="1">eConcatenar(A1859:CB1859,"|")</f>
        <v>rqN44vtLIM2X16Ma|CAR2021-7219|3|DIGNITY|TABASCO |CARDENAS|PASO Y PLAYA |2021-11-25|24500|0|100|50|0|0|0|0|0|0|0|0|0|0|0|0|0|0|0|OLAN|HERNANDEZ|GLORIA|SOLTERO|X|X|ENFRENEDE LA OBRERA  CSRRETERS CARDENAS A HUIMANGUILLO |PASO Y PLAYA |X|9371689057|X|X|X|ENFRENEDE LA OBRERA  CSRRETERS CARDENAS A HUIMANGUILLO |X|LUNES|X|X|X|X|X|DOMICILIO |8000|16500|0|0|0|2022-03-01|2022-03-08|x|x|x|x|x|QWZBUBTG9KVTQO|x|HOMBRE|X|24500|X|X|X|X|X|X|X|X|CARDENAS|X|X|X|X|X</v>
      </c>
    </row>
    <row r="1860" spans="1:82" x14ac:dyDescent="0.25">
      <c r="A1860" t="s">
        <v>1994</v>
      </c>
      <c r="B1860" t="s">
        <v>2157</v>
      </c>
      <c r="C1860">
        <v>3</v>
      </c>
      <c r="D1860" t="s">
        <v>3183</v>
      </c>
      <c r="E1860" t="s">
        <v>12</v>
      </c>
      <c r="F1860" t="s">
        <v>0</v>
      </c>
      <c r="G1860" t="s">
        <v>3212</v>
      </c>
      <c r="H1860" t="s">
        <v>3771</v>
      </c>
      <c r="I1860">
        <v>14800</v>
      </c>
      <c r="J1860">
        <v>0</v>
      </c>
      <c r="K1860">
        <v>100</v>
      </c>
      <c r="L1860">
        <v>50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0</v>
      </c>
      <c r="X1860">
        <v>0</v>
      </c>
      <c r="Y1860">
        <v>0</v>
      </c>
      <c r="Z1860">
        <v>0</v>
      </c>
      <c r="AA1860">
        <v>0</v>
      </c>
      <c r="AB1860" t="s">
        <v>4236</v>
      </c>
      <c r="AC1860" t="s">
        <v>4237</v>
      </c>
      <c r="AD1860" t="s">
        <v>4238</v>
      </c>
      <c r="AE1860" t="s">
        <v>4</v>
      </c>
      <c r="AF1860" s="1" t="s">
        <v>1</v>
      </c>
      <c r="AG1860" t="s">
        <v>1</v>
      </c>
      <c r="AH1860" t="s">
        <v>5202</v>
      </c>
      <c r="AI1860" t="s">
        <v>3212</v>
      </c>
      <c r="AJ1860" t="s">
        <v>1</v>
      </c>
      <c r="AK1860">
        <v>9371663752</v>
      </c>
      <c r="AL1860" t="s">
        <v>1</v>
      </c>
      <c r="AM1860" t="s">
        <v>1</v>
      </c>
      <c r="AN1860" t="s">
        <v>1</v>
      </c>
      <c r="AO1860" t="s">
        <v>5202</v>
      </c>
      <c r="AP1860" t="s">
        <v>1</v>
      </c>
      <c r="AQ1860" t="s">
        <v>2</v>
      </c>
      <c r="AR1860" t="s">
        <v>1</v>
      </c>
      <c r="AS1860" t="s">
        <v>1</v>
      </c>
      <c r="AT1860" t="s">
        <v>1</v>
      </c>
      <c r="AU1860" t="s">
        <v>1</v>
      </c>
      <c r="AV1860" t="s">
        <v>1</v>
      </c>
      <c r="AW1860" t="s">
        <v>11</v>
      </c>
      <c r="AX1860">
        <f>Tabla1[[#This Row],[precio del paquete]]-Tabla1[[#This Row],[Saldo_Deudor]]</f>
        <v>100</v>
      </c>
      <c r="AY1860">
        <v>14700</v>
      </c>
      <c r="AZ1860">
        <v>0</v>
      </c>
      <c r="BA1860">
        <v>0</v>
      </c>
      <c r="BB1860" s="20">
        <v>0</v>
      </c>
      <c r="BC1860" t="s">
        <v>3771</v>
      </c>
      <c r="BD1860" t="s">
        <v>4018</v>
      </c>
      <c r="BE1860" t="s">
        <v>3</v>
      </c>
      <c r="BF1860" t="s">
        <v>3</v>
      </c>
      <c r="BG1860" t="s">
        <v>3</v>
      </c>
      <c r="BH1860" t="s">
        <v>3</v>
      </c>
      <c r="BI1860" t="s">
        <v>3</v>
      </c>
      <c r="BJ1860" s="18" t="s">
        <v>6126</v>
      </c>
      <c r="BK1860" t="s">
        <v>3</v>
      </c>
      <c r="BL1860" t="s">
        <v>132</v>
      </c>
      <c r="BM1860" t="s">
        <v>1</v>
      </c>
      <c r="BN1860">
        <f>Tabla1[[#This Row],[precio del paquete]]</f>
        <v>14800</v>
      </c>
      <c r="BO1860" t="s">
        <v>1</v>
      </c>
      <c r="BP1860" t="s">
        <v>1</v>
      </c>
      <c r="BQ1860" t="s">
        <v>1</v>
      </c>
      <c r="BR1860" t="s">
        <v>1</v>
      </c>
      <c r="BS1860" t="s">
        <v>1</v>
      </c>
      <c r="BT1860" t="s">
        <v>1</v>
      </c>
      <c r="BU1860" t="s">
        <v>1</v>
      </c>
      <c r="BV1860" t="s">
        <v>1</v>
      </c>
      <c r="BW1860" t="s">
        <v>0</v>
      </c>
      <c r="BX1860" t="s">
        <v>1</v>
      </c>
      <c r="BY1860" t="s">
        <v>1</v>
      </c>
      <c r="BZ1860" t="s">
        <v>1</v>
      </c>
      <c r="CA1860" t="s">
        <v>1</v>
      </c>
      <c r="CB1860" t="s">
        <v>1</v>
      </c>
      <c r="CD1860" t="str" cm="1">
        <f t="array" aca="1" ref="CD1860" ca="1">eConcatenar(A1860:CB1860,"|")</f>
        <v>SfkratkIFYVzyKv9|CAR2021-7452|3|MEMORIAL|TABASCO |CARDENAS|BAJIO |2021-06-12|14800|0|100|50|0|0|0|0|0|0|0|0|0|0|0|0|0|0|0|PINEDA|ALEJANDRO|AGUSTIN CEVERO|SOLTERO|X|X|CALLEJON LOS CAROLINA |BAJIO |X|9371663752|X|X|X|CALLEJON LOS CAROLINA |X|LUNES|X|X|X|X|X|DOMICILIO |100|14700|0|0|0|2021-06-12|2021-06-19|x|x|x|x|x|QWZBUBTG9KVTQO|x|HOMBRE|X|14800|X|X|X|X|X|X|X|X|CARDENAS|X|X|X|X|X</v>
      </c>
    </row>
    <row r="1861" spans="1:82" x14ac:dyDescent="0.25">
      <c r="A1861" t="s">
        <v>1995</v>
      </c>
      <c r="B1861" t="s">
        <v>2152</v>
      </c>
      <c r="C1861">
        <v>3</v>
      </c>
      <c r="D1861" t="s">
        <v>3183</v>
      </c>
      <c r="E1861" t="s">
        <v>12</v>
      </c>
      <c r="F1861" t="s">
        <v>3189</v>
      </c>
      <c r="G1861" t="s">
        <v>3209</v>
      </c>
      <c r="H1861" t="s">
        <v>3767</v>
      </c>
      <c r="I1861">
        <v>14800</v>
      </c>
      <c r="J1861">
        <v>0</v>
      </c>
      <c r="K1861">
        <v>400</v>
      </c>
      <c r="L1861">
        <v>50</v>
      </c>
      <c r="M1861">
        <v>2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0</v>
      </c>
      <c r="AA1861">
        <v>0</v>
      </c>
      <c r="AB1861" t="s">
        <v>4183</v>
      </c>
      <c r="AC1861" t="s">
        <v>4226</v>
      </c>
      <c r="AD1861" t="s">
        <v>4227</v>
      </c>
      <c r="AE1861" t="s">
        <v>4</v>
      </c>
      <c r="AF1861" t="s">
        <v>1</v>
      </c>
      <c r="AG1861" t="s">
        <v>1</v>
      </c>
      <c r="AH1861" t="s">
        <v>5198</v>
      </c>
      <c r="AI1861" t="s">
        <v>3209</v>
      </c>
      <c r="AJ1861" t="s">
        <v>1</v>
      </c>
      <c r="AK1861">
        <v>9331572621</v>
      </c>
      <c r="AL1861" t="s">
        <v>1</v>
      </c>
      <c r="AM1861" t="s">
        <v>1</v>
      </c>
      <c r="AN1861" t="s">
        <v>1</v>
      </c>
      <c r="AO1861" t="s">
        <v>5198</v>
      </c>
      <c r="AP1861" t="s">
        <v>1</v>
      </c>
      <c r="AQ1861" t="s">
        <v>2</v>
      </c>
      <c r="AR1861" t="s">
        <v>1</v>
      </c>
      <c r="AS1861" t="s">
        <v>1</v>
      </c>
      <c r="AT1861" t="s">
        <v>1</v>
      </c>
      <c r="AU1861" t="s">
        <v>1</v>
      </c>
      <c r="AV1861" t="s">
        <v>1</v>
      </c>
      <c r="AW1861" t="s">
        <v>11</v>
      </c>
      <c r="AX1861">
        <f>Tabla1[[#This Row],[precio del paquete]]-Tabla1[[#This Row],[Saldo_Deudor]]</f>
        <v>1100</v>
      </c>
      <c r="AY1861">
        <v>13700</v>
      </c>
      <c r="AZ1861">
        <v>0</v>
      </c>
      <c r="BA1861">
        <v>0</v>
      </c>
      <c r="BB1861" s="20">
        <v>0</v>
      </c>
      <c r="BC1861" t="s">
        <v>5961</v>
      </c>
      <c r="BD1861" t="s">
        <v>4162</v>
      </c>
      <c r="BE1861" t="s">
        <v>3</v>
      </c>
      <c r="BF1861" t="s">
        <v>3</v>
      </c>
      <c r="BG1861" t="s">
        <v>3</v>
      </c>
      <c r="BH1861" t="s">
        <v>3</v>
      </c>
      <c r="BI1861" t="s">
        <v>3</v>
      </c>
      <c r="BJ1861" s="19" t="s">
        <v>6126</v>
      </c>
      <c r="BK1861" t="s">
        <v>3</v>
      </c>
      <c r="BL1861" t="s">
        <v>132</v>
      </c>
      <c r="BM1861" t="s">
        <v>1</v>
      </c>
      <c r="BN1861">
        <f>Tabla1[[#This Row],[precio del paquete]]</f>
        <v>14800</v>
      </c>
      <c r="BO1861" t="s">
        <v>1</v>
      </c>
      <c r="BP1861" t="s">
        <v>1</v>
      </c>
      <c r="BQ1861" t="s">
        <v>1</v>
      </c>
      <c r="BR1861" t="s">
        <v>1</v>
      </c>
      <c r="BS1861" t="s">
        <v>1</v>
      </c>
      <c r="BT1861" t="s">
        <v>1</v>
      </c>
      <c r="BU1861" t="s">
        <v>1</v>
      </c>
      <c r="BV1861" t="s">
        <v>1</v>
      </c>
      <c r="BW1861" t="s">
        <v>0</v>
      </c>
      <c r="BX1861" t="s">
        <v>1</v>
      </c>
      <c r="BY1861" t="s">
        <v>1</v>
      </c>
      <c r="BZ1861" t="s">
        <v>1</v>
      </c>
      <c r="CA1861" t="s">
        <v>1</v>
      </c>
      <c r="CB1861" t="s">
        <v>1</v>
      </c>
      <c r="CD1861" t="str" cm="1">
        <f t="array" aca="1" ref="CD1861" ca="1">eConcatenar(A1861:CB1861,"|")</f>
        <v>sjR1OuVUSmQ0QEqb|COM2021-3327|3|MEMORIAL|TABASCO |COMALCALCO|ARROLLO HONDA 2 |2021-10-20|14800|0|400|50|2|0|0|0|0|0|0|0|0|0|0|0|0|0|0|DE LA CRUZ|CRUZ|CANUTO|SOLTERO|X|X|CARRETERA PRINCIPAL |ARROLLO HONDA 2 |X|9331572621|X|X|X|CARRETERA PRINCIPAL |X|LUNES|X|X|X|X|X|DOMICILIO |1100|13700|0|0|0|2022-01-13|2022-01-20|x|x|x|x|x|QWZBUBTG9KVTQO|x|HOMBRE|X|14800|X|X|X|X|X|X|X|X|CARDENAS|X|X|X|X|X</v>
      </c>
    </row>
    <row r="1862" spans="1:82" x14ac:dyDescent="0.25">
      <c r="A1862" t="s">
        <v>1996</v>
      </c>
      <c r="B1862" t="s">
        <v>2680</v>
      </c>
      <c r="C1862">
        <v>3</v>
      </c>
      <c r="D1862" t="s">
        <v>3183</v>
      </c>
      <c r="E1862" t="s">
        <v>12</v>
      </c>
      <c r="F1862" t="s">
        <v>3189</v>
      </c>
      <c r="G1862" t="s">
        <v>3510</v>
      </c>
      <c r="H1862" t="s">
        <v>4008</v>
      </c>
      <c r="I1862">
        <v>14800</v>
      </c>
      <c r="J1862">
        <v>0</v>
      </c>
      <c r="K1862">
        <v>200</v>
      </c>
      <c r="L1862">
        <v>50</v>
      </c>
      <c r="M1862">
        <v>2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  <c r="AA1862">
        <v>0</v>
      </c>
      <c r="AB1862" t="s">
        <v>4819</v>
      </c>
      <c r="AC1862" t="s">
        <v>4264</v>
      </c>
      <c r="AD1862" t="s">
        <v>4326</v>
      </c>
      <c r="AE1862" t="s">
        <v>4</v>
      </c>
      <c r="AF1862" t="s">
        <v>1</v>
      </c>
      <c r="AG1862" t="s">
        <v>1</v>
      </c>
      <c r="AH1862" t="s">
        <v>5594</v>
      </c>
      <c r="AI1862" t="s">
        <v>3510</v>
      </c>
      <c r="AJ1862" t="s">
        <v>1</v>
      </c>
      <c r="AK1862">
        <v>9331013209</v>
      </c>
      <c r="AL1862" t="s">
        <v>1</v>
      </c>
      <c r="AM1862" t="s">
        <v>1</v>
      </c>
      <c r="AN1862" t="s">
        <v>1</v>
      </c>
      <c r="AO1862" t="s">
        <v>5594</v>
      </c>
      <c r="AP1862" t="s">
        <v>1</v>
      </c>
      <c r="AQ1862" t="s">
        <v>2</v>
      </c>
      <c r="AR1862" t="s">
        <v>1</v>
      </c>
      <c r="AS1862" t="s">
        <v>1</v>
      </c>
      <c r="AT1862" t="s">
        <v>1</v>
      </c>
      <c r="AU1862" t="s">
        <v>1</v>
      </c>
      <c r="AV1862" t="s">
        <v>1</v>
      </c>
      <c r="AW1862" t="s">
        <v>11</v>
      </c>
      <c r="AX1862">
        <f>Tabla1[[#This Row],[precio del paquete]]-Tabla1[[#This Row],[Saldo_Deudor]]</f>
        <v>12400</v>
      </c>
      <c r="AY1862">
        <v>2400</v>
      </c>
      <c r="AZ1862">
        <v>0</v>
      </c>
      <c r="BA1862">
        <v>0</v>
      </c>
      <c r="BB1862" s="20">
        <v>0</v>
      </c>
      <c r="BC1862" t="s">
        <v>5961</v>
      </c>
      <c r="BD1862" t="s">
        <v>4162</v>
      </c>
      <c r="BE1862" t="s">
        <v>3</v>
      </c>
      <c r="BF1862" t="s">
        <v>3</v>
      </c>
      <c r="BG1862" t="s">
        <v>3</v>
      </c>
      <c r="BH1862" t="s">
        <v>3</v>
      </c>
      <c r="BI1862" t="s">
        <v>3</v>
      </c>
      <c r="BJ1862" s="18" t="s">
        <v>6134</v>
      </c>
      <c r="BK1862" t="s">
        <v>3</v>
      </c>
      <c r="BL1862" t="s">
        <v>132</v>
      </c>
      <c r="BM1862" t="s">
        <v>1</v>
      </c>
      <c r="BN1862">
        <f>Tabla1[[#This Row],[precio del paquete]]</f>
        <v>14800</v>
      </c>
      <c r="BO1862" t="s">
        <v>1</v>
      </c>
      <c r="BP1862" t="s">
        <v>1</v>
      </c>
      <c r="BQ1862" t="s">
        <v>1</v>
      </c>
      <c r="BR1862" t="s">
        <v>1</v>
      </c>
      <c r="BS1862" t="s">
        <v>1</v>
      </c>
      <c r="BT1862" t="s">
        <v>1</v>
      </c>
      <c r="BU1862" t="s">
        <v>1</v>
      </c>
      <c r="BV1862" t="s">
        <v>1</v>
      </c>
      <c r="BW1862" t="s">
        <v>0</v>
      </c>
      <c r="BX1862" t="s">
        <v>1</v>
      </c>
      <c r="BY1862" t="s">
        <v>1</v>
      </c>
      <c r="BZ1862" t="s">
        <v>1</v>
      </c>
      <c r="CA1862" t="s">
        <v>1</v>
      </c>
      <c r="CB1862" t="s">
        <v>1</v>
      </c>
      <c r="CD1862" t="str" cm="1">
        <f t="array" aca="1" ref="CD1862" ca="1">eConcatenar(A1862:CB1862,"|")</f>
        <v>ZM4ANjPyCEmpJS0E|COM2021-3315|3|MEMORIAL|TABASCO |COMALCALCO|RANCHERIA GUAYO TERCERA|2021-10-18|14800|0|200|50|2|0|0|0|0|0|0|0|0|0|0|0|0|0|0|LEIVA|AREVALO|ANTONIO|SOLTERO|X|X|CARRETERA LAZARO CARDENAS SEGUNDA |RANCHERIA GUAYO TERCERA|X|9331013209|X|X|X|CARRETERA LAZARO CARDENAS SEGUNDA |X|LUNES|X|X|X|X|X|DOMICILIO |12400|2400|0|0|0|2022-01-13|2022-01-20|x|x|x|x|x|QWZGYSX69KVTQO|x|HOMBRE|X|14800|X|X|X|X|X|X|X|X|CARDENAS|X|X|X|X|X</v>
      </c>
    </row>
    <row r="1863" spans="1:82" x14ac:dyDescent="0.25">
      <c r="A1863" t="s">
        <v>1997</v>
      </c>
      <c r="B1863" t="s">
        <v>3167</v>
      </c>
      <c r="C1863">
        <v>3</v>
      </c>
      <c r="D1863" t="s">
        <v>3185</v>
      </c>
      <c r="E1863" t="s">
        <v>12</v>
      </c>
      <c r="F1863" t="s">
        <v>3189</v>
      </c>
      <c r="G1863" t="s">
        <v>3744</v>
      </c>
      <c r="H1863" t="s">
        <v>4169</v>
      </c>
      <c r="I1863">
        <v>12900</v>
      </c>
      <c r="J1863">
        <v>0</v>
      </c>
      <c r="K1863" t="s">
        <v>1</v>
      </c>
      <c r="L1863">
        <v>50</v>
      </c>
      <c r="M1863">
        <v>2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>
        <v>0</v>
      </c>
      <c r="Z1863">
        <v>0</v>
      </c>
      <c r="AA1863">
        <v>0</v>
      </c>
      <c r="AB1863" t="s">
        <v>4398</v>
      </c>
      <c r="AC1863" t="s">
        <v>4184</v>
      </c>
      <c r="AD1863" t="s">
        <v>5177</v>
      </c>
      <c r="AE1863" t="s">
        <v>4</v>
      </c>
      <c r="AF1863" t="s">
        <v>1</v>
      </c>
      <c r="AG1863" t="s">
        <v>1</v>
      </c>
      <c r="AH1863" t="s">
        <v>5198</v>
      </c>
      <c r="AI1863" t="s">
        <v>3744</v>
      </c>
      <c r="AJ1863" t="s">
        <v>1</v>
      </c>
      <c r="AK1863">
        <v>9331450100</v>
      </c>
      <c r="AL1863" t="s">
        <v>1</v>
      </c>
      <c r="AM1863" t="s">
        <v>1</v>
      </c>
      <c r="AN1863" t="s">
        <v>1</v>
      </c>
      <c r="AO1863" t="s">
        <v>5198</v>
      </c>
      <c r="AP1863" t="s">
        <v>1</v>
      </c>
      <c r="AQ1863" t="s">
        <v>2</v>
      </c>
      <c r="AR1863" t="s">
        <v>1</v>
      </c>
      <c r="AS1863" t="s">
        <v>1</v>
      </c>
      <c r="AT1863" t="s">
        <v>1</v>
      </c>
      <c r="AU1863" t="s">
        <v>1</v>
      </c>
      <c r="AV1863" t="s">
        <v>1</v>
      </c>
      <c r="AW1863" t="s">
        <v>11</v>
      </c>
      <c r="AX1863">
        <f>Tabla1[[#This Row],[precio del paquete]]-Tabla1[[#This Row],[Saldo_Deudor]]</f>
        <v>3100</v>
      </c>
      <c r="AY1863">
        <v>9800</v>
      </c>
      <c r="AZ1863">
        <v>0</v>
      </c>
      <c r="BA1863">
        <v>0</v>
      </c>
      <c r="BB1863" s="20">
        <v>0</v>
      </c>
      <c r="BC1863" t="s">
        <v>5961</v>
      </c>
      <c r="BD1863" t="s">
        <v>4162</v>
      </c>
      <c r="BE1863" t="s">
        <v>3</v>
      </c>
      <c r="BF1863" t="s">
        <v>3</v>
      </c>
      <c r="BG1863" t="s">
        <v>3</v>
      </c>
      <c r="BH1863" t="s">
        <v>3</v>
      </c>
      <c r="BI1863" t="s">
        <v>3</v>
      </c>
      <c r="BJ1863" s="19" t="s">
        <v>6134</v>
      </c>
      <c r="BK1863" t="s">
        <v>3</v>
      </c>
      <c r="BL1863" t="s">
        <v>132</v>
      </c>
      <c r="BM1863" t="s">
        <v>1</v>
      </c>
      <c r="BN1863">
        <f>Tabla1[[#This Row],[precio del paquete]]</f>
        <v>12900</v>
      </c>
      <c r="BO1863" t="s">
        <v>1</v>
      </c>
      <c r="BP1863" t="s">
        <v>1</v>
      </c>
      <c r="BQ1863" t="s">
        <v>1</v>
      </c>
      <c r="BR1863" t="s">
        <v>1</v>
      </c>
      <c r="BS1863" t="s">
        <v>1</v>
      </c>
      <c r="BT1863" t="s">
        <v>1</v>
      </c>
      <c r="BU1863" t="s">
        <v>1</v>
      </c>
      <c r="BV1863" t="s">
        <v>1</v>
      </c>
      <c r="BW1863" t="s">
        <v>0</v>
      </c>
      <c r="BX1863" t="s">
        <v>1</v>
      </c>
      <c r="BY1863" t="s">
        <v>1</v>
      </c>
      <c r="BZ1863" t="s">
        <v>1</v>
      </c>
      <c r="CA1863" t="s">
        <v>1</v>
      </c>
      <c r="CB1863" t="s">
        <v>1</v>
      </c>
      <c r="CD1863" t="str" cm="1">
        <f t="array" aca="1" ref="CD1863" ca="1">eConcatenar(A1863:CB1863,"|")</f>
        <v>FSDuJ509Mwlw43Vc|COM2020-2991|3|IMPERIAL DE LUJO|TABASCO |COMALCALCO|RANCHERIA LAZARO CARDENAS 2|2020-11-19|12900|0|X|50|2|0|0|0|0|0|0|0|0|0|0|0|0|0|0|SUAREZ|PEREZ|SEBASTIAN|SOLTERO|X|X|CARRETERA PRINCIPAL |RANCHERIA LAZARO CARDENAS 2|X|9331450100|X|X|X|CARRETERA PRINCIPAL |X|LUNES|X|X|X|X|X|DOMICILIO |3100|9800|0|0|0|2022-01-13|2022-01-20|x|x|x|x|x|QWZGYSX69KVTQO|x|HOMBRE|X|12900|X|X|X|X|X|X|X|X|CARDENAS|X|X|X|X|X</v>
      </c>
    </row>
    <row r="1864" spans="1:82" x14ac:dyDescent="0.25">
      <c r="A1864" t="s">
        <v>1998</v>
      </c>
      <c r="B1864" t="s">
        <v>2672</v>
      </c>
      <c r="C1864">
        <v>3</v>
      </c>
      <c r="D1864" t="s">
        <v>3183</v>
      </c>
      <c r="E1864" t="s">
        <v>12</v>
      </c>
      <c r="F1864" t="s">
        <v>3189</v>
      </c>
      <c r="G1864" t="s">
        <v>3503</v>
      </c>
      <c r="H1864" t="s">
        <v>3925</v>
      </c>
      <c r="I1864">
        <v>14800</v>
      </c>
      <c r="J1864">
        <v>0</v>
      </c>
      <c r="K1864">
        <v>200</v>
      </c>
      <c r="L1864">
        <v>50</v>
      </c>
      <c r="M1864">
        <v>2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>
        <v>0</v>
      </c>
      <c r="Z1864">
        <v>0</v>
      </c>
      <c r="AA1864">
        <v>0</v>
      </c>
      <c r="AB1864" t="s">
        <v>4262</v>
      </c>
      <c r="AC1864" t="s">
        <v>4283</v>
      </c>
      <c r="AD1864" t="s">
        <v>4740</v>
      </c>
      <c r="AE1864" t="s">
        <v>4</v>
      </c>
      <c r="AF1864" t="s">
        <v>1</v>
      </c>
      <c r="AG1864" t="s">
        <v>1</v>
      </c>
      <c r="AH1864" t="s">
        <v>5586</v>
      </c>
      <c r="AI1864" t="s">
        <v>3503</v>
      </c>
      <c r="AJ1864" t="s">
        <v>1</v>
      </c>
      <c r="AK1864">
        <v>9331681189</v>
      </c>
      <c r="AL1864" t="s">
        <v>1</v>
      </c>
      <c r="AM1864" t="s">
        <v>1</v>
      </c>
      <c r="AN1864" t="s">
        <v>1</v>
      </c>
      <c r="AO1864" t="s">
        <v>5586</v>
      </c>
      <c r="AP1864" t="s">
        <v>1</v>
      </c>
      <c r="AQ1864" t="s">
        <v>2</v>
      </c>
      <c r="AR1864" t="s">
        <v>1</v>
      </c>
      <c r="AS1864" t="s">
        <v>1</v>
      </c>
      <c r="AT1864" t="s">
        <v>1</v>
      </c>
      <c r="AU1864" t="s">
        <v>1</v>
      </c>
      <c r="AV1864" t="s">
        <v>1</v>
      </c>
      <c r="AW1864" t="s">
        <v>11</v>
      </c>
      <c r="AX1864">
        <f>Tabla1[[#This Row],[precio del paquete]]-Tabla1[[#This Row],[Saldo_Deudor]]</f>
        <v>3200</v>
      </c>
      <c r="AY1864">
        <v>11600</v>
      </c>
      <c r="AZ1864">
        <v>0</v>
      </c>
      <c r="BA1864">
        <v>0</v>
      </c>
      <c r="BB1864" s="20">
        <v>0</v>
      </c>
      <c r="BC1864" t="s">
        <v>5961</v>
      </c>
      <c r="BD1864" t="s">
        <v>4162</v>
      </c>
      <c r="BE1864" t="s">
        <v>3</v>
      </c>
      <c r="BF1864" t="s">
        <v>3</v>
      </c>
      <c r="BG1864" t="s">
        <v>3</v>
      </c>
      <c r="BH1864" t="s">
        <v>3</v>
      </c>
      <c r="BI1864" t="s">
        <v>3</v>
      </c>
      <c r="BJ1864" s="18" t="s">
        <v>6134</v>
      </c>
      <c r="BK1864" t="s">
        <v>3</v>
      </c>
      <c r="BL1864" t="s">
        <v>132</v>
      </c>
      <c r="BM1864" t="s">
        <v>1</v>
      </c>
      <c r="BN1864">
        <f>Tabla1[[#This Row],[precio del paquete]]</f>
        <v>14800</v>
      </c>
      <c r="BO1864" t="s">
        <v>1</v>
      </c>
      <c r="BP1864" t="s">
        <v>1</v>
      </c>
      <c r="BQ1864" t="s">
        <v>1</v>
      </c>
      <c r="BR1864" t="s">
        <v>1</v>
      </c>
      <c r="BS1864" t="s">
        <v>1</v>
      </c>
      <c r="BT1864" t="s">
        <v>1</v>
      </c>
      <c r="BU1864" t="s">
        <v>1</v>
      </c>
      <c r="BV1864" t="s">
        <v>1</v>
      </c>
      <c r="BW1864" t="s">
        <v>0</v>
      </c>
      <c r="BX1864" t="s">
        <v>1</v>
      </c>
      <c r="BY1864" t="s">
        <v>1</v>
      </c>
      <c r="BZ1864" t="s">
        <v>1</v>
      </c>
      <c r="CA1864" t="s">
        <v>1</v>
      </c>
      <c r="CB1864" t="s">
        <v>1</v>
      </c>
      <c r="CD1864" t="str" cm="1">
        <f t="array" aca="1" ref="CD1864" ca="1">eConcatenar(A1864:CB1864,"|")</f>
        <v>SQjgNgsZyjTL0170|COM2021-2994|3|MEMORIAL|TABASCO |COMALCALCO|RANCHERIA ARROLLO HONDO 4|2021-09-28|14800|0|200|50|2|0|0|0|0|0|0|0|0|0|0|0|0|0|0|OLAN|CORDOVA|CECILIA|SOLTERO|X|X|CARRETERA A CARLOS GREEN SIN NUMERO |RANCHERIA ARROLLO HONDO 4|X|9331681189|X|X|X|CARRETERA A CARLOS GREEN SIN NUMERO |X|LUNES|X|X|X|X|X|DOMICILIO |3200|11600|0|0|0|2022-01-13|2022-01-20|x|x|x|x|x|QWZGYSX69KVTQO|x|HOMBRE|X|14800|X|X|X|X|X|X|X|X|CARDENAS|X|X|X|X|X</v>
      </c>
    </row>
    <row r="1865" spans="1:82" x14ac:dyDescent="0.25">
      <c r="A1865" t="s">
        <v>1999</v>
      </c>
      <c r="B1865" t="s">
        <v>2705</v>
      </c>
      <c r="C1865">
        <v>3</v>
      </c>
      <c r="D1865" t="s">
        <v>3185</v>
      </c>
      <c r="E1865" t="s">
        <v>12</v>
      </c>
      <c r="F1865" t="s">
        <v>3189</v>
      </c>
      <c r="G1865" t="s">
        <v>3527</v>
      </c>
      <c r="H1865" t="s">
        <v>3861</v>
      </c>
      <c r="I1865">
        <v>12900</v>
      </c>
      <c r="J1865">
        <v>0</v>
      </c>
      <c r="K1865">
        <v>300</v>
      </c>
      <c r="L1865">
        <v>50</v>
      </c>
      <c r="M1865">
        <v>2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0</v>
      </c>
      <c r="AB1865" t="s">
        <v>4730</v>
      </c>
      <c r="AC1865" t="s">
        <v>4626</v>
      </c>
      <c r="AD1865" t="s">
        <v>4839</v>
      </c>
      <c r="AE1865" t="s">
        <v>4</v>
      </c>
      <c r="AF1865" t="s">
        <v>1</v>
      </c>
      <c r="AG1865" t="s">
        <v>1</v>
      </c>
      <c r="AH1865" t="s">
        <v>5614</v>
      </c>
      <c r="AI1865" t="s">
        <v>3527</v>
      </c>
      <c r="AJ1865" t="s">
        <v>1</v>
      </c>
      <c r="AK1865">
        <v>9331689000</v>
      </c>
      <c r="AL1865" t="s">
        <v>1</v>
      </c>
      <c r="AM1865" t="s">
        <v>1</v>
      </c>
      <c r="AN1865" t="s">
        <v>1</v>
      </c>
      <c r="AO1865" t="s">
        <v>5614</v>
      </c>
      <c r="AP1865" t="s">
        <v>1</v>
      </c>
      <c r="AQ1865" t="s">
        <v>2</v>
      </c>
      <c r="AR1865" t="s">
        <v>1</v>
      </c>
      <c r="AS1865" t="s">
        <v>1</v>
      </c>
      <c r="AT1865" t="s">
        <v>1</v>
      </c>
      <c r="AU1865" t="s">
        <v>1</v>
      </c>
      <c r="AV1865" t="s">
        <v>1</v>
      </c>
      <c r="AW1865" t="s">
        <v>11</v>
      </c>
      <c r="AX1865">
        <f>Tabla1[[#This Row],[precio del paquete]]-Tabla1[[#This Row],[Saldo_Deudor]]</f>
        <v>800</v>
      </c>
      <c r="AY1865">
        <v>12100</v>
      </c>
      <c r="AZ1865">
        <v>0</v>
      </c>
      <c r="BA1865">
        <v>0</v>
      </c>
      <c r="BB1865" s="20">
        <v>0</v>
      </c>
      <c r="BC1865" t="s">
        <v>5961</v>
      </c>
      <c r="BD1865" t="s">
        <v>4162</v>
      </c>
      <c r="BE1865" t="s">
        <v>3</v>
      </c>
      <c r="BF1865" t="s">
        <v>3</v>
      </c>
      <c r="BG1865" t="s">
        <v>3</v>
      </c>
      <c r="BH1865" t="s">
        <v>3</v>
      </c>
      <c r="BI1865" t="s">
        <v>3</v>
      </c>
      <c r="BJ1865" s="19" t="s">
        <v>6134</v>
      </c>
      <c r="BK1865" t="s">
        <v>3</v>
      </c>
      <c r="BL1865" t="s">
        <v>132</v>
      </c>
      <c r="BM1865" t="s">
        <v>1</v>
      </c>
      <c r="BN1865">
        <f>Tabla1[[#This Row],[precio del paquete]]</f>
        <v>12900</v>
      </c>
      <c r="BO1865" t="s">
        <v>1</v>
      </c>
      <c r="BP1865" t="s">
        <v>1</v>
      </c>
      <c r="BQ1865" t="s">
        <v>1</v>
      </c>
      <c r="BR1865" t="s">
        <v>1</v>
      </c>
      <c r="BS1865" t="s">
        <v>1</v>
      </c>
      <c r="BT1865" t="s">
        <v>1</v>
      </c>
      <c r="BU1865" t="s">
        <v>1</v>
      </c>
      <c r="BV1865" t="s">
        <v>1</v>
      </c>
      <c r="BW1865" t="s">
        <v>0</v>
      </c>
      <c r="BX1865" t="s">
        <v>1</v>
      </c>
      <c r="BY1865" t="s">
        <v>1</v>
      </c>
      <c r="BZ1865" t="s">
        <v>1</v>
      </c>
      <c r="CA1865" t="s">
        <v>1</v>
      </c>
      <c r="CB1865" t="s">
        <v>1</v>
      </c>
      <c r="CD1865" t="str" cm="1">
        <f t="array" aca="1" ref="CD1865" ca="1">eConcatenar(A1865:CB1865,"|")</f>
        <v>6DgChsgIdJtWPy4Z|COM2021-7299|3|IMPERIAL DE LUJO|TABASCO |COMALCALCO|RANCHERIA LAZARO CARDENAS 1|2021-02-12|12900|0|300|50|2|0|0|0|0|0|0|0|0|0|0|0|0|0|0|OSORIO|MONTIEL|BRAULIO|SOLTERO|X|X|CARRETERA A LA BARRA |RANCHERIA LAZARO CARDENAS 1|X|9331689000|X|X|X|CARRETERA A LA BARRA |X|LUNES|X|X|X|X|X|DOMICILIO |800|12100|0|0|0|2022-01-13|2022-01-20|x|x|x|x|x|QWZGYSX69KVTQO|x|HOMBRE|X|12900|X|X|X|X|X|X|X|X|CARDENAS|X|X|X|X|X</v>
      </c>
    </row>
    <row r="1866" spans="1:82" x14ac:dyDescent="0.25">
      <c r="A1866" t="s">
        <v>2000</v>
      </c>
      <c r="B1866" t="s">
        <v>3168</v>
      </c>
      <c r="C1866">
        <v>3</v>
      </c>
      <c r="D1866" t="s">
        <v>3183</v>
      </c>
      <c r="E1866" t="s">
        <v>12</v>
      </c>
      <c r="F1866" t="s">
        <v>3189</v>
      </c>
      <c r="G1866" t="s">
        <v>3745</v>
      </c>
      <c r="H1866" t="s">
        <v>4090</v>
      </c>
      <c r="I1866">
        <v>14800</v>
      </c>
      <c r="J1866">
        <v>0</v>
      </c>
      <c r="K1866" t="s">
        <v>1</v>
      </c>
      <c r="L1866">
        <v>50</v>
      </c>
      <c r="M1866">
        <v>2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0</v>
      </c>
      <c r="Z1866">
        <v>0</v>
      </c>
      <c r="AA1866">
        <v>0</v>
      </c>
      <c r="AB1866" t="s">
        <v>4219</v>
      </c>
      <c r="AC1866" t="s">
        <v>4633</v>
      </c>
      <c r="AD1866" t="s">
        <v>4638</v>
      </c>
      <c r="AE1866" t="s">
        <v>4</v>
      </c>
      <c r="AF1866" t="s">
        <v>1</v>
      </c>
      <c r="AG1866" t="s">
        <v>1</v>
      </c>
      <c r="AH1866" t="s">
        <v>5948</v>
      </c>
      <c r="AI1866" t="s">
        <v>3745</v>
      </c>
      <c r="AJ1866" t="s">
        <v>1</v>
      </c>
      <c r="AK1866">
        <v>9335934450</v>
      </c>
      <c r="AL1866" t="s">
        <v>1</v>
      </c>
      <c r="AM1866" t="s">
        <v>1</v>
      </c>
      <c r="AN1866" t="s">
        <v>1</v>
      </c>
      <c r="AO1866" t="s">
        <v>5948</v>
      </c>
      <c r="AP1866" t="s">
        <v>1</v>
      </c>
      <c r="AQ1866" t="s">
        <v>2</v>
      </c>
      <c r="AR1866" t="s">
        <v>1</v>
      </c>
      <c r="AS1866" t="s">
        <v>1</v>
      </c>
      <c r="AT1866" t="s">
        <v>1</v>
      </c>
      <c r="AU1866" t="s">
        <v>1</v>
      </c>
      <c r="AV1866" t="s">
        <v>1</v>
      </c>
      <c r="AW1866" t="s">
        <v>11</v>
      </c>
      <c r="AX1866">
        <f>Tabla1[[#This Row],[precio del paquete]]-Tabla1[[#This Row],[Saldo_Deudor]]</f>
        <v>3400</v>
      </c>
      <c r="AY1866">
        <v>11400</v>
      </c>
      <c r="AZ1866">
        <v>0</v>
      </c>
      <c r="BA1866">
        <v>0</v>
      </c>
      <c r="BB1866" s="20">
        <v>0</v>
      </c>
      <c r="BC1866" t="s">
        <v>4005</v>
      </c>
      <c r="BD1866" t="s">
        <v>6056</v>
      </c>
      <c r="BE1866" t="s">
        <v>3</v>
      </c>
      <c r="BF1866" t="s">
        <v>3</v>
      </c>
      <c r="BG1866" t="s">
        <v>3</v>
      </c>
      <c r="BH1866" t="s">
        <v>3</v>
      </c>
      <c r="BI1866" t="s">
        <v>3</v>
      </c>
      <c r="BJ1866" s="18" t="s">
        <v>6134</v>
      </c>
      <c r="BK1866" t="s">
        <v>3</v>
      </c>
      <c r="BL1866" t="s">
        <v>132</v>
      </c>
      <c r="BM1866" t="s">
        <v>1</v>
      </c>
      <c r="BN1866">
        <f>Tabla1[[#This Row],[precio del paquete]]</f>
        <v>14800</v>
      </c>
      <c r="BO1866" t="s">
        <v>1</v>
      </c>
      <c r="BP1866" t="s">
        <v>1</v>
      </c>
      <c r="BQ1866" t="s">
        <v>1</v>
      </c>
      <c r="BR1866" t="s">
        <v>1</v>
      </c>
      <c r="BS1866" t="s">
        <v>1</v>
      </c>
      <c r="BT1866" t="s">
        <v>1</v>
      </c>
      <c r="BU1866" t="s">
        <v>1</v>
      </c>
      <c r="BV1866" t="s">
        <v>1</v>
      </c>
      <c r="BW1866" t="s">
        <v>0</v>
      </c>
      <c r="BX1866" t="s">
        <v>1</v>
      </c>
      <c r="BY1866" t="s">
        <v>1</v>
      </c>
      <c r="BZ1866" t="s">
        <v>1</v>
      </c>
      <c r="CA1866" t="s">
        <v>1</v>
      </c>
      <c r="CB1866" t="s">
        <v>1</v>
      </c>
      <c r="CD1866" t="str" cm="1">
        <f t="array" aca="1" ref="CD1866" ca="1">eConcatenar(A1866:CB1866,"|")</f>
        <v>HXl1XLmNXUorBHAQ|COM2021-1728|3|MEMORIAL|TABASCO |COMALCALCO|RANCHERIA PASTAL 2 SECCION|2021-05-22|14800|0|X|50|2|0|0|0|0|0|0|0|0|0|0|0|0|0|0|RUIZ|ORDOÃ‘EZ|ROSA MARIA|SOLTERO|X|X|CARRETERA A COCOCHITAL |RANCHERIA PASTAL 2 SECCION|X|9335934450|X|X|X|CARRETERA A COCOCHITAL |X|LUNES|X|X|X|X|X|DOMICILIO |3400|11400|0|0|0|2022-12-01|2022-12-08|x|x|x|x|x|QWZGYSX69KVTQO|x|HOMBRE|X|14800|X|X|X|X|X|X|X|X|CARDENAS|X|X|X|X|X</v>
      </c>
    </row>
    <row r="1867" spans="1:82" x14ac:dyDescent="0.25">
      <c r="A1867" t="s">
        <v>2001</v>
      </c>
      <c r="B1867" t="s">
        <v>2679</v>
      </c>
      <c r="C1867">
        <v>3</v>
      </c>
      <c r="D1867" t="s">
        <v>3183</v>
      </c>
      <c r="E1867" t="s">
        <v>12</v>
      </c>
      <c r="F1867" t="s">
        <v>3189</v>
      </c>
      <c r="G1867" t="s">
        <v>3509</v>
      </c>
      <c r="H1867" t="s">
        <v>3755</v>
      </c>
      <c r="I1867">
        <v>14800</v>
      </c>
      <c r="J1867">
        <v>0</v>
      </c>
      <c r="K1867">
        <v>100</v>
      </c>
      <c r="L1867">
        <v>50</v>
      </c>
      <c r="M1867">
        <v>2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>
        <v>0</v>
      </c>
      <c r="Z1867">
        <v>0</v>
      </c>
      <c r="AA1867">
        <v>0</v>
      </c>
      <c r="AB1867" t="s">
        <v>4264</v>
      </c>
      <c r="AC1867" t="s">
        <v>4283</v>
      </c>
      <c r="AD1867" t="s">
        <v>4818</v>
      </c>
      <c r="AE1867" t="s">
        <v>4</v>
      </c>
      <c r="AF1867" t="s">
        <v>1</v>
      </c>
      <c r="AG1867" t="s">
        <v>1</v>
      </c>
      <c r="AH1867" t="s">
        <v>5593</v>
      </c>
      <c r="AI1867" t="s">
        <v>3509</v>
      </c>
      <c r="AJ1867" t="s">
        <v>1</v>
      </c>
      <c r="AK1867">
        <v>9331224657</v>
      </c>
      <c r="AL1867" t="s">
        <v>1</v>
      </c>
      <c r="AM1867" t="s">
        <v>1</v>
      </c>
      <c r="AN1867" t="s">
        <v>1</v>
      </c>
      <c r="AO1867" t="s">
        <v>5593</v>
      </c>
      <c r="AP1867" t="s">
        <v>1</v>
      </c>
      <c r="AQ1867" t="s">
        <v>2</v>
      </c>
      <c r="AR1867" t="s">
        <v>1</v>
      </c>
      <c r="AS1867" t="s">
        <v>1</v>
      </c>
      <c r="AT1867" t="s">
        <v>1</v>
      </c>
      <c r="AU1867" t="s">
        <v>1</v>
      </c>
      <c r="AV1867" t="s">
        <v>1</v>
      </c>
      <c r="AW1867" t="s">
        <v>11</v>
      </c>
      <c r="AX1867">
        <f>Tabla1[[#This Row],[precio del paquete]]-Tabla1[[#This Row],[Saldo_Deudor]]</f>
        <v>1600</v>
      </c>
      <c r="AY1867">
        <v>13200</v>
      </c>
      <c r="AZ1867">
        <v>0</v>
      </c>
      <c r="BA1867">
        <v>0</v>
      </c>
      <c r="BB1867" s="20">
        <v>0</v>
      </c>
      <c r="BC1867" t="s">
        <v>4005</v>
      </c>
      <c r="BD1867" t="s">
        <v>6056</v>
      </c>
      <c r="BE1867" t="s">
        <v>3</v>
      </c>
      <c r="BF1867" t="s">
        <v>3</v>
      </c>
      <c r="BG1867" t="s">
        <v>3</v>
      </c>
      <c r="BH1867" t="s">
        <v>3</v>
      </c>
      <c r="BI1867" t="s">
        <v>3</v>
      </c>
      <c r="BJ1867" s="19" t="s">
        <v>6134</v>
      </c>
      <c r="BK1867" t="s">
        <v>3</v>
      </c>
      <c r="BL1867" t="s">
        <v>132</v>
      </c>
      <c r="BM1867" t="s">
        <v>1</v>
      </c>
      <c r="BN1867">
        <f>Tabla1[[#This Row],[precio del paquete]]</f>
        <v>14800</v>
      </c>
      <c r="BO1867" t="s">
        <v>1</v>
      </c>
      <c r="BP1867" t="s">
        <v>1</v>
      </c>
      <c r="BQ1867" t="s">
        <v>1</v>
      </c>
      <c r="BR1867" t="s">
        <v>1</v>
      </c>
      <c r="BS1867" t="s">
        <v>1</v>
      </c>
      <c r="BT1867" t="s">
        <v>1</v>
      </c>
      <c r="BU1867" t="s">
        <v>1</v>
      </c>
      <c r="BV1867" t="s">
        <v>1</v>
      </c>
      <c r="BW1867" t="s">
        <v>0</v>
      </c>
      <c r="BX1867" t="s">
        <v>1</v>
      </c>
      <c r="BY1867" t="s">
        <v>1</v>
      </c>
      <c r="BZ1867" t="s">
        <v>1</v>
      </c>
      <c r="CA1867" t="s">
        <v>1</v>
      </c>
      <c r="CB1867" t="s">
        <v>1</v>
      </c>
      <c r="CD1867" t="str" cm="1">
        <f t="array" aca="1" ref="CD1867" ca="1">eConcatenar(A1867:CB1867,"|")</f>
        <v>I5liOF642yg1hffO|COM2021-3107|3|MEMORIAL|TABASCO |COMALCALCO|RANCHERIA FRANCISCO Y MADERO|2021-01-10|14800|0|100|50|2|0|0|0|0|0|0|0|0|0|0|0|0|0|0|AREVALO|CORDOVA|ANAMIN|SOLTERO|X|X|CARRETERA AL ESTADIO |RANCHERIA FRANCISCO Y MADERO|X|9331224657|X|X|X|CARRETERA AL ESTADIO |X|LUNES|X|X|X|X|X|DOMICILIO |1600|13200|0|0|0|2022-12-01|2022-12-08|x|x|x|x|x|QWZGYSX69KVTQO|x|HOMBRE|X|14800|X|X|X|X|X|X|X|X|CARDENAS|X|X|X|X|X</v>
      </c>
    </row>
    <row r="1868" spans="1:82" x14ac:dyDescent="0.25">
      <c r="A1868" t="s">
        <v>2002</v>
      </c>
      <c r="B1868" t="s">
        <v>2882</v>
      </c>
      <c r="C1868">
        <v>3</v>
      </c>
      <c r="D1868" t="s">
        <v>3184</v>
      </c>
      <c r="E1868" t="s">
        <v>12</v>
      </c>
      <c r="F1868" t="s">
        <v>3189</v>
      </c>
      <c r="G1868" t="s">
        <v>3619</v>
      </c>
      <c r="H1868" t="s">
        <v>3987</v>
      </c>
      <c r="I1868">
        <v>24500</v>
      </c>
      <c r="J1868">
        <v>0</v>
      </c>
      <c r="K1868">
        <v>500</v>
      </c>
      <c r="L1868">
        <v>50</v>
      </c>
      <c r="M1868">
        <v>2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>
        <v>0</v>
      </c>
      <c r="Z1868">
        <v>0</v>
      </c>
      <c r="AA1868">
        <v>0</v>
      </c>
      <c r="AB1868" t="s">
        <v>4247</v>
      </c>
      <c r="AC1868" t="s">
        <v>4296</v>
      </c>
      <c r="AD1868" t="s">
        <v>4967</v>
      </c>
      <c r="AE1868" t="s">
        <v>4</v>
      </c>
      <c r="AF1868" t="s">
        <v>1</v>
      </c>
      <c r="AG1868" t="s">
        <v>1</v>
      </c>
      <c r="AH1868" t="s">
        <v>5725</v>
      </c>
      <c r="AI1868" t="s">
        <v>3619</v>
      </c>
      <c r="AJ1868" t="s">
        <v>1</v>
      </c>
      <c r="AK1868">
        <v>9331251833</v>
      </c>
      <c r="AL1868" t="s">
        <v>1</v>
      </c>
      <c r="AM1868" t="s">
        <v>1</v>
      </c>
      <c r="AN1868" t="s">
        <v>1</v>
      </c>
      <c r="AO1868" t="s">
        <v>5725</v>
      </c>
      <c r="AP1868" t="s">
        <v>1</v>
      </c>
      <c r="AQ1868" t="s">
        <v>2</v>
      </c>
      <c r="AR1868" t="s">
        <v>1</v>
      </c>
      <c r="AS1868" t="s">
        <v>1</v>
      </c>
      <c r="AT1868" t="s">
        <v>1</v>
      </c>
      <c r="AU1868" t="s">
        <v>1</v>
      </c>
      <c r="AV1868" t="s">
        <v>1</v>
      </c>
      <c r="AW1868" t="s">
        <v>11</v>
      </c>
      <c r="AX1868">
        <f>Tabla1[[#This Row],[precio del paquete]]-Tabla1[[#This Row],[Saldo_Deudor]]</f>
        <v>500</v>
      </c>
      <c r="AY1868">
        <v>24000</v>
      </c>
      <c r="AZ1868">
        <v>0</v>
      </c>
      <c r="BA1868">
        <v>0</v>
      </c>
      <c r="BB1868" s="20">
        <v>0</v>
      </c>
      <c r="BC1868" t="s">
        <v>3888</v>
      </c>
      <c r="BD1868" t="s">
        <v>3831</v>
      </c>
      <c r="BE1868" t="s">
        <v>3</v>
      </c>
      <c r="BF1868" t="s">
        <v>3</v>
      </c>
      <c r="BG1868" t="s">
        <v>3</v>
      </c>
      <c r="BH1868" t="s">
        <v>3</v>
      </c>
      <c r="BI1868" t="s">
        <v>3</v>
      </c>
      <c r="BJ1868" s="18" t="s">
        <v>6134</v>
      </c>
      <c r="BK1868" t="s">
        <v>3</v>
      </c>
      <c r="BL1868" t="s">
        <v>132</v>
      </c>
      <c r="BM1868" t="s">
        <v>1</v>
      </c>
      <c r="BN1868">
        <f>Tabla1[[#This Row],[precio del paquete]]</f>
        <v>24500</v>
      </c>
      <c r="BO1868" t="s">
        <v>1</v>
      </c>
      <c r="BP1868" t="s">
        <v>1</v>
      </c>
      <c r="BQ1868" t="s">
        <v>1</v>
      </c>
      <c r="BR1868" t="s">
        <v>1</v>
      </c>
      <c r="BS1868" t="s">
        <v>1</v>
      </c>
      <c r="BT1868" t="s">
        <v>1</v>
      </c>
      <c r="BU1868" t="s">
        <v>1</v>
      </c>
      <c r="BV1868" t="s">
        <v>1</v>
      </c>
      <c r="BW1868" t="s">
        <v>0</v>
      </c>
      <c r="BX1868" t="s">
        <v>1</v>
      </c>
      <c r="BY1868" t="s">
        <v>1</v>
      </c>
      <c r="BZ1868" t="s">
        <v>1</v>
      </c>
      <c r="CA1868" t="s">
        <v>1</v>
      </c>
      <c r="CB1868" t="s">
        <v>1</v>
      </c>
      <c r="CD1868" t="str" cm="1">
        <f t="array" aca="1" ref="CD1868" ca="1">eConcatenar(A1868:CB1868,"|")</f>
        <v>Zgr7ivH3DkHhR3iX|COM2021-3781|3|DIGNITY|TABASCO |COMALCALCO|VILLA ALDAMA |2021-11-26|24500|0|500|50|2|0|0|0|0|0|0|0|0|0|0|0|0|0|0|MENDEZ|MENESES|NADIA MISHELE|SOLTERO|X|X|OCCIDENTE SIN NUMERO |VILLA ALDAMA |X|9331251833|X|X|X|OCCIDENTE SIN NUMERO |X|LUNES|X|X|X|X|X|DOMICILIO |500|24000|0|0|0|2021-11-25|2021-12-02|x|x|x|x|x|QWZGYSX69KVTQO|x|HOMBRE|X|24500|X|X|X|X|X|X|X|X|CARDENAS|X|X|X|X|X</v>
      </c>
    </row>
    <row r="1869" spans="1:82" x14ac:dyDescent="0.25">
      <c r="A1869" t="s">
        <v>2003</v>
      </c>
      <c r="B1869" t="s">
        <v>2704</v>
      </c>
      <c r="C1869">
        <v>3</v>
      </c>
      <c r="D1869" t="s">
        <v>3183</v>
      </c>
      <c r="E1869" t="s">
        <v>12</v>
      </c>
      <c r="F1869" t="s">
        <v>3189</v>
      </c>
      <c r="G1869" t="s">
        <v>3526</v>
      </c>
      <c r="H1869" t="s">
        <v>3761</v>
      </c>
      <c r="I1869">
        <v>14800</v>
      </c>
      <c r="J1869">
        <v>0</v>
      </c>
      <c r="K1869">
        <v>100</v>
      </c>
      <c r="L1869">
        <v>50</v>
      </c>
      <c r="M1869">
        <v>2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0</v>
      </c>
      <c r="AA1869">
        <v>0</v>
      </c>
      <c r="AB1869" t="s">
        <v>4186</v>
      </c>
      <c r="AC1869" t="s">
        <v>4217</v>
      </c>
      <c r="AD1869" t="s">
        <v>4256</v>
      </c>
      <c r="AE1869" t="s">
        <v>4</v>
      </c>
      <c r="AF1869" t="s">
        <v>1</v>
      </c>
      <c r="AG1869" t="s">
        <v>1</v>
      </c>
      <c r="AH1869" t="s">
        <v>5613</v>
      </c>
      <c r="AI1869" t="s">
        <v>3526</v>
      </c>
      <c r="AJ1869" t="s">
        <v>1</v>
      </c>
      <c r="AK1869">
        <v>9331075978</v>
      </c>
      <c r="AL1869" t="s">
        <v>1</v>
      </c>
      <c r="AM1869" t="s">
        <v>1</v>
      </c>
      <c r="AN1869" t="s">
        <v>1</v>
      </c>
      <c r="AO1869" t="s">
        <v>5613</v>
      </c>
      <c r="AP1869" t="s">
        <v>1</v>
      </c>
      <c r="AQ1869" t="s">
        <v>2</v>
      </c>
      <c r="AR1869" t="s">
        <v>1</v>
      </c>
      <c r="AS1869" t="s">
        <v>1</v>
      </c>
      <c r="AT1869" t="s">
        <v>1</v>
      </c>
      <c r="AU1869" t="s">
        <v>1</v>
      </c>
      <c r="AV1869" t="s">
        <v>1</v>
      </c>
      <c r="AW1869" t="s">
        <v>11</v>
      </c>
      <c r="AX1869">
        <f>Tabla1[[#This Row],[precio del paquete]]-Tabla1[[#This Row],[Saldo_Deudor]]</f>
        <v>100</v>
      </c>
      <c r="AY1869">
        <v>14700</v>
      </c>
      <c r="AZ1869">
        <v>0</v>
      </c>
      <c r="BA1869">
        <v>0</v>
      </c>
      <c r="BB1869" s="20">
        <v>0</v>
      </c>
      <c r="BC1869" t="s">
        <v>3826</v>
      </c>
      <c r="BD1869" t="s">
        <v>4101</v>
      </c>
      <c r="BE1869" t="s">
        <v>3</v>
      </c>
      <c r="BF1869" t="s">
        <v>3</v>
      </c>
      <c r="BG1869" t="s">
        <v>3</v>
      </c>
      <c r="BH1869" t="s">
        <v>3</v>
      </c>
      <c r="BI1869" t="s">
        <v>3</v>
      </c>
      <c r="BJ1869" s="19" t="s">
        <v>6134</v>
      </c>
      <c r="BK1869" t="s">
        <v>3</v>
      </c>
      <c r="BL1869" t="s">
        <v>132</v>
      </c>
      <c r="BM1869" t="s">
        <v>1</v>
      </c>
      <c r="BN1869">
        <f>Tabla1[[#This Row],[precio del paquete]]</f>
        <v>14800</v>
      </c>
      <c r="BO1869" t="s">
        <v>1</v>
      </c>
      <c r="BP1869" t="s">
        <v>1</v>
      </c>
      <c r="BQ1869" t="s">
        <v>1</v>
      </c>
      <c r="BR1869" t="s">
        <v>1</v>
      </c>
      <c r="BS1869" t="s">
        <v>1</v>
      </c>
      <c r="BT1869" t="s">
        <v>1</v>
      </c>
      <c r="BU1869" t="s">
        <v>1</v>
      </c>
      <c r="BV1869" t="s">
        <v>1</v>
      </c>
      <c r="BW1869" t="s">
        <v>0</v>
      </c>
      <c r="BX1869" t="s">
        <v>1</v>
      </c>
      <c r="BY1869" t="s">
        <v>1</v>
      </c>
      <c r="BZ1869" t="s">
        <v>1</v>
      </c>
      <c r="CA1869" t="s">
        <v>1</v>
      </c>
      <c r="CB1869" t="s">
        <v>1</v>
      </c>
      <c r="CD1869" t="str" cm="1">
        <f t="array" aca="1" ref="CD1869" ca="1">eConcatenar(A1869:CB1869,"|")</f>
        <v>25iIixaTptPnN8yD|COM2021-3907|3|MEMORIAL|TABASCO |COMALCALCO|RANCHERIA LAZARO CARDENAS  1 |2021-11-30|14800|0|100|50|2|0|0|0|0|0|0|0|0|0|0|0|0|0|0|GARCIA|RODRIGUEZ|IRMA|SOLTERO|X|X|CARRETERA ALA BARRA |RANCHERIA LAZARO CARDENAS  1 |X|9331075978|X|X|X|CARRETERA ALA BARRA |X|LUNES|X|X|X|X|X|DOMICILIO |100|14700|0|0|0|2021-11-29|2021-12-06|x|x|x|x|x|QWZGYSX69KVTQO|x|HOMBRE|X|14800|X|X|X|X|X|X|X|X|CARDENAS|X|X|X|X|X</v>
      </c>
    </row>
    <row r="1870" spans="1:82" x14ac:dyDescent="0.25">
      <c r="A1870" t="s">
        <v>2004</v>
      </c>
      <c r="B1870" t="s">
        <v>3169</v>
      </c>
      <c r="C1870">
        <v>3</v>
      </c>
      <c r="D1870" t="s">
        <v>3183</v>
      </c>
      <c r="E1870" t="s">
        <v>12</v>
      </c>
      <c r="F1870" t="s">
        <v>3189</v>
      </c>
      <c r="G1870" t="s">
        <v>3746</v>
      </c>
      <c r="H1870" t="s">
        <v>4099</v>
      </c>
      <c r="I1870">
        <v>14800</v>
      </c>
      <c r="J1870">
        <v>0</v>
      </c>
      <c r="K1870">
        <v>200</v>
      </c>
      <c r="L1870">
        <v>50</v>
      </c>
      <c r="M1870">
        <v>2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0</v>
      </c>
      <c r="AA1870">
        <v>0</v>
      </c>
      <c r="AB1870" t="s">
        <v>8</v>
      </c>
      <c r="AC1870" t="s">
        <v>5178</v>
      </c>
      <c r="AD1870" t="s">
        <v>4385</v>
      </c>
      <c r="AE1870" t="s">
        <v>4</v>
      </c>
      <c r="AF1870" t="s">
        <v>1</v>
      </c>
      <c r="AG1870" t="s">
        <v>1</v>
      </c>
      <c r="AH1870" t="s">
        <v>5949</v>
      </c>
      <c r="AI1870" t="s">
        <v>3746</v>
      </c>
      <c r="AJ1870" t="s">
        <v>1</v>
      </c>
      <c r="AK1870">
        <v>9331528959</v>
      </c>
      <c r="AL1870" t="s">
        <v>1</v>
      </c>
      <c r="AM1870" t="s">
        <v>1</v>
      </c>
      <c r="AN1870" t="s">
        <v>1</v>
      </c>
      <c r="AO1870" t="s">
        <v>5949</v>
      </c>
      <c r="AP1870" t="s">
        <v>1</v>
      </c>
      <c r="AQ1870" t="s">
        <v>2</v>
      </c>
      <c r="AR1870" t="s">
        <v>1</v>
      </c>
      <c r="AS1870" t="s">
        <v>1</v>
      </c>
      <c r="AT1870" t="s">
        <v>1</v>
      </c>
      <c r="AU1870" t="s">
        <v>1</v>
      </c>
      <c r="AV1870" t="s">
        <v>1</v>
      </c>
      <c r="AW1870" t="s">
        <v>11</v>
      </c>
      <c r="AX1870">
        <f>Tabla1[[#This Row],[precio del paquete]]-Tabla1[[#This Row],[Saldo_Deudor]]</f>
        <v>200</v>
      </c>
      <c r="AY1870">
        <v>14600</v>
      </c>
      <c r="AZ1870">
        <v>0</v>
      </c>
      <c r="BA1870">
        <v>0</v>
      </c>
      <c r="BB1870" s="20">
        <v>0</v>
      </c>
      <c r="BC1870" t="s">
        <v>3795</v>
      </c>
      <c r="BD1870" t="s">
        <v>4008</v>
      </c>
      <c r="BE1870" t="s">
        <v>3</v>
      </c>
      <c r="BF1870" t="s">
        <v>3</v>
      </c>
      <c r="BG1870" t="s">
        <v>3</v>
      </c>
      <c r="BH1870" t="s">
        <v>3</v>
      </c>
      <c r="BI1870" t="s">
        <v>3</v>
      </c>
      <c r="BJ1870" s="18" t="s">
        <v>6134</v>
      </c>
      <c r="BK1870" t="s">
        <v>3</v>
      </c>
      <c r="BL1870" t="s">
        <v>132</v>
      </c>
      <c r="BM1870" t="s">
        <v>1</v>
      </c>
      <c r="BN1870">
        <f>Tabla1[[#This Row],[precio del paquete]]</f>
        <v>14800</v>
      </c>
      <c r="BO1870" t="s">
        <v>1</v>
      </c>
      <c r="BP1870" t="s">
        <v>1</v>
      </c>
      <c r="BQ1870" t="s">
        <v>1</v>
      </c>
      <c r="BR1870" t="s">
        <v>1</v>
      </c>
      <c r="BS1870" t="s">
        <v>1</v>
      </c>
      <c r="BT1870" t="s">
        <v>1</v>
      </c>
      <c r="BU1870" t="s">
        <v>1</v>
      </c>
      <c r="BV1870" t="s">
        <v>1</v>
      </c>
      <c r="BW1870" t="s">
        <v>0</v>
      </c>
      <c r="BX1870" t="s">
        <v>1</v>
      </c>
      <c r="BY1870" t="s">
        <v>1</v>
      </c>
      <c r="BZ1870" t="s">
        <v>1</v>
      </c>
      <c r="CA1870" t="s">
        <v>1</v>
      </c>
      <c r="CB1870" t="s">
        <v>1</v>
      </c>
      <c r="CD1870" t="str" cm="1">
        <f t="array" aca="1" ref="CD1870" ca="1">eConcatenar(A1870:CB1870,"|")</f>
        <v>GrSgaZKs8n7hPr6T|COM2021-2133|3|MEMORIAL|TABASCO |COMALCALCO|RANCHERIA CENTRO TULAR |2021-06-07|14800|0|200|50|2|0|0|0|0|0|0|0|0|0|0|0|0|0|0|GOMEZ|LOPZ|SANTOS|SOLTERO|X|X|CARRETERA A PINO SUAREZ |RANCHERIA CENTRO TULAR |X|9331528959|X|X|X|CARRETERA A PINO SUAREZ |X|LUNES|X|X|X|X|X|DOMICILIO |200|14600|0|0|0|2021-10-11|2021-10-18|x|x|x|x|x|QWZGYSX69KVTQO|x|HOMBRE|X|14800|X|X|X|X|X|X|X|X|CARDENAS|X|X|X|X|X</v>
      </c>
    </row>
    <row r="1871" spans="1:82" x14ac:dyDescent="0.25">
      <c r="A1871" t="s">
        <v>2005</v>
      </c>
      <c r="B1871" t="s">
        <v>3170</v>
      </c>
      <c r="C1871">
        <v>3</v>
      </c>
      <c r="D1871" t="s">
        <v>3183</v>
      </c>
      <c r="E1871" t="s">
        <v>12</v>
      </c>
      <c r="F1871" t="s">
        <v>0</v>
      </c>
      <c r="G1871" t="s">
        <v>3747</v>
      </c>
      <c r="H1871" t="s">
        <v>4170</v>
      </c>
      <c r="I1871">
        <v>14800</v>
      </c>
      <c r="J1871">
        <v>0</v>
      </c>
      <c r="K1871">
        <v>4000</v>
      </c>
      <c r="L1871">
        <v>50</v>
      </c>
      <c r="M1871">
        <v>2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0</v>
      </c>
      <c r="AA1871">
        <v>0</v>
      </c>
      <c r="AB1871" t="s">
        <v>4247</v>
      </c>
      <c r="AC1871" t="s">
        <v>4183</v>
      </c>
      <c r="AD1871" t="s">
        <v>5179</v>
      </c>
      <c r="AE1871" t="s">
        <v>4</v>
      </c>
      <c r="AF1871" t="s">
        <v>1</v>
      </c>
      <c r="AG1871" t="s">
        <v>1</v>
      </c>
      <c r="AH1871" t="s">
        <v>5950</v>
      </c>
      <c r="AI1871" t="s">
        <v>3747</v>
      </c>
      <c r="AJ1871" t="s">
        <v>1</v>
      </c>
      <c r="AK1871">
        <v>9371052519</v>
      </c>
      <c r="AL1871" t="s">
        <v>1</v>
      </c>
      <c r="AM1871" t="s">
        <v>1</v>
      </c>
      <c r="AN1871" t="s">
        <v>1</v>
      </c>
      <c r="AO1871" t="s">
        <v>5950</v>
      </c>
      <c r="AP1871" t="s">
        <v>1</v>
      </c>
      <c r="AQ1871" t="s">
        <v>2</v>
      </c>
      <c r="AR1871" t="s">
        <v>1</v>
      </c>
      <c r="AS1871" t="s">
        <v>1</v>
      </c>
      <c r="AT1871" t="s">
        <v>1</v>
      </c>
      <c r="AU1871" t="s">
        <v>1</v>
      </c>
      <c r="AV1871" t="s">
        <v>1</v>
      </c>
      <c r="AW1871" t="s">
        <v>11</v>
      </c>
      <c r="AX1871">
        <f>Tabla1[[#This Row],[precio del paquete]]-Tabla1[[#This Row],[Saldo_Deudor]]</f>
        <v>6300</v>
      </c>
      <c r="AY1871">
        <v>8500</v>
      </c>
      <c r="AZ1871">
        <v>0</v>
      </c>
      <c r="BA1871">
        <v>0</v>
      </c>
      <c r="BB1871" s="20">
        <v>0</v>
      </c>
      <c r="BC1871" t="s">
        <v>3795</v>
      </c>
      <c r="BD1871" t="s">
        <v>4008</v>
      </c>
      <c r="BE1871" t="s">
        <v>3</v>
      </c>
      <c r="BF1871" t="s">
        <v>3</v>
      </c>
      <c r="BG1871" t="s">
        <v>3</v>
      </c>
      <c r="BH1871" t="s">
        <v>3</v>
      </c>
      <c r="BI1871" t="s">
        <v>3</v>
      </c>
      <c r="BJ1871" s="19" t="s">
        <v>6134</v>
      </c>
      <c r="BK1871" t="s">
        <v>3</v>
      </c>
      <c r="BL1871" t="s">
        <v>132</v>
      </c>
      <c r="BM1871" t="s">
        <v>1</v>
      </c>
      <c r="BN1871">
        <f>Tabla1[[#This Row],[precio del paquete]]</f>
        <v>14800</v>
      </c>
      <c r="BO1871" t="s">
        <v>1</v>
      </c>
      <c r="BP1871" t="s">
        <v>1</v>
      </c>
      <c r="BQ1871" t="s">
        <v>1</v>
      </c>
      <c r="BR1871" t="s">
        <v>1</v>
      </c>
      <c r="BS1871" t="s">
        <v>1</v>
      </c>
      <c r="BT1871" t="s">
        <v>1</v>
      </c>
      <c r="BU1871" t="s">
        <v>1</v>
      </c>
      <c r="BV1871" t="s">
        <v>1</v>
      </c>
      <c r="BW1871" t="s">
        <v>0</v>
      </c>
      <c r="BX1871" t="s">
        <v>1</v>
      </c>
      <c r="BY1871" t="s">
        <v>1</v>
      </c>
      <c r="BZ1871" t="s">
        <v>1</v>
      </c>
      <c r="CA1871" t="s">
        <v>1</v>
      </c>
      <c r="CB1871" t="s">
        <v>1</v>
      </c>
      <c r="CD1871" t="str" cm="1">
        <f t="array" aca="1" ref="CD1871" ca="1">eConcatenar(A1871:CB1871,"|")</f>
        <v>bIthPlmvULxEOAl4|CAR2021-1082|3|MEMORIAL|TABASCO |CARDENAS|CAÃ‘ALES 2 |2021-03-29|14800|0|4000|50|2|0|0|0|0|0|0|0|0|0|0|0|0|0|0|MENDEZ|DE LA CRUZ|DIANA|SOLTERO|X|X|CAÃ‘A AMARGA|CAÃ‘ALES 2 |X|9371052519|X|X|X|CAÃ‘A AMARGA|X|LUNES|X|X|X|X|X|DOMICILIO |6300|8500|0|0|0|2021-10-11|2021-10-18|x|x|x|x|x|QWZGYSX69KVTQO|x|HOMBRE|X|14800|X|X|X|X|X|X|X|X|CARDENAS|X|X|X|X|X</v>
      </c>
    </row>
    <row r="1872" spans="1:82" x14ac:dyDescent="0.25">
      <c r="A1872" t="s">
        <v>2006</v>
      </c>
      <c r="B1872" t="s">
        <v>2346</v>
      </c>
      <c r="C1872">
        <v>3</v>
      </c>
      <c r="D1872" t="s">
        <v>3183</v>
      </c>
      <c r="E1872" t="s">
        <v>3188</v>
      </c>
      <c r="F1872" t="s">
        <v>3191</v>
      </c>
      <c r="G1872" t="s">
        <v>3323</v>
      </c>
      <c r="H1872" t="s">
        <v>3792</v>
      </c>
      <c r="I1872">
        <v>14800</v>
      </c>
      <c r="J1872">
        <v>0</v>
      </c>
      <c r="K1872">
        <v>100</v>
      </c>
      <c r="L1872">
        <v>50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0</v>
      </c>
      <c r="X1872">
        <v>0</v>
      </c>
      <c r="Y1872">
        <v>0</v>
      </c>
      <c r="Z1872">
        <v>0</v>
      </c>
      <c r="AA1872">
        <v>0</v>
      </c>
      <c r="AB1872" t="s">
        <v>4360</v>
      </c>
      <c r="AC1872" t="s">
        <v>8</v>
      </c>
      <c r="AD1872" t="s">
        <v>4523</v>
      </c>
      <c r="AE1872" t="s">
        <v>4</v>
      </c>
      <c r="AF1872" t="s">
        <v>1</v>
      </c>
      <c r="AG1872" t="s">
        <v>1</v>
      </c>
      <c r="AH1872" t="s">
        <v>5360</v>
      </c>
      <c r="AI1872" t="s">
        <v>3323</v>
      </c>
      <c r="AJ1872" t="s">
        <v>1</v>
      </c>
      <c r="AK1872">
        <v>9141196823</v>
      </c>
      <c r="AL1872" t="s">
        <v>1</v>
      </c>
      <c r="AM1872" t="s">
        <v>1</v>
      </c>
      <c r="AN1872" t="s">
        <v>1</v>
      </c>
      <c r="AO1872" t="s">
        <v>5360</v>
      </c>
      <c r="AP1872" t="s">
        <v>1</v>
      </c>
      <c r="AQ1872" t="s">
        <v>2</v>
      </c>
      <c r="AR1872" t="s">
        <v>1</v>
      </c>
      <c r="AS1872" t="s">
        <v>1</v>
      </c>
      <c r="AT1872" t="s">
        <v>1</v>
      </c>
      <c r="AU1872" t="s">
        <v>1</v>
      </c>
      <c r="AV1872" t="s">
        <v>1</v>
      </c>
      <c r="AW1872" t="s">
        <v>11</v>
      </c>
      <c r="AX1872">
        <f>Tabla1[[#This Row],[precio del paquete]]-Tabla1[[#This Row],[Saldo_Deudor]]</f>
        <v>850</v>
      </c>
      <c r="AY1872">
        <v>13950</v>
      </c>
      <c r="AZ1872">
        <v>0</v>
      </c>
      <c r="BA1872">
        <v>0</v>
      </c>
      <c r="BB1872" s="20">
        <v>0</v>
      </c>
      <c r="BC1872" t="s">
        <v>5962</v>
      </c>
      <c r="BD1872" t="s">
        <v>6038</v>
      </c>
      <c r="BE1872" t="s">
        <v>3</v>
      </c>
      <c r="BF1872" t="s">
        <v>3</v>
      </c>
      <c r="BG1872" t="s">
        <v>3</v>
      </c>
      <c r="BH1872" t="s">
        <v>3</v>
      </c>
      <c r="BI1872" t="s">
        <v>3</v>
      </c>
      <c r="BJ1872" s="18" t="s">
        <v>6150</v>
      </c>
      <c r="BK1872" t="s">
        <v>3</v>
      </c>
      <c r="BL1872" t="s">
        <v>132</v>
      </c>
      <c r="BM1872" t="s">
        <v>1</v>
      </c>
      <c r="BN1872">
        <f>Tabla1[[#This Row],[precio del paquete]]</f>
        <v>14800</v>
      </c>
      <c r="BO1872" t="s">
        <v>1</v>
      </c>
      <c r="BP1872" t="s">
        <v>1</v>
      </c>
      <c r="BQ1872" t="s">
        <v>1</v>
      </c>
      <c r="BR1872" t="s">
        <v>1</v>
      </c>
      <c r="BS1872" t="s">
        <v>1</v>
      </c>
      <c r="BT1872" t="s">
        <v>1</v>
      </c>
      <c r="BU1872" t="s">
        <v>1</v>
      </c>
      <c r="BV1872" t="s">
        <v>1</v>
      </c>
      <c r="BW1872" t="s">
        <v>0</v>
      </c>
      <c r="BX1872" t="s">
        <v>1</v>
      </c>
      <c r="BY1872" t="s">
        <v>1</v>
      </c>
      <c r="BZ1872" t="s">
        <v>1</v>
      </c>
      <c r="CA1872" t="s">
        <v>1</v>
      </c>
      <c r="CB1872" t="s">
        <v>1</v>
      </c>
      <c r="CD1872" t="str" cm="1">
        <f t="array" aca="1" ref="CD1872" ca="1">eConcatenar(A1872:CB1872,"|")</f>
        <v>QqDwkmdovN9HcwAn|CAR2021-5846|3|MEMORIAL|TABASCO|CUNDUACAN|EJIDO LIBERTAD SEGUNDA SECCION|2021-05-10|14800|0|100|50|0|0|0|0|0|0|0|0|0|0|0|0|0|0|0|TORRES|GOMEZ|SONIA|SOLTERO|X|X|CARRETERA A LA LUCHA|EJIDO LIBERTAD SEGUNDA SECCION|X|9141196823|X|X|X|CARRETERA A LA LUCHA|X|LUNES|X|X|X|X|X|DOMICILIO |850|13950|0|0|0|2022-01-27|2022-02-03|x|x|x|x|x|AARMQKP7RFVCNAK|x|HOMBRE|X|14800|X|X|X|X|X|X|X|X|CARDENAS|X|X|X|X|X</v>
      </c>
    </row>
    <row r="1873" spans="1:82" x14ac:dyDescent="0.25">
      <c r="A1873" t="s">
        <v>2007</v>
      </c>
      <c r="B1873" t="s">
        <v>3171</v>
      </c>
      <c r="C1873">
        <v>3</v>
      </c>
      <c r="D1873" t="s">
        <v>3183</v>
      </c>
      <c r="E1873" t="s">
        <v>3188</v>
      </c>
      <c r="F1873" t="s">
        <v>3191</v>
      </c>
      <c r="G1873" t="s">
        <v>3748</v>
      </c>
      <c r="H1873" t="s">
        <v>3965</v>
      </c>
      <c r="I1873">
        <v>14800</v>
      </c>
      <c r="J1873">
        <v>0</v>
      </c>
      <c r="K1873">
        <v>100</v>
      </c>
      <c r="L1873">
        <v>50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0</v>
      </c>
      <c r="AA1873">
        <v>0</v>
      </c>
      <c r="AB1873" t="s">
        <v>4848</v>
      </c>
      <c r="AC1873" t="s">
        <v>4221</v>
      </c>
      <c r="AD1873" t="s">
        <v>5179</v>
      </c>
      <c r="AE1873" t="s">
        <v>4</v>
      </c>
      <c r="AF1873" t="s">
        <v>1</v>
      </c>
      <c r="AG1873" t="s">
        <v>1</v>
      </c>
      <c r="AH1873" t="s">
        <v>5951</v>
      </c>
      <c r="AI1873" t="s">
        <v>3748</v>
      </c>
      <c r="AJ1873" t="s">
        <v>1</v>
      </c>
      <c r="AK1873">
        <v>9141352615</v>
      </c>
      <c r="AL1873" t="s">
        <v>1</v>
      </c>
      <c r="AM1873" t="s">
        <v>1</v>
      </c>
      <c r="AN1873" t="s">
        <v>1</v>
      </c>
      <c r="AO1873" t="s">
        <v>5951</v>
      </c>
      <c r="AP1873" t="s">
        <v>1</v>
      </c>
      <c r="AQ1873" t="s">
        <v>2</v>
      </c>
      <c r="AR1873" t="s">
        <v>1</v>
      </c>
      <c r="AS1873" t="s">
        <v>1</v>
      </c>
      <c r="AT1873" t="s">
        <v>1</v>
      </c>
      <c r="AU1873" t="s">
        <v>1</v>
      </c>
      <c r="AV1873" t="s">
        <v>1</v>
      </c>
      <c r="AW1873" t="s">
        <v>11</v>
      </c>
      <c r="AX1873">
        <f>Tabla1[[#This Row],[precio del paquete]]-Tabla1[[#This Row],[Saldo_Deudor]]</f>
        <v>200</v>
      </c>
      <c r="AY1873">
        <v>14600</v>
      </c>
      <c r="AZ1873">
        <v>0</v>
      </c>
      <c r="BA1873">
        <v>0</v>
      </c>
      <c r="BB1873" s="20">
        <v>0</v>
      </c>
      <c r="BC1873" t="s">
        <v>5962</v>
      </c>
      <c r="BD1873" t="s">
        <v>6038</v>
      </c>
      <c r="BE1873" t="s">
        <v>3</v>
      </c>
      <c r="BF1873" t="s">
        <v>3</v>
      </c>
      <c r="BG1873" t="s">
        <v>3</v>
      </c>
      <c r="BH1873" t="s">
        <v>3</v>
      </c>
      <c r="BI1873" t="s">
        <v>3</v>
      </c>
      <c r="BJ1873" s="19" t="s">
        <v>6127</v>
      </c>
      <c r="BK1873" t="s">
        <v>3</v>
      </c>
      <c r="BL1873" t="s">
        <v>132</v>
      </c>
      <c r="BM1873" t="s">
        <v>1</v>
      </c>
      <c r="BN1873">
        <f>Tabla1[[#This Row],[precio del paquete]]</f>
        <v>14800</v>
      </c>
      <c r="BO1873" t="s">
        <v>1</v>
      </c>
      <c r="BP1873" t="s">
        <v>1</v>
      </c>
      <c r="BQ1873" t="s">
        <v>1</v>
      </c>
      <c r="BR1873" t="s">
        <v>1</v>
      </c>
      <c r="BS1873" t="s">
        <v>1</v>
      </c>
      <c r="BT1873" t="s">
        <v>1</v>
      </c>
      <c r="BU1873" t="s">
        <v>1</v>
      </c>
      <c r="BV1873" t="s">
        <v>1</v>
      </c>
      <c r="BW1873" t="s">
        <v>0</v>
      </c>
      <c r="BX1873" t="s">
        <v>1</v>
      </c>
      <c r="BY1873" t="s">
        <v>1</v>
      </c>
      <c r="BZ1873" t="s">
        <v>1</v>
      </c>
      <c r="CA1873" t="s">
        <v>1</v>
      </c>
      <c r="CB1873" t="s">
        <v>1</v>
      </c>
      <c r="CD1873" t="str" cm="1">
        <f t="array" aca="1" ref="CD1873" ca="1">eConcatenar(A1873:CB1873,"|")</f>
        <v>yibSowO2tLIcPkxd|CAR2022-0287|3|MEMORIAL|TABASCO|CUNDUACAN|EJIDO LA LUCHA |2022-01-19|14800|0|100|50|0|0|0|0|0|0|0|0|0|0|0|0|0|0|0|DEL VALLE|GONZALEZ|DIANA|SOLTERO|X|X|CALLE PRINCIPAL SIN NOMBRE|EJIDO LA LUCHA |X|9141352615|X|X|X|CALLE PRINCIPAL SIN NOMBRE|X|LUNES|X|X|X|X|X|DOMICILIO |200|14600|0|0|0|2022-01-27|2022-02-03|x|x|x|x|x|2I10NYNXIAWALFA|x|HOMBRE|X|14800|X|X|X|X|X|X|X|X|CARDENAS|X|X|X|X|X</v>
      </c>
    </row>
    <row r="1874" spans="1:82" x14ac:dyDescent="0.25">
      <c r="A1874" t="s">
        <v>2008</v>
      </c>
      <c r="B1874" t="s">
        <v>3172</v>
      </c>
      <c r="C1874">
        <v>3</v>
      </c>
      <c r="D1874" t="s">
        <v>3183</v>
      </c>
      <c r="E1874" t="s">
        <v>3188</v>
      </c>
      <c r="F1874" t="s">
        <v>3191</v>
      </c>
      <c r="G1874" t="s">
        <v>3748</v>
      </c>
      <c r="H1874" t="s">
        <v>3965</v>
      </c>
      <c r="I1874">
        <v>14800</v>
      </c>
      <c r="J1874">
        <v>0</v>
      </c>
      <c r="K1874">
        <v>100</v>
      </c>
      <c r="L1874">
        <v>50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0</v>
      </c>
      <c r="AA1874">
        <v>0</v>
      </c>
      <c r="AB1874" t="s">
        <v>4760</v>
      </c>
      <c r="AC1874" t="s">
        <v>4378</v>
      </c>
      <c r="AD1874" t="s">
        <v>5180</v>
      </c>
      <c r="AE1874" t="s">
        <v>4</v>
      </c>
      <c r="AF1874" t="s">
        <v>1</v>
      </c>
      <c r="AG1874" t="s">
        <v>1</v>
      </c>
      <c r="AH1874" t="s">
        <v>5952</v>
      </c>
      <c r="AI1874" t="s">
        <v>3748</v>
      </c>
      <c r="AJ1874" t="s">
        <v>1</v>
      </c>
      <c r="AK1874">
        <v>9331063555</v>
      </c>
      <c r="AL1874" t="s">
        <v>1</v>
      </c>
      <c r="AM1874" t="s">
        <v>1</v>
      </c>
      <c r="AN1874" t="s">
        <v>1</v>
      </c>
      <c r="AO1874" t="s">
        <v>5952</v>
      </c>
      <c r="AP1874" t="s">
        <v>1</v>
      </c>
      <c r="AQ1874" t="s">
        <v>2</v>
      </c>
      <c r="AR1874" t="s">
        <v>1</v>
      </c>
      <c r="AS1874" t="s">
        <v>1</v>
      </c>
      <c r="AT1874" t="s">
        <v>1</v>
      </c>
      <c r="AU1874" t="s">
        <v>1</v>
      </c>
      <c r="AV1874" t="s">
        <v>1</v>
      </c>
      <c r="AW1874" t="s">
        <v>11</v>
      </c>
      <c r="AX1874">
        <f>Tabla1[[#This Row],[precio del paquete]]-Tabla1[[#This Row],[Saldo_Deudor]]</f>
        <v>1050</v>
      </c>
      <c r="AY1874">
        <v>13750</v>
      </c>
      <c r="AZ1874">
        <v>0</v>
      </c>
      <c r="BA1874">
        <v>0</v>
      </c>
      <c r="BB1874" s="20">
        <v>0</v>
      </c>
      <c r="BC1874" t="s">
        <v>5962</v>
      </c>
      <c r="BD1874" t="s">
        <v>6038</v>
      </c>
      <c r="BE1874" t="s">
        <v>3</v>
      </c>
      <c r="BF1874" t="s">
        <v>3</v>
      </c>
      <c r="BG1874" t="s">
        <v>3</v>
      </c>
      <c r="BH1874" t="s">
        <v>3</v>
      </c>
      <c r="BI1874" t="s">
        <v>3</v>
      </c>
      <c r="BJ1874" s="18" t="s">
        <v>6127</v>
      </c>
      <c r="BK1874" t="s">
        <v>3</v>
      </c>
      <c r="BL1874" t="s">
        <v>132</v>
      </c>
      <c r="BM1874" t="s">
        <v>1</v>
      </c>
      <c r="BN1874">
        <f>Tabla1[[#This Row],[precio del paquete]]</f>
        <v>14800</v>
      </c>
      <c r="BO1874" t="s">
        <v>1</v>
      </c>
      <c r="BP1874" t="s">
        <v>1</v>
      </c>
      <c r="BQ1874" t="s">
        <v>1</v>
      </c>
      <c r="BR1874" t="s">
        <v>1</v>
      </c>
      <c r="BS1874" t="s">
        <v>1</v>
      </c>
      <c r="BT1874" t="s">
        <v>1</v>
      </c>
      <c r="BU1874" t="s">
        <v>1</v>
      </c>
      <c r="BV1874" t="s">
        <v>1</v>
      </c>
      <c r="BW1874" t="s">
        <v>0</v>
      </c>
      <c r="BX1874" t="s">
        <v>1</v>
      </c>
      <c r="BY1874" t="s">
        <v>1</v>
      </c>
      <c r="BZ1874" t="s">
        <v>1</v>
      </c>
      <c r="CA1874" t="s">
        <v>1</v>
      </c>
      <c r="CB1874" t="s">
        <v>1</v>
      </c>
      <c r="CD1874" t="str" cm="1">
        <f t="array" aca="1" ref="CD1874" ca="1">eConcatenar(A1874:CB1874,"|")</f>
        <v>j6rtgzks2rA5PDm7|CAR2022-0289|3|MEMORIAL|TABASCO|CUNDUACAN|EJIDO LA LUCHA |2022-01-19|14800|0|100|50|0|0|0|0|0|0|0|0|0|0|0|0|0|0|0|VAZQUEZ|DELGADO|ANGELA|SOLTERO|X|X|CALLE DEL CAMPO DEPORTIVO SIN NUMERO|EJIDO LA LUCHA |X|9331063555|X|X|X|CALLE DEL CAMPO DEPORTIVO SIN NUMERO|X|LUNES|X|X|X|X|X|DOMICILIO |1050|13750|0|0|0|2022-01-27|2022-02-03|x|x|x|x|x|2I10NYNXIAWALFA|x|HOMBRE|X|14800|X|X|X|X|X|X|X|X|CARDENAS|X|X|X|X|X</v>
      </c>
    </row>
    <row r="1875" spans="1:82" x14ac:dyDescent="0.25">
      <c r="A1875" t="s">
        <v>2009</v>
      </c>
      <c r="B1875" t="s">
        <v>3173</v>
      </c>
      <c r="C1875">
        <v>3</v>
      </c>
      <c r="D1875" t="s">
        <v>3183</v>
      </c>
      <c r="E1875" t="s">
        <v>3188</v>
      </c>
      <c r="F1875" t="s">
        <v>3191</v>
      </c>
      <c r="G1875" t="s">
        <v>3748</v>
      </c>
      <c r="H1875" t="s">
        <v>3985</v>
      </c>
      <c r="I1875">
        <v>14800</v>
      </c>
      <c r="J1875">
        <v>0</v>
      </c>
      <c r="K1875">
        <v>50</v>
      </c>
      <c r="L1875">
        <v>50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0</v>
      </c>
      <c r="AA1875">
        <v>0</v>
      </c>
      <c r="AB1875" t="s">
        <v>4221</v>
      </c>
      <c r="AC1875" t="s">
        <v>4201</v>
      </c>
      <c r="AD1875" t="s">
        <v>5181</v>
      </c>
      <c r="AE1875" t="s">
        <v>4</v>
      </c>
      <c r="AF1875" t="s">
        <v>1</v>
      </c>
      <c r="AG1875" t="s">
        <v>1</v>
      </c>
      <c r="AH1875" t="s">
        <v>5953</v>
      </c>
      <c r="AI1875" t="s">
        <v>3748</v>
      </c>
      <c r="AJ1875" t="s">
        <v>1</v>
      </c>
      <c r="AK1875">
        <v>9332074982</v>
      </c>
      <c r="AL1875" t="s">
        <v>1</v>
      </c>
      <c r="AM1875" t="s">
        <v>1</v>
      </c>
      <c r="AN1875" t="s">
        <v>1</v>
      </c>
      <c r="AO1875" t="s">
        <v>5953</v>
      </c>
      <c r="AP1875" t="s">
        <v>1</v>
      </c>
      <c r="AQ1875" t="s">
        <v>2</v>
      </c>
      <c r="AR1875" t="s">
        <v>1</v>
      </c>
      <c r="AS1875" t="s">
        <v>1</v>
      </c>
      <c r="AT1875" t="s">
        <v>1</v>
      </c>
      <c r="AU1875" t="s">
        <v>1</v>
      </c>
      <c r="AV1875" t="s">
        <v>1</v>
      </c>
      <c r="AW1875" t="s">
        <v>11</v>
      </c>
      <c r="AX1875">
        <f>Tabla1[[#This Row],[precio del paquete]]-Tabla1[[#This Row],[Saldo_Deudor]]</f>
        <v>1945</v>
      </c>
      <c r="AY1875">
        <v>12855</v>
      </c>
      <c r="AZ1875">
        <v>0</v>
      </c>
      <c r="BA1875">
        <v>0</v>
      </c>
      <c r="BB1875" s="20">
        <v>0</v>
      </c>
      <c r="BC1875" t="s">
        <v>5962</v>
      </c>
      <c r="BD1875" t="s">
        <v>6038</v>
      </c>
      <c r="BE1875" t="s">
        <v>3</v>
      </c>
      <c r="BF1875" t="s">
        <v>3</v>
      </c>
      <c r="BG1875" t="s">
        <v>3</v>
      </c>
      <c r="BH1875" t="s">
        <v>3</v>
      </c>
      <c r="BI1875" t="s">
        <v>3</v>
      </c>
      <c r="BJ1875" s="19" t="s">
        <v>6127</v>
      </c>
      <c r="BK1875" t="s">
        <v>3</v>
      </c>
      <c r="BL1875" t="s">
        <v>132</v>
      </c>
      <c r="BM1875" t="s">
        <v>1</v>
      </c>
      <c r="BN1875">
        <f>Tabla1[[#This Row],[precio del paquete]]</f>
        <v>14800</v>
      </c>
      <c r="BO1875" t="s">
        <v>1</v>
      </c>
      <c r="BP1875" t="s">
        <v>1</v>
      </c>
      <c r="BQ1875" t="s">
        <v>1</v>
      </c>
      <c r="BR1875" t="s">
        <v>1</v>
      </c>
      <c r="BS1875" t="s">
        <v>1</v>
      </c>
      <c r="BT1875" t="s">
        <v>1</v>
      </c>
      <c r="BU1875" t="s">
        <v>1</v>
      </c>
      <c r="BV1875" t="s">
        <v>1</v>
      </c>
      <c r="BW1875" t="s">
        <v>0</v>
      </c>
      <c r="BX1875" t="s">
        <v>1</v>
      </c>
      <c r="BY1875" t="s">
        <v>1</v>
      </c>
      <c r="BZ1875" t="s">
        <v>1</v>
      </c>
      <c r="CA1875" t="s">
        <v>1</v>
      </c>
      <c r="CB1875" t="s">
        <v>1</v>
      </c>
      <c r="CD1875" t="str" cm="1">
        <f t="array" aca="1" ref="CD1875" ca="1">eConcatenar(A1875:CB1875,"|")</f>
        <v>BO09M0Lg3KMgfgG8|CAR2022-0272|3|MEMORIAL|TABASCO|CUNDUACAN|EJIDO LA LUCHA |2022-01-17|14800|0|50|50|0|0|0|0|0|0|0|0|0|0|0|0|0|0|0|GONZALEZ|HERNANDEZ|ARNULFO|SOLTERO|X|X|CARRETERA PRINCIPALSIN NUMERO|EJIDO LA LUCHA |X|9332074982|X|X|X|CARRETERA PRINCIPALSIN NUMERO|X|LUNES|X|X|X|X|X|DOMICILIO |1945|12855|0|0|0|2022-01-27|2022-02-03|x|x|x|x|x|2I10NYNXIAWALFA|x|HOMBRE|X|14800|X|X|X|X|X|X|X|X|CARDENAS|X|X|X|X|X</v>
      </c>
    </row>
    <row r="1876" spans="1:82" x14ac:dyDescent="0.25">
      <c r="A1876" t="s">
        <v>2010</v>
      </c>
      <c r="B1876" t="s">
        <v>3174</v>
      </c>
      <c r="C1876">
        <v>3</v>
      </c>
      <c r="D1876" t="s">
        <v>3183</v>
      </c>
      <c r="E1876" t="s">
        <v>3188</v>
      </c>
      <c r="F1876" t="s">
        <v>3191</v>
      </c>
      <c r="G1876" t="s">
        <v>3748</v>
      </c>
      <c r="H1876" t="s">
        <v>3988</v>
      </c>
      <c r="I1876">
        <v>14800</v>
      </c>
      <c r="J1876">
        <v>0</v>
      </c>
      <c r="K1876">
        <v>200</v>
      </c>
      <c r="L1876">
        <v>50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>
        <v>0</v>
      </c>
      <c r="Z1876">
        <v>0</v>
      </c>
      <c r="AA1876">
        <v>0</v>
      </c>
      <c r="AB1876" t="s">
        <v>4196</v>
      </c>
      <c r="AC1876" t="s">
        <v>8</v>
      </c>
      <c r="AD1876" t="s">
        <v>5182</v>
      </c>
      <c r="AE1876" t="s">
        <v>4</v>
      </c>
      <c r="AF1876" t="s">
        <v>1</v>
      </c>
      <c r="AG1876" t="s">
        <v>1</v>
      </c>
      <c r="AH1876" t="s">
        <v>5954</v>
      </c>
      <c r="AI1876" t="s">
        <v>3748</v>
      </c>
      <c r="AJ1876" t="s">
        <v>1</v>
      </c>
      <c r="AK1876">
        <v>9141400332</v>
      </c>
      <c r="AL1876" t="s">
        <v>1</v>
      </c>
      <c r="AM1876" t="s">
        <v>1</v>
      </c>
      <c r="AN1876" t="s">
        <v>1</v>
      </c>
      <c r="AO1876" t="s">
        <v>5954</v>
      </c>
      <c r="AP1876" t="s">
        <v>1</v>
      </c>
      <c r="AQ1876" t="s">
        <v>2</v>
      </c>
      <c r="AR1876" t="s">
        <v>1</v>
      </c>
      <c r="AS1876" t="s">
        <v>1</v>
      </c>
      <c r="AT1876" t="s">
        <v>1</v>
      </c>
      <c r="AU1876" t="s">
        <v>1</v>
      </c>
      <c r="AV1876" t="s">
        <v>1</v>
      </c>
      <c r="AW1876" t="s">
        <v>11</v>
      </c>
      <c r="AX1876">
        <f>Tabla1[[#This Row],[precio del paquete]]-Tabla1[[#This Row],[Saldo_Deudor]]</f>
        <v>400</v>
      </c>
      <c r="AY1876">
        <v>14400</v>
      </c>
      <c r="AZ1876">
        <v>0</v>
      </c>
      <c r="BA1876">
        <v>0</v>
      </c>
      <c r="BB1876" s="20">
        <v>0</v>
      </c>
      <c r="BC1876" t="s">
        <v>5962</v>
      </c>
      <c r="BD1876" t="s">
        <v>6038</v>
      </c>
      <c r="BE1876" t="s">
        <v>3</v>
      </c>
      <c r="BF1876" t="s">
        <v>3</v>
      </c>
      <c r="BG1876" t="s">
        <v>3</v>
      </c>
      <c r="BH1876" t="s">
        <v>3</v>
      </c>
      <c r="BI1876" t="s">
        <v>3</v>
      </c>
      <c r="BJ1876" s="18" t="s">
        <v>6127</v>
      </c>
      <c r="BK1876" t="s">
        <v>3</v>
      </c>
      <c r="BL1876" t="s">
        <v>132</v>
      </c>
      <c r="BM1876" t="s">
        <v>1</v>
      </c>
      <c r="BN1876">
        <f>Tabla1[[#This Row],[precio del paquete]]</f>
        <v>14800</v>
      </c>
      <c r="BO1876" t="s">
        <v>1</v>
      </c>
      <c r="BP1876" t="s">
        <v>1</v>
      </c>
      <c r="BQ1876" t="s">
        <v>1</v>
      </c>
      <c r="BR1876" t="s">
        <v>1</v>
      </c>
      <c r="BS1876" t="s">
        <v>1</v>
      </c>
      <c r="BT1876" t="s">
        <v>1</v>
      </c>
      <c r="BU1876" t="s">
        <v>1</v>
      </c>
      <c r="BV1876" t="s">
        <v>1</v>
      </c>
      <c r="BW1876" t="s">
        <v>0</v>
      </c>
      <c r="BX1876" t="s">
        <v>1</v>
      </c>
      <c r="BY1876" t="s">
        <v>1</v>
      </c>
      <c r="BZ1876" t="s">
        <v>1</v>
      </c>
      <c r="CA1876" t="s">
        <v>1</v>
      </c>
      <c r="CB1876" t="s">
        <v>1</v>
      </c>
      <c r="CD1876" t="str" cm="1">
        <f t="array" aca="1" ref="CD1876" ca="1">eConcatenar(A1876:CB1876,"|")</f>
        <v>05u5QNT5UdgBD95O|CAR2022-0254|3|MEMORIAL|TABASCO|CUNDUACAN|EJIDO LA LUCHA |2022-01-15|14800|0|200|50|0|0|0|0|0|0|0|0|0|0|0|0|0|0|0|AGUILAR|GOMEZ|JONAS|SOLTERO|X|X|CARRETERA PRINCIPAL A LA LUCHITA SIN NUMERO|EJIDO LA LUCHA |X|9141400332|X|X|X|CARRETERA PRINCIPAL A LA LUCHITA SIN NUMERO|X|LUNES|X|X|X|X|X|DOMICILIO |400|14400|0|0|0|2022-01-27|2022-02-03|x|x|x|x|x|2I10NYNXIAWALFA|x|HOMBRE|X|14800|X|X|X|X|X|X|X|X|CARDENAS|X|X|X|X|X</v>
      </c>
    </row>
    <row r="1877" spans="1:82" x14ac:dyDescent="0.25">
      <c r="A1877" t="s">
        <v>2011</v>
      </c>
      <c r="B1877" t="s">
        <v>2630</v>
      </c>
      <c r="C1877">
        <v>3</v>
      </c>
      <c r="D1877" t="s">
        <v>3186</v>
      </c>
      <c r="E1877" t="s">
        <v>3188</v>
      </c>
      <c r="F1877" t="s">
        <v>3191</v>
      </c>
      <c r="G1877" t="s">
        <v>3489</v>
      </c>
      <c r="H1877" t="s">
        <v>3986</v>
      </c>
      <c r="I1877">
        <v>19800</v>
      </c>
      <c r="J1877">
        <v>0</v>
      </c>
      <c r="K1877">
        <v>300</v>
      </c>
      <c r="L1877">
        <v>50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>
        <v>0</v>
      </c>
      <c r="Z1877">
        <v>0</v>
      </c>
      <c r="AA1877">
        <v>0</v>
      </c>
      <c r="AB1877" t="s">
        <v>4183</v>
      </c>
      <c r="AC1877" t="s">
        <v>4201</v>
      </c>
      <c r="AD1877" t="s">
        <v>4256</v>
      </c>
      <c r="AE1877" t="s">
        <v>4</v>
      </c>
      <c r="AF1877" t="s">
        <v>1</v>
      </c>
      <c r="AG1877" t="s">
        <v>1</v>
      </c>
      <c r="AH1877" t="s">
        <v>5555</v>
      </c>
      <c r="AI1877" t="s">
        <v>3489</v>
      </c>
      <c r="AJ1877" t="s">
        <v>1</v>
      </c>
      <c r="AK1877">
        <v>9371251202</v>
      </c>
      <c r="AL1877" t="s">
        <v>1</v>
      </c>
      <c r="AM1877" t="s">
        <v>1</v>
      </c>
      <c r="AN1877" t="s">
        <v>1</v>
      </c>
      <c r="AO1877" t="s">
        <v>5555</v>
      </c>
      <c r="AP1877" t="s">
        <v>1</v>
      </c>
      <c r="AQ1877" t="s">
        <v>2</v>
      </c>
      <c r="AR1877" t="s">
        <v>1</v>
      </c>
      <c r="AS1877" t="s">
        <v>1</v>
      </c>
      <c r="AT1877" t="s">
        <v>1</v>
      </c>
      <c r="AU1877" t="s">
        <v>1</v>
      </c>
      <c r="AV1877" t="s">
        <v>1</v>
      </c>
      <c r="AW1877" t="s">
        <v>11</v>
      </c>
      <c r="AX1877">
        <f>Tabla1[[#This Row],[precio del paquete]]-Tabla1[[#This Row],[Saldo_Deudor]]</f>
        <v>11250</v>
      </c>
      <c r="AY1877">
        <v>8550</v>
      </c>
      <c r="AZ1877">
        <v>0</v>
      </c>
      <c r="BA1877">
        <v>0</v>
      </c>
      <c r="BB1877" s="20">
        <v>0</v>
      </c>
      <c r="BC1877" t="s">
        <v>4085</v>
      </c>
      <c r="BD1877" t="s">
        <v>5963</v>
      </c>
      <c r="BE1877" t="s">
        <v>3</v>
      </c>
      <c r="BF1877" t="s">
        <v>3</v>
      </c>
      <c r="BG1877" t="s">
        <v>3</v>
      </c>
      <c r="BH1877" t="s">
        <v>3</v>
      </c>
      <c r="BI1877" t="s">
        <v>3</v>
      </c>
      <c r="BJ1877" s="19" t="s">
        <v>6127</v>
      </c>
      <c r="BK1877" t="s">
        <v>3</v>
      </c>
      <c r="BL1877" t="s">
        <v>132</v>
      </c>
      <c r="BM1877" t="s">
        <v>1</v>
      </c>
      <c r="BN1877">
        <f>Tabla1[[#This Row],[precio del paquete]]</f>
        <v>19800</v>
      </c>
      <c r="BO1877" t="s">
        <v>1</v>
      </c>
      <c r="BP1877" t="s">
        <v>1</v>
      </c>
      <c r="BQ1877" t="s">
        <v>1</v>
      </c>
      <c r="BR1877" t="s">
        <v>1</v>
      </c>
      <c r="BS1877" t="s">
        <v>1</v>
      </c>
      <c r="BT1877" t="s">
        <v>1</v>
      </c>
      <c r="BU1877" t="s">
        <v>1</v>
      </c>
      <c r="BV1877" t="s">
        <v>1</v>
      </c>
      <c r="BW1877" t="s">
        <v>0</v>
      </c>
      <c r="BX1877" t="s">
        <v>1</v>
      </c>
      <c r="BY1877" t="s">
        <v>1</v>
      </c>
      <c r="BZ1877" t="s">
        <v>1</v>
      </c>
      <c r="CA1877" t="s">
        <v>1</v>
      </c>
      <c r="CB1877" t="s">
        <v>1</v>
      </c>
      <c r="CD1877" t="str" cm="1">
        <f t="array" aca="1" ref="CD1877" ca="1">eConcatenar(A1877:CB1877,"|")</f>
        <v>rdtSl2VQtU0OvAnX|CAR2018-1499|3|ZAFIRO|TABASCO|CUNDUACAN|POBLADO ONCE DE FEBRERO|2018-08-29|19800|0|300|50|0|0|0|0|0|0|0|0|0|0|0|0|0|0|0|DE LA CRUZ|HERNANDEZ|IRMA|SOLTERO|X|X|CALLE EMILIANO ZAPATA SIN NUMERO|POBLADO ONCE DE FEBRERO|X|9371251202|X|X|X|CALLE EMILIANO ZAPATA SIN NUMERO|X|LUNES|X|X|X|X|X|DOMICILIO |11250|8550|0|0|0|2022-01-26|2022-02-02|x|x|x|x|x|2I10NYNXIAWALFA|x|HOMBRE|X|19800|X|X|X|X|X|X|X|X|CARDENAS|X|X|X|X|X</v>
      </c>
    </row>
    <row r="1878" spans="1:82" x14ac:dyDescent="0.25">
      <c r="A1878" t="s">
        <v>2012</v>
      </c>
      <c r="B1878" t="s">
        <v>2347</v>
      </c>
      <c r="C1878">
        <v>3</v>
      </c>
      <c r="D1878" t="s">
        <v>3183</v>
      </c>
      <c r="E1878" t="s">
        <v>3188</v>
      </c>
      <c r="F1878" t="s">
        <v>3191</v>
      </c>
      <c r="G1878" t="s">
        <v>3324</v>
      </c>
      <c r="H1878" t="s">
        <v>3888</v>
      </c>
      <c r="I1878">
        <v>14800</v>
      </c>
      <c r="J1878">
        <v>0</v>
      </c>
      <c r="K1878">
        <v>300</v>
      </c>
      <c r="L1878">
        <v>50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  <c r="AA1878">
        <v>0</v>
      </c>
      <c r="AB1878" t="s">
        <v>4184</v>
      </c>
      <c r="AC1878" t="s">
        <v>4524</v>
      </c>
      <c r="AD1878" t="s">
        <v>4472</v>
      </c>
      <c r="AE1878" t="s">
        <v>4</v>
      </c>
      <c r="AF1878" t="s">
        <v>1</v>
      </c>
      <c r="AG1878" t="s">
        <v>1</v>
      </c>
      <c r="AH1878" t="s">
        <v>5361</v>
      </c>
      <c r="AI1878" t="s">
        <v>3324</v>
      </c>
      <c r="AJ1878" t="s">
        <v>1</v>
      </c>
      <c r="AK1878">
        <v>9931760210</v>
      </c>
      <c r="AL1878" t="s">
        <v>1</v>
      </c>
      <c r="AM1878" t="s">
        <v>1</v>
      </c>
      <c r="AN1878" t="s">
        <v>1</v>
      </c>
      <c r="AO1878" t="s">
        <v>5361</v>
      </c>
      <c r="AP1878" t="s">
        <v>1</v>
      </c>
      <c r="AQ1878" t="s">
        <v>2</v>
      </c>
      <c r="AR1878" t="s">
        <v>1</v>
      </c>
      <c r="AS1878" t="s">
        <v>1</v>
      </c>
      <c r="AT1878" t="s">
        <v>1</v>
      </c>
      <c r="AU1878" t="s">
        <v>1</v>
      </c>
      <c r="AV1878" t="s">
        <v>1</v>
      </c>
      <c r="AW1878" t="s">
        <v>11</v>
      </c>
      <c r="AX1878">
        <f>Tabla1[[#This Row],[precio del paquete]]-Tabla1[[#This Row],[Saldo_Deudor]]</f>
        <v>1100</v>
      </c>
      <c r="AY1878">
        <v>13700</v>
      </c>
      <c r="AZ1878">
        <v>0</v>
      </c>
      <c r="BA1878">
        <v>0</v>
      </c>
      <c r="BB1878" s="20">
        <v>0</v>
      </c>
      <c r="BC1878" t="s">
        <v>3888</v>
      </c>
      <c r="BD1878" t="s">
        <v>3831</v>
      </c>
      <c r="BE1878" t="s">
        <v>3</v>
      </c>
      <c r="BF1878" t="s">
        <v>3</v>
      </c>
      <c r="BG1878" t="s">
        <v>3</v>
      </c>
      <c r="BH1878" t="s">
        <v>3</v>
      </c>
      <c r="BI1878" t="s">
        <v>3</v>
      </c>
      <c r="BJ1878" s="18" t="s">
        <v>6127</v>
      </c>
      <c r="BK1878" t="s">
        <v>3</v>
      </c>
      <c r="BL1878" t="s">
        <v>132</v>
      </c>
      <c r="BM1878" t="s">
        <v>1</v>
      </c>
      <c r="BN1878">
        <f>Tabla1[[#This Row],[precio del paquete]]</f>
        <v>14800</v>
      </c>
      <c r="BO1878" t="s">
        <v>1</v>
      </c>
      <c r="BP1878" t="s">
        <v>1</v>
      </c>
      <c r="BQ1878" t="s">
        <v>1</v>
      </c>
      <c r="BR1878" t="s">
        <v>1</v>
      </c>
      <c r="BS1878" t="s">
        <v>1</v>
      </c>
      <c r="BT1878" t="s">
        <v>1</v>
      </c>
      <c r="BU1878" t="s">
        <v>1</v>
      </c>
      <c r="BV1878" t="s">
        <v>1</v>
      </c>
      <c r="BW1878" t="s">
        <v>0</v>
      </c>
      <c r="BX1878" t="s">
        <v>1</v>
      </c>
      <c r="BY1878" t="s">
        <v>1</v>
      </c>
      <c r="BZ1878" t="s">
        <v>1</v>
      </c>
      <c r="CA1878" t="s">
        <v>1</v>
      </c>
      <c r="CB1878" t="s">
        <v>1</v>
      </c>
      <c r="CD1878" t="str" cm="1">
        <f t="array" aca="1" ref="CD1878" ca="1">eConcatenar(A1878:CB1878,"|")</f>
        <v>rqODFkYyqmxoXLLL|CAR2021-7216|3|MEMORIAL|TABASCO|CUNDUACAN|EJIDO LIBERTAD TERCERA SECCION|2021-11-25|14800|0|300|50|0|0|0|0|0|0|0|0|0|0|0|0|0|0|0|PEREZ|BURELO|SALOMON|SOLTERO|X|X|CALLE DE LA IGLESIA |EJIDO LIBERTAD TERCERA SECCION|X|9931760210|X|X|X|CALLE DE LA IGLESIA |X|LUNES|X|X|X|X|X|DOMICILIO |1100|13700|0|0|0|2021-11-25|2021-12-02|x|x|x|x|x|2I10NYNXIAWALFA|x|HOMBRE|X|14800|X|X|X|X|X|X|X|X|CARDENAS|X|X|X|X|X</v>
      </c>
    </row>
    <row r="1879" spans="1:82" x14ac:dyDescent="0.25">
      <c r="A1879" t="s">
        <v>2013</v>
      </c>
      <c r="B1879" t="s">
        <v>2348</v>
      </c>
      <c r="C1879">
        <v>3</v>
      </c>
      <c r="D1879" t="s">
        <v>3183</v>
      </c>
      <c r="E1879" t="s">
        <v>3188</v>
      </c>
      <c r="F1879" t="s">
        <v>3191</v>
      </c>
      <c r="G1879" t="s">
        <v>3325</v>
      </c>
      <c r="H1879" t="s">
        <v>3888</v>
      </c>
      <c r="I1879">
        <v>14800</v>
      </c>
      <c r="J1879">
        <v>0</v>
      </c>
      <c r="K1879">
        <v>300</v>
      </c>
      <c r="L1879">
        <v>50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0</v>
      </c>
      <c r="Z1879">
        <v>0</v>
      </c>
      <c r="AA1879">
        <v>0</v>
      </c>
      <c r="AB1879" t="s">
        <v>4226</v>
      </c>
      <c r="AC1879" t="s">
        <v>4524</v>
      </c>
      <c r="AD1879" t="s">
        <v>4525</v>
      </c>
      <c r="AE1879" t="s">
        <v>4</v>
      </c>
      <c r="AF1879" t="s">
        <v>1</v>
      </c>
      <c r="AG1879" t="s">
        <v>1</v>
      </c>
      <c r="AH1879" t="s">
        <v>5362</v>
      </c>
      <c r="AI1879" t="s">
        <v>3325</v>
      </c>
      <c r="AJ1879" t="s">
        <v>1</v>
      </c>
      <c r="AK1879">
        <v>9331598515</v>
      </c>
      <c r="AL1879" t="s">
        <v>1</v>
      </c>
      <c r="AM1879" t="s">
        <v>1</v>
      </c>
      <c r="AN1879" t="s">
        <v>1</v>
      </c>
      <c r="AO1879" t="s">
        <v>5362</v>
      </c>
      <c r="AP1879" t="s">
        <v>1</v>
      </c>
      <c r="AQ1879" t="s">
        <v>2</v>
      </c>
      <c r="AR1879" t="s">
        <v>1</v>
      </c>
      <c r="AS1879" t="s">
        <v>1</v>
      </c>
      <c r="AT1879" t="s">
        <v>1</v>
      </c>
      <c r="AU1879" t="s">
        <v>1</v>
      </c>
      <c r="AV1879" t="s">
        <v>1</v>
      </c>
      <c r="AW1879" t="s">
        <v>11</v>
      </c>
      <c r="AX1879">
        <f>Tabla1[[#This Row],[precio del paquete]]-Tabla1[[#This Row],[Saldo_Deudor]]</f>
        <v>1100</v>
      </c>
      <c r="AY1879">
        <v>13700</v>
      </c>
      <c r="AZ1879">
        <v>0</v>
      </c>
      <c r="BA1879">
        <v>0</v>
      </c>
      <c r="BB1879" s="20">
        <v>0</v>
      </c>
      <c r="BC1879" t="s">
        <v>4085</v>
      </c>
      <c r="BD1879" t="s">
        <v>5963</v>
      </c>
      <c r="BE1879" t="s">
        <v>3</v>
      </c>
      <c r="BF1879" t="s">
        <v>3</v>
      </c>
      <c r="BG1879" t="s">
        <v>3</v>
      </c>
      <c r="BH1879" t="s">
        <v>3</v>
      </c>
      <c r="BI1879" t="s">
        <v>3</v>
      </c>
      <c r="BJ1879" s="19" t="s">
        <v>6127</v>
      </c>
      <c r="BK1879" t="s">
        <v>3</v>
      </c>
      <c r="BL1879" t="s">
        <v>132</v>
      </c>
      <c r="BM1879" t="s">
        <v>1</v>
      </c>
      <c r="BN1879">
        <f>Tabla1[[#This Row],[precio del paquete]]</f>
        <v>14800</v>
      </c>
      <c r="BO1879" t="s">
        <v>1</v>
      </c>
      <c r="BP1879" t="s">
        <v>1</v>
      </c>
      <c r="BQ1879" t="s">
        <v>1</v>
      </c>
      <c r="BR1879" t="s">
        <v>1</v>
      </c>
      <c r="BS1879" t="s">
        <v>1</v>
      </c>
      <c r="BT1879" t="s">
        <v>1</v>
      </c>
      <c r="BU1879" t="s">
        <v>1</v>
      </c>
      <c r="BV1879" t="s">
        <v>1</v>
      </c>
      <c r="BW1879" t="s">
        <v>0</v>
      </c>
      <c r="BX1879" t="s">
        <v>1</v>
      </c>
      <c r="BY1879" t="s">
        <v>1</v>
      </c>
      <c r="BZ1879" t="s">
        <v>1</v>
      </c>
      <c r="CA1879" t="s">
        <v>1</v>
      </c>
      <c r="CB1879" t="s">
        <v>1</v>
      </c>
      <c r="CD1879" t="str" cm="1">
        <f t="array" aca="1" ref="CD1879" ca="1">eConcatenar(A1879:CB1879,"|")</f>
        <v>HDT062nT3Mal6glB|CAR2021-7215|3|MEMORIAL|TABASCO|CUNDUACAN|EJIDO LIBERTAD TERCERA SECCION |2021-11-25|14800|0|300|50|0|0|0|0|0|0|0|0|0|0|0|0|0|0|0|CRUZ|BURELO|CARMELA|SOLTERO|X|X|CALLE DE LA IGLESIA MONTE GRANDE|EJIDO LIBERTAD TERCERA SECCION |X|9331598515|X|X|X|CALLE DE LA IGLESIA MONTE GRANDE|X|LUNES|X|X|X|X|X|DOMICILIO |1100|13700|0|0|0|2022-01-26|2022-02-02|x|x|x|x|x|2I10NYNXIAWALFA|x|HOMBRE|X|14800|X|X|X|X|X|X|X|X|CARDENAS|X|X|X|X|X</v>
      </c>
    </row>
    <row r="1880" spans="1:82" x14ac:dyDescent="0.25">
      <c r="A1880" t="s">
        <v>2014</v>
      </c>
      <c r="B1880" t="s">
        <v>2349</v>
      </c>
      <c r="C1880">
        <v>3</v>
      </c>
      <c r="D1880" t="s">
        <v>3183</v>
      </c>
      <c r="E1880" t="s">
        <v>3188</v>
      </c>
      <c r="F1880" t="s">
        <v>3191</v>
      </c>
      <c r="G1880" t="s">
        <v>3326</v>
      </c>
      <c r="H1880" t="s">
        <v>3889</v>
      </c>
      <c r="I1880">
        <v>14800</v>
      </c>
      <c r="J1880">
        <v>0</v>
      </c>
      <c r="K1880">
        <v>100</v>
      </c>
      <c r="L1880">
        <v>50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  <c r="V1880">
        <v>0</v>
      </c>
      <c r="W1880">
        <v>0</v>
      </c>
      <c r="X1880">
        <v>0</v>
      </c>
      <c r="Y1880">
        <v>0</v>
      </c>
      <c r="Z1880">
        <v>0</v>
      </c>
      <c r="AA1880">
        <v>0</v>
      </c>
      <c r="AB1880" t="s">
        <v>4184</v>
      </c>
      <c r="AC1880" t="s">
        <v>4526</v>
      </c>
      <c r="AD1880" t="s">
        <v>4527</v>
      </c>
      <c r="AE1880" t="s">
        <v>4</v>
      </c>
      <c r="AF1880" t="s">
        <v>1</v>
      </c>
      <c r="AG1880" t="s">
        <v>1</v>
      </c>
      <c r="AH1880" t="s">
        <v>5363</v>
      </c>
      <c r="AI1880" t="s">
        <v>3326</v>
      </c>
      <c r="AJ1880" t="s">
        <v>1</v>
      </c>
      <c r="AK1880">
        <v>9371349124</v>
      </c>
      <c r="AL1880" t="s">
        <v>1</v>
      </c>
      <c r="AM1880" t="s">
        <v>1</v>
      </c>
      <c r="AN1880" t="s">
        <v>1</v>
      </c>
      <c r="AO1880" t="s">
        <v>5363</v>
      </c>
      <c r="AP1880" t="s">
        <v>1</v>
      </c>
      <c r="AQ1880" t="s">
        <v>2</v>
      </c>
      <c r="AR1880" t="s">
        <v>1</v>
      </c>
      <c r="AS1880" t="s">
        <v>1</v>
      </c>
      <c r="AT1880" t="s">
        <v>1</v>
      </c>
      <c r="AU1880" t="s">
        <v>1</v>
      </c>
      <c r="AV1880" t="s">
        <v>1</v>
      </c>
      <c r="AW1880" t="s">
        <v>11</v>
      </c>
      <c r="AX1880">
        <f>Tabla1[[#This Row],[precio del paquete]]-Tabla1[[#This Row],[Saldo_Deudor]]</f>
        <v>1200</v>
      </c>
      <c r="AY1880">
        <v>13600</v>
      </c>
      <c r="AZ1880">
        <v>0</v>
      </c>
      <c r="BA1880">
        <v>0</v>
      </c>
      <c r="BB1880" s="20">
        <v>0</v>
      </c>
      <c r="BC1880" t="s">
        <v>4085</v>
      </c>
      <c r="BD1880" t="s">
        <v>5963</v>
      </c>
      <c r="BE1880" t="s">
        <v>3</v>
      </c>
      <c r="BF1880" t="s">
        <v>3</v>
      </c>
      <c r="BG1880" t="s">
        <v>3</v>
      </c>
      <c r="BH1880" t="s">
        <v>3</v>
      </c>
      <c r="BI1880" t="s">
        <v>3</v>
      </c>
      <c r="BJ1880" s="18" t="s">
        <v>6127</v>
      </c>
      <c r="BK1880" t="s">
        <v>3</v>
      </c>
      <c r="BL1880" t="s">
        <v>132</v>
      </c>
      <c r="BM1880" t="s">
        <v>1</v>
      </c>
      <c r="BN1880">
        <f>Tabla1[[#This Row],[precio del paquete]]</f>
        <v>14800</v>
      </c>
      <c r="BO1880" t="s">
        <v>1</v>
      </c>
      <c r="BP1880" t="s">
        <v>1</v>
      </c>
      <c r="BQ1880" t="s">
        <v>1</v>
      </c>
      <c r="BR1880" t="s">
        <v>1</v>
      </c>
      <c r="BS1880" t="s">
        <v>1</v>
      </c>
      <c r="BT1880" t="s">
        <v>1</v>
      </c>
      <c r="BU1880" t="s">
        <v>1</v>
      </c>
      <c r="BV1880" t="s">
        <v>1</v>
      </c>
      <c r="BW1880" t="s">
        <v>0</v>
      </c>
      <c r="BX1880" t="s">
        <v>1</v>
      </c>
      <c r="BY1880" t="s">
        <v>1</v>
      </c>
      <c r="BZ1880" t="s">
        <v>1</v>
      </c>
      <c r="CA1880" t="s">
        <v>1</v>
      </c>
      <c r="CB1880" t="s">
        <v>1</v>
      </c>
      <c r="CD1880" t="str" cm="1">
        <f t="array" aca="1" ref="CD1880" ca="1">eConcatenar(A1880:CB1880,"|")</f>
        <v>ZCEQZR4buDQoTR0D|CAR2021-6464|3|MEMORIAL|TABASCO|CUNDUACAN|EJIDO LIBERTAS CUARTA SECCION |2021-10-26|14800|0|100|50|0|0|0|0|0|0|0|0|0|0|0|0|0|0|0|PEREZ|BERNARD|HOMERO MARIN|SOLTERO|X|X|CARRETERA A MONTE GRANDE SIN NUMERO|EJIDO LIBERTAS CUARTA SECCION |X|9371349124|X|X|X|CARRETERA A MONTE GRANDE SIN NUMERO|X|LUNES|X|X|X|X|X|DOMICILIO |1200|13600|0|0|0|2022-01-26|2022-02-02|x|x|x|x|x|2I10NYNXIAWALFA|x|HOMBRE|X|14800|X|X|X|X|X|X|X|X|CARDENAS|X|X|X|X|X</v>
      </c>
    </row>
    <row r="1881" spans="1:82" x14ac:dyDescent="0.25">
      <c r="A1881" t="s">
        <v>2015</v>
      </c>
      <c r="B1881" t="s">
        <v>2375</v>
      </c>
      <c r="C1881">
        <v>3</v>
      </c>
      <c r="D1881" t="s">
        <v>3187</v>
      </c>
      <c r="E1881" t="s">
        <v>3188</v>
      </c>
      <c r="F1881" t="s">
        <v>3191</v>
      </c>
      <c r="G1881" t="s">
        <v>3344</v>
      </c>
      <c r="H1881" t="s">
        <v>3763</v>
      </c>
      <c r="I1881">
        <v>12900</v>
      </c>
      <c r="J1881">
        <v>0</v>
      </c>
      <c r="K1881">
        <v>100</v>
      </c>
      <c r="L1881">
        <v>50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>
        <v>0</v>
      </c>
      <c r="Z1881">
        <v>0</v>
      </c>
      <c r="AA1881">
        <v>0</v>
      </c>
      <c r="AB1881" t="s">
        <v>8</v>
      </c>
      <c r="AC1881" t="s">
        <v>4246</v>
      </c>
      <c r="AD1881" t="s">
        <v>4379</v>
      </c>
      <c r="AE1881" t="s">
        <v>4</v>
      </c>
      <c r="AF1881" t="s">
        <v>1</v>
      </c>
      <c r="AG1881" t="s">
        <v>1</v>
      </c>
      <c r="AH1881" t="s">
        <v>5382</v>
      </c>
      <c r="AI1881" t="s">
        <v>3344</v>
      </c>
      <c r="AJ1881" t="s">
        <v>1</v>
      </c>
      <c r="AK1881" t="s">
        <v>1</v>
      </c>
      <c r="AL1881" t="s">
        <v>1</v>
      </c>
      <c r="AM1881" t="s">
        <v>1</v>
      </c>
      <c r="AN1881" t="s">
        <v>1</v>
      </c>
      <c r="AO1881" t="s">
        <v>5382</v>
      </c>
      <c r="AP1881" t="s">
        <v>1</v>
      </c>
      <c r="AQ1881" t="s">
        <v>2</v>
      </c>
      <c r="AR1881" t="s">
        <v>1</v>
      </c>
      <c r="AS1881" t="s">
        <v>1</v>
      </c>
      <c r="AT1881" t="s">
        <v>1</v>
      </c>
      <c r="AU1881" t="s">
        <v>1</v>
      </c>
      <c r="AV1881" t="s">
        <v>1</v>
      </c>
      <c r="AW1881" t="s">
        <v>11</v>
      </c>
      <c r="AX1881">
        <f>Tabla1[[#This Row],[precio del paquete]]-Tabla1[[#This Row],[Saldo_Deudor]]</f>
        <v>9300</v>
      </c>
      <c r="AY1881">
        <v>3600</v>
      </c>
      <c r="AZ1881">
        <v>0</v>
      </c>
      <c r="BA1881">
        <v>0</v>
      </c>
      <c r="BB1881" s="20">
        <v>0</v>
      </c>
      <c r="BC1881" t="s">
        <v>4085</v>
      </c>
      <c r="BD1881" t="s">
        <v>5963</v>
      </c>
      <c r="BE1881" t="s">
        <v>3</v>
      </c>
      <c r="BF1881" t="s">
        <v>3</v>
      </c>
      <c r="BG1881" t="s">
        <v>3</v>
      </c>
      <c r="BH1881" t="s">
        <v>3</v>
      </c>
      <c r="BI1881" t="s">
        <v>3</v>
      </c>
      <c r="BJ1881" s="19" t="s">
        <v>6127</v>
      </c>
      <c r="BK1881" t="s">
        <v>3</v>
      </c>
      <c r="BL1881" t="s">
        <v>132</v>
      </c>
      <c r="BM1881" t="s">
        <v>1</v>
      </c>
      <c r="BN1881">
        <f>Tabla1[[#This Row],[precio del paquete]]</f>
        <v>12900</v>
      </c>
      <c r="BO1881" t="s">
        <v>1</v>
      </c>
      <c r="BP1881" t="s">
        <v>1</v>
      </c>
      <c r="BQ1881" t="s">
        <v>1</v>
      </c>
      <c r="BR1881" t="s">
        <v>1</v>
      </c>
      <c r="BS1881" t="s">
        <v>1</v>
      </c>
      <c r="BT1881" t="s">
        <v>1</v>
      </c>
      <c r="BU1881" t="s">
        <v>1</v>
      </c>
      <c r="BV1881" t="s">
        <v>1</v>
      </c>
      <c r="BW1881" t="s">
        <v>0</v>
      </c>
      <c r="BX1881" t="s">
        <v>1</v>
      </c>
      <c r="BY1881" t="s">
        <v>1</v>
      </c>
      <c r="BZ1881" t="s">
        <v>1</v>
      </c>
      <c r="CA1881" t="s">
        <v>1</v>
      </c>
      <c r="CB1881" t="s">
        <v>1</v>
      </c>
      <c r="CD1881" t="str" cm="1">
        <f t="array" aca="1" ref="CD1881" ca="1">eConcatenar(A1881:CB1881,"|")</f>
        <v>pfc8u2mXqt8xlmVw|CAR2019-0442|3|ECONOLINE|TABASCO|CUNDUACAN|EJIDO TULAR|2022-02-01|12900|0|100|50|0|0|0|0|0|0|0|0|0|0|0|0|0|0|0|GOMEZ|JIMENEZ|ISIDRO|SOLTERO|X|X|CARRETERA A POBLADO LIBERTAD|EJIDO TULAR|X|X|X|X|X|CARRETERA A POBLADO LIBERTAD|X|LUNES|X|X|X|X|X|DOMICILIO |9300|3600|0|0|0|2022-01-26|2022-02-02|x|x|x|x|x|2I10NYNXIAWALFA|x|HOMBRE|X|12900|X|X|X|X|X|X|X|X|CARDENAS|X|X|X|X|X</v>
      </c>
    </row>
    <row r="1882" spans="1:82" x14ac:dyDescent="0.25">
      <c r="A1882" t="s">
        <v>2016</v>
      </c>
      <c r="B1882" t="s">
        <v>3175</v>
      </c>
      <c r="C1882">
        <v>3</v>
      </c>
      <c r="D1882" t="s">
        <v>3183</v>
      </c>
      <c r="E1882" t="s">
        <v>3188</v>
      </c>
      <c r="F1882" t="s">
        <v>3191</v>
      </c>
      <c r="G1882" t="s">
        <v>3748</v>
      </c>
      <c r="H1882" t="s">
        <v>3965</v>
      </c>
      <c r="I1882">
        <v>14800</v>
      </c>
      <c r="J1882">
        <v>0</v>
      </c>
      <c r="K1882">
        <v>100</v>
      </c>
      <c r="L1882">
        <v>50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>
        <v>0</v>
      </c>
      <c r="Z1882">
        <v>0</v>
      </c>
      <c r="AA1882">
        <v>0</v>
      </c>
      <c r="AB1882" t="s">
        <v>4183</v>
      </c>
      <c r="AC1882" t="s">
        <v>4188</v>
      </c>
      <c r="AD1882" t="s">
        <v>5183</v>
      </c>
      <c r="AE1882" t="s">
        <v>4</v>
      </c>
      <c r="AF1882" t="s">
        <v>1</v>
      </c>
      <c r="AG1882" t="s">
        <v>1</v>
      </c>
      <c r="AH1882" t="s">
        <v>5955</v>
      </c>
      <c r="AI1882" t="s">
        <v>3748</v>
      </c>
      <c r="AJ1882" t="s">
        <v>1</v>
      </c>
      <c r="AK1882">
        <v>9932319804</v>
      </c>
      <c r="AL1882" t="s">
        <v>1</v>
      </c>
      <c r="AM1882" t="s">
        <v>1</v>
      </c>
      <c r="AN1882" t="s">
        <v>1</v>
      </c>
      <c r="AO1882" t="s">
        <v>5955</v>
      </c>
      <c r="AP1882" t="s">
        <v>1</v>
      </c>
      <c r="AQ1882" t="s">
        <v>2</v>
      </c>
      <c r="AR1882" t="s">
        <v>1</v>
      </c>
      <c r="AS1882" t="s">
        <v>1</v>
      </c>
      <c r="AT1882" t="s">
        <v>1</v>
      </c>
      <c r="AU1882" t="s">
        <v>1</v>
      </c>
      <c r="AV1882" t="s">
        <v>1</v>
      </c>
      <c r="AW1882" t="s">
        <v>11</v>
      </c>
      <c r="AX1882">
        <f>Tabla1[[#This Row],[precio del paquete]]-Tabla1[[#This Row],[Saldo_Deudor]]</f>
        <v>200</v>
      </c>
      <c r="AY1882">
        <v>14600</v>
      </c>
      <c r="AZ1882">
        <v>0</v>
      </c>
      <c r="BA1882">
        <v>0</v>
      </c>
      <c r="BB1882" s="20">
        <v>0</v>
      </c>
      <c r="BC1882" t="s">
        <v>4085</v>
      </c>
      <c r="BD1882" t="s">
        <v>5963</v>
      </c>
      <c r="BE1882" t="s">
        <v>3</v>
      </c>
      <c r="BF1882" t="s">
        <v>3</v>
      </c>
      <c r="BG1882" t="s">
        <v>3</v>
      </c>
      <c r="BH1882" t="s">
        <v>3</v>
      </c>
      <c r="BI1882" t="s">
        <v>3</v>
      </c>
      <c r="BJ1882" s="18" t="s">
        <v>6127</v>
      </c>
      <c r="BK1882" t="s">
        <v>3</v>
      </c>
      <c r="BL1882" t="s">
        <v>132</v>
      </c>
      <c r="BM1882" t="s">
        <v>1</v>
      </c>
      <c r="BN1882">
        <f>Tabla1[[#This Row],[precio del paquete]]</f>
        <v>14800</v>
      </c>
      <c r="BO1882" t="s">
        <v>1</v>
      </c>
      <c r="BP1882" t="s">
        <v>1</v>
      </c>
      <c r="BQ1882" t="s">
        <v>1</v>
      </c>
      <c r="BR1882" t="s">
        <v>1</v>
      </c>
      <c r="BS1882" t="s">
        <v>1</v>
      </c>
      <c r="BT1882" t="s">
        <v>1</v>
      </c>
      <c r="BU1882" t="s">
        <v>1</v>
      </c>
      <c r="BV1882" t="s">
        <v>1</v>
      </c>
      <c r="BW1882" t="s">
        <v>0</v>
      </c>
      <c r="BX1882" t="s">
        <v>1</v>
      </c>
      <c r="BY1882" t="s">
        <v>1</v>
      </c>
      <c r="BZ1882" t="s">
        <v>1</v>
      </c>
      <c r="CA1882" t="s">
        <v>1</v>
      </c>
      <c r="CB1882" t="s">
        <v>1</v>
      </c>
      <c r="CD1882" t="str" cm="1">
        <f t="array" aca="1" ref="CD1882" ca="1">eConcatenar(A1882:CB1882,"|")</f>
        <v>POVyn0wBFU8GBjdi|CAR2022-0282|3|MEMORIAL|TABASCO|CUNDUACAN|EJIDO LA LUCHA |2022-01-19|14800|0|100|50|0|0|0|0|0|0|0|0|0|0|0|0|0|0|0|DE LA CRUZ|ARIAS|JENNIFER|SOLTERO|X|X|CARRETERA AL TULAR SIN NUMERO|EJIDO LA LUCHA |X|9932319804|X|X|X|CARRETERA AL TULAR SIN NUMERO|X|LUNES|X|X|X|X|X|DOMICILIO |200|14600|0|0|0|2022-01-26|2022-02-02|x|x|x|x|x|2I10NYNXIAWALFA|x|HOMBRE|X|14800|X|X|X|X|X|X|X|X|CARDENAS|X|X|X|X|X</v>
      </c>
    </row>
    <row r="1883" spans="1:82" x14ac:dyDescent="0.25">
      <c r="A1883" t="s">
        <v>2017</v>
      </c>
      <c r="B1883" t="s">
        <v>2603</v>
      </c>
      <c r="C1883">
        <v>3</v>
      </c>
      <c r="D1883" t="s">
        <v>3183</v>
      </c>
      <c r="E1883" t="s">
        <v>3188</v>
      </c>
      <c r="F1883" t="s">
        <v>3191</v>
      </c>
      <c r="G1883" t="s">
        <v>3479</v>
      </c>
      <c r="H1883" t="s">
        <v>3864</v>
      </c>
      <c r="I1883">
        <v>14800</v>
      </c>
      <c r="J1883">
        <v>0</v>
      </c>
      <c r="K1883">
        <v>100</v>
      </c>
      <c r="L1883">
        <v>50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>
        <v>0</v>
      </c>
      <c r="Z1883">
        <v>0</v>
      </c>
      <c r="AA1883">
        <v>0</v>
      </c>
      <c r="AB1883" t="s">
        <v>4204</v>
      </c>
      <c r="AC1883" t="s">
        <v>4203</v>
      </c>
      <c r="AD1883" t="s">
        <v>4319</v>
      </c>
      <c r="AE1883" t="s">
        <v>4</v>
      </c>
      <c r="AF1883" t="s">
        <v>1</v>
      </c>
      <c r="AG1883" t="s">
        <v>1</v>
      </c>
      <c r="AH1883" t="s">
        <v>5196</v>
      </c>
      <c r="AI1883" t="s">
        <v>3479</v>
      </c>
      <c r="AJ1883" t="s">
        <v>1</v>
      </c>
      <c r="AK1883">
        <v>9141352886</v>
      </c>
      <c r="AL1883" t="s">
        <v>1</v>
      </c>
      <c r="AM1883" t="s">
        <v>1</v>
      </c>
      <c r="AN1883" t="s">
        <v>1</v>
      </c>
      <c r="AO1883" t="s">
        <v>5196</v>
      </c>
      <c r="AP1883" t="s">
        <v>1</v>
      </c>
      <c r="AQ1883" t="s">
        <v>2</v>
      </c>
      <c r="AR1883" t="s">
        <v>1</v>
      </c>
      <c r="AS1883" t="s">
        <v>1</v>
      </c>
      <c r="AT1883" t="s">
        <v>1</v>
      </c>
      <c r="AU1883" t="s">
        <v>1</v>
      </c>
      <c r="AV1883" t="s">
        <v>1</v>
      </c>
      <c r="AW1883" t="s">
        <v>11</v>
      </c>
      <c r="AX1883">
        <f>Tabla1[[#This Row],[precio del paquete]]-Tabla1[[#This Row],[Saldo_Deudor]]</f>
        <v>0</v>
      </c>
      <c r="AY1883">
        <v>14800</v>
      </c>
      <c r="AZ1883">
        <v>0</v>
      </c>
      <c r="BA1883">
        <v>0</v>
      </c>
      <c r="BB1883" s="20">
        <v>0</v>
      </c>
      <c r="BC1883" t="s">
        <v>3965</v>
      </c>
      <c r="BD1883" t="s">
        <v>4085</v>
      </c>
      <c r="BE1883" t="s">
        <v>3</v>
      </c>
      <c r="BF1883" t="s">
        <v>3</v>
      </c>
      <c r="BG1883" t="s">
        <v>3</v>
      </c>
      <c r="BH1883" t="s">
        <v>3</v>
      </c>
      <c r="BI1883" t="s">
        <v>3</v>
      </c>
      <c r="BJ1883" s="19" t="s">
        <v>6127</v>
      </c>
      <c r="BK1883" t="s">
        <v>3</v>
      </c>
      <c r="BL1883" t="s">
        <v>132</v>
      </c>
      <c r="BM1883" t="s">
        <v>1</v>
      </c>
      <c r="BN1883">
        <f>Tabla1[[#This Row],[precio del paquete]]</f>
        <v>14800</v>
      </c>
      <c r="BO1883" t="s">
        <v>1</v>
      </c>
      <c r="BP1883" t="s">
        <v>1</v>
      </c>
      <c r="BQ1883" t="s">
        <v>1</v>
      </c>
      <c r="BR1883" t="s">
        <v>1</v>
      </c>
      <c r="BS1883" t="s">
        <v>1</v>
      </c>
      <c r="BT1883" t="s">
        <v>1</v>
      </c>
      <c r="BU1883" t="s">
        <v>1</v>
      </c>
      <c r="BV1883" t="s">
        <v>1</v>
      </c>
      <c r="BW1883" t="s">
        <v>0</v>
      </c>
      <c r="BX1883" t="s">
        <v>1</v>
      </c>
      <c r="BY1883" t="s">
        <v>1</v>
      </c>
      <c r="BZ1883" t="s">
        <v>1</v>
      </c>
      <c r="CA1883" t="s">
        <v>1</v>
      </c>
      <c r="CB1883" t="s">
        <v>1</v>
      </c>
      <c r="CD1883" t="str" cm="1">
        <f t="array" aca="1" ref="CD1883" ca="1">eConcatenar(A1883:CB1883,"|")</f>
        <v>fH9hgDI2qN0DWzXf|CAR2021-6433|3|MEMORIAL|TABASCO|CUNDUACAN|POBLADO AMADO GOMEZ|2021-10-25|14800|0|100|50|0|0|0|0|0|0|0|0|0|0|0|0|0|0|0|AVALOS|SOBERANO|RUTH|SOLTERO|X|X|CARRETERA PRINCIPAL|POBLADO AMADO GOMEZ|X|9141352886|X|X|X|CARRETERA PRINCIPAL|X|LUNES|X|X|X|X|X|DOMICILIO |0|14800|0|0|0|2022-01-19|2022-01-26|x|x|x|x|x|2I10NYNXIAWALFA|x|HOMBRE|X|14800|X|X|X|X|X|X|X|X|CARDENAS|X|X|X|X|X</v>
      </c>
    </row>
    <row r="1884" spans="1:82" x14ac:dyDescent="0.25">
      <c r="A1884" t="s">
        <v>2018</v>
      </c>
      <c r="B1884" t="s">
        <v>2363</v>
      </c>
      <c r="C1884">
        <v>3</v>
      </c>
      <c r="D1884" t="s">
        <v>3187</v>
      </c>
      <c r="E1884" t="s">
        <v>3188</v>
      </c>
      <c r="F1884" t="s">
        <v>3191</v>
      </c>
      <c r="G1884" t="s">
        <v>3336</v>
      </c>
      <c r="H1884" t="s">
        <v>3897</v>
      </c>
      <c r="I1884">
        <v>9860</v>
      </c>
      <c r="J1884">
        <v>0</v>
      </c>
      <c r="K1884">
        <v>100</v>
      </c>
      <c r="L1884">
        <v>50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0</v>
      </c>
      <c r="AA1884">
        <v>0</v>
      </c>
      <c r="AB1884" t="s">
        <v>4184</v>
      </c>
      <c r="AC1884" t="s">
        <v>4201</v>
      </c>
      <c r="AD1884" t="s">
        <v>4464</v>
      </c>
      <c r="AE1884" t="s">
        <v>4</v>
      </c>
      <c r="AF1884" t="s">
        <v>1</v>
      </c>
      <c r="AG1884" t="s">
        <v>1</v>
      </c>
      <c r="AH1884" t="s">
        <v>5373</v>
      </c>
      <c r="AI1884" t="s">
        <v>3336</v>
      </c>
      <c r="AJ1884" t="s">
        <v>1</v>
      </c>
      <c r="AK1884">
        <v>9141313942</v>
      </c>
      <c r="AL1884" t="s">
        <v>1</v>
      </c>
      <c r="AM1884" t="s">
        <v>1</v>
      </c>
      <c r="AN1884" t="s">
        <v>1</v>
      </c>
      <c r="AO1884" t="s">
        <v>5373</v>
      </c>
      <c r="AP1884" t="s">
        <v>1</v>
      </c>
      <c r="AQ1884" t="s">
        <v>2</v>
      </c>
      <c r="AR1884" t="s">
        <v>1</v>
      </c>
      <c r="AS1884" t="s">
        <v>1</v>
      </c>
      <c r="AT1884" t="s">
        <v>1</v>
      </c>
      <c r="AU1884" t="s">
        <v>1</v>
      </c>
      <c r="AV1884" t="s">
        <v>1</v>
      </c>
      <c r="AW1884" t="s">
        <v>11</v>
      </c>
      <c r="AX1884">
        <f>Tabla1[[#This Row],[precio del paquete]]-Tabla1[[#This Row],[Saldo_Deudor]]</f>
        <v>8660</v>
      </c>
      <c r="AY1884">
        <v>1200</v>
      </c>
      <c r="AZ1884">
        <v>0</v>
      </c>
      <c r="BA1884">
        <v>0</v>
      </c>
      <c r="BB1884" s="20">
        <v>0</v>
      </c>
      <c r="BC1884" t="s">
        <v>5961</v>
      </c>
      <c r="BD1884" t="s">
        <v>4162</v>
      </c>
      <c r="BE1884" t="s">
        <v>3</v>
      </c>
      <c r="BF1884" t="s">
        <v>3</v>
      </c>
      <c r="BG1884" t="s">
        <v>3</v>
      </c>
      <c r="BH1884" t="s">
        <v>3</v>
      </c>
      <c r="BI1884" t="s">
        <v>3</v>
      </c>
      <c r="BJ1884" s="18" t="s">
        <v>6127</v>
      </c>
      <c r="BK1884" t="s">
        <v>3</v>
      </c>
      <c r="BL1884" t="s">
        <v>132</v>
      </c>
      <c r="BM1884" t="s">
        <v>1</v>
      </c>
      <c r="BN1884">
        <f>Tabla1[[#This Row],[precio del paquete]]</f>
        <v>9860</v>
      </c>
      <c r="BO1884" t="s">
        <v>1</v>
      </c>
      <c r="BP1884" t="s">
        <v>1</v>
      </c>
      <c r="BQ1884" t="s">
        <v>1</v>
      </c>
      <c r="BR1884" t="s">
        <v>1</v>
      </c>
      <c r="BS1884" t="s">
        <v>1</v>
      </c>
      <c r="BT1884" t="s">
        <v>1</v>
      </c>
      <c r="BU1884" t="s">
        <v>1</v>
      </c>
      <c r="BV1884" t="s">
        <v>1</v>
      </c>
      <c r="BW1884" t="s">
        <v>0</v>
      </c>
      <c r="BX1884" t="s">
        <v>1</v>
      </c>
      <c r="BY1884" t="s">
        <v>1</v>
      </c>
      <c r="BZ1884" t="s">
        <v>1</v>
      </c>
      <c r="CA1884" t="s">
        <v>1</v>
      </c>
      <c r="CB1884" t="s">
        <v>1</v>
      </c>
      <c r="CD1884" t="str" cm="1">
        <f t="array" aca="1" ref="CD1884" ca="1">eConcatenar(A1884:CB1884,"|")</f>
        <v>4K0CMyIoqV846iet|CAR2018-3343|3|ECONOLINE|TABASCO|CUNDUACAN|EJIDO PINO SUAREZ|2018-04-14|9860|0|100|50|0|0|0|0|0|0|0|0|0|0|0|0|0|0|0|PEREZ|HERNANDEZ|NATANAEL|SOLTERO|X|X|CARRETERA A EJIDO MONTAÃ‘A|EJIDO PINO SUAREZ|X|9141313942|X|X|X|CARRETERA A EJIDO MONTAÃ‘A|X|LUNES|X|X|X|X|X|DOMICILIO |8660|1200|0|0|0|2022-01-13|2022-01-20|x|x|x|x|x|2I10NYNXIAWALFA|x|HOMBRE|X|9860|X|X|X|X|X|X|X|X|CARDENAS|X|X|X|X|X</v>
      </c>
    </row>
    <row r="1885" spans="1:82" x14ac:dyDescent="0.25">
      <c r="A1885" t="s">
        <v>2019</v>
      </c>
      <c r="B1885" t="s">
        <v>2371</v>
      </c>
      <c r="C1885">
        <v>3</v>
      </c>
      <c r="D1885" t="s">
        <v>3183</v>
      </c>
      <c r="E1885" t="s">
        <v>3188</v>
      </c>
      <c r="F1885" t="s">
        <v>3191</v>
      </c>
      <c r="G1885" t="s">
        <v>3342</v>
      </c>
      <c r="H1885" t="s">
        <v>3904</v>
      </c>
      <c r="I1885">
        <v>14800</v>
      </c>
      <c r="J1885">
        <v>0</v>
      </c>
      <c r="K1885">
        <v>500</v>
      </c>
      <c r="L1885">
        <v>50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0</v>
      </c>
      <c r="Z1885">
        <v>0</v>
      </c>
      <c r="AA1885">
        <v>0</v>
      </c>
      <c r="AB1885" t="s">
        <v>4547</v>
      </c>
      <c r="AC1885" t="s">
        <v>4305</v>
      </c>
      <c r="AD1885" t="s">
        <v>4548</v>
      </c>
      <c r="AE1885" t="s">
        <v>4</v>
      </c>
      <c r="AF1885" t="s">
        <v>1</v>
      </c>
      <c r="AG1885" t="s">
        <v>1</v>
      </c>
      <c r="AH1885" t="s">
        <v>5379</v>
      </c>
      <c r="AI1885" t="s">
        <v>3342</v>
      </c>
      <c r="AJ1885" t="s">
        <v>1</v>
      </c>
      <c r="AK1885">
        <v>9371378560</v>
      </c>
      <c r="AL1885" t="s">
        <v>1</v>
      </c>
      <c r="AM1885" t="s">
        <v>1</v>
      </c>
      <c r="AN1885" t="s">
        <v>1</v>
      </c>
      <c r="AO1885" t="s">
        <v>5379</v>
      </c>
      <c r="AP1885" t="s">
        <v>1</v>
      </c>
      <c r="AQ1885" t="s">
        <v>2</v>
      </c>
      <c r="AR1885" t="s">
        <v>1</v>
      </c>
      <c r="AS1885" t="s">
        <v>1</v>
      </c>
      <c r="AT1885" t="s">
        <v>1</v>
      </c>
      <c r="AU1885" t="s">
        <v>1</v>
      </c>
      <c r="AV1885" t="s">
        <v>1</v>
      </c>
      <c r="AW1885" t="s">
        <v>11</v>
      </c>
      <c r="AX1885">
        <f>Tabla1[[#This Row],[precio del paquete]]-Tabla1[[#This Row],[Saldo_Deudor]]</f>
        <v>1500</v>
      </c>
      <c r="AY1885">
        <v>13300</v>
      </c>
      <c r="AZ1885">
        <v>0</v>
      </c>
      <c r="BA1885">
        <v>0</v>
      </c>
      <c r="BB1885" s="20">
        <v>0</v>
      </c>
      <c r="BC1885" t="s">
        <v>3965</v>
      </c>
      <c r="BD1885" t="s">
        <v>4085</v>
      </c>
      <c r="BE1885" t="s">
        <v>3</v>
      </c>
      <c r="BF1885" t="s">
        <v>3</v>
      </c>
      <c r="BG1885" t="s">
        <v>3</v>
      </c>
      <c r="BH1885" t="s">
        <v>3</v>
      </c>
      <c r="BI1885" t="s">
        <v>3</v>
      </c>
      <c r="BJ1885" s="19" t="s">
        <v>6127</v>
      </c>
      <c r="BK1885" t="s">
        <v>3</v>
      </c>
      <c r="BL1885" t="s">
        <v>132</v>
      </c>
      <c r="BM1885" t="s">
        <v>1</v>
      </c>
      <c r="BN1885">
        <f>Tabla1[[#This Row],[precio del paquete]]</f>
        <v>14800</v>
      </c>
      <c r="BO1885" t="s">
        <v>1</v>
      </c>
      <c r="BP1885" t="s">
        <v>1</v>
      </c>
      <c r="BQ1885" t="s">
        <v>1</v>
      </c>
      <c r="BR1885" t="s">
        <v>1</v>
      </c>
      <c r="BS1885" t="s">
        <v>1</v>
      </c>
      <c r="BT1885" t="s">
        <v>1</v>
      </c>
      <c r="BU1885" t="s">
        <v>1</v>
      </c>
      <c r="BV1885" t="s">
        <v>1</v>
      </c>
      <c r="BW1885" t="s">
        <v>0</v>
      </c>
      <c r="BX1885" t="s">
        <v>1</v>
      </c>
      <c r="BY1885" t="s">
        <v>1</v>
      </c>
      <c r="BZ1885" t="s">
        <v>1</v>
      </c>
      <c r="CA1885" t="s">
        <v>1</v>
      </c>
      <c r="CB1885" t="s">
        <v>1</v>
      </c>
      <c r="CD1885" t="str" cm="1">
        <f t="array" aca="1" ref="CD1885" ca="1">eConcatenar(A1885:CB1885,"|")</f>
        <v>CIYJkP2rF1xa98Lb|CAR2021-5673|3|MEMORIAL|TABASCO|CUNDUACAN|EJIDO TIERRA Y LIBERTAD|2021-09-29|14800|0|500|50|0|0|0|0|0|0|0|0|0|0|0|0|0|0|0|SANDERO|SANCHEZ|CANDELARIA|SOLTERO|X|X|CALLE MANUEL PERALTA|EJIDO TIERRA Y LIBERTAD|X|9371378560|X|X|X|CALLE MANUEL PERALTA|X|LUNES|X|X|X|X|X|DOMICILIO |1500|13300|0|0|0|2022-01-19|2022-01-26|x|x|x|x|x|2I10NYNXIAWALFA|x|HOMBRE|X|14800|X|X|X|X|X|X|X|X|CARDENAS|X|X|X|X|X</v>
      </c>
    </row>
    <row r="1886" spans="1:82" x14ac:dyDescent="0.25">
      <c r="A1886" t="s">
        <v>2020</v>
      </c>
      <c r="B1886" t="s">
        <v>2270</v>
      </c>
      <c r="C1886">
        <v>3</v>
      </c>
      <c r="D1886" t="s">
        <v>3187</v>
      </c>
      <c r="E1886" t="s">
        <v>3188</v>
      </c>
      <c r="F1886" t="s">
        <v>3191</v>
      </c>
      <c r="G1886" t="s">
        <v>3273</v>
      </c>
      <c r="H1886" t="s">
        <v>3843</v>
      </c>
      <c r="I1886">
        <v>12900</v>
      </c>
      <c r="J1886">
        <v>0</v>
      </c>
      <c r="K1886">
        <v>100</v>
      </c>
      <c r="L1886">
        <v>50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0</v>
      </c>
      <c r="AB1886" t="s">
        <v>4224</v>
      </c>
      <c r="AC1886" t="s">
        <v>4425</v>
      </c>
      <c r="AD1886" t="s">
        <v>4426</v>
      </c>
      <c r="AE1886" t="s">
        <v>4</v>
      </c>
      <c r="AF1886" t="s">
        <v>1</v>
      </c>
      <c r="AG1886" t="s">
        <v>1</v>
      </c>
      <c r="AH1886" t="s">
        <v>5298</v>
      </c>
      <c r="AI1886" t="s">
        <v>3273</v>
      </c>
      <c r="AJ1886" t="s">
        <v>1</v>
      </c>
      <c r="AK1886" t="s">
        <v>1</v>
      </c>
      <c r="AL1886" t="s">
        <v>1</v>
      </c>
      <c r="AM1886" t="s">
        <v>1</v>
      </c>
      <c r="AN1886" t="s">
        <v>1</v>
      </c>
      <c r="AO1886" t="s">
        <v>5298</v>
      </c>
      <c r="AP1886" t="s">
        <v>1</v>
      </c>
      <c r="AQ1886" t="s">
        <v>2</v>
      </c>
      <c r="AR1886" t="s">
        <v>1</v>
      </c>
      <c r="AS1886" t="s">
        <v>1</v>
      </c>
      <c r="AT1886" t="s">
        <v>1</v>
      </c>
      <c r="AU1886" t="s">
        <v>1</v>
      </c>
      <c r="AV1886" t="s">
        <v>1</v>
      </c>
      <c r="AW1886" t="s">
        <v>11</v>
      </c>
      <c r="AX1886">
        <f>Tabla1[[#This Row],[precio del paquete]]-Tabla1[[#This Row],[Saldo_Deudor]]</f>
        <v>7250</v>
      </c>
      <c r="AY1886">
        <v>5650</v>
      </c>
      <c r="AZ1886">
        <v>0</v>
      </c>
      <c r="BA1886">
        <v>0</v>
      </c>
      <c r="BB1886" s="20">
        <v>0</v>
      </c>
      <c r="BC1886" t="s">
        <v>3965</v>
      </c>
      <c r="BD1886" t="s">
        <v>4085</v>
      </c>
      <c r="BE1886" t="s">
        <v>3</v>
      </c>
      <c r="BF1886" t="s">
        <v>3</v>
      </c>
      <c r="BG1886" t="s">
        <v>3</v>
      </c>
      <c r="BH1886" t="s">
        <v>3</v>
      </c>
      <c r="BI1886" t="s">
        <v>3</v>
      </c>
      <c r="BJ1886" s="18" t="s">
        <v>6127</v>
      </c>
      <c r="BK1886" t="s">
        <v>3</v>
      </c>
      <c r="BL1886" t="s">
        <v>132</v>
      </c>
      <c r="BM1886" t="s">
        <v>1</v>
      </c>
      <c r="BN1886">
        <f>Tabla1[[#This Row],[precio del paquete]]</f>
        <v>12900</v>
      </c>
      <c r="BO1886" t="s">
        <v>1</v>
      </c>
      <c r="BP1886" t="s">
        <v>1</v>
      </c>
      <c r="BQ1886" t="s">
        <v>1</v>
      </c>
      <c r="BR1886" t="s">
        <v>1</v>
      </c>
      <c r="BS1886" t="s">
        <v>1</v>
      </c>
      <c r="BT1886" t="s">
        <v>1</v>
      </c>
      <c r="BU1886" t="s">
        <v>1</v>
      </c>
      <c r="BV1886" t="s">
        <v>1</v>
      </c>
      <c r="BW1886" t="s">
        <v>0</v>
      </c>
      <c r="BX1886" t="s">
        <v>1</v>
      </c>
      <c r="BY1886" t="s">
        <v>1</v>
      </c>
      <c r="BZ1886" t="s">
        <v>1</v>
      </c>
      <c r="CA1886" t="s">
        <v>1</v>
      </c>
      <c r="CB1886" t="s">
        <v>1</v>
      </c>
      <c r="CD1886" t="str" cm="1">
        <f t="array" aca="1" ref="CD1886" ca="1">eConcatenar(A1886:CB1886,"|")</f>
        <v>l8fzNnok9sCoMlU5|CAR2019-2144|3|ECONOLINE|TABASCO|CUNDUACAN|COLONIA LA PLAYITA|2019-12-08|12900|0|100|50|0|0|0|0|0|0|0|0|0|0|0|0|0|0|0|DOMINGUEZ|ESCALANTE|EDI|SOLTERO|X|X|CALLE DE LA ENTRADA IGLESIA RURAL|COLONIA LA PLAYITA|X|X|X|X|X|CALLE DE LA ENTRADA IGLESIA RURAL|X|LUNES|X|X|X|X|X|DOMICILIO |7250|5650|0|0|0|2022-01-19|2022-01-26|x|x|x|x|x|2I10NYNXIAWALFA|x|HOMBRE|X|12900|X|X|X|X|X|X|X|X|CARDENAS|X|X|X|X|X</v>
      </c>
    </row>
    <row r="1887" spans="1:82" x14ac:dyDescent="0.25">
      <c r="A1887" t="s">
        <v>2021</v>
      </c>
      <c r="B1887" t="s">
        <v>2263</v>
      </c>
      <c r="C1887">
        <v>3</v>
      </c>
      <c r="D1887" t="s">
        <v>3183</v>
      </c>
      <c r="E1887" t="s">
        <v>3188</v>
      </c>
      <c r="F1887" t="s">
        <v>0</v>
      </c>
      <c r="G1887" t="s">
        <v>3269</v>
      </c>
      <c r="H1887" t="s">
        <v>3826</v>
      </c>
      <c r="I1887">
        <v>14800</v>
      </c>
      <c r="J1887">
        <v>0</v>
      </c>
      <c r="K1887">
        <v>100</v>
      </c>
      <c r="L1887">
        <v>50</v>
      </c>
      <c r="M1887">
        <v>2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0</v>
      </c>
      <c r="Y1887">
        <v>0</v>
      </c>
      <c r="Z1887">
        <v>0</v>
      </c>
      <c r="AA1887">
        <v>0</v>
      </c>
      <c r="AB1887" t="s">
        <v>4262</v>
      </c>
      <c r="AC1887" t="s">
        <v>4416</v>
      </c>
      <c r="AD1887" t="s">
        <v>4394</v>
      </c>
      <c r="AE1887" t="s">
        <v>4</v>
      </c>
      <c r="AF1887" t="s">
        <v>1</v>
      </c>
      <c r="AG1887" t="s">
        <v>1</v>
      </c>
      <c r="AH1887" t="s">
        <v>5291</v>
      </c>
      <c r="AI1887" t="s">
        <v>3269</v>
      </c>
      <c r="AJ1887" t="s">
        <v>1</v>
      </c>
      <c r="AK1887">
        <v>9933786306</v>
      </c>
      <c r="AL1887" t="s">
        <v>1</v>
      </c>
      <c r="AM1887" t="s">
        <v>1</v>
      </c>
      <c r="AN1887" t="s">
        <v>1</v>
      </c>
      <c r="AO1887" t="s">
        <v>5291</v>
      </c>
      <c r="AP1887" t="s">
        <v>1</v>
      </c>
      <c r="AQ1887" t="s">
        <v>2</v>
      </c>
      <c r="AR1887" t="s">
        <v>1</v>
      </c>
      <c r="AS1887" t="s">
        <v>1</v>
      </c>
      <c r="AT1887" t="s">
        <v>1</v>
      </c>
      <c r="AU1887" t="s">
        <v>1</v>
      </c>
      <c r="AV1887" t="s">
        <v>1</v>
      </c>
      <c r="AW1887" t="s">
        <v>11</v>
      </c>
      <c r="AX1887">
        <f>Tabla1[[#This Row],[precio del paquete]]-Tabla1[[#This Row],[Saldo_Deudor]]</f>
        <v>100</v>
      </c>
      <c r="AY1887">
        <v>14700</v>
      </c>
      <c r="AZ1887">
        <v>0</v>
      </c>
      <c r="BA1887">
        <v>0</v>
      </c>
      <c r="BB1887" s="20">
        <v>0</v>
      </c>
      <c r="BC1887" t="s">
        <v>3769</v>
      </c>
      <c r="BD1887" t="s">
        <v>6039</v>
      </c>
      <c r="BE1887" t="s">
        <v>3</v>
      </c>
      <c r="BF1887" t="s">
        <v>3</v>
      </c>
      <c r="BG1887" t="s">
        <v>3</v>
      </c>
      <c r="BH1887" t="s">
        <v>3</v>
      </c>
      <c r="BI1887" t="s">
        <v>3</v>
      </c>
      <c r="BJ1887" s="19" t="s">
        <v>6127</v>
      </c>
      <c r="BK1887" t="s">
        <v>3</v>
      </c>
      <c r="BL1887" t="s">
        <v>132</v>
      </c>
      <c r="BM1887" t="s">
        <v>1</v>
      </c>
      <c r="BN1887">
        <f>Tabla1[[#This Row],[precio del paquete]]</f>
        <v>14800</v>
      </c>
      <c r="BO1887" t="s">
        <v>1</v>
      </c>
      <c r="BP1887" t="s">
        <v>1</v>
      </c>
      <c r="BQ1887" t="s">
        <v>1</v>
      </c>
      <c r="BR1887" t="s">
        <v>1</v>
      </c>
      <c r="BS1887" t="s">
        <v>1</v>
      </c>
      <c r="BT1887" t="s">
        <v>1</v>
      </c>
      <c r="BU1887" t="s">
        <v>1</v>
      </c>
      <c r="BV1887" t="s">
        <v>1</v>
      </c>
      <c r="BW1887" t="s">
        <v>0</v>
      </c>
      <c r="BX1887" t="s">
        <v>1</v>
      </c>
      <c r="BY1887" t="s">
        <v>1</v>
      </c>
      <c r="BZ1887" t="s">
        <v>1</v>
      </c>
      <c r="CA1887" t="s">
        <v>1</v>
      </c>
      <c r="CB1887" t="s">
        <v>1</v>
      </c>
      <c r="CD1887" t="str" cm="1">
        <f t="array" aca="1" ref="CD1887" ca="1">eConcatenar(A1887:CB1887,"|")</f>
        <v>JzrD4F1LPSr8jZ5O|CAR2021-7275|3|MEMORIAL|TABASCO|CARDENAS|COLONIA INVITAB|2021-11-29|14800|0|100|50|2|0|0|0|0|0|0|0|0|0|0|0|0|0|0|OLAN|ANGLES|JUAN JOSE|SOLTERO|X|X|ANDADOR EL MAIZ|COLONIA INVITAB|X|9933786306|X|X|X|ANDADOR EL MAIZ|X|LUNES|X|X|X|X|X|DOMICILIO |100|14700|0|0|0|2022-01-29|2022-02-05|x|x|x|x|x|2I10NYNXIAWALFA|x|HOMBRE|X|14800|X|X|X|X|X|X|X|X|CARDENAS|X|X|X|X|X</v>
      </c>
    </row>
    <row r="1888" spans="1:82" x14ac:dyDescent="0.25">
      <c r="A1888" t="s">
        <v>2022</v>
      </c>
      <c r="B1888" t="s">
        <v>3176</v>
      </c>
      <c r="C1888">
        <v>3</v>
      </c>
      <c r="D1888" t="s">
        <v>3183</v>
      </c>
      <c r="E1888" t="s">
        <v>3188</v>
      </c>
      <c r="F1888" t="s">
        <v>0</v>
      </c>
      <c r="G1888" t="s">
        <v>3255</v>
      </c>
      <c r="H1888" t="s">
        <v>3768</v>
      </c>
      <c r="I1888">
        <v>14800</v>
      </c>
      <c r="J1888">
        <v>0</v>
      </c>
      <c r="K1888">
        <v>500</v>
      </c>
      <c r="L1888">
        <v>50</v>
      </c>
      <c r="M1888">
        <v>2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0</v>
      </c>
      <c r="AA1888">
        <v>0</v>
      </c>
      <c r="AB1888" t="s">
        <v>4206</v>
      </c>
      <c r="AC1888" t="s">
        <v>4305</v>
      </c>
      <c r="AD1888" t="s">
        <v>4979</v>
      </c>
      <c r="AE1888" t="s">
        <v>4</v>
      </c>
      <c r="AF1888" t="s">
        <v>1</v>
      </c>
      <c r="AG1888" t="s">
        <v>1</v>
      </c>
      <c r="AH1888" t="s">
        <v>5951</v>
      </c>
      <c r="AI1888" t="s">
        <v>3255</v>
      </c>
      <c r="AJ1888" t="s">
        <v>1</v>
      </c>
      <c r="AK1888">
        <v>9371554387</v>
      </c>
      <c r="AL1888" t="s">
        <v>1</v>
      </c>
      <c r="AM1888" t="s">
        <v>1</v>
      </c>
      <c r="AN1888" t="s">
        <v>1</v>
      </c>
      <c r="AO1888" t="s">
        <v>5951</v>
      </c>
      <c r="AP1888" t="s">
        <v>1</v>
      </c>
      <c r="AQ1888" t="s">
        <v>2</v>
      </c>
      <c r="AR1888" t="s">
        <v>1</v>
      </c>
      <c r="AS1888" t="s">
        <v>1</v>
      </c>
      <c r="AT1888" t="s">
        <v>1</v>
      </c>
      <c r="AU1888" t="s">
        <v>1</v>
      </c>
      <c r="AV1888" t="s">
        <v>1</v>
      </c>
      <c r="AW1888" t="s">
        <v>11</v>
      </c>
      <c r="AX1888">
        <f>Tabla1[[#This Row],[precio del paquete]]-Tabla1[[#This Row],[Saldo_Deudor]]</f>
        <v>500</v>
      </c>
      <c r="AY1888">
        <v>14300</v>
      </c>
      <c r="AZ1888">
        <v>0</v>
      </c>
      <c r="BA1888">
        <v>0</v>
      </c>
      <c r="BB1888" s="20">
        <v>0</v>
      </c>
      <c r="BC1888" t="s">
        <v>3768</v>
      </c>
      <c r="BD1888" t="s">
        <v>3769</v>
      </c>
      <c r="BE1888" t="s">
        <v>3</v>
      </c>
      <c r="BF1888" t="s">
        <v>3</v>
      </c>
      <c r="BG1888" t="s">
        <v>3</v>
      </c>
      <c r="BH1888" t="s">
        <v>3</v>
      </c>
      <c r="BI1888" t="s">
        <v>3</v>
      </c>
      <c r="BJ1888" s="18" t="s">
        <v>6126</v>
      </c>
      <c r="BK1888" t="s">
        <v>3</v>
      </c>
      <c r="BL1888" t="s">
        <v>132</v>
      </c>
      <c r="BM1888" t="s">
        <v>1</v>
      </c>
      <c r="BN1888">
        <f>Tabla1[[#This Row],[precio del paquete]]</f>
        <v>14800</v>
      </c>
      <c r="BO1888" t="s">
        <v>1</v>
      </c>
      <c r="BP1888" t="s">
        <v>1</v>
      </c>
      <c r="BQ1888" t="s">
        <v>1</v>
      </c>
      <c r="BR1888" t="s">
        <v>1</v>
      </c>
      <c r="BS1888" t="s">
        <v>1</v>
      </c>
      <c r="BT1888" t="s">
        <v>1</v>
      </c>
      <c r="BU1888" t="s">
        <v>1</v>
      </c>
      <c r="BV1888" t="s">
        <v>1</v>
      </c>
      <c r="BW1888" t="s">
        <v>0</v>
      </c>
      <c r="BX1888" t="s">
        <v>1</v>
      </c>
      <c r="BY1888" t="s">
        <v>1</v>
      </c>
      <c r="BZ1888" t="s">
        <v>1</v>
      </c>
      <c r="CA1888" t="s">
        <v>1</v>
      </c>
      <c r="CB1888" t="s">
        <v>1</v>
      </c>
      <c r="CD1888" t="str" cm="1">
        <f t="array" aca="1" ref="CD1888" ca="1">eConcatenar(A1888:CB1888,"|")</f>
        <v>hcCztAMGLcDoHsQ3|CAR2022-0299|3|MEMORIAL|TABASCO|CARDENAS|COLONIA BENITO JUAREZ|2022-01-22|14800|0|500|50|2|0|0|0|0|0|0|0|0|0|0|0|0|0|0|MARTINEZ|SANCHEZ|ABIGAIL|SOLTERO|X|X|CALLE PRINCIPAL SIN NOMBRE|COLONIA BENITO JUAREZ|X|9371554387|X|X|X|CALLE PRINCIPAL SIN NOMBRE|X|LUNES|X|X|X|X|X|DOMICILIO |500|14300|0|0|0|2022-01-22|2022-01-29|x|x|x|x|x|QWZBUBTG9KVTQO|x|HOMBRE|X|14800|X|X|X|X|X|X|X|X|CARDENAS|X|X|X|X|X</v>
      </c>
    </row>
    <row r="1889" spans="1:82" x14ac:dyDescent="0.25">
      <c r="A1889" t="s">
        <v>2023</v>
      </c>
      <c r="B1889" t="s">
        <v>2768</v>
      </c>
      <c r="C1889">
        <v>3</v>
      </c>
      <c r="D1889" t="s">
        <v>3183</v>
      </c>
      <c r="E1889" t="s">
        <v>3188</v>
      </c>
      <c r="F1889" t="s">
        <v>0</v>
      </c>
      <c r="G1889" t="s">
        <v>3559</v>
      </c>
      <c r="H1889" t="s">
        <v>3785</v>
      </c>
      <c r="I1889">
        <v>14800</v>
      </c>
      <c r="J1889">
        <v>0</v>
      </c>
      <c r="K1889">
        <v>100</v>
      </c>
      <c r="L1889">
        <v>50</v>
      </c>
      <c r="M1889">
        <v>2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V1889">
        <v>0</v>
      </c>
      <c r="W1889">
        <v>0</v>
      </c>
      <c r="X1889">
        <v>0</v>
      </c>
      <c r="Y1889">
        <v>0</v>
      </c>
      <c r="Z1889">
        <v>0</v>
      </c>
      <c r="AA1889">
        <v>0</v>
      </c>
      <c r="AB1889" t="s">
        <v>4892</v>
      </c>
      <c r="AC1889" t="s">
        <v>4892</v>
      </c>
      <c r="AD1889" t="s">
        <v>4663</v>
      </c>
      <c r="AE1889" t="s">
        <v>4</v>
      </c>
      <c r="AF1889" t="s">
        <v>1</v>
      </c>
      <c r="AG1889" t="s">
        <v>1</v>
      </c>
      <c r="AH1889" t="s">
        <v>5662</v>
      </c>
      <c r="AI1889" t="s">
        <v>3559</v>
      </c>
      <c r="AJ1889" t="s">
        <v>1</v>
      </c>
      <c r="AK1889">
        <v>9371085543</v>
      </c>
      <c r="AL1889" t="s">
        <v>1</v>
      </c>
      <c r="AM1889" t="s">
        <v>1</v>
      </c>
      <c r="AN1889" t="s">
        <v>1</v>
      </c>
      <c r="AO1889" t="s">
        <v>5662</v>
      </c>
      <c r="AP1889" t="s">
        <v>1</v>
      </c>
      <c r="AQ1889" t="s">
        <v>2</v>
      </c>
      <c r="AR1889" t="s">
        <v>1</v>
      </c>
      <c r="AS1889" t="s">
        <v>1</v>
      </c>
      <c r="AT1889" t="s">
        <v>1</v>
      </c>
      <c r="AU1889" t="s">
        <v>1</v>
      </c>
      <c r="AV1889" t="s">
        <v>1</v>
      </c>
      <c r="AW1889" t="s">
        <v>11</v>
      </c>
      <c r="AX1889">
        <f>Tabla1[[#This Row],[precio del paquete]]-Tabla1[[#This Row],[Saldo_Deudor]]</f>
        <v>1250</v>
      </c>
      <c r="AY1889">
        <v>13550</v>
      </c>
      <c r="AZ1889">
        <v>0</v>
      </c>
      <c r="BA1889">
        <v>0</v>
      </c>
      <c r="BB1889" s="20">
        <v>0</v>
      </c>
      <c r="BC1889" t="s">
        <v>3976</v>
      </c>
      <c r="BD1889" t="s">
        <v>6034</v>
      </c>
      <c r="BE1889" t="s">
        <v>3</v>
      </c>
      <c r="BF1889" t="s">
        <v>3</v>
      </c>
      <c r="BG1889" t="s">
        <v>3</v>
      </c>
      <c r="BH1889" t="s">
        <v>3</v>
      </c>
      <c r="BI1889" t="s">
        <v>3</v>
      </c>
      <c r="BJ1889" s="19" t="s">
        <v>6126</v>
      </c>
      <c r="BK1889" t="s">
        <v>3</v>
      </c>
      <c r="BL1889" t="s">
        <v>132</v>
      </c>
      <c r="BM1889" t="s">
        <v>1</v>
      </c>
      <c r="BN1889">
        <f>Tabla1[[#This Row],[precio del paquete]]</f>
        <v>14800</v>
      </c>
      <c r="BO1889" t="s">
        <v>1</v>
      </c>
      <c r="BP1889" t="s">
        <v>1</v>
      </c>
      <c r="BQ1889" t="s">
        <v>1</v>
      </c>
      <c r="BR1889" t="s">
        <v>1</v>
      </c>
      <c r="BS1889" t="s">
        <v>1</v>
      </c>
      <c r="BT1889" t="s">
        <v>1</v>
      </c>
      <c r="BU1889" t="s">
        <v>1</v>
      </c>
      <c r="BV1889" t="s">
        <v>1</v>
      </c>
      <c r="BW1889" t="s">
        <v>0</v>
      </c>
      <c r="BX1889" t="s">
        <v>1</v>
      </c>
      <c r="BY1889" t="s">
        <v>1</v>
      </c>
      <c r="BZ1889" t="s">
        <v>1</v>
      </c>
      <c r="CA1889" t="s">
        <v>1</v>
      </c>
      <c r="CB1889" t="s">
        <v>1</v>
      </c>
      <c r="CD1889" t="str" cm="1">
        <f t="array" aca="1" ref="CD1889" ca="1">eConcatenar(A1889:CB1889,"|")</f>
        <v>8CYCtgmNdpBtJpoz|CAR2021-5213|3|MEMORIAL|TABASCO|CARDENAS|RANCHERIA RIO SECO Y MONTAÃ‘A |2021-07-09|14800|0|100|50|2|0|0|0|0|0|0|0|0|0|0|0|0|0|0|LARA|LARA|ERNESTO|SOLTERO|X|X|ENTRADA LA VIA SIN NUMERO|RANCHERIA RIO SECO Y MONTAÃ‘A |X|9371085543|X|X|X|ENTRADA LA VIA SIN NUMERO|X|LUNES|X|X|X|X|X|DOMICILIO |1250|13550|0|0|0|2022-05-01|2022-05-08|x|x|x|x|x|QWZBUBTG9KVTQO|x|HOMBRE|X|14800|X|X|X|X|X|X|X|X|CARDENAS|X|X|X|X|X</v>
      </c>
    </row>
    <row r="1890" spans="1:82" x14ac:dyDescent="0.25">
      <c r="A1890" t="s">
        <v>2024</v>
      </c>
      <c r="B1890" t="s">
        <v>2226</v>
      </c>
      <c r="C1890">
        <v>3</v>
      </c>
      <c r="D1890" t="s">
        <v>3183</v>
      </c>
      <c r="E1890" t="s">
        <v>3188</v>
      </c>
      <c r="F1890" t="s">
        <v>0</v>
      </c>
      <c r="G1890" t="s">
        <v>3255</v>
      </c>
      <c r="H1890" t="s">
        <v>3817</v>
      </c>
      <c r="I1890">
        <v>14800</v>
      </c>
      <c r="J1890">
        <v>0</v>
      </c>
      <c r="K1890">
        <v>100</v>
      </c>
      <c r="L1890">
        <v>50</v>
      </c>
      <c r="M1890">
        <v>2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  <c r="V1890">
        <v>0</v>
      </c>
      <c r="W1890">
        <v>0</v>
      </c>
      <c r="X1890">
        <v>0</v>
      </c>
      <c r="Y1890">
        <v>0</v>
      </c>
      <c r="Z1890">
        <v>0</v>
      </c>
      <c r="AA1890">
        <v>0</v>
      </c>
      <c r="AB1890" t="s">
        <v>4237</v>
      </c>
      <c r="AC1890" t="s">
        <v>4246</v>
      </c>
      <c r="AD1890" t="s">
        <v>4356</v>
      </c>
      <c r="AE1890" t="s">
        <v>4</v>
      </c>
      <c r="AF1890" t="s">
        <v>1</v>
      </c>
      <c r="AG1890" t="s">
        <v>1</v>
      </c>
      <c r="AH1890" t="s">
        <v>5196</v>
      </c>
      <c r="AI1890" t="s">
        <v>3255</v>
      </c>
      <c r="AJ1890" t="s">
        <v>1</v>
      </c>
      <c r="AK1890">
        <v>9933715538</v>
      </c>
      <c r="AL1890" t="s">
        <v>1</v>
      </c>
      <c r="AM1890" t="s">
        <v>1</v>
      </c>
      <c r="AN1890" t="s">
        <v>1</v>
      </c>
      <c r="AO1890" t="s">
        <v>5196</v>
      </c>
      <c r="AP1890" t="s">
        <v>1</v>
      </c>
      <c r="AQ1890" t="s">
        <v>2</v>
      </c>
      <c r="AR1890" t="s">
        <v>1</v>
      </c>
      <c r="AS1890" t="s">
        <v>1</v>
      </c>
      <c r="AT1890" t="s">
        <v>1</v>
      </c>
      <c r="AU1890" t="s">
        <v>1</v>
      </c>
      <c r="AV1890" t="s">
        <v>1</v>
      </c>
      <c r="AW1890" t="s">
        <v>11</v>
      </c>
      <c r="AX1890">
        <f>Tabla1[[#This Row],[precio del paquete]]-Tabla1[[#This Row],[Saldo_Deudor]]</f>
        <v>1300</v>
      </c>
      <c r="AY1890">
        <v>13500</v>
      </c>
      <c r="AZ1890">
        <v>0</v>
      </c>
      <c r="BA1890">
        <v>0</v>
      </c>
      <c r="BB1890" s="20">
        <v>0</v>
      </c>
      <c r="BC1890" t="s">
        <v>3966</v>
      </c>
      <c r="BD1890" t="s">
        <v>6036</v>
      </c>
      <c r="BE1890" t="s">
        <v>3</v>
      </c>
      <c r="BF1890" t="s">
        <v>3</v>
      </c>
      <c r="BG1890" t="s">
        <v>3</v>
      </c>
      <c r="BH1890" t="s">
        <v>3</v>
      </c>
      <c r="BI1890" t="s">
        <v>3</v>
      </c>
      <c r="BJ1890" s="18" t="s">
        <v>6126</v>
      </c>
      <c r="BK1890" t="s">
        <v>3</v>
      </c>
      <c r="BL1890" t="s">
        <v>132</v>
      </c>
      <c r="BM1890" t="s">
        <v>1</v>
      </c>
      <c r="BN1890">
        <f>Tabla1[[#This Row],[precio del paquete]]</f>
        <v>14800</v>
      </c>
      <c r="BO1890" t="s">
        <v>1</v>
      </c>
      <c r="BP1890" t="s">
        <v>1</v>
      </c>
      <c r="BQ1890" t="s">
        <v>1</v>
      </c>
      <c r="BR1890" t="s">
        <v>1</v>
      </c>
      <c r="BS1890" t="s">
        <v>1</v>
      </c>
      <c r="BT1890" t="s">
        <v>1</v>
      </c>
      <c r="BU1890" t="s">
        <v>1</v>
      </c>
      <c r="BV1890" t="s">
        <v>1</v>
      </c>
      <c r="BW1890" t="s">
        <v>0</v>
      </c>
      <c r="BX1890" t="s">
        <v>1</v>
      </c>
      <c r="BY1890" t="s">
        <v>1</v>
      </c>
      <c r="BZ1890" t="s">
        <v>1</v>
      </c>
      <c r="CA1890" t="s">
        <v>1</v>
      </c>
      <c r="CB1890" t="s">
        <v>1</v>
      </c>
      <c r="CD1890" t="str" cm="1">
        <f t="array" aca="1" ref="CD1890" ca="1">eConcatenar(A1890:CB1890,"|")</f>
        <v>psN5FHU8SYq8qFh8|CAR2021-6091|3|MEMORIAL|TABASCO|CARDENAS|COLONIA BENITO JUAREZ|2021-10-15|14800|0|100|50|2|0|0|0|0|0|0|0|0|0|0|0|0|0|0|ALEJANDRO|JIMENEZ|MARIA REYES|SOLTERO|X|X|CARRETERA PRINCIPAL|COLONIA BENITO JUAREZ|X|9933715538|X|X|X|CARRETERA PRINCIPAL|X|LUNES|X|X|X|X|X|DOMICILIO |1300|13500|0|0|0|2022-04-01|2022-04-08|x|x|x|x|x|QWZBUBTG9KVTQO|x|HOMBRE|X|14800|X|X|X|X|X|X|X|X|CARDENAS|X|X|X|X|X</v>
      </c>
    </row>
    <row r="1891" spans="1:82" x14ac:dyDescent="0.25">
      <c r="A1891" t="s">
        <v>2025</v>
      </c>
      <c r="B1891" t="s">
        <v>2758</v>
      </c>
      <c r="C1891">
        <v>3</v>
      </c>
      <c r="D1891" t="s">
        <v>3183</v>
      </c>
      <c r="E1891" t="s">
        <v>3188</v>
      </c>
      <c r="F1891" t="s">
        <v>0</v>
      </c>
      <c r="G1891" t="s">
        <v>3553</v>
      </c>
      <c r="H1891" t="s">
        <v>3836</v>
      </c>
      <c r="I1891">
        <v>14800</v>
      </c>
      <c r="J1891">
        <v>0</v>
      </c>
      <c r="K1891">
        <v>100</v>
      </c>
      <c r="L1891">
        <v>50</v>
      </c>
      <c r="M1891">
        <v>2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0</v>
      </c>
      <c r="X1891">
        <v>0</v>
      </c>
      <c r="Y1891">
        <v>0</v>
      </c>
      <c r="Z1891">
        <v>0</v>
      </c>
      <c r="AA1891">
        <v>0</v>
      </c>
      <c r="AB1891" t="s">
        <v>7</v>
      </c>
      <c r="AC1891" t="s">
        <v>4883</v>
      </c>
      <c r="AD1891" t="s">
        <v>4884</v>
      </c>
      <c r="AE1891" t="s">
        <v>4</v>
      </c>
      <c r="AF1891" t="s">
        <v>1</v>
      </c>
      <c r="AG1891" t="s">
        <v>1</v>
      </c>
      <c r="AH1891" t="s">
        <v>5653</v>
      </c>
      <c r="AI1891" t="s">
        <v>3553</v>
      </c>
      <c r="AJ1891" t="s">
        <v>1</v>
      </c>
      <c r="AK1891">
        <v>9371296208</v>
      </c>
      <c r="AL1891" t="s">
        <v>1</v>
      </c>
      <c r="AM1891" t="s">
        <v>1</v>
      </c>
      <c r="AN1891" t="s">
        <v>1</v>
      </c>
      <c r="AO1891" t="s">
        <v>5653</v>
      </c>
      <c r="AP1891" t="s">
        <v>1</v>
      </c>
      <c r="AQ1891" t="s">
        <v>2</v>
      </c>
      <c r="AR1891" t="s">
        <v>1</v>
      </c>
      <c r="AS1891" t="s">
        <v>1</v>
      </c>
      <c r="AT1891" t="s">
        <v>1</v>
      </c>
      <c r="AU1891" t="s">
        <v>1</v>
      </c>
      <c r="AV1891" t="s">
        <v>1</v>
      </c>
      <c r="AW1891" t="s">
        <v>11</v>
      </c>
      <c r="AX1891">
        <f>Tabla1[[#This Row],[precio del paquete]]-Tabla1[[#This Row],[Saldo_Deudor]]</f>
        <v>400</v>
      </c>
      <c r="AY1891">
        <v>14400</v>
      </c>
      <c r="AZ1891">
        <v>0</v>
      </c>
      <c r="BA1891">
        <v>0</v>
      </c>
      <c r="BB1891" s="20">
        <v>0</v>
      </c>
      <c r="BC1891" t="s">
        <v>3966</v>
      </c>
      <c r="BD1891" t="s">
        <v>6036</v>
      </c>
      <c r="BE1891" t="s">
        <v>3</v>
      </c>
      <c r="BF1891" t="s">
        <v>3</v>
      </c>
      <c r="BG1891" t="s">
        <v>3</v>
      </c>
      <c r="BH1891" t="s">
        <v>3</v>
      </c>
      <c r="BI1891" t="s">
        <v>3</v>
      </c>
      <c r="BJ1891" s="19" t="s">
        <v>6126</v>
      </c>
      <c r="BK1891" t="s">
        <v>3</v>
      </c>
      <c r="BL1891" t="s">
        <v>132</v>
      </c>
      <c r="BM1891" t="s">
        <v>1</v>
      </c>
      <c r="BN1891">
        <f>Tabla1[[#This Row],[precio del paquete]]</f>
        <v>14800</v>
      </c>
      <c r="BO1891" t="s">
        <v>1</v>
      </c>
      <c r="BP1891" t="s">
        <v>1</v>
      </c>
      <c r="BQ1891" t="s">
        <v>1</v>
      </c>
      <c r="BR1891" t="s">
        <v>1</v>
      </c>
      <c r="BS1891" t="s">
        <v>1</v>
      </c>
      <c r="BT1891" t="s">
        <v>1</v>
      </c>
      <c r="BU1891" t="s">
        <v>1</v>
      </c>
      <c r="BV1891" t="s">
        <v>1</v>
      </c>
      <c r="BW1891" t="s">
        <v>0</v>
      </c>
      <c r="BX1891" t="s">
        <v>1</v>
      </c>
      <c r="BY1891" t="s">
        <v>1</v>
      </c>
      <c r="BZ1891" t="s">
        <v>1</v>
      </c>
      <c r="CA1891" t="s">
        <v>1</v>
      </c>
      <c r="CB1891" t="s">
        <v>1</v>
      </c>
      <c r="CD1891" t="str" cm="1">
        <f t="array" aca="1" ref="CD1891" ca="1">eConcatenar(A1891:CB1891,"|")</f>
        <v>D7IOS7BjWamyZgsA|CAR2021-7256|3|MEMORIAL|TABASCO|CARDENAS|RANCHERIA PASO Y PLAYA|2021-11-27|14800|0|100|50|2|0|0|0|0|0|0|0|0|0|0|0|0|0|0|LOPEZ|TELLEZ|MELQUIADES|SOLTERO|X|X|CARRETERA CARDENAS HUIMANHUILLO|RANCHERIA PASO Y PLAYA|X|9371296208|X|X|X|CARRETERA CARDENAS HUIMANHUILLO|X|LUNES|X|X|X|X|X|DOMICILIO |400|14400|0|0|0|2022-04-01|2022-04-08|x|x|x|x|x|QWZBUBTG9KVTQO|x|HOMBRE|X|14800|X|X|X|X|X|X|X|X|CARDENAS|X|X|X|X|X</v>
      </c>
    </row>
    <row r="1892" spans="1:82" x14ac:dyDescent="0.25">
      <c r="A1892" t="s">
        <v>2026</v>
      </c>
      <c r="B1892" t="s">
        <v>2759</v>
      </c>
      <c r="C1892">
        <v>3</v>
      </c>
      <c r="D1892" t="s">
        <v>3183</v>
      </c>
      <c r="E1892" t="s">
        <v>3188</v>
      </c>
      <c r="F1892" t="s">
        <v>0</v>
      </c>
      <c r="G1892" t="s">
        <v>3553</v>
      </c>
      <c r="H1892" t="s">
        <v>3771</v>
      </c>
      <c r="I1892">
        <v>14800</v>
      </c>
      <c r="J1892">
        <v>0</v>
      </c>
      <c r="K1892">
        <v>100</v>
      </c>
      <c r="L1892">
        <v>50</v>
      </c>
      <c r="M1892">
        <v>2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0</v>
      </c>
      <c r="AA1892">
        <v>0</v>
      </c>
      <c r="AB1892" t="s">
        <v>7</v>
      </c>
      <c r="AC1892" t="s">
        <v>4201</v>
      </c>
      <c r="AD1892" t="s">
        <v>4885</v>
      </c>
      <c r="AE1892" t="s">
        <v>4</v>
      </c>
      <c r="AF1892" t="s">
        <v>1</v>
      </c>
      <c r="AG1892" t="s">
        <v>1</v>
      </c>
      <c r="AH1892" t="s">
        <v>5654</v>
      </c>
      <c r="AI1892" t="s">
        <v>3553</v>
      </c>
      <c r="AJ1892" t="s">
        <v>1</v>
      </c>
      <c r="AK1892">
        <v>9371697532</v>
      </c>
      <c r="AL1892" t="s">
        <v>1</v>
      </c>
      <c r="AM1892" t="s">
        <v>1</v>
      </c>
      <c r="AN1892" t="s">
        <v>1</v>
      </c>
      <c r="AO1892" t="s">
        <v>5654</v>
      </c>
      <c r="AP1892" t="s">
        <v>1</v>
      </c>
      <c r="AQ1892" t="s">
        <v>2</v>
      </c>
      <c r="AR1892" t="s">
        <v>1</v>
      </c>
      <c r="AS1892" t="s">
        <v>1</v>
      </c>
      <c r="AT1892" t="s">
        <v>1</v>
      </c>
      <c r="AU1892" t="s">
        <v>1</v>
      </c>
      <c r="AV1892" t="s">
        <v>1</v>
      </c>
      <c r="AW1892" t="s">
        <v>11</v>
      </c>
      <c r="AX1892">
        <f>Tabla1[[#This Row],[precio del paquete]]-Tabla1[[#This Row],[Saldo_Deudor]]</f>
        <v>500</v>
      </c>
      <c r="AY1892">
        <v>14300</v>
      </c>
      <c r="AZ1892">
        <v>0</v>
      </c>
      <c r="BA1892">
        <v>0</v>
      </c>
      <c r="BB1892" s="20">
        <v>0</v>
      </c>
      <c r="BC1892" t="s">
        <v>3966</v>
      </c>
      <c r="BD1892" t="s">
        <v>6036</v>
      </c>
      <c r="BE1892" t="s">
        <v>3</v>
      </c>
      <c r="BF1892" t="s">
        <v>3</v>
      </c>
      <c r="BG1892" t="s">
        <v>3</v>
      </c>
      <c r="BH1892" t="s">
        <v>3</v>
      </c>
      <c r="BI1892" t="s">
        <v>3</v>
      </c>
      <c r="BJ1892" s="18" t="s">
        <v>6126</v>
      </c>
      <c r="BK1892" t="s">
        <v>3</v>
      </c>
      <c r="BL1892" t="s">
        <v>132</v>
      </c>
      <c r="BM1892" t="s">
        <v>1</v>
      </c>
      <c r="BN1892">
        <f>Tabla1[[#This Row],[precio del paquete]]</f>
        <v>14800</v>
      </c>
      <c r="BO1892" t="s">
        <v>1</v>
      </c>
      <c r="BP1892" t="s">
        <v>1</v>
      </c>
      <c r="BQ1892" t="s">
        <v>1</v>
      </c>
      <c r="BR1892" t="s">
        <v>1</v>
      </c>
      <c r="BS1892" t="s">
        <v>1</v>
      </c>
      <c r="BT1892" t="s">
        <v>1</v>
      </c>
      <c r="BU1892" t="s">
        <v>1</v>
      </c>
      <c r="BV1892" t="s">
        <v>1</v>
      </c>
      <c r="BW1892" t="s">
        <v>0</v>
      </c>
      <c r="BX1892" t="s">
        <v>1</v>
      </c>
      <c r="BY1892" t="s">
        <v>1</v>
      </c>
      <c r="BZ1892" t="s">
        <v>1</v>
      </c>
      <c r="CA1892" t="s">
        <v>1</v>
      </c>
      <c r="CB1892" t="s">
        <v>1</v>
      </c>
      <c r="CD1892" t="str" cm="1">
        <f t="array" aca="1" ref="CD1892" ca="1">eConcatenar(A1892:CB1892,"|")</f>
        <v>CObTR5VHeQsmTJ9j|CAR2021-7461|3|MEMORIAL|TABASCO|CARDENAS|RANCHERIA PASO Y PLAYA|2021-06-12|14800|0|100|50|2|0|0|0|0|0|0|0|0|0|0|0|0|0|0|LOPEZ|HERNANDEZ|MARIA ASUNCIONA|SOLTERO|X|X|CALLE LOS SAUCES |RANCHERIA PASO Y PLAYA|X|9371697532|X|X|X|CALLE LOS SAUCES |X|LUNES|X|X|X|X|X|DOMICILIO |500|14300|0|0|0|2022-04-01|2022-04-08|x|x|x|x|x|QWZBUBTG9KVTQO|x|HOMBRE|X|14800|X|X|X|X|X|X|X|X|CARDENAS|X|X|X|X|X</v>
      </c>
    </row>
    <row r="1893" spans="1:82" x14ac:dyDescent="0.25">
      <c r="A1893" t="s">
        <v>2027</v>
      </c>
      <c r="B1893" t="s">
        <v>2177</v>
      </c>
      <c r="C1893">
        <v>3</v>
      </c>
      <c r="D1893" t="s">
        <v>3183</v>
      </c>
      <c r="E1893" t="s">
        <v>3188</v>
      </c>
      <c r="F1893" t="s">
        <v>0</v>
      </c>
      <c r="G1893" t="s">
        <v>3231</v>
      </c>
      <c r="H1893" t="s">
        <v>3785</v>
      </c>
      <c r="I1893">
        <v>14800</v>
      </c>
      <c r="J1893">
        <v>0</v>
      </c>
      <c r="K1893">
        <v>100</v>
      </c>
      <c r="L1893">
        <v>50</v>
      </c>
      <c r="M1893">
        <v>2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0</v>
      </c>
      <c r="Y1893">
        <v>0</v>
      </c>
      <c r="Z1893">
        <v>0</v>
      </c>
      <c r="AA1893">
        <v>0</v>
      </c>
      <c r="AB1893" t="s">
        <v>4247</v>
      </c>
      <c r="AC1893" t="s">
        <v>4271</v>
      </c>
      <c r="AD1893" t="s">
        <v>4275</v>
      </c>
      <c r="AE1893" t="s">
        <v>4</v>
      </c>
      <c r="AF1893" t="s">
        <v>1</v>
      </c>
      <c r="AG1893" t="s">
        <v>1</v>
      </c>
      <c r="AH1893" t="s">
        <v>5220</v>
      </c>
      <c r="AI1893" t="s">
        <v>3231</v>
      </c>
      <c r="AJ1893" t="s">
        <v>1</v>
      </c>
      <c r="AK1893">
        <v>9371002679</v>
      </c>
      <c r="AL1893" t="s">
        <v>1</v>
      </c>
      <c r="AM1893" t="s">
        <v>1</v>
      </c>
      <c r="AN1893" t="s">
        <v>1</v>
      </c>
      <c r="AO1893" t="s">
        <v>5220</v>
      </c>
      <c r="AP1893" t="s">
        <v>1</v>
      </c>
      <c r="AQ1893" t="s">
        <v>2</v>
      </c>
      <c r="AR1893" t="s">
        <v>1</v>
      </c>
      <c r="AS1893" t="s">
        <v>1</v>
      </c>
      <c r="AT1893" t="s">
        <v>1</v>
      </c>
      <c r="AU1893" t="s">
        <v>1</v>
      </c>
      <c r="AV1893" t="s">
        <v>1</v>
      </c>
      <c r="AW1893" t="s">
        <v>11</v>
      </c>
      <c r="AX1893">
        <f>Tabla1[[#This Row],[precio del paquete]]-Tabla1[[#This Row],[Saldo_Deudor]]</f>
        <v>1700</v>
      </c>
      <c r="AY1893">
        <v>13100</v>
      </c>
      <c r="AZ1893">
        <v>0</v>
      </c>
      <c r="BA1893">
        <v>0</v>
      </c>
      <c r="BB1893" s="20">
        <v>0</v>
      </c>
      <c r="BC1893" t="s">
        <v>3966</v>
      </c>
      <c r="BD1893" t="s">
        <v>6036</v>
      </c>
      <c r="BE1893" t="s">
        <v>3</v>
      </c>
      <c r="BF1893" t="s">
        <v>3</v>
      </c>
      <c r="BG1893" t="s">
        <v>3</v>
      </c>
      <c r="BH1893" t="s">
        <v>3</v>
      </c>
      <c r="BI1893" t="s">
        <v>3</v>
      </c>
      <c r="BJ1893" s="19" t="s">
        <v>6126</v>
      </c>
      <c r="BK1893" t="s">
        <v>3</v>
      </c>
      <c r="BL1893" t="s">
        <v>132</v>
      </c>
      <c r="BM1893" t="s">
        <v>1</v>
      </c>
      <c r="BN1893">
        <f>Tabla1[[#This Row],[precio del paquete]]</f>
        <v>14800</v>
      </c>
      <c r="BO1893" t="s">
        <v>1</v>
      </c>
      <c r="BP1893" t="s">
        <v>1</v>
      </c>
      <c r="BQ1893" t="s">
        <v>1</v>
      </c>
      <c r="BR1893" t="s">
        <v>1</v>
      </c>
      <c r="BS1893" t="s">
        <v>1</v>
      </c>
      <c r="BT1893" t="s">
        <v>1</v>
      </c>
      <c r="BU1893" t="s">
        <v>1</v>
      </c>
      <c r="BV1893" t="s">
        <v>1</v>
      </c>
      <c r="BW1893" t="s">
        <v>0</v>
      </c>
      <c r="BX1893" t="s">
        <v>1</v>
      </c>
      <c r="BY1893" t="s">
        <v>1</v>
      </c>
      <c r="BZ1893" t="s">
        <v>1</v>
      </c>
      <c r="CA1893" t="s">
        <v>1</v>
      </c>
      <c r="CB1893" t="s">
        <v>1</v>
      </c>
      <c r="CD1893" t="str" cm="1">
        <f t="array" aca="1" ref="CD1893" ca="1">eConcatenar(A1893:CB1893,"|")</f>
        <v>M0kvTWP3PIADyvYd|CAR2021-5211|3|MEMORIAL|TABASCO|CARDENAS|CAMPAMENTO SARH|2021-07-09|14800|0|100|50|2|0|0|0|0|0|0|0|0|0|0|0|0|0|0|MENDEZ|MONTEJO|MAGNOLIA|SOLTERO|X|X|CALLE NETZAHUALCOYOLT NUMERO 10|CAMPAMENTO SARH|X|9371002679|X|X|X|CALLE NETZAHUALCOYOLT NUMERO 10|X|LUNES|X|X|X|X|X|DOMICILIO |1700|13100|0|0|0|2022-04-01|2022-04-08|x|x|x|x|x|QWZBUBTG9KVTQO|x|HOMBRE|X|14800|X|X|X|X|X|X|X|X|CARDENAS|X|X|X|X|X</v>
      </c>
    </row>
    <row r="1894" spans="1:82" x14ac:dyDescent="0.25">
      <c r="A1894" t="s">
        <v>2028</v>
      </c>
      <c r="B1894" t="s">
        <v>2268</v>
      </c>
      <c r="C1894">
        <v>3</v>
      </c>
      <c r="D1894" t="s">
        <v>3183</v>
      </c>
      <c r="E1894" t="s">
        <v>3188</v>
      </c>
      <c r="F1894" t="s">
        <v>0</v>
      </c>
      <c r="G1894" t="s">
        <v>3272</v>
      </c>
      <c r="H1894" t="s">
        <v>3771</v>
      </c>
      <c r="I1894">
        <v>14800</v>
      </c>
      <c r="J1894">
        <v>0</v>
      </c>
      <c r="K1894">
        <v>50</v>
      </c>
      <c r="L1894">
        <v>50</v>
      </c>
      <c r="M1894">
        <v>2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0</v>
      </c>
      <c r="AA1894">
        <v>0</v>
      </c>
      <c r="AB1894" t="s">
        <v>4196</v>
      </c>
      <c r="AC1894" t="s">
        <v>4196</v>
      </c>
      <c r="AD1894" t="s">
        <v>4199</v>
      </c>
      <c r="AE1894" t="s">
        <v>4</v>
      </c>
      <c r="AF1894" t="s">
        <v>1</v>
      </c>
      <c r="AG1894" t="s">
        <v>1</v>
      </c>
      <c r="AH1894" t="s">
        <v>5296</v>
      </c>
      <c r="AI1894" t="s">
        <v>3272</v>
      </c>
      <c r="AJ1894" t="s">
        <v>1</v>
      </c>
      <c r="AK1894">
        <v>9371012958</v>
      </c>
      <c r="AL1894" t="s">
        <v>1</v>
      </c>
      <c r="AM1894" t="s">
        <v>1</v>
      </c>
      <c r="AN1894" t="s">
        <v>1</v>
      </c>
      <c r="AO1894" t="s">
        <v>5296</v>
      </c>
      <c r="AP1894" t="s">
        <v>1</v>
      </c>
      <c r="AQ1894" t="s">
        <v>2</v>
      </c>
      <c r="AR1894" t="s">
        <v>1</v>
      </c>
      <c r="AS1894" t="s">
        <v>1</v>
      </c>
      <c r="AT1894" t="s">
        <v>1</v>
      </c>
      <c r="AU1894" t="s">
        <v>1</v>
      </c>
      <c r="AV1894" t="s">
        <v>1</v>
      </c>
      <c r="AW1894" t="s">
        <v>11</v>
      </c>
      <c r="AX1894">
        <f>Tabla1[[#This Row],[precio del paquete]]-Tabla1[[#This Row],[Saldo_Deudor]]</f>
        <v>1030</v>
      </c>
      <c r="AY1894">
        <v>13770</v>
      </c>
      <c r="AZ1894">
        <v>0</v>
      </c>
      <c r="BA1894">
        <v>0</v>
      </c>
      <c r="BB1894" s="20">
        <v>0</v>
      </c>
      <c r="BC1894" t="s">
        <v>3966</v>
      </c>
      <c r="BD1894" t="s">
        <v>6036</v>
      </c>
      <c r="BE1894" t="s">
        <v>3</v>
      </c>
      <c r="BF1894" t="s">
        <v>3</v>
      </c>
      <c r="BG1894" t="s">
        <v>3</v>
      </c>
      <c r="BH1894" t="s">
        <v>3</v>
      </c>
      <c r="BI1894" t="s">
        <v>3</v>
      </c>
      <c r="BJ1894" s="18" t="s">
        <v>6126</v>
      </c>
      <c r="BK1894" t="s">
        <v>3</v>
      </c>
      <c r="BL1894" t="s">
        <v>132</v>
      </c>
      <c r="BM1894" t="s">
        <v>1</v>
      </c>
      <c r="BN1894">
        <f>Tabla1[[#This Row],[precio del paquete]]</f>
        <v>14800</v>
      </c>
      <c r="BO1894" t="s">
        <v>1</v>
      </c>
      <c r="BP1894" t="s">
        <v>1</v>
      </c>
      <c r="BQ1894" t="s">
        <v>1</v>
      </c>
      <c r="BR1894" t="s">
        <v>1</v>
      </c>
      <c r="BS1894" t="s">
        <v>1</v>
      </c>
      <c r="BT1894" t="s">
        <v>1</v>
      </c>
      <c r="BU1894" t="s">
        <v>1</v>
      </c>
      <c r="BV1894" t="s">
        <v>1</v>
      </c>
      <c r="BW1894" t="s">
        <v>0</v>
      </c>
      <c r="BX1894" t="s">
        <v>1</v>
      </c>
      <c r="BY1894" t="s">
        <v>1</v>
      </c>
      <c r="BZ1894" t="s">
        <v>1</v>
      </c>
      <c r="CA1894" t="s">
        <v>1</v>
      </c>
      <c r="CB1894" t="s">
        <v>1</v>
      </c>
      <c r="CD1894" t="str" cm="1">
        <f t="array" aca="1" ref="CD1894" ca="1">eConcatenar(A1894:CB1894,"|")</f>
        <v>tGJXYhzyFoE8RCd0|CAR2021-7450|3|MEMORIAL|TABASCO|CARDENAS|COLONIA LA CEIBA|2021-06-12|14800|0|50|50|2|0|0|0|0|0|0|0|0|0|0|0|0|0|0|AGUILAR|AGUILAR|MARIA|SOLTERO|X|X|CALLE ANDADOR 8 MANZANA 5 LOTE 3|COLONIA LA CEIBA|X|9371012958|X|X|X|CALLE ANDADOR 8 MANZANA 5 LOTE 3|X|LUNES|X|X|X|X|X|DOMICILIO |1030|13770|0|0|0|2022-04-01|2022-04-08|x|x|x|x|x|QWZBUBTG9KVTQO|x|HOMBRE|X|14800|X|X|X|X|X|X|X|X|CARDENAS|X|X|X|X|X</v>
      </c>
    </row>
    <row r="1895" spans="1:82" x14ac:dyDescent="0.25">
      <c r="A1895" t="s">
        <v>2029</v>
      </c>
      <c r="B1895" t="s">
        <v>2280</v>
      </c>
      <c r="C1895">
        <v>3</v>
      </c>
      <c r="D1895" t="s">
        <v>3183</v>
      </c>
      <c r="E1895" t="s">
        <v>3188</v>
      </c>
      <c r="F1895" t="s">
        <v>0</v>
      </c>
      <c r="G1895" t="s">
        <v>3281</v>
      </c>
      <c r="H1895" t="s">
        <v>3852</v>
      </c>
      <c r="I1895">
        <v>14800</v>
      </c>
      <c r="J1895">
        <v>0</v>
      </c>
      <c r="K1895">
        <v>400</v>
      </c>
      <c r="L1895">
        <v>50</v>
      </c>
      <c r="M1895">
        <v>2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>
        <v>0</v>
      </c>
      <c r="Z1895">
        <v>0</v>
      </c>
      <c r="AA1895">
        <v>0</v>
      </c>
      <c r="AB1895" t="s">
        <v>4206</v>
      </c>
      <c r="AC1895" t="s">
        <v>4186</v>
      </c>
      <c r="AD1895" t="s">
        <v>4229</v>
      </c>
      <c r="AE1895" t="s">
        <v>4</v>
      </c>
      <c r="AF1895" t="s">
        <v>1</v>
      </c>
      <c r="AG1895" t="s">
        <v>1</v>
      </c>
      <c r="AH1895" t="s">
        <v>5307</v>
      </c>
      <c r="AI1895" t="s">
        <v>3281</v>
      </c>
      <c r="AJ1895" t="s">
        <v>1</v>
      </c>
      <c r="AK1895">
        <v>9371620989</v>
      </c>
      <c r="AL1895" t="s">
        <v>1</v>
      </c>
      <c r="AM1895" t="s">
        <v>1</v>
      </c>
      <c r="AN1895" t="s">
        <v>1</v>
      </c>
      <c r="AO1895" t="s">
        <v>5307</v>
      </c>
      <c r="AP1895" t="s">
        <v>1</v>
      </c>
      <c r="AQ1895" t="s">
        <v>2</v>
      </c>
      <c r="AR1895" t="s">
        <v>1</v>
      </c>
      <c r="AS1895" t="s">
        <v>1</v>
      </c>
      <c r="AT1895" t="s">
        <v>1</v>
      </c>
      <c r="AU1895" t="s">
        <v>1</v>
      </c>
      <c r="AV1895" t="s">
        <v>1</v>
      </c>
      <c r="AW1895" t="s">
        <v>11</v>
      </c>
      <c r="AX1895">
        <f>Tabla1[[#This Row],[precio del paquete]]-Tabla1[[#This Row],[Saldo_Deudor]]</f>
        <v>8800</v>
      </c>
      <c r="AY1895">
        <v>6000</v>
      </c>
      <c r="AZ1895">
        <v>0</v>
      </c>
      <c r="BA1895">
        <v>0</v>
      </c>
      <c r="BB1895" s="20">
        <v>0</v>
      </c>
      <c r="BC1895" t="s">
        <v>3966</v>
      </c>
      <c r="BD1895" t="s">
        <v>6036</v>
      </c>
      <c r="BE1895" t="s">
        <v>3</v>
      </c>
      <c r="BF1895" t="s">
        <v>3</v>
      </c>
      <c r="BG1895" t="s">
        <v>3</v>
      </c>
      <c r="BH1895" t="s">
        <v>3</v>
      </c>
      <c r="BI1895" t="s">
        <v>3</v>
      </c>
      <c r="BJ1895" s="19" t="s">
        <v>6126</v>
      </c>
      <c r="BK1895" t="s">
        <v>3</v>
      </c>
      <c r="BL1895" t="s">
        <v>132</v>
      </c>
      <c r="BM1895" t="s">
        <v>1</v>
      </c>
      <c r="BN1895">
        <f>Tabla1[[#This Row],[precio del paquete]]</f>
        <v>14800</v>
      </c>
      <c r="BO1895" t="s">
        <v>1</v>
      </c>
      <c r="BP1895" t="s">
        <v>1</v>
      </c>
      <c r="BQ1895" t="s">
        <v>1</v>
      </c>
      <c r="BR1895" t="s">
        <v>1</v>
      </c>
      <c r="BS1895" t="s">
        <v>1</v>
      </c>
      <c r="BT1895" t="s">
        <v>1</v>
      </c>
      <c r="BU1895" t="s">
        <v>1</v>
      </c>
      <c r="BV1895" t="s">
        <v>1</v>
      </c>
      <c r="BW1895" t="s">
        <v>0</v>
      </c>
      <c r="BX1895" t="s">
        <v>1</v>
      </c>
      <c r="BY1895" t="s">
        <v>1</v>
      </c>
      <c r="BZ1895" t="s">
        <v>1</v>
      </c>
      <c r="CA1895" t="s">
        <v>1</v>
      </c>
      <c r="CB1895" t="s">
        <v>1</v>
      </c>
      <c r="CD1895" t="str" cm="1">
        <f t="array" aca="1" ref="CD1895" ca="1">eConcatenar(A1895:CB1895,"|")</f>
        <v>poTEy8G5TxmXRTHu|CAR2020-4476|3|MEMORIAL|TABASCO|CARDENAS|COLONIA OBRERA ALFA Y OMEGA|2020-04-11|14800|0|400|50|2|0|0|0|0|0|0|0|0|0|0|0|0|0|0|MARTINEZ|GARCIA|MERCEDES|SOLTERO|X|X|CAÃ‘ATEL 2 PRIMERA ENTRADA|COLONIA OBRERA ALFA Y OMEGA|X|9371620989|X|X|X|CAÃ‘ATEL 2 PRIMERA ENTRADA|X|LUNES|X|X|X|X|X|DOMICILIO |8800|6000|0|0|0|2022-04-01|2022-04-08|x|x|x|x|x|QWZBUBTG9KVTQO|x|HOMBRE|X|14800|X|X|X|X|X|X|X|X|CARDENAS|X|X|X|X|X</v>
      </c>
    </row>
    <row r="1896" spans="1:82" x14ac:dyDescent="0.25">
      <c r="A1896" t="s">
        <v>2030</v>
      </c>
      <c r="B1896" t="s">
        <v>3177</v>
      </c>
      <c r="C1896">
        <v>3</v>
      </c>
      <c r="D1896" t="s">
        <v>3184</v>
      </c>
      <c r="E1896" t="s">
        <v>3188</v>
      </c>
      <c r="F1896" t="s">
        <v>0</v>
      </c>
      <c r="G1896" t="s">
        <v>3683</v>
      </c>
      <c r="H1896" t="s">
        <v>3835</v>
      </c>
      <c r="I1896">
        <v>24500</v>
      </c>
      <c r="J1896">
        <v>0</v>
      </c>
      <c r="K1896">
        <v>500</v>
      </c>
      <c r="L1896">
        <v>50</v>
      </c>
      <c r="M1896">
        <v>2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>
        <v>0</v>
      </c>
      <c r="Z1896">
        <v>0</v>
      </c>
      <c r="AA1896">
        <v>0</v>
      </c>
      <c r="AB1896" t="s">
        <v>4339</v>
      </c>
      <c r="AC1896" t="s">
        <v>4201</v>
      </c>
      <c r="AD1896" t="s">
        <v>4211</v>
      </c>
      <c r="AE1896" t="s">
        <v>4</v>
      </c>
      <c r="AF1896" t="s">
        <v>1</v>
      </c>
      <c r="AG1896" t="s">
        <v>1</v>
      </c>
      <c r="AH1896" t="s">
        <v>5956</v>
      </c>
      <c r="AI1896" t="s">
        <v>3683</v>
      </c>
      <c r="AJ1896" t="s">
        <v>1</v>
      </c>
      <c r="AK1896">
        <v>9934019583</v>
      </c>
      <c r="AL1896" t="s">
        <v>1</v>
      </c>
      <c r="AM1896" t="s">
        <v>1</v>
      </c>
      <c r="AN1896" t="s">
        <v>1</v>
      </c>
      <c r="AO1896" t="s">
        <v>5956</v>
      </c>
      <c r="AP1896" t="s">
        <v>1</v>
      </c>
      <c r="AQ1896" t="s">
        <v>2</v>
      </c>
      <c r="AR1896" t="s">
        <v>1</v>
      </c>
      <c r="AS1896" t="s">
        <v>1</v>
      </c>
      <c r="AT1896" t="s">
        <v>1</v>
      </c>
      <c r="AU1896" t="s">
        <v>1</v>
      </c>
      <c r="AV1896" t="s">
        <v>1</v>
      </c>
      <c r="AW1896" t="s">
        <v>11</v>
      </c>
      <c r="AX1896">
        <f>Tabla1[[#This Row],[precio del paquete]]-Tabla1[[#This Row],[Saldo_Deudor]]</f>
        <v>1000</v>
      </c>
      <c r="AY1896">
        <v>23500</v>
      </c>
      <c r="AZ1896">
        <v>0</v>
      </c>
      <c r="BA1896">
        <v>0</v>
      </c>
      <c r="BB1896" s="20">
        <v>0</v>
      </c>
      <c r="BC1896" t="s">
        <v>3784</v>
      </c>
      <c r="BD1896" t="s">
        <v>5971</v>
      </c>
      <c r="BE1896" t="s">
        <v>3</v>
      </c>
      <c r="BF1896" t="s">
        <v>3</v>
      </c>
      <c r="BG1896" t="s">
        <v>3</v>
      </c>
      <c r="BH1896" t="s">
        <v>3</v>
      </c>
      <c r="BI1896" t="s">
        <v>3</v>
      </c>
      <c r="BJ1896" s="18" t="s">
        <v>6126</v>
      </c>
      <c r="BK1896" t="s">
        <v>3</v>
      </c>
      <c r="BL1896" t="s">
        <v>132</v>
      </c>
      <c r="BM1896" t="s">
        <v>1</v>
      </c>
      <c r="BN1896">
        <f>Tabla1[[#This Row],[precio del paquete]]</f>
        <v>24500</v>
      </c>
      <c r="BO1896" t="s">
        <v>1</v>
      </c>
      <c r="BP1896" t="s">
        <v>1</v>
      </c>
      <c r="BQ1896" t="s">
        <v>1</v>
      </c>
      <c r="BR1896" t="s">
        <v>1</v>
      </c>
      <c r="BS1896" t="s">
        <v>1</v>
      </c>
      <c r="BT1896" t="s">
        <v>1</v>
      </c>
      <c r="BU1896" t="s">
        <v>1</v>
      </c>
      <c r="BV1896" t="s">
        <v>1</v>
      </c>
      <c r="BW1896" t="s">
        <v>0</v>
      </c>
      <c r="BX1896" t="s">
        <v>1</v>
      </c>
      <c r="BY1896" t="s">
        <v>1</v>
      </c>
      <c r="BZ1896" t="s">
        <v>1</v>
      </c>
      <c r="CA1896" t="s">
        <v>1</v>
      </c>
      <c r="CB1896" t="s">
        <v>1</v>
      </c>
      <c r="CD1896" t="str" cm="1">
        <f t="array" aca="1" ref="CD1896" ca="1">eConcatenar(A1896:CB1896,"|")</f>
        <v>mtXlBdOZJ9cYtEmP|CAR2021-7590|3|DIGNITY|TABASCO|CARDENAS|COLONIA EMILIANO ZAPATA|2021-12-16|24500|0|500|50|2|0|0|0|0|0|0|0|0|0|0|0|0|0|0|CALDERON|HERNANDEZ|JANET|SOLTERO|X|X|CALLE FRANCISCO MARQUEZ SIN NUMERO|COLONIA EMILIANO ZAPATA|X|9934019583|X|X|X|CALLE FRANCISCO MARQUEZ SIN NUMERO|X|LUNES|X|X|X|X|X|DOMICILIO |1000|23500|0|0|0|2021-05-11|2021-05-18|x|x|x|x|x|QWZBUBTG9KVTQO|x|HOMBRE|X|24500|X|X|X|X|X|X|X|X|CARDENAS|X|X|X|X|X</v>
      </c>
    </row>
    <row r="1897" spans="1:82" x14ac:dyDescent="0.25">
      <c r="A1897" t="s">
        <v>2031</v>
      </c>
      <c r="B1897" t="s">
        <v>2257</v>
      </c>
      <c r="C1897">
        <v>3</v>
      </c>
      <c r="D1897" t="s">
        <v>3184</v>
      </c>
      <c r="E1897" t="s">
        <v>3188</v>
      </c>
      <c r="F1897" t="s">
        <v>0</v>
      </c>
      <c r="G1897" t="s">
        <v>3265</v>
      </c>
      <c r="H1897" t="s">
        <v>3835</v>
      </c>
      <c r="I1897">
        <v>24500</v>
      </c>
      <c r="J1897">
        <v>0</v>
      </c>
      <c r="K1897">
        <v>500</v>
      </c>
      <c r="L1897">
        <v>50</v>
      </c>
      <c r="M1897">
        <v>2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0</v>
      </c>
      <c r="AA1897">
        <v>0</v>
      </c>
      <c r="AB1897" t="s">
        <v>4408</v>
      </c>
      <c r="AC1897" t="s">
        <v>4305</v>
      </c>
      <c r="AD1897" t="s">
        <v>4409</v>
      </c>
      <c r="AE1897" t="s">
        <v>4</v>
      </c>
      <c r="AF1897" t="s">
        <v>1</v>
      </c>
      <c r="AG1897" t="s">
        <v>1</v>
      </c>
      <c r="AH1897" t="s">
        <v>5285</v>
      </c>
      <c r="AI1897" t="s">
        <v>3265</v>
      </c>
      <c r="AJ1897" t="s">
        <v>1</v>
      </c>
      <c r="AK1897">
        <v>9371697933</v>
      </c>
      <c r="AL1897" t="s">
        <v>1</v>
      </c>
      <c r="AM1897" t="s">
        <v>1</v>
      </c>
      <c r="AN1897" t="s">
        <v>1</v>
      </c>
      <c r="AO1897" t="s">
        <v>5285</v>
      </c>
      <c r="AP1897" t="s">
        <v>1</v>
      </c>
      <c r="AQ1897" t="s">
        <v>2</v>
      </c>
      <c r="AR1897" t="s">
        <v>1</v>
      </c>
      <c r="AS1897" t="s">
        <v>1</v>
      </c>
      <c r="AT1897" t="s">
        <v>1</v>
      </c>
      <c r="AU1897" t="s">
        <v>1</v>
      </c>
      <c r="AV1897" t="s">
        <v>1</v>
      </c>
      <c r="AW1897" t="s">
        <v>11</v>
      </c>
      <c r="AX1897">
        <f>Tabla1[[#This Row],[precio del paquete]]-Tabla1[[#This Row],[Saldo_Deudor]]</f>
        <v>1000</v>
      </c>
      <c r="AY1897">
        <v>23500</v>
      </c>
      <c r="AZ1897">
        <v>0</v>
      </c>
      <c r="BA1897">
        <v>0</v>
      </c>
      <c r="BB1897" s="20">
        <v>0</v>
      </c>
      <c r="BC1897" t="s">
        <v>3835</v>
      </c>
      <c r="BD1897" t="s">
        <v>3907</v>
      </c>
      <c r="BE1897" t="s">
        <v>3</v>
      </c>
      <c r="BF1897" t="s">
        <v>3</v>
      </c>
      <c r="BG1897" t="s">
        <v>3</v>
      </c>
      <c r="BH1897" t="s">
        <v>3</v>
      </c>
      <c r="BI1897" t="s">
        <v>3</v>
      </c>
      <c r="BJ1897" s="19" t="s">
        <v>6126</v>
      </c>
      <c r="BK1897" t="s">
        <v>3</v>
      </c>
      <c r="BL1897" t="s">
        <v>132</v>
      </c>
      <c r="BM1897" t="s">
        <v>1</v>
      </c>
      <c r="BN1897">
        <f>Tabla1[[#This Row],[precio del paquete]]</f>
        <v>24500</v>
      </c>
      <c r="BO1897" t="s">
        <v>1</v>
      </c>
      <c r="BP1897" t="s">
        <v>1</v>
      </c>
      <c r="BQ1897" t="s">
        <v>1</v>
      </c>
      <c r="BR1897" t="s">
        <v>1</v>
      </c>
      <c r="BS1897" t="s">
        <v>1</v>
      </c>
      <c r="BT1897" t="s">
        <v>1</v>
      </c>
      <c r="BU1897" t="s">
        <v>1</v>
      </c>
      <c r="BV1897" t="s">
        <v>1</v>
      </c>
      <c r="BW1897" t="s">
        <v>0</v>
      </c>
      <c r="BX1897" t="s">
        <v>1</v>
      </c>
      <c r="BY1897" t="s">
        <v>1</v>
      </c>
      <c r="BZ1897" t="s">
        <v>1</v>
      </c>
      <c r="CA1897" t="s">
        <v>1</v>
      </c>
      <c r="CB1897" t="s">
        <v>1</v>
      </c>
      <c r="CD1897" t="str" cm="1">
        <f t="array" aca="1" ref="CD1897" ca="1">eConcatenar(A1897:CB1897,"|")</f>
        <v>zFRddiDLucErmk4W|CAR2021-7586|3|DIGNITY|TABASCO|CARDENAS|COLONIA FRANCISCO MARQUEZ|2021-12-16|24500|0|500|50|2|0|0|0|0|0|0|0|0|0|0|0|0|0|0|MAY|SANCHEZ|MARIA TRINIDAD|SOLTERO|X|X|CALLE EMILIANO ZAPATA MANZANA 2 LOTE 4|COLONIA FRANCISCO MARQUEZ|X|9371697933|X|X|X|CALLE EMILIANO ZAPATA MANZANA 2 LOTE 4|X|LUNES|X|X|X|X|X|DOMICILIO |1000|23500|0|0|0|2021-12-16|2021-12-23|x|x|x|x|x|QWZBUBTG9KVTQO|x|HOMBRE|X|24500|X|X|X|X|X|X|X|X|CARDENAS|X|X|X|X|X</v>
      </c>
    </row>
    <row r="1898" spans="1:82" x14ac:dyDescent="0.25">
      <c r="A1898" t="s">
        <v>2032</v>
      </c>
      <c r="B1898" t="s">
        <v>2222</v>
      </c>
      <c r="C1898">
        <v>3</v>
      </c>
      <c r="D1898" t="s">
        <v>3183</v>
      </c>
      <c r="E1898" t="s">
        <v>3188</v>
      </c>
      <c r="F1898" t="s">
        <v>0</v>
      </c>
      <c r="G1898" t="s">
        <v>3251</v>
      </c>
      <c r="H1898" t="s">
        <v>3756</v>
      </c>
      <c r="I1898">
        <v>14800</v>
      </c>
      <c r="J1898">
        <v>0</v>
      </c>
      <c r="K1898">
        <v>100</v>
      </c>
      <c r="L1898">
        <v>50</v>
      </c>
      <c r="M1898">
        <v>2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>
        <v>0</v>
      </c>
      <c r="Z1898">
        <v>0</v>
      </c>
      <c r="AA1898">
        <v>0</v>
      </c>
      <c r="AB1898" t="s">
        <v>4305</v>
      </c>
      <c r="AC1898" t="s">
        <v>4350</v>
      </c>
      <c r="AD1898" t="s">
        <v>4351</v>
      </c>
      <c r="AE1898" t="s">
        <v>4</v>
      </c>
      <c r="AF1898" t="s">
        <v>1</v>
      </c>
      <c r="AG1898" t="s">
        <v>1</v>
      </c>
      <c r="AH1898" t="s">
        <v>5255</v>
      </c>
      <c r="AI1898" t="s">
        <v>3251</v>
      </c>
      <c r="AJ1898" t="s">
        <v>1</v>
      </c>
      <c r="AK1898">
        <v>9371677762</v>
      </c>
      <c r="AL1898" t="s">
        <v>1</v>
      </c>
      <c r="AM1898" t="s">
        <v>1</v>
      </c>
      <c r="AN1898" t="s">
        <v>1</v>
      </c>
      <c r="AO1898" t="s">
        <v>5255</v>
      </c>
      <c r="AP1898" t="s">
        <v>1</v>
      </c>
      <c r="AQ1898" t="s">
        <v>2</v>
      </c>
      <c r="AR1898" t="s">
        <v>1</v>
      </c>
      <c r="AS1898" t="s">
        <v>1</v>
      </c>
      <c r="AT1898" t="s">
        <v>1</v>
      </c>
      <c r="AU1898" t="s">
        <v>1</v>
      </c>
      <c r="AV1898" t="s">
        <v>1</v>
      </c>
      <c r="AW1898" t="s">
        <v>11</v>
      </c>
      <c r="AX1898">
        <f>Tabla1[[#This Row],[precio del paquete]]-Tabla1[[#This Row],[Saldo_Deudor]]</f>
        <v>500</v>
      </c>
      <c r="AY1898">
        <v>14300</v>
      </c>
      <c r="AZ1898">
        <v>0</v>
      </c>
      <c r="BA1898">
        <v>0</v>
      </c>
      <c r="BB1898" s="20">
        <v>0</v>
      </c>
      <c r="BC1898" t="s">
        <v>3976</v>
      </c>
      <c r="BD1898" t="s">
        <v>6034</v>
      </c>
      <c r="BE1898" t="s">
        <v>3</v>
      </c>
      <c r="BF1898" t="s">
        <v>3</v>
      </c>
      <c r="BG1898" t="s">
        <v>3</v>
      </c>
      <c r="BH1898" t="s">
        <v>3</v>
      </c>
      <c r="BI1898" t="s">
        <v>3</v>
      </c>
      <c r="BJ1898" s="18" t="s">
        <v>6126</v>
      </c>
      <c r="BK1898" t="s">
        <v>3</v>
      </c>
      <c r="BL1898" t="s">
        <v>132</v>
      </c>
      <c r="BM1898" t="s">
        <v>1</v>
      </c>
      <c r="BN1898">
        <f>Tabla1[[#This Row],[precio del paquete]]</f>
        <v>14800</v>
      </c>
      <c r="BO1898" t="s">
        <v>1</v>
      </c>
      <c r="BP1898" t="s">
        <v>1</v>
      </c>
      <c r="BQ1898" t="s">
        <v>1</v>
      </c>
      <c r="BR1898" t="s">
        <v>1</v>
      </c>
      <c r="BS1898" t="s">
        <v>1</v>
      </c>
      <c r="BT1898" t="s">
        <v>1</v>
      </c>
      <c r="BU1898" t="s">
        <v>1</v>
      </c>
      <c r="BV1898" t="s">
        <v>1</v>
      </c>
      <c r="BW1898" t="s">
        <v>0</v>
      </c>
      <c r="BX1898" t="s">
        <v>1</v>
      </c>
      <c r="BY1898" t="s">
        <v>1</v>
      </c>
      <c r="BZ1898" t="s">
        <v>1</v>
      </c>
      <c r="CA1898" t="s">
        <v>1</v>
      </c>
      <c r="CB1898" t="s">
        <v>1</v>
      </c>
      <c r="CD1898" t="str" cm="1">
        <f t="array" aca="1" ref="CD1898" ca="1">eConcatenar(A1898:CB1898,"|")</f>
        <v>fcfOSAoGQnH9dVZk|CAR2021-7604|3|MEMORIAL|TABASCO|CARDENAS|COLONIA ARBOLEDA|2021-12-17|14800|0|100|50|2|0|0|0|0|0|0|0|0|0|0|0|0|0|0|SANCHEZ|LEON|PETRONA|SOLTERO|X|X|CALLE FRAMBOYAN SON NUMERO|COLONIA ARBOLEDA|X|9371677762|X|X|X|CALLE FRAMBOYAN SON NUMERO|X|LUNES|X|X|X|X|X|DOMICILIO |500|14300|0|0|0|2022-05-01|2022-05-08|x|x|x|x|x|QWZBUBTG9KVTQO|x|HOMBRE|X|14800|X|X|X|X|X|X|X|X|CARDENAS|X|X|X|X|X</v>
      </c>
    </row>
    <row r="1899" spans="1:82" x14ac:dyDescent="0.25">
      <c r="A1899" t="s">
        <v>2033</v>
      </c>
      <c r="B1899" t="s">
        <v>2360</v>
      </c>
      <c r="C1899">
        <v>3</v>
      </c>
      <c r="D1899" t="s">
        <v>3183</v>
      </c>
      <c r="E1899" t="s">
        <v>3188</v>
      </c>
      <c r="F1899" t="s">
        <v>0</v>
      </c>
      <c r="G1899" t="s">
        <v>3333</v>
      </c>
      <c r="H1899" t="s">
        <v>3895</v>
      </c>
      <c r="I1899">
        <v>14800</v>
      </c>
      <c r="J1899">
        <v>0</v>
      </c>
      <c r="K1899">
        <v>3000</v>
      </c>
      <c r="L1899">
        <v>50</v>
      </c>
      <c r="M1899">
        <v>2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0</v>
      </c>
      <c r="AA1899">
        <v>0</v>
      </c>
      <c r="AB1899" t="s">
        <v>4246</v>
      </c>
      <c r="AC1899" t="s">
        <v>4249</v>
      </c>
      <c r="AD1899" t="s">
        <v>4537</v>
      </c>
      <c r="AE1899" t="s">
        <v>4</v>
      </c>
      <c r="AF1899" t="s">
        <v>1</v>
      </c>
      <c r="AG1899" t="s">
        <v>1</v>
      </c>
      <c r="AH1899" t="s">
        <v>5370</v>
      </c>
      <c r="AI1899" t="s">
        <v>3333</v>
      </c>
      <c r="AJ1899" t="s">
        <v>1</v>
      </c>
      <c r="AK1899">
        <v>9371668786</v>
      </c>
      <c r="AL1899" t="s">
        <v>1</v>
      </c>
      <c r="AM1899" t="s">
        <v>1</v>
      </c>
      <c r="AN1899" t="s">
        <v>1</v>
      </c>
      <c r="AO1899" t="s">
        <v>5370</v>
      </c>
      <c r="AP1899" t="s">
        <v>1</v>
      </c>
      <c r="AQ1899" t="s">
        <v>2</v>
      </c>
      <c r="AR1899" t="s">
        <v>1</v>
      </c>
      <c r="AS1899" t="s">
        <v>1</v>
      </c>
      <c r="AT1899" t="s">
        <v>1</v>
      </c>
      <c r="AU1899" t="s">
        <v>1</v>
      </c>
      <c r="AV1899" t="s">
        <v>1</v>
      </c>
      <c r="AW1899" t="s">
        <v>11</v>
      </c>
      <c r="AX1899">
        <f>Tabla1[[#This Row],[precio del paquete]]-Tabla1[[#This Row],[Saldo_Deudor]]</f>
        <v>3400</v>
      </c>
      <c r="AY1899">
        <v>11400</v>
      </c>
      <c r="AZ1899">
        <v>0</v>
      </c>
      <c r="BA1899">
        <v>0</v>
      </c>
      <c r="BB1899" s="20">
        <v>0</v>
      </c>
      <c r="BC1899" t="s">
        <v>3832</v>
      </c>
      <c r="BD1899" t="s">
        <v>3797</v>
      </c>
      <c r="BE1899" t="s">
        <v>3</v>
      </c>
      <c r="BF1899" t="s">
        <v>3</v>
      </c>
      <c r="BG1899" t="s">
        <v>3</v>
      </c>
      <c r="BH1899" t="s">
        <v>3</v>
      </c>
      <c r="BI1899" t="s">
        <v>3</v>
      </c>
      <c r="BJ1899" s="19" t="s">
        <v>6126</v>
      </c>
      <c r="BK1899" t="s">
        <v>3</v>
      </c>
      <c r="BL1899" t="s">
        <v>132</v>
      </c>
      <c r="BM1899" t="s">
        <v>1</v>
      </c>
      <c r="BN1899">
        <f>Tabla1[[#This Row],[precio del paquete]]</f>
        <v>14800</v>
      </c>
      <c r="BO1899" t="s">
        <v>1</v>
      </c>
      <c r="BP1899" t="s">
        <v>1</v>
      </c>
      <c r="BQ1899" t="s">
        <v>1</v>
      </c>
      <c r="BR1899" t="s">
        <v>1</v>
      </c>
      <c r="BS1899" t="s">
        <v>1</v>
      </c>
      <c r="BT1899" t="s">
        <v>1</v>
      </c>
      <c r="BU1899" t="s">
        <v>1</v>
      </c>
      <c r="BV1899" t="s">
        <v>1</v>
      </c>
      <c r="BW1899" t="s">
        <v>0</v>
      </c>
      <c r="BX1899" t="s">
        <v>1</v>
      </c>
      <c r="BY1899" t="s">
        <v>1</v>
      </c>
      <c r="BZ1899" t="s">
        <v>1</v>
      </c>
      <c r="CA1899" t="s">
        <v>1</v>
      </c>
      <c r="CB1899" t="s">
        <v>1</v>
      </c>
      <c r="CD1899" t="str" cm="1">
        <f t="array" aca="1" ref="CD1899" ca="1">eConcatenar(A1899:CB1899,"|")</f>
        <v>ENSnF1OssKLASSt0|CAR2021-5046|3|MEMORIAL|TABASCO|CARDENAS|EJIDO PASO Y PLAYA|2021-02-09|14800|0|3000|50|2|0|0|0|0|0|0|0|0|0|0|0|0|0|0|JIMENEZ|NARANJO|MARINA|SOLTERO|X|X|CARRETERA CARDENAS NUEVA ZELANDA SIN NUMERO|EJIDO PASO Y PLAYA|X|9371668786|X|X|X|CARRETERA CARDENAS NUEVA ZELANDA SIN NUMERO|X|LUNES|X|X|X|X|X|DOMICILIO |3400|11400|0|0|0|2021-09-11|2021-09-18|x|x|x|x|x|QWZBUBTG9KVTQO|x|HOMBRE|X|14800|X|X|X|X|X|X|X|X|CARDENAS|X|X|X|X|X</v>
      </c>
    </row>
    <row r="1900" spans="1:82" x14ac:dyDescent="0.25">
      <c r="A1900" t="s">
        <v>2034</v>
      </c>
      <c r="B1900" t="s">
        <v>2223</v>
      </c>
      <c r="C1900">
        <v>3</v>
      </c>
      <c r="D1900" t="s">
        <v>3183</v>
      </c>
      <c r="E1900" t="s">
        <v>3188</v>
      </c>
      <c r="F1900" t="s">
        <v>0</v>
      </c>
      <c r="G1900" t="s">
        <v>3252</v>
      </c>
      <c r="H1900" t="s">
        <v>3756</v>
      </c>
      <c r="I1900">
        <v>14800</v>
      </c>
      <c r="J1900">
        <v>0</v>
      </c>
      <c r="K1900">
        <v>50</v>
      </c>
      <c r="L1900">
        <v>50</v>
      </c>
      <c r="M1900">
        <v>2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>
        <v>0</v>
      </c>
      <c r="Z1900">
        <v>0</v>
      </c>
      <c r="AA1900">
        <v>0</v>
      </c>
      <c r="AB1900" t="s">
        <v>4184</v>
      </c>
      <c r="AC1900" t="s">
        <v>4183</v>
      </c>
      <c r="AD1900" t="s">
        <v>4352</v>
      </c>
      <c r="AE1900" t="s">
        <v>4</v>
      </c>
      <c r="AF1900" t="s">
        <v>1</v>
      </c>
      <c r="AG1900" t="s">
        <v>1</v>
      </c>
      <c r="AH1900" t="s">
        <v>5256</v>
      </c>
      <c r="AI1900" t="s">
        <v>3252</v>
      </c>
      <c r="AJ1900" t="s">
        <v>1</v>
      </c>
      <c r="AK1900">
        <v>9371328299</v>
      </c>
      <c r="AL1900" t="s">
        <v>1</v>
      </c>
      <c r="AM1900" t="s">
        <v>1</v>
      </c>
      <c r="AN1900" t="s">
        <v>1</v>
      </c>
      <c r="AO1900" t="s">
        <v>5256</v>
      </c>
      <c r="AP1900" t="s">
        <v>1</v>
      </c>
      <c r="AQ1900" t="s">
        <v>2</v>
      </c>
      <c r="AR1900" t="s">
        <v>1</v>
      </c>
      <c r="AS1900" t="s">
        <v>1</v>
      </c>
      <c r="AT1900" t="s">
        <v>1</v>
      </c>
      <c r="AU1900" t="s">
        <v>1</v>
      </c>
      <c r="AV1900" t="s">
        <v>1</v>
      </c>
      <c r="AW1900" t="s">
        <v>11</v>
      </c>
      <c r="AX1900">
        <f>Tabla1[[#This Row],[precio del paquete]]-Tabla1[[#This Row],[Saldo_Deudor]]</f>
        <v>50</v>
      </c>
      <c r="AY1900">
        <v>14750</v>
      </c>
      <c r="AZ1900">
        <v>0</v>
      </c>
      <c r="BA1900">
        <v>0</v>
      </c>
      <c r="BB1900" s="20">
        <v>0</v>
      </c>
      <c r="BC1900" t="s">
        <v>3756</v>
      </c>
      <c r="BD1900" t="s">
        <v>5987</v>
      </c>
      <c r="BE1900" t="s">
        <v>3</v>
      </c>
      <c r="BF1900" t="s">
        <v>3</v>
      </c>
      <c r="BG1900" t="s">
        <v>3</v>
      </c>
      <c r="BH1900" t="s">
        <v>3</v>
      </c>
      <c r="BI1900" t="s">
        <v>3</v>
      </c>
      <c r="BJ1900" s="18" t="s">
        <v>6126</v>
      </c>
      <c r="BK1900" t="s">
        <v>3</v>
      </c>
      <c r="BL1900" t="s">
        <v>132</v>
      </c>
      <c r="BM1900" t="s">
        <v>1</v>
      </c>
      <c r="BN1900">
        <f>Tabla1[[#This Row],[precio del paquete]]</f>
        <v>14800</v>
      </c>
      <c r="BO1900" t="s">
        <v>1</v>
      </c>
      <c r="BP1900" t="s">
        <v>1</v>
      </c>
      <c r="BQ1900" t="s">
        <v>1</v>
      </c>
      <c r="BR1900" t="s">
        <v>1</v>
      </c>
      <c r="BS1900" t="s">
        <v>1</v>
      </c>
      <c r="BT1900" t="s">
        <v>1</v>
      </c>
      <c r="BU1900" t="s">
        <v>1</v>
      </c>
      <c r="BV1900" t="s">
        <v>1</v>
      </c>
      <c r="BW1900" t="s">
        <v>0</v>
      </c>
      <c r="BX1900" t="s">
        <v>1</v>
      </c>
      <c r="BY1900" t="s">
        <v>1</v>
      </c>
      <c r="BZ1900" t="s">
        <v>1</v>
      </c>
      <c r="CA1900" t="s">
        <v>1</v>
      </c>
      <c r="CB1900" t="s">
        <v>1</v>
      </c>
      <c r="CD1900" t="str" cm="1">
        <f t="array" aca="1" ref="CD1900" ca="1">eConcatenar(A1900:CB1900,"|")</f>
        <v>oIzUSkFdQ5u0RuG7|CAR2021-7610|3|MEMORIAL|TABASCO|CARDENAS|COLONIA ARBOLEDAS|2021-12-17|14800|0|50|50|2|0|0|0|0|0|0|0|0|0|0|0|0|0|0|PEREZ|DE LA CRUZ|AMADILDA|SOLTERO|X|X|CALLE EL MANGO SIN NUMERO|COLONIA ARBOLEDAS|X|9371328299|X|X|X|CALLE EL MANGO SIN NUMERO|X|LUNES|X|X|X|X|X|DOMICILIO |50|14750|0|0|0|2021-12-17|2021-12-24|x|x|x|x|x|QWZBUBTG9KVTQO|x|HOMBRE|X|14800|X|X|X|X|X|X|X|X|CARDENAS|X|X|X|X|X</v>
      </c>
    </row>
    <row r="1901" spans="1:82" x14ac:dyDescent="0.25">
      <c r="A1901" t="s">
        <v>2035</v>
      </c>
      <c r="B1901" t="s">
        <v>2244</v>
      </c>
      <c r="C1901">
        <v>3</v>
      </c>
      <c r="D1901" t="s">
        <v>3183</v>
      </c>
      <c r="E1901" t="s">
        <v>3188</v>
      </c>
      <c r="F1901" t="s">
        <v>0</v>
      </c>
      <c r="G1901" t="s">
        <v>3736</v>
      </c>
      <c r="H1901" t="s">
        <v>3768</v>
      </c>
      <c r="I1901">
        <v>14800</v>
      </c>
      <c r="J1901">
        <v>0</v>
      </c>
      <c r="K1901">
        <v>500</v>
      </c>
      <c r="L1901">
        <v>50</v>
      </c>
      <c r="M1901">
        <v>2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  <c r="AA1901">
        <v>0</v>
      </c>
      <c r="AB1901" t="s">
        <v>4226</v>
      </c>
      <c r="AC1901" t="s">
        <v>7</v>
      </c>
      <c r="AD1901" t="s">
        <v>4306</v>
      </c>
      <c r="AE1901" t="s">
        <v>4</v>
      </c>
      <c r="AF1901" t="s">
        <v>1</v>
      </c>
      <c r="AG1901" t="s">
        <v>1</v>
      </c>
      <c r="AH1901" t="s">
        <v>5273</v>
      </c>
      <c r="AI1901" t="s">
        <v>3736</v>
      </c>
      <c r="AJ1901" t="s">
        <v>1</v>
      </c>
      <c r="AK1901">
        <v>9371639995</v>
      </c>
      <c r="AL1901" t="s">
        <v>1</v>
      </c>
      <c r="AM1901" t="s">
        <v>1</v>
      </c>
      <c r="AN1901" t="s">
        <v>1</v>
      </c>
      <c r="AO1901" t="s">
        <v>5273</v>
      </c>
      <c r="AP1901" t="s">
        <v>1</v>
      </c>
      <c r="AQ1901" t="s">
        <v>2</v>
      </c>
      <c r="AR1901" t="s">
        <v>1</v>
      </c>
      <c r="AS1901" t="s">
        <v>1</v>
      </c>
      <c r="AT1901" t="s">
        <v>1</v>
      </c>
      <c r="AU1901" t="s">
        <v>1</v>
      </c>
      <c r="AV1901" t="s">
        <v>1</v>
      </c>
      <c r="AW1901" t="s">
        <v>11</v>
      </c>
      <c r="AX1901">
        <f>Tabla1[[#This Row],[precio del paquete]]-Tabla1[[#This Row],[Saldo_Deudor]]</f>
        <v>500</v>
      </c>
      <c r="AY1901">
        <v>14300</v>
      </c>
      <c r="AZ1901">
        <v>0</v>
      </c>
      <c r="BA1901">
        <v>0</v>
      </c>
      <c r="BB1901" s="20">
        <v>0</v>
      </c>
      <c r="BC1901" t="s">
        <v>4162</v>
      </c>
      <c r="BD1901" t="s">
        <v>5962</v>
      </c>
      <c r="BE1901" t="s">
        <v>3</v>
      </c>
      <c r="BF1901" t="s">
        <v>3</v>
      </c>
      <c r="BG1901" t="s">
        <v>3</v>
      </c>
      <c r="BH1901" t="s">
        <v>3</v>
      </c>
      <c r="BI1901" t="s">
        <v>3</v>
      </c>
      <c r="BJ1901" s="19" t="s">
        <v>6126</v>
      </c>
      <c r="BK1901" t="s">
        <v>3</v>
      </c>
      <c r="BL1901" t="s">
        <v>132</v>
      </c>
      <c r="BM1901" t="s">
        <v>1</v>
      </c>
      <c r="BN1901">
        <f>Tabla1[[#This Row],[precio del paquete]]</f>
        <v>14800</v>
      </c>
      <c r="BO1901" t="s">
        <v>1</v>
      </c>
      <c r="BP1901" t="s">
        <v>1</v>
      </c>
      <c r="BQ1901" t="s">
        <v>1</v>
      </c>
      <c r="BR1901" t="s">
        <v>1</v>
      </c>
      <c r="BS1901" t="s">
        <v>1</v>
      </c>
      <c r="BT1901" t="s">
        <v>1</v>
      </c>
      <c r="BU1901" t="s">
        <v>1</v>
      </c>
      <c r="BV1901" t="s">
        <v>1</v>
      </c>
      <c r="BW1901" t="s">
        <v>0</v>
      </c>
      <c r="BX1901" t="s">
        <v>1</v>
      </c>
      <c r="BY1901" t="s">
        <v>1</v>
      </c>
      <c r="BZ1901" t="s">
        <v>1</v>
      </c>
      <c r="CA1901" t="s">
        <v>1</v>
      </c>
      <c r="CB1901" t="s">
        <v>1</v>
      </c>
      <c r="CD1901" t="str" cm="1">
        <f t="array" aca="1" ref="CD1901" ca="1">eConcatenar(A1901:CB1901,"|")</f>
        <v>VJg29bmfxiwZJOxq|CAR2022-0422|3|MEMORIAL|TABASCO|CARDENAS|COLONIA CSAT |2022-01-22|14800|0|500|50|2|0|0|0|0|0|0|0|0|0|0|0|0|0|0|CRUZ|LOPEZ|GUADALUPE|SOLTERO|X|X|CALLE ARMADILLO MANZANA 18 LOTE 342|COLONIA CSAT |X|9371639995|X|X|X|CALLE ARMADILLO MANZANA 18 LOTE 342|X|LUNES|X|X|X|X|X|DOMICILIO |500|14300|0|0|0|2022-01-20|2022-01-27|x|x|x|x|x|QWZBUBTG9KVTQO|x|HOMBRE|X|14800|X|X|X|X|X|X|X|X|CARDENAS|X|X|X|X|X</v>
      </c>
    </row>
    <row r="1902" spans="1:82" x14ac:dyDescent="0.25">
      <c r="A1902" t="s">
        <v>2036</v>
      </c>
      <c r="B1902" t="s">
        <v>2760</v>
      </c>
      <c r="C1902">
        <v>3</v>
      </c>
      <c r="D1902" t="s">
        <v>3183</v>
      </c>
      <c r="E1902" t="s">
        <v>3188</v>
      </c>
      <c r="F1902" t="s">
        <v>0</v>
      </c>
      <c r="G1902" t="s">
        <v>3553</v>
      </c>
      <c r="H1902" t="s">
        <v>4037</v>
      </c>
      <c r="I1902">
        <v>14800</v>
      </c>
      <c r="J1902">
        <v>0</v>
      </c>
      <c r="K1902">
        <v>500</v>
      </c>
      <c r="L1902">
        <v>50</v>
      </c>
      <c r="M1902">
        <v>2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>
        <v>0</v>
      </c>
      <c r="Z1902">
        <v>0</v>
      </c>
      <c r="AA1902">
        <v>0</v>
      </c>
      <c r="AB1902" t="s">
        <v>4886</v>
      </c>
      <c r="AC1902" t="s">
        <v>4188</v>
      </c>
      <c r="AD1902" t="s">
        <v>4887</v>
      </c>
      <c r="AE1902" t="s">
        <v>4</v>
      </c>
      <c r="AF1902" t="s">
        <v>1</v>
      </c>
      <c r="AG1902" t="s">
        <v>1</v>
      </c>
      <c r="AH1902" t="s">
        <v>5655</v>
      </c>
      <c r="AI1902" t="s">
        <v>3553</v>
      </c>
      <c r="AJ1902" t="s">
        <v>1</v>
      </c>
      <c r="AK1902">
        <v>9932369256</v>
      </c>
      <c r="AL1902" t="s">
        <v>1</v>
      </c>
      <c r="AM1902" t="s">
        <v>1</v>
      </c>
      <c r="AN1902" t="s">
        <v>1</v>
      </c>
      <c r="AO1902" t="s">
        <v>5655</v>
      </c>
      <c r="AP1902" t="s">
        <v>1</v>
      </c>
      <c r="AQ1902" t="s">
        <v>2</v>
      </c>
      <c r="AR1902" t="s">
        <v>1</v>
      </c>
      <c r="AS1902" t="s">
        <v>1</v>
      </c>
      <c r="AT1902" t="s">
        <v>1</v>
      </c>
      <c r="AU1902" t="s">
        <v>1</v>
      </c>
      <c r="AV1902" t="s">
        <v>1</v>
      </c>
      <c r="AW1902" t="s">
        <v>11</v>
      </c>
      <c r="AX1902">
        <f>Tabla1[[#This Row],[precio del paquete]]-Tabla1[[#This Row],[Saldo_Deudor]]</f>
        <v>900</v>
      </c>
      <c r="AY1902">
        <v>13900</v>
      </c>
      <c r="AZ1902">
        <v>0</v>
      </c>
      <c r="BA1902">
        <v>0</v>
      </c>
      <c r="BB1902" s="20">
        <v>0</v>
      </c>
      <c r="BC1902" t="s">
        <v>4158</v>
      </c>
      <c r="BD1902" t="s">
        <v>4048</v>
      </c>
      <c r="BE1902" t="s">
        <v>3</v>
      </c>
      <c r="BF1902" t="s">
        <v>3</v>
      </c>
      <c r="BG1902" t="s">
        <v>3</v>
      </c>
      <c r="BH1902" t="s">
        <v>3</v>
      </c>
      <c r="BI1902" t="s">
        <v>3</v>
      </c>
      <c r="BJ1902" s="18" t="s">
        <v>6126</v>
      </c>
      <c r="BK1902" t="s">
        <v>3</v>
      </c>
      <c r="BL1902" t="s">
        <v>132</v>
      </c>
      <c r="BM1902" t="s">
        <v>1</v>
      </c>
      <c r="BN1902">
        <f>Tabla1[[#This Row],[precio del paquete]]</f>
        <v>14800</v>
      </c>
      <c r="BO1902" t="s">
        <v>1</v>
      </c>
      <c r="BP1902" t="s">
        <v>1</v>
      </c>
      <c r="BQ1902" t="s">
        <v>1</v>
      </c>
      <c r="BR1902" t="s">
        <v>1</v>
      </c>
      <c r="BS1902" t="s">
        <v>1</v>
      </c>
      <c r="BT1902" t="s">
        <v>1</v>
      </c>
      <c r="BU1902" t="s">
        <v>1</v>
      </c>
      <c r="BV1902" t="s">
        <v>1</v>
      </c>
      <c r="BW1902" t="s">
        <v>0</v>
      </c>
      <c r="BX1902" t="s">
        <v>1</v>
      </c>
      <c r="BY1902" t="s">
        <v>1</v>
      </c>
      <c r="BZ1902" t="s">
        <v>1</v>
      </c>
      <c r="CA1902" t="s">
        <v>1</v>
      </c>
      <c r="CB1902" t="s">
        <v>1</v>
      </c>
      <c r="CD1902" t="str" cm="1">
        <f t="array" aca="1" ref="CD1902" ca="1">eConcatenar(A1902:CB1902,"|")</f>
        <v>1T6mWvScBuVIjDKI|CAR2021-2641|3|MEMORIAL|TABASCO|CARDENAS|RANCHERIA PASO Y PLAYA|2021-06-16|14800|0|500|50|2|0|0|0|0|0|0|0|0|0|0|0|0|0|0|AGUILERA|ARIAS|NINIVE|SOLTERO|X|X|CARRETERA CARDENAS A HUIMANGUILLO KILOMETRO 26|RANCHERIA PASO Y PLAYA|X|9932369256|X|X|X|CARRETERA CARDENAS A HUIMANGUILLO KILOMETRO 26|X|LUNES|X|X|X|X|X|DOMICILIO |900|13900|0|0|0|2021-07-07|2021-07-14|x|x|x|x|x|QWZBUBTG9KVTQO|x|HOMBRE|X|14800|X|X|X|X|X|X|X|X|CARDENAS|X|X|X|X|X</v>
      </c>
    </row>
    <row r="1903" spans="1:82" x14ac:dyDescent="0.25">
      <c r="A1903" t="s">
        <v>2037</v>
      </c>
      <c r="B1903" t="s">
        <v>2769</v>
      </c>
      <c r="C1903">
        <v>3</v>
      </c>
      <c r="D1903" t="s">
        <v>3183</v>
      </c>
      <c r="E1903" t="s">
        <v>3188</v>
      </c>
      <c r="F1903" t="s">
        <v>0</v>
      </c>
      <c r="G1903" t="s">
        <v>3559</v>
      </c>
      <c r="H1903" t="s">
        <v>4040</v>
      </c>
      <c r="I1903">
        <v>14800</v>
      </c>
      <c r="J1903">
        <v>0</v>
      </c>
      <c r="K1903">
        <v>50</v>
      </c>
      <c r="L1903">
        <v>50</v>
      </c>
      <c r="M1903">
        <v>2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  <c r="AA1903">
        <v>0</v>
      </c>
      <c r="AB1903" t="s">
        <v>4265</v>
      </c>
      <c r="AC1903" t="s">
        <v>4329</v>
      </c>
      <c r="AD1903" t="s">
        <v>4474</v>
      </c>
      <c r="AE1903" t="s">
        <v>4</v>
      </c>
      <c r="AF1903" t="s">
        <v>1</v>
      </c>
      <c r="AG1903" t="s">
        <v>1</v>
      </c>
      <c r="AH1903" t="s">
        <v>5319</v>
      </c>
      <c r="AI1903" t="s">
        <v>3559</v>
      </c>
      <c r="AJ1903" t="s">
        <v>1</v>
      </c>
      <c r="AK1903">
        <v>9371420368</v>
      </c>
      <c r="AL1903" t="s">
        <v>1</v>
      </c>
      <c r="AM1903" t="s">
        <v>1</v>
      </c>
      <c r="AN1903" t="s">
        <v>1</v>
      </c>
      <c r="AO1903" t="s">
        <v>5319</v>
      </c>
      <c r="AP1903" t="s">
        <v>1</v>
      </c>
      <c r="AQ1903" t="s">
        <v>2</v>
      </c>
      <c r="AR1903" t="s">
        <v>1</v>
      </c>
      <c r="AS1903" t="s">
        <v>1</v>
      </c>
      <c r="AT1903" t="s">
        <v>1</v>
      </c>
      <c r="AU1903" t="s">
        <v>1</v>
      </c>
      <c r="AV1903" t="s">
        <v>1</v>
      </c>
      <c r="AW1903" t="s">
        <v>11</v>
      </c>
      <c r="AX1903">
        <f>Tabla1[[#This Row],[precio del paquete]]-Tabla1[[#This Row],[Saldo_Deudor]]</f>
        <v>350</v>
      </c>
      <c r="AY1903">
        <v>14450</v>
      </c>
      <c r="AZ1903">
        <v>0</v>
      </c>
      <c r="BA1903">
        <v>0</v>
      </c>
      <c r="BB1903" s="20">
        <v>0</v>
      </c>
      <c r="BC1903" t="s">
        <v>3898</v>
      </c>
      <c r="BD1903" t="s">
        <v>3758</v>
      </c>
      <c r="BE1903" t="s">
        <v>3</v>
      </c>
      <c r="BF1903" t="s">
        <v>3</v>
      </c>
      <c r="BG1903" t="s">
        <v>3</v>
      </c>
      <c r="BH1903" t="s">
        <v>3</v>
      </c>
      <c r="BI1903" t="s">
        <v>3</v>
      </c>
      <c r="BJ1903" s="19" t="s">
        <v>6126</v>
      </c>
      <c r="BK1903" t="s">
        <v>3</v>
      </c>
      <c r="BL1903" t="s">
        <v>132</v>
      </c>
      <c r="BM1903" t="s">
        <v>1</v>
      </c>
      <c r="BN1903">
        <f>Tabla1[[#This Row],[precio del paquete]]</f>
        <v>14800</v>
      </c>
      <c r="BO1903" t="s">
        <v>1</v>
      </c>
      <c r="BP1903" t="s">
        <v>1</v>
      </c>
      <c r="BQ1903" t="s">
        <v>1</v>
      </c>
      <c r="BR1903" t="s">
        <v>1</v>
      </c>
      <c r="BS1903" t="s">
        <v>1</v>
      </c>
      <c r="BT1903" t="s">
        <v>1</v>
      </c>
      <c r="BU1903" t="s">
        <v>1</v>
      </c>
      <c r="BV1903" t="s">
        <v>1</v>
      </c>
      <c r="BW1903" t="s">
        <v>0</v>
      </c>
      <c r="BX1903" t="s">
        <v>1</v>
      </c>
      <c r="BY1903" t="s">
        <v>1</v>
      </c>
      <c r="BZ1903" t="s">
        <v>1</v>
      </c>
      <c r="CA1903" t="s">
        <v>1</v>
      </c>
      <c r="CB1903" t="s">
        <v>1</v>
      </c>
      <c r="CD1903" t="str" cm="1">
        <f t="array" aca="1" ref="CD1903" ca="1">eConcatenar(A1903:CB1903,"|")</f>
        <v>ohBZdr8owULA7k2d|CAR2021-5224|3|MEMORIAL|TABASCO|CARDENAS|RANCHERIA RIO SECO Y MONTAÃ‘A |2021-08-09|14800|0|50|50|2|0|0|0|0|0|0|0|0|0|0|0|0|0|0|LEYVA|OVANDO|VERONICA|SOLTERO|X|X|CALLE SIN NOMBRE Y SIN NUMERO|RANCHERIA RIO SECO Y MONTAÃ‘A |X|9371420368|X|X|X|CALLE SIN NOMBRE Y SIN NUMERO|X|LUNES|X|X|X|X|X|DOMICILIO |350|14450|0|0|0|2021-10-21|2021-10-28|x|x|x|x|x|QWZBUBTG9KVTQO|x|HOMBRE|X|14800|X|X|X|X|X|X|X|X|CARDENAS|X|X|X|X|X</v>
      </c>
    </row>
    <row r="1904" spans="1:82" x14ac:dyDescent="0.25">
      <c r="A1904" t="s">
        <v>2038</v>
      </c>
      <c r="B1904" t="s">
        <v>2681</v>
      </c>
      <c r="C1904">
        <v>3</v>
      </c>
      <c r="D1904" t="s">
        <v>3183</v>
      </c>
      <c r="E1904" t="s">
        <v>3188</v>
      </c>
      <c r="F1904" t="s">
        <v>0</v>
      </c>
      <c r="G1904" t="s">
        <v>3511</v>
      </c>
      <c r="H1904" t="s">
        <v>3800</v>
      </c>
      <c r="I1904">
        <v>14800</v>
      </c>
      <c r="J1904">
        <v>0</v>
      </c>
      <c r="K1904">
        <v>500</v>
      </c>
      <c r="L1904">
        <v>50</v>
      </c>
      <c r="M1904">
        <v>2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0</v>
      </c>
      <c r="AA1904">
        <v>0</v>
      </c>
      <c r="AB1904" t="s">
        <v>4201</v>
      </c>
      <c r="AC1904" t="s">
        <v>4305</v>
      </c>
      <c r="AD1904" t="s">
        <v>4820</v>
      </c>
      <c r="AE1904" t="s">
        <v>4</v>
      </c>
      <c r="AF1904" t="s">
        <v>1</v>
      </c>
      <c r="AG1904" t="s">
        <v>1</v>
      </c>
      <c r="AH1904" t="s">
        <v>5595</v>
      </c>
      <c r="AI1904" t="s">
        <v>3511</v>
      </c>
      <c r="AJ1904" t="s">
        <v>1</v>
      </c>
      <c r="AK1904">
        <v>9333293604</v>
      </c>
      <c r="AL1904" t="s">
        <v>1</v>
      </c>
      <c r="AM1904" t="s">
        <v>1</v>
      </c>
      <c r="AN1904" t="s">
        <v>1</v>
      </c>
      <c r="AO1904" t="s">
        <v>5595</v>
      </c>
      <c r="AP1904" t="s">
        <v>1</v>
      </c>
      <c r="AQ1904" t="s">
        <v>2</v>
      </c>
      <c r="AR1904" t="s">
        <v>1</v>
      </c>
      <c r="AS1904" t="s">
        <v>1</v>
      </c>
      <c r="AT1904" t="s">
        <v>1</v>
      </c>
      <c r="AU1904" t="s">
        <v>1</v>
      </c>
      <c r="AV1904" t="s">
        <v>1</v>
      </c>
      <c r="AW1904" t="s">
        <v>11</v>
      </c>
      <c r="AX1904">
        <f>Tabla1[[#This Row],[precio del paquete]]-Tabla1[[#This Row],[Saldo_Deudor]]</f>
        <v>500</v>
      </c>
      <c r="AY1904">
        <v>14300</v>
      </c>
      <c r="AZ1904">
        <v>0</v>
      </c>
      <c r="BA1904">
        <v>0</v>
      </c>
      <c r="BB1904" s="20">
        <v>0</v>
      </c>
      <c r="BC1904" t="s">
        <v>6000</v>
      </c>
      <c r="BD1904" t="s">
        <v>6092</v>
      </c>
      <c r="BE1904" t="s">
        <v>3</v>
      </c>
      <c r="BF1904" t="s">
        <v>3</v>
      </c>
      <c r="BG1904" t="s">
        <v>3</v>
      </c>
      <c r="BH1904" t="s">
        <v>3</v>
      </c>
      <c r="BI1904" t="s">
        <v>3</v>
      </c>
      <c r="BJ1904" s="18" t="s">
        <v>6126</v>
      </c>
      <c r="BK1904" t="s">
        <v>3</v>
      </c>
      <c r="BL1904" t="s">
        <v>132</v>
      </c>
      <c r="BM1904" t="s">
        <v>1</v>
      </c>
      <c r="BN1904">
        <f>Tabla1[[#This Row],[precio del paquete]]</f>
        <v>14800</v>
      </c>
      <c r="BO1904" t="s">
        <v>1</v>
      </c>
      <c r="BP1904" t="s">
        <v>1</v>
      </c>
      <c r="BQ1904" t="s">
        <v>1</v>
      </c>
      <c r="BR1904" t="s">
        <v>1</v>
      </c>
      <c r="BS1904" t="s">
        <v>1</v>
      </c>
      <c r="BT1904" t="s">
        <v>1</v>
      </c>
      <c r="BU1904" t="s">
        <v>1</v>
      </c>
      <c r="BV1904" t="s">
        <v>1</v>
      </c>
      <c r="BW1904" t="s">
        <v>0</v>
      </c>
      <c r="BX1904" t="s">
        <v>1</v>
      </c>
      <c r="BY1904" t="s">
        <v>1</v>
      </c>
      <c r="BZ1904" t="s">
        <v>1</v>
      </c>
      <c r="CA1904" t="s">
        <v>1</v>
      </c>
      <c r="CB1904" t="s">
        <v>1</v>
      </c>
      <c r="CD1904" t="str" cm="1">
        <f t="array" aca="1" ref="CD1904" ca="1">eConcatenar(A1904:CB1904,"|")</f>
        <v>vQOtVpRstOM0jx3J|CAR2021-1485|3|MEMORIAL|TABASCO|CARDENAS|RANCHERIA HIDALGO PRIMERA SECCION |2021-03-23|14800|0|500|50|2|0|0|0|0|0|0|0|0|0|0|0|0|0|0|HERNANDEZ|SANCHEZ|GERARDO|SOLTERO|X|X|CARRETERA CARDERNAS COMALCALCO KILOMETRO 5 1/2|RANCHERIA HIDALGO PRIMERA SECCION |X|9333293604|X|X|X|CARRETERA CARDERNAS COMALCALCO KILOMETRO 5 1/2|X|LUNES|X|X|X|X|X|DOMICILIO |500|14300|0|0|0|2021-04-23|2021-04-30|x|x|x|x|x|QWZBUBTG9KVTQO|x|HOMBRE|X|14800|X|X|X|X|X|X|X|X|CARDENAS|X|X|X|X|X</v>
      </c>
    </row>
    <row r="1905" spans="1:82" x14ac:dyDescent="0.25">
      <c r="A1905" t="s">
        <v>2039</v>
      </c>
      <c r="B1905" t="s">
        <v>2242</v>
      </c>
      <c r="C1905">
        <v>3</v>
      </c>
      <c r="D1905" t="s">
        <v>3185</v>
      </c>
      <c r="E1905" t="s">
        <v>3188</v>
      </c>
      <c r="F1905" t="s">
        <v>0</v>
      </c>
      <c r="G1905" t="s">
        <v>3259</v>
      </c>
      <c r="H1905" t="s">
        <v>3828</v>
      </c>
      <c r="I1905">
        <v>12900</v>
      </c>
      <c r="J1905">
        <v>0</v>
      </c>
      <c r="K1905">
        <v>200</v>
      </c>
      <c r="L1905">
        <v>50</v>
      </c>
      <c r="M1905">
        <v>1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>
        <v>0</v>
      </c>
      <c r="Z1905">
        <v>0</v>
      </c>
      <c r="AA1905">
        <v>0</v>
      </c>
      <c r="AB1905" t="s">
        <v>7</v>
      </c>
      <c r="AC1905" t="s">
        <v>4388</v>
      </c>
      <c r="AD1905" t="s">
        <v>4258</v>
      </c>
      <c r="AE1905" t="s">
        <v>4</v>
      </c>
      <c r="AF1905" t="s">
        <v>1</v>
      </c>
      <c r="AG1905" t="s">
        <v>1</v>
      </c>
      <c r="AH1905" t="s">
        <v>5271</v>
      </c>
      <c r="AI1905" t="s">
        <v>3259</v>
      </c>
      <c r="AJ1905" t="s">
        <v>1</v>
      </c>
      <c r="AK1905">
        <v>9371098926</v>
      </c>
      <c r="AL1905" t="s">
        <v>1</v>
      </c>
      <c r="AM1905" t="s">
        <v>1</v>
      </c>
      <c r="AN1905" t="s">
        <v>1</v>
      </c>
      <c r="AO1905" t="s">
        <v>5271</v>
      </c>
      <c r="AP1905" t="s">
        <v>1</v>
      </c>
      <c r="AQ1905" t="s">
        <v>2</v>
      </c>
      <c r="AR1905" t="s">
        <v>1</v>
      </c>
      <c r="AS1905" t="s">
        <v>1</v>
      </c>
      <c r="AT1905" t="s">
        <v>1</v>
      </c>
      <c r="AU1905" t="s">
        <v>1</v>
      </c>
      <c r="AV1905" t="s">
        <v>1</v>
      </c>
      <c r="AW1905" t="s">
        <v>11</v>
      </c>
      <c r="AX1905">
        <f>Tabla1[[#This Row],[precio del paquete]]-Tabla1[[#This Row],[Saldo_Deudor]]</f>
        <v>1000</v>
      </c>
      <c r="AY1905">
        <v>11900</v>
      </c>
      <c r="AZ1905">
        <v>0</v>
      </c>
      <c r="BA1905">
        <v>0</v>
      </c>
      <c r="BB1905" s="20">
        <v>0</v>
      </c>
      <c r="BC1905" t="s">
        <v>4022</v>
      </c>
      <c r="BD1905" t="s">
        <v>6054</v>
      </c>
      <c r="BE1905" t="s">
        <v>3</v>
      </c>
      <c r="BF1905" t="s">
        <v>3</v>
      </c>
      <c r="BG1905" t="s">
        <v>3</v>
      </c>
      <c r="BH1905" t="s">
        <v>3</v>
      </c>
      <c r="BI1905" t="s">
        <v>3</v>
      </c>
      <c r="BJ1905" s="19" t="s">
        <v>6126</v>
      </c>
      <c r="BK1905" t="s">
        <v>3</v>
      </c>
      <c r="BL1905" t="s">
        <v>132</v>
      </c>
      <c r="BM1905" t="s">
        <v>1</v>
      </c>
      <c r="BN1905">
        <f>Tabla1[[#This Row],[precio del paquete]]</f>
        <v>12900</v>
      </c>
      <c r="BO1905" t="s">
        <v>1</v>
      </c>
      <c r="BP1905" t="s">
        <v>1</v>
      </c>
      <c r="BQ1905" t="s">
        <v>1</v>
      </c>
      <c r="BR1905" t="s">
        <v>1</v>
      </c>
      <c r="BS1905" t="s">
        <v>1</v>
      </c>
      <c r="BT1905" t="s">
        <v>1</v>
      </c>
      <c r="BU1905" t="s">
        <v>1</v>
      </c>
      <c r="BV1905" t="s">
        <v>1</v>
      </c>
      <c r="BW1905" t="s">
        <v>0</v>
      </c>
      <c r="BX1905" t="s">
        <v>1</v>
      </c>
      <c r="BY1905" t="s">
        <v>1</v>
      </c>
      <c r="BZ1905" t="s">
        <v>1</v>
      </c>
      <c r="CA1905" t="s">
        <v>1</v>
      </c>
      <c r="CB1905" t="s">
        <v>1</v>
      </c>
      <c r="CD1905" t="str" cm="1">
        <f t="array" aca="1" ref="CD1905" ca="1">eConcatenar(A1905:CB1905,"|")</f>
        <v>6gh10hmlpxu3kfdp|CAR2021-0413|3|IMPERIAL DE LUJO|TABASCO|CARDENAS|COLONIA CENTRO|2021-03-02|12900|0|200|50|1|0|0|0|0|0|0|0|0|0|0|0|0|0|0|LOPEZ|GARDUZA|MANUEL|SOLTERO|X|X|CALLE CUAHUCTEMOC NUMERO 207 INTERIOR|COLONIA CENTRO|X|9371098926|X|X|X|CALLE CUAHUCTEMOC NUMERO 207 INTERIOR|X|LUNES|X|X|X|X|X|DOMICILIO |1000|11900|0|0|0|2021-01-06|2021-01-13|x|x|x|x|x|QWZBUBTG9KVTQO|x|HOMBRE|X|12900|X|X|X|X|X|X|X|X|CARDENAS|X|X|X|X|X</v>
      </c>
    </row>
    <row r="1906" spans="1:82" x14ac:dyDescent="0.25">
      <c r="A1906" t="s">
        <v>2040</v>
      </c>
      <c r="B1906" t="s">
        <v>2301</v>
      </c>
      <c r="C1906">
        <v>3</v>
      </c>
      <c r="D1906" t="s">
        <v>3183</v>
      </c>
      <c r="E1906" t="s">
        <v>3188</v>
      </c>
      <c r="F1906" t="s">
        <v>3189</v>
      </c>
      <c r="G1906" t="s">
        <v>3296</v>
      </c>
      <c r="H1906" t="s">
        <v>3862</v>
      </c>
      <c r="I1906">
        <v>14800</v>
      </c>
      <c r="J1906">
        <v>0</v>
      </c>
      <c r="K1906">
        <v>100</v>
      </c>
      <c r="L1906">
        <v>50</v>
      </c>
      <c r="M1906">
        <v>2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>
        <v>0</v>
      </c>
      <c r="Z1906">
        <v>0</v>
      </c>
      <c r="AA1906">
        <v>0</v>
      </c>
      <c r="AB1906" t="s">
        <v>4224</v>
      </c>
      <c r="AC1906" t="s">
        <v>4470</v>
      </c>
      <c r="AD1906" t="s">
        <v>4432</v>
      </c>
      <c r="AE1906" t="s">
        <v>4</v>
      </c>
      <c r="AF1906" t="s">
        <v>1</v>
      </c>
      <c r="AG1906" t="s">
        <v>1</v>
      </c>
      <c r="AH1906" t="s">
        <v>5327</v>
      </c>
      <c r="AI1906" t="s">
        <v>3296</v>
      </c>
      <c r="AJ1906" t="s">
        <v>1</v>
      </c>
      <c r="AK1906">
        <v>9331219917</v>
      </c>
      <c r="AL1906" t="s">
        <v>1</v>
      </c>
      <c r="AM1906" t="s">
        <v>1</v>
      </c>
      <c r="AN1906" t="s">
        <v>1</v>
      </c>
      <c r="AO1906" t="s">
        <v>5327</v>
      </c>
      <c r="AP1906" t="s">
        <v>1</v>
      </c>
      <c r="AQ1906" t="s">
        <v>2</v>
      </c>
      <c r="AR1906" t="s">
        <v>1</v>
      </c>
      <c r="AS1906" t="s">
        <v>1</v>
      </c>
      <c r="AT1906" t="s">
        <v>1</v>
      </c>
      <c r="AU1906" t="s">
        <v>1</v>
      </c>
      <c r="AV1906" t="s">
        <v>1</v>
      </c>
      <c r="AW1906" t="s">
        <v>11</v>
      </c>
      <c r="AX1906">
        <f>Tabla1[[#This Row],[precio del paquete]]-Tabla1[[#This Row],[Saldo_Deudor]]</f>
        <v>100</v>
      </c>
      <c r="AY1906">
        <v>14700</v>
      </c>
      <c r="AZ1906">
        <v>0</v>
      </c>
      <c r="BA1906">
        <v>0</v>
      </c>
      <c r="BB1906" s="20">
        <v>0</v>
      </c>
      <c r="BC1906" t="s">
        <v>3763</v>
      </c>
      <c r="BD1906" t="s">
        <v>6037</v>
      </c>
      <c r="BE1906" t="s">
        <v>3</v>
      </c>
      <c r="BF1906" t="s">
        <v>3</v>
      </c>
      <c r="BG1906" t="s">
        <v>3</v>
      </c>
      <c r="BH1906" t="s">
        <v>3</v>
      </c>
      <c r="BI1906" t="s">
        <v>3</v>
      </c>
      <c r="BJ1906" s="18" t="s">
        <v>6126</v>
      </c>
      <c r="BK1906" t="s">
        <v>3</v>
      </c>
      <c r="BL1906" t="s">
        <v>132</v>
      </c>
      <c r="BM1906" t="s">
        <v>1</v>
      </c>
      <c r="BN1906">
        <f>Tabla1[[#This Row],[precio del paquete]]</f>
        <v>14800</v>
      </c>
      <c r="BO1906" t="s">
        <v>1</v>
      </c>
      <c r="BP1906" t="s">
        <v>1</v>
      </c>
      <c r="BQ1906" t="s">
        <v>1</v>
      </c>
      <c r="BR1906" t="s">
        <v>1</v>
      </c>
      <c r="BS1906" t="s">
        <v>1</v>
      </c>
      <c r="BT1906" t="s">
        <v>1</v>
      </c>
      <c r="BU1906" t="s">
        <v>1</v>
      </c>
      <c r="BV1906" t="s">
        <v>1</v>
      </c>
      <c r="BW1906" t="s">
        <v>0</v>
      </c>
      <c r="BX1906" t="s">
        <v>1</v>
      </c>
      <c r="BY1906" t="s">
        <v>1</v>
      </c>
      <c r="BZ1906" t="s">
        <v>1</v>
      </c>
      <c r="CA1906" t="s">
        <v>1</v>
      </c>
      <c r="CB1906" t="s">
        <v>1</v>
      </c>
      <c r="CD1906" t="str" cm="1">
        <f t="array" aca="1" ref="CD1906" ca="1">eConcatenar(A1906:CB1906,"|")</f>
        <v>39RraTTWYYXQZEgq|COM2021-3916|3|MEMORIAL|TABASCO|COMALCALCO|COLONIA TECOLUTILLA|2021-01-01|14800|0|100|50|2|0|0|0|0|0|0|0|0|0|0|0|0|0|0|DOMINGUEZ|TRINIDAD|LEONARDO|SOLTERO|X|X|CALLE BENITO JUAREZ|COLONIA TECOLUTILLA|X|9331219917|X|X|X|CALLE BENITO JUAREZ|X|LUNES|X|X|X|X|X|DOMICILIO |100|14700|0|0|0|2022-02-01|2022-02-08|x|x|x|x|x|QWZBUBTG9KVTQO|x|HOMBRE|X|14800|X|X|X|X|X|X|X|X|CARDENAS|X|X|X|X|X</v>
      </c>
    </row>
    <row r="1907" spans="1:82" x14ac:dyDescent="0.25">
      <c r="A1907" t="s">
        <v>2041</v>
      </c>
      <c r="B1907" t="s">
        <v>2621</v>
      </c>
      <c r="C1907">
        <v>3</v>
      </c>
      <c r="D1907" t="s">
        <v>3183</v>
      </c>
      <c r="E1907" t="s">
        <v>3188</v>
      </c>
      <c r="F1907" t="s">
        <v>3189</v>
      </c>
      <c r="G1907" t="s">
        <v>3486</v>
      </c>
      <c r="H1907" t="s">
        <v>3930</v>
      </c>
      <c r="I1907">
        <v>14800</v>
      </c>
      <c r="J1907">
        <v>0</v>
      </c>
      <c r="K1907">
        <v>200</v>
      </c>
      <c r="L1907">
        <v>50</v>
      </c>
      <c r="M1907">
        <v>2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0</v>
      </c>
      <c r="AA1907">
        <v>0</v>
      </c>
      <c r="AB1907" t="s">
        <v>4201</v>
      </c>
      <c r="AC1907" t="s">
        <v>7</v>
      </c>
      <c r="AD1907" t="s">
        <v>4783</v>
      </c>
      <c r="AE1907" t="s">
        <v>4</v>
      </c>
      <c r="AF1907" t="s">
        <v>1</v>
      </c>
      <c r="AG1907" t="s">
        <v>1</v>
      </c>
      <c r="AH1907" t="s">
        <v>5546</v>
      </c>
      <c r="AI1907" t="s">
        <v>3486</v>
      </c>
      <c r="AJ1907" t="s">
        <v>1</v>
      </c>
      <c r="AK1907">
        <v>9331040708</v>
      </c>
      <c r="AL1907" t="s">
        <v>1</v>
      </c>
      <c r="AM1907" t="s">
        <v>1</v>
      </c>
      <c r="AN1907" t="s">
        <v>1</v>
      </c>
      <c r="AO1907" t="s">
        <v>5546</v>
      </c>
      <c r="AP1907" t="s">
        <v>1</v>
      </c>
      <c r="AQ1907" t="s">
        <v>2</v>
      </c>
      <c r="AR1907" t="s">
        <v>1</v>
      </c>
      <c r="AS1907" t="s">
        <v>1</v>
      </c>
      <c r="AT1907" t="s">
        <v>1</v>
      </c>
      <c r="AU1907" t="s">
        <v>1</v>
      </c>
      <c r="AV1907" t="s">
        <v>1</v>
      </c>
      <c r="AW1907" t="s">
        <v>11</v>
      </c>
      <c r="AX1907">
        <f>Tabla1[[#This Row],[precio del paquete]]-Tabla1[[#This Row],[Saldo_Deudor]]</f>
        <v>200</v>
      </c>
      <c r="AY1907">
        <v>14600</v>
      </c>
      <c r="AZ1907">
        <v>0</v>
      </c>
      <c r="BA1907">
        <v>0</v>
      </c>
      <c r="BB1907" s="20">
        <v>0</v>
      </c>
      <c r="BC1907" t="s">
        <v>4121</v>
      </c>
      <c r="BD1907" t="s">
        <v>6074</v>
      </c>
      <c r="BE1907" t="s">
        <v>3</v>
      </c>
      <c r="BF1907" t="s">
        <v>3</v>
      </c>
      <c r="BG1907" t="s">
        <v>3</v>
      </c>
      <c r="BH1907" t="s">
        <v>3</v>
      </c>
      <c r="BI1907" t="s">
        <v>3</v>
      </c>
      <c r="BJ1907" s="19" t="s">
        <v>6149</v>
      </c>
      <c r="BK1907" t="s">
        <v>3</v>
      </c>
      <c r="BL1907" t="s">
        <v>132</v>
      </c>
      <c r="BM1907" t="s">
        <v>1</v>
      </c>
      <c r="BN1907">
        <f>Tabla1[[#This Row],[precio del paquete]]</f>
        <v>14800</v>
      </c>
      <c r="BO1907" t="s">
        <v>1</v>
      </c>
      <c r="BP1907" t="s">
        <v>1</v>
      </c>
      <c r="BQ1907" t="s">
        <v>1</v>
      </c>
      <c r="BR1907" t="s">
        <v>1</v>
      </c>
      <c r="BS1907" t="s">
        <v>1</v>
      </c>
      <c r="BT1907" t="s">
        <v>1</v>
      </c>
      <c r="BU1907" t="s">
        <v>1</v>
      </c>
      <c r="BV1907" t="s">
        <v>1</v>
      </c>
      <c r="BW1907" t="s">
        <v>0</v>
      </c>
      <c r="BX1907" t="s">
        <v>1</v>
      </c>
      <c r="BY1907" t="s">
        <v>1</v>
      </c>
      <c r="BZ1907" t="s">
        <v>1</v>
      </c>
      <c r="CA1907" t="s">
        <v>1</v>
      </c>
      <c r="CB1907" t="s">
        <v>1</v>
      </c>
      <c r="CD1907" t="str" cm="1">
        <f t="array" aca="1" ref="CD1907" ca="1">eConcatenar(A1907:CB1907,"|")</f>
        <v>GJW6vzdFt55mkIVC|COM2021-3994|3|MEMORIAL|TABASCO|COMALCALCO|POBLADO COCOHITAL|2021-12-28|14800|0|200|50|2|0|0|0|0|0|0|0|0|0|0|0|0|0|0|HERNANDEZ|LOPEZ|YOVANY|SOLTERO|X|X|CARRETERA VECINAL AL PASO LA UNION|POBLADO COCOHITAL|X|9331040708|X|X|X|CARRETERA VECINAL AL PASO LA UNION|X|LUNES|X|X|X|X|X|DOMICILIO |200|14600|0|0|0|2021-12-27|2022-01-03|x|x|x|x|x|QWZGYS8Q9KVTQO|x|HOMBRE|X|14800|X|X|X|X|X|X|X|X|CARDENAS|X|X|X|X|X</v>
      </c>
    </row>
    <row r="1908" spans="1:82" x14ac:dyDescent="0.25">
      <c r="A1908" t="s">
        <v>2042</v>
      </c>
      <c r="B1908" t="s">
        <v>2900</v>
      </c>
      <c r="C1908">
        <v>3</v>
      </c>
      <c r="D1908" t="s">
        <v>3183</v>
      </c>
      <c r="E1908" t="s">
        <v>3188</v>
      </c>
      <c r="F1908" t="s">
        <v>3189</v>
      </c>
      <c r="G1908" t="s">
        <v>3624</v>
      </c>
      <c r="H1908" t="s">
        <v>3836</v>
      </c>
      <c r="I1908">
        <v>14800</v>
      </c>
      <c r="J1908">
        <v>0</v>
      </c>
      <c r="K1908">
        <v>400</v>
      </c>
      <c r="L1908">
        <v>50</v>
      </c>
      <c r="M1908">
        <v>2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0</v>
      </c>
      <c r="AA1908">
        <v>0</v>
      </c>
      <c r="AB1908" t="s">
        <v>4228</v>
      </c>
      <c r="AC1908" t="s">
        <v>4541</v>
      </c>
      <c r="AD1908" t="s">
        <v>4815</v>
      </c>
      <c r="AE1908" t="s">
        <v>4</v>
      </c>
      <c r="AF1908" t="s">
        <v>1</v>
      </c>
      <c r="AG1908" t="s">
        <v>1</v>
      </c>
      <c r="AH1908" t="s">
        <v>5741</v>
      </c>
      <c r="AI1908" t="s">
        <v>3624</v>
      </c>
      <c r="AJ1908" t="s">
        <v>1</v>
      </c>
      <c r="AK1908">
        <v>9333259856</v>
      </c>
      <c r="AL1908" t="s">
        <v>1</v>
      </c>
      <c r="AM1908" t="s">
        <v>1</v>
      </c>
      <c r="AN1908" t="s">
        <v>1</v>
      </c>
      <c r="AO1908" t="s">
        <v>5741</v>
      </c>
      <c r="AP1908" t="s">
        <v>1</v>
      </c>
      <c r="AQ1908" t="s">
        <v>2</v>
      </c>
      <c r="AR1908" t="s">
        <v>1</v>
      </c>
      <c r="AS1908" t="s">
        <v>1</v>
      </c>
      <c r="AT1908" t="s">
        <v>1</v>
      </c>
      <c r="AU1908" t="s">
        <v>1</v>
      </c>
      <c r="AV1908" t="s">
        <v>1</v>
      </c>
      <c r="AW1908" t="s">
        <v>11</v>
      </c>
      <c r="AX1908">
        <f>Tabla1[[#This Row],[precio del paquete]]-Tabla1[[#This Row],[Saldo_Deudor]]</f>
        <v>400</v>
      </c>
      <c r="AY1908">
        <v>14400</v>
      </c>
      <c r="AZ1908">
        <v>0</v>
      </c>
      <c r="BA1908">
        <v>0</v>
      </c>
      <c r="BB1908" s="20">
        <v>0</v>
      </c>
      <c r="BC1908" t="s">
        <v>3985</v>
      </c>
      <c r="BD1908" t="s">
        <v>4141</v>
      </c>
      <c r="BE1908" t="s">
        <v>3</v>
      </c>
      <c r="BF1908" t="s">
        <v>3</v>
      </c>
      <c r="BG1908" t="s">
        <v>3</v>
      </c>
      <c r="BH1908" t="s">
        <v>3</v>
      </c>
      <c r="BI1908" t="s">
        <v>3</v>
      </c>
      <c r="BJ1908" s="18" t="s">
        <v>6149</v>
      </c>
      <c r="BK1908" t="s">
        <v>3</v>
      </c>
      <c r="BL1908" t="s">
        <v>132</v>
      </c>
      <c r="BM1908" t="s">
        <v>1</v>
      </c>
      <c r="BN1908">
        <f>Tabla1[[#This Row],[precio del paquete]]</f>
        <v>14800</v>
      </c>
      <c r="BO1908" t="s">
        <v>1</v>
      </c>
      <c r="BP1908" t="s">
        <v>1</v>
      </c>
      <c r="BQ1908" t="s">
        <v>1</v>
      </c>
      <c r="BR1908" t="s">
        <v>1</v>
      </c>
      <c r="BS1908" t="s">
        <v>1</v>
      </c>
      <c r="BT1908" t="s">
        <v>1</v>
      </c>
      <c r="BU1908" t="s">
        <v>1</v>
      </c>
      <c r="BV1908" t="s">
        <v>1</v>
      </c>
      <c r="BW1908" t="s">
        <v>0</v>
      </c>
      <c r="BX1908" t="s">
        <v>1</v>
      </c>
      <c r="BY1908" t="s">
        <v>1</v>
      </c>
      <c r="BZ1908" t="s">
        <v>1</v>
      </c>
      <c r="CA1908" t="s">
        <v>1</v>
      </c>
      <c r="CB1908" t="s">
        <v>1</v>
      </c>
      <c r="CD1908" t="str" cm="1">
        <f t="array" aca="1" ref="CD1908" ca="1">eConcatenar(A1908:CB1908,"|")</f>
        <v>c9rblm4vFoLoypG3|COM2021-3794|3|MEMORIAL|TABASCO|COMALCALCO|VILLA TECOLUTILLA|2021-11-27|14800|0|400|50|2|0|0|0|0|0|0|0|0|0|0|0|0|0|0|VENTURA|MADRIGAL|EFREN|SOLTERO|X|X|RAYON CON ESQUINA GALEANA|VILLA TECOLUTILLA|X|9333259856|X|X|X|RAYON CON ESQUINA GALEANA|X|LUNES|X|X|X|X|X|DOMICILIO |400|14400|0|0|0|2022-01-17|2022-01-24|x|x|x|x|x|QWZGYS8Q9KVTQO|x|HOMBRE|X|14800|X|X|X|X|X|X|X|X|CARDENAS|X|X|X|X|X</v>
      </c>
    </row>
    <row r="1909" spans="1:82" x14ac:dyDescent="0.25">
      <c r="A1909" t="s">
        <v>2043</v>
      </c>
      <c r="B1909" t="s">
        <v>2780</v>
      </c>
      <c r="C1909">
        <v>3</v>
      </c>
      <c r="D1909" t="s">
        <v>3183</v>
      </c>
      <c r="E1909" t="s">
        <v>3188</v>
      </c>
      <c r="F1909" t="s">
        <v>3189</v>
      </c>
      <c r="G1909" t="s">
        <v>3562</v>
      </c>
      <c r="H1909" t="s">
        <v>3834</v>
      </c>
      <c r="I1909">
        <v>14800</v>
      </c>
      <c r="J1909">
        <v>0</v>
      </c>
      <c r="K1909">
        <v>100</v>
      </c>
      <c r="L1909">
        <v>50</v>
      </c>
      <c r="M1909">
        <v>1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  <c r="AA1909">
        <v>0</v>
      </c>
      <c r="AB1909" t="s">
        <v>4231</v>
      </c>
      <c r="AC1909" t="s">
        <v>4183</v>
      </c>
      <c r="AD1909" t="s">
        <v>4815</v>
      </c>
      <c r="AE1909" t="s">
        <v>4</v>
      </c>
      <c r="AF1909" t="s">
        <v>1</v>
      </c>
      <c r="AG1909" t="s">
        <v>1</v>
      </c>
      <c r="AH1909" t="s">
        <v>3237</v>
      </c>
      <c r="AI1909" t="s">
        <v>3562</v>
      </c>
      <c r="AJ1909" t="s">
        <v>1</v>
      </c>
      <c r="AK1909">
        <v>9991099808</v>
      </c>
      <c r="AL1909" t="s">
        <v>1</v>
      </c>
      <c r="AM1909" t="s">
        <v>1</v>
      </c>
      <c r="AN1909" t="s">
        <v>1</v>
      </c>
      <c r="AO1909" t="s">
        <v>3237</v>
      </c>
      <c r="AP1909" t="s">
        <v>1</v>
      </c>
      <c r="AQ1909" t="s">
        <v>2</v>
      </c>
      <c r="AR1909" t="s">
        <v>1</v>
      </c>
      <c r="AS1909" t="s">
        <v>1</v>
      </c>
      <c r="AT1909" t="s">
        <v>1</v>
      </c>
      <c r="AU1909" t="s">
        <v>1</v>
      </c>
      <c r="AV1909" t="s">
        <v>1</v>
      </c>
      <c r="AW1909" t="s">
        <v>11</v>
      </c>
      <c r="AX1909">
        <f>Tabla1[[#This Row],[precio del paquete]]-Tabla1[[#This Row],[Saldo_Deudor]]</f>
        <v>1300</v>
      </c>
      <c r="AY1909">
        <v>13500</v>
      </c>
      <c r="AZ1909">
        <v>0</v>
      </c>
      <c r="BA1909">
        <v>0</v>
      </c>
      <c r="BB1909" s="20">
        <v>0</v>
      </c>
      <c r="BC1909" t="s">
        <v>3924</v>
      </c>
      <c r="BD1909" t="s">
        <v>6041</v>
      </c>
      <c r="BE1909" t="s">
        <v>3</v>
      </c>
      <c r="BF1909" t="s">
        <v>3</v>
      </c>
      <c r="BG1909" t="s">
        <v>3</v>
      </c>
      <c r="BH1909" t="s">
        <v>3</v>
      </c>
      <c r="BI1909" t="s">
        <v>3</v>
      </c>
      <c r="BJ1909" s="19" t="s">
        <v>6149</v>
      </c>
      <c r="BK1909" t="s">
        <v>3</v>
      </c>
      <c r="BL1909" t="s">
        <v>132</v>
      </c>
      <c r="BM1909" t="s">
        <v>1</v>
      </c>
      <c r="BN1909">
        <f>Tabla1[[#This Row],[precio del paquete]]</f>
        <v>14800</v>
      </c>
      <c r="BO1909" t="s">
        <v>1</v>
      </c>
      <c r="BP1909" t="s">
        <v>1</v>
      </c>
      <c r="BQ1909" t="s">
        <v>1</v>
      </c>
      <c r="BR1909" t="s">
        <v>1</v>
      </c>
      <c r="BS1909" t="s">
        <v>1</v>
      </c>
      <c r="BT1909" t="s">
        <v>1</v>
      </c>
      <c r="BU1909" t="s">
        <v>1</v>
      </c>
      <c r="BV1909" t="s">
        <v>1</v>
      </c>
      <c r="BW1909" t="s">
        <v>0</v>
      </c>
      <c r="BX1909" t="s">
        <v>1</v>
      </c>
      <c r="BY1909" t="s">
        <v>1</v>
      </c>
      <c r="BZ1909" t="s">
        <v>1</v>
      </c>
      <c r="CA1909" t="s">
        <v>1</v>
      </c>
      <c r="CB1909" t="s">
        <v>1</v>
      </c>
      <c r="CD1909" t="str" cm="1">
        <f t="array" aca="1" ref="CD1909" ca="1">eConcatenar(A1909:CB1909,"|")</f>
        <v>QW4JW79MhGciN92g|CAR2021-6000|3|MEMORIAL|TABASCO|COMALCALCO|RANCHERIA SANTANA SEGUNDA SECCION A|2021-07-10|14800|0|100|50|1|0|0|0|0|0|0|0|0|0|0|0|0|0|0|MORALES|DE LA CRUZ|EFREN|SOLTERO|X|X|CARRETERA PRINCIPAL SIN NUMERO|RANCHERIA SANTANA SEGUNDA SECCION A|X|9991099808|X|X|X|CARRETERA PRINCIPAL SIN NUMERO|X|LUNES|X|X|X|X|X|DOMICILIO |1300|13500|0|0|0|2022-08-01|2022-08-08|x|x|x|x|x|QWZGYS8Q9KVTQO|x|HOMBRE|X|14800|X|X|X|X|X|X|X|X|CARDENAS|X|X|X|X|X</v>
      </c>
    </row>
    <row r="1910" spans="1:82" x14ac:dyDescent="0.25">
      <c r="A1910" t="s">
        <v>2044</v>
      </c>
      <c r="B1910" t="s">
        <v>2297</v>
      </c>
      <c r="C1910">
        <v>3</v>
      </c>
      <c r="D1910" t="s">
        <v>3183</v>
      </c>
      <c r="E1910" t="s">
        <v>3188</v>
      </c>
      <c r="F1910" t="s">
        <v>3189</v>
      </c>
      <c r="G1910" t="s">
        <v>3292</v>
      </c>
      <c r="H1910" t="s">
        <v>3860</v>
      </c>
      <c r="I1910">
        <v>14800</v>
      </c>
      <c r="J1910">
        <v>0</v>
      </c>
      <c r="K1910">
        <v>200</v>
      </c>
      <c r="L1910">
        <v>50</v>
      </c>
      <c r="M1910">
        <v>1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0</v>
      </c>
      <c r="AA1910">
        <v>0</v>
      </c>
      <c r="AB1910" t="s">
        <v>4188</v>
      </c>
      <c r="AC1910" t="s">
        <v>4230</v>
      </c>
      <c r="AD1910" t="s">
        <v>4464</v>
      </c>
      <c r="AE1910" t="s">
        <v>4</v>
      </c>
      <c r="AF1910" t="s">
        <v>1</v>
      </c>
      <c r="AG1910" t="s">
        <v>1</v>
      </c>
      <c r="AH1910" t="s">
        <v>5323</v>
      </c>
      <c r="AI1910" t="s">
        <v>3292</v>
      </c>
      <c r="AJ1910" t="s">
        <v>1</v>
      </c>
      <c r="AK1910">
        <v>9371392049</v>
      </c>
      <c r="AL1910" t="s">
        <v>1</v>
      </c>
      <c r="AM1910" t="s">
        <v>1</v>
      </c>
      <c r="AN1910" t="s">
        <v>1</v>
      </c>
      <c r="AO1910" t="s">
        <v>5323</v>
      </c>
      <c r="AP1910" t="s">
        <v>1</v>
      </c>
      <c r="AQ1910" t="s">
        <v>2</v>
      </c>
      <c r="AR1910" t="s">
        <v>1</v>
      </c>
      <c r="AS1910" t="s">
        <v>1</v>
      </c>
      <c r="AT1910" t="s">
        <v>1</v>
      </c>
      <c r="AU1910" t="s">
        <v>1</v>
      </c>
      <c r="AV1910" t="s">
        <v>1</v>
      </c>
      <c r="AW1910" t="s">
        <v>11</v>
      </c>
      <c r="AX1910">
        <f>Tabla1[[#This Row],[precio del paquete]]-Tabla1[[#This Row],[Saldo_Deudor]]</f>
        <v>400</v>
      </c>
      <c r="AY1910">
        <v>14400</v>
      </c>
      <c r="AZ1910">
        <v>0</v>
      </c>
      <c r="BA1910">
        <v>0</v>
      </c>
      <c r="BB1910" s="20">
        <v>0</v>
      </c>
      <c r="BC1910" t="s">
        <v>5968</v>
      </c>
      <c r="BD1910" t="s">
        <v>5988</v>
      </c>
      <c r="BE1910" t="s">
        <v>3</v>
      </c>
      <c r="BF1910" t="s">
        <v>3</v>
      </c>
      <c r="BG1910" t="s">
        <v>3</v>
      </c>
      <c r="BH1910" t="s">
        <v>3</v>
      </c>
      <c r="BI1910" t="s">
        <v>3</v>
      </c>
      <c r="BJ1910" s="18" t="s">
        <v>6136</v>
      </c>
      <c r="BK1910" t="s">
        <v>3</v>
      </c>
      <c r="BL1910" t="s">
        <v>132</v>
      </c>
      <c r="BM1910" t="s">
        <v>1</v>
      </c>
      <c r="BN1910">
        <f>Tabla1[[#This Row],[precio del paquete]]</f>
        <v>14800</v>
      </c>
      <c r="BO1910" t="s">
        <v>1</v>
      </c>
      <c r="BP1910" t="s">
        <v>1</v>
      </c>
      <c r="BQ1910" t="s">
        <v>1</v>
      </c>
      <c r="BR1910" t="s">
        <v>1</v>
      </c>
      <c r="BS1910" t="s">
        <v>1</v>
      </c>
      <c r="BT1910" t="s">
        <v>1</v>
      </c>
      <c r="BU1910" t="s">
        <v>1</v>
      </c>
      <c r="BV1910" t="s">
        <v>1</v>
      </c>
      <c r="BW1910" t="s">
        <v>0</v>
      </c>
      <c r="BX1910" t="s">
        <v>1</v>
      </c>
      <c r="BY1910" t="s">
        <v>1</v>
      </c>
      <c r="BZ1910" t="s">
        <v>1</v>
      </c>
      <c r="CA1910" t="s">
        <v>1</v>
      </c>
      <c r="CB1910" t="s">
        <v>1</v>
      </c>
      <c r="CD1910" t="str" cm="1">
        <f t="array" aca="1" ref="CD1910" ca="1">eConcatenar(A1910:CB1910,"|")</f>
        <v>YeSlhiCDkwKRWe4L|CAR2021-7479|3|MEMORIAL|TABASCO|COMALCALCO|COLONIA SANTA MARIA PERIFERICO|2021-07-12|14800|0|200|50|1|0|0|0|0|0|0|0|0|0|0|0|0|0|0|ARIAS|VELAZQUEZ|NATANAEL|SOLTERO|X|X|CALLE MANGOS NUMERO 13 |COLONIA SANTA MARIA PERIFERICO|X|9371392049|X|X|X|CALLE MANGOS NUMERO 13 |X|LUNES|X|X|X|X|X|DOMICILIO |400|14400|0|0|0|2022-01-01|2022-01-08|x|x|x|x|x|QWZBUES49KVTQO|x|HOMBRE|X|14800|X|X|X|X|X|X|X|X|CARDENAS|X|X|X|X|X</v>
      </c>
    </row>
    <row r="1911" spans="1:82" x14ac:dyDescent="0.25">
      <c r="A1911" t="s">
        <v>2045</v>
      </c>
      <c r="B1911" t="s">
        <v>3178</v>
      </c>
      <c r="C1911">
        <v>3</v>
      </c>
      <c r="D1911" t="s">
        <v>3183</v>
      </c>
      <c r="E1911" t="s">
        <v>3188</v>
      </c>
      <c r="F1911" t="s">
        <v>0</v>
      </c>
      <c r="G1911" t="s">
        <v>3749</v>
      </c>
      <c r="H1911" t="s">
        <v>4171</v>
      </c>
      <c r="I1911">
        <v>14800</v>
      </c>
      <c r="J1911">
        <v>0</v>
      </c>
      <c r="K1911">
        <v>200</v>
      </c>
      <c r="L1911">
        <v>50</v>
      </c>
      <c r="M1911">
        <v>1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>
        <v>0</v>
      </c>
      <c r="X1911">
        <v>0</v>
      </c>
      <c r="Y1911">
        <v>0</v>
      </c>
      <c r="Z1911">
        <v>0</v>
      </c>
      <c r="AA1911">
        <v>0</v>
      </c>
      <c r="AB1911" t="s">
        <v>4183</v>
      </c>
      <c r="AC1911" t="s">
        <v>4217</v>
      </c>
      <c r="AD1911" t="s">
        <v>5184</v>
      </c>
      <c r="AE1911" t="s">
        <v>4</v>
      </c>
      <c r="AF1911" t="s">
        <v>1</v>
      </c>
      <c r="AG1911" t="s">
        <v>1</v>
      </c>
      <c r="AH1911" t="s">
        <v>1</v>
      </c>
      <c r="AI1911" t="s">
        <v>3749</v>
      </c>
      <c r="AJ1911" t="s">
        <v>1</v>
      </c>
      <c r="AK1911">
        <v>9371259390</v>
      </c>
      <c r="AL1911" t="s">
        <v>1</v>
      </c>
      <c r="AM1911" t="s">
        <v>1</v>
      </c>
      <c r="AN1911" t="s">
        <v>1</v>
      </c>
      <c r="AO1911" t="s">
        <v>1</v>
      </c>
      <c r="AP1911" t="s">
        <v>1</v>
      </c>
      <c r="AQ1911" t="s">
        <v>2</v>
      </c>
      <c r="AR1911" t="s">
        <v>1</v>
      </c>
      <c r="AS1911" t="s">
        <v>1</v>
      </c>
      <c r="AT1911" t="s">
        <v>1</v>
      </c>
      <c r="AU1911" t="s">
        <v>1</v>
      </c>
      <c r="AV1911" t="s">
        <v>1</v>
      </c>
      <c r="AW1911" t="s">
        <v>11</v>
      </c>
      <c r="AX1911">
        <f>Tabla1[[#This Row],[precio del paquete]]-Tabla1[[#This Row],[Saldo_Deudor]]</f>
        <v>5750</v>
      </c>
      <c r="AY1911">
        <v>9050</v>
      </c>
      <c r="AZ1911">
        <v>0</v>
      </c>
      <c r="BA1911">
        <v>0</v>
      </c>
      <c r="BB1911" s="20">
        <v>0</v>
      </c>
      <c r="BC1911" t="s">
        <v>3924</v>
      </c>
      <c r="BD1911" t="s">
        <v>6041</v>
      </c>
      <c r="BE1911" t="s">
        <v>3</v>
      </c>
      <c r="BF1911" t="s">
        <v>3</v>
      </c>
      <c r="BG1911" t="s">
        <v>3</v>
      </c>
      <c r="BH1911" t="s">
        <v>3</v>
      </c>
      <c r="BI1911" t="s">
        <v>3</v>
      </c>
      <c r="BJ1911" s="19" t="s">
        <v>6136</v>
      </c>
      <c r="BK1911" t="s">
        <v>3</v>
      </c>
      <c r="BL1911" t="s">
        <v>132</v>
      </c>
      <c r="BM1911" t="s">
        <v>1</v>
      </c>
      <c r="BN1911">
        <f>Tabla1[[#This Row],[precio del paquete]]</f>
        <v>14800</v>
      </c>
      <c r="BO1911" t="s">
        <v>1</v>
      </c>
      <c r="BP1911" t="s">
        <v>1</v>
      </c>
      <c r="BQ1911" t="s">
        <v>1</v>
      </c>
      <c r="BR1911" t="s">
        <v>1</v>
      </c>
      <c r="BS1911" t="s">
        <v>1</v>
      </c>
      <c r="BT1911" t="s">
        <v>1</v>
      </c>
      <c r="BU1911" t="s">
        <v>1</v>
      </c>
      <c r="BV1911" t="s">
        <v>1</v>
      </c>
      <c r="BW1911" t="s">
        <v>0</v>
      </c>
      <c r="BX1911" t="s">
        <v>1</v>
      </c>
      <c r="BY1911" t="s">
        <v>1</v>
      </c>
      <c r="BZ1911" t="s">
        <v>1</v>
      </c>
      <c r="CA1911" t="s">
        <v>1</v>
      </c>
      <c r="CB1911" t="s">
        <v>1</v>
      </c>
      <c r="CD1911" t="str" cm="1">
        <f t="array" aca="1" ref="CD1911" ca="1">eConcatenar(A1911:CB1911,"|")</f>
        <v>3YsuNZ3Aj1uvMRbW|CAR2021-0081|3|MEMORIAL|TABASCO|CARDENAS|RANCHERIA RIO SECO SEGUNDA SECCION |2021-11-01|14800|0|200|50|1|0|0|0|0|0|0|0|0|0|0|0|0|0|0|DE LA CRUZ|RODRIGUEZ|LOURDES|SOLTERO|X|X|X|RANCHERIA RIO SECO SEGUNDA SECCION |X|9371259390|X|X|X|X|X|LUNES|X|X|X|X|X|DOMICILIO |5750|9050|0|0|0|2022-08-01|2022-08-08|x|x|x|x|x|QWZBUES49KVTQO|x|HOMBRE|X|14800|X|X|X|X|X|X|X|X|CARDENAS|X|X|X|X|X</v>
      </c>
    </row>
    <row r="1912" spans="1:82" x14ac:dyDescent="0.25">
      <c r="A1912" t="s">
        <v>2046</v>
      </c>
      <c r="B1912" t="s">
        <v>2776</v>
      </c>
      <c r="C1912">
        <v>3</v>
      </c>
      <c r="D1912" t="s">
        <v>3183</v>
      </c>
      <c r="E1912" t="s">
        <v>3188</v>
      </c>
      <c r="F1912" t="s">
        <v>0</v>
      </c>
      <c r="G1912" t="s">
        <v>3560</v>
      </c>
      <c r="H1912" t="s">
        <v>4040</v>
      </c>
      <c r="I1912">
        <v>14800</v>
      </c>
      <c r="J1912">
        <v>0</v>
      </c>
      <c r="K1912">
        <v>150</v>
      </c>
      <c r="L1912">
        <v>50</v>
      </c>
      <c r="M1912">
        <v>1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  <c r="V1912">
        <v>0</v>
      </c>
      <c r="W1912">
        <v>0</v>
      </c>
      <c r="X1912">
        <v>0</v>
      </c>
      <c r="Y1912">
        <v>0</v>
      </c>
      <c r="Z1912">
        <v>0</v>
      </c>
      <c r="AA1912">
        <v>0</v>
      </c>
      <c r="AB1912" t="s">
        <v>4897</v>
      </c>
      <c r="AC1912" t="s">
        <v>4381</v>
      </c>
      <c r="AD1912" t="s">
        <v>4898</v>
      </c>
      <c r="AE1912" t="s">
        <v>4</v>
      </c>
      <c r="AF1912" t="s">
        <v>1</v>
      </c>
      <c r="AG1912" t="s">
        <v>1</v>
      </c>
      <c r="AH1912" t="s">
        <v>3237</v>
      </c>
      <c r="AI1912" t="s">
        <v>3560</v>
      </c>
      <c r="AJ1912" t="s">
        <v>1</v>
      </c>
      <c r="AK1912">
        <v>9371621804</v>
      </c>
      <c r="AL1912" t="s">
        <v>1</v>
      </c>
      <c r="AM1912" t="s">
        <v>1</v>
      </c>
      <c r="AN1912" t="s">
        <v>1</v>
      </c>
      <c r="AO1912" t="s">
        <v>3237</v>
      </c>
      <c r="AP1912" t="s">
        <v>1</v>
      </c>
      <c r="AQ1912" t="s">
        <v>2</v>
      </c>
      <c r="AR1912" t="s">
        <v>1</v>
      </c>
      <c r="AS1912" t="s">
        <v>1</v>
      </c>
      <c r="AT1912" t="s">
        <v>1</v>
      </c>
      <c r="AU1912" t="s">
        <v>1</v>
      </c>
      <c r="AV1912" t="s">
        <v>1</v>
      </c>
      <c r="AW1912" t="s">
        <v>11</v>
      </c>
      <c r="AX1912">
        <f>Tabla1[[#This Row],[precio del paquete]]-Tabla1[[#This Row],[Saldo_Deudor]]</f>
        <v>450</v>
      </c>
      <c r="AY1912">
        <v>14350</v>
      </c>
      <c r="AZ1912">
        <v>0</v>
      </c>
      <c r="BA1912">
        <v>0</v>
      </c>
      <c r="BB1912" s="20">
        <v>0</v>
      </c>
      <c r="BC1912" t="s">
        <v>3777</v>
      </c>
      <c r="BD1912" t="s">
        <v>3955</v>
      </c>
      <c r="BE1912" t="s">
        <v>3</v>
      </c>
      <c r="BF1912" t="s">
        <v>3</v>
      </c>
      <c r="BG1912" t="s">
        <v>3</v>
      </c>
      <c r="BH1912" t="s">
        <v>3</v>
      </c>
      <c r="BI1912" t="s">
        <v>3</v>
      </c>
      <c r="BJ1912" s="18" t="s">
        <v>6136</v>
      </c>
      <c r="BK1912" t="s">
        <v>3</v>
      </c>
      <c r="BL1912" t="s">
        <v>132</v>
      </c>
      <c r="BM1912" t="s">
        <v>1</v>
      </c>
      <c r="BN1912">
        <f>Tabla1[[#This Row],[precio del paquete]]</f>
        <v>14800</v>
      </c>
      <c r="BO1912" t="s">
        <v>1</v>
      </c>
      <c r="BP1912" t="s">
        <v>1</v>
      </c>
      <c r="BQ1912" t="s">
        <v>1</v>
      </c>
      <c r="BR1912" t="s">
        <v>1</v>
      </c>
      <c r="BS1912" t="s">
        <v>1</v>
      </c>
      <c r="BT1912" t="s">
        <v>1</v>
      </c>
      <c r="BU1912" t="s">
        <v>1</v>
      </c>
      <c r="BV1912" t="s">
        <v>1</v>
      </c>
      <c r="BW1912" t="s">
        <v>0</v>
      </c>
      <c r="BX1912" t="s">
        <v>1</v>
      </c>
      <c r="BY1912" t="s">
        <v>1</v>
      </c>
      <c r="BZ1912" t="s">
        <v>1</v>
      </c>
      <c r="CA1912" t="s">
        <v>1</v>
      </c>
      <c r="CB1912" t="s">
        <v>1</v>
      </c>
      <c r="CD1912" t="str" cm="1">
        <f t="array" aca="1" ref="CD1912" ca="1">eConcatenar(A1912:CB1912,"|")</f>
        <v>xCCh26x9O8RpcRpe|CAR2021-5216|3|MEMORIAL|TABASCO|CARDENAS|RANCHERIA SANTANA PRIMERA SECCION|2021-08-09|14800|0|150|50|1|0|0|0|0|0|0|0|0|0|0|0|0|0|0|CALIZ|DE DIOS|LAURA|SOLTERO|X|X|CARRETERA PRINCIPAL SIN NUMERO|RANCHERIA SANTANA PRIMERA SECCION|X|9371621804|X|X|X|CARRETERA PRINCIPAL SIN NUMERO|X|LUNES|X|X|X|X|X|DOMICILIO |450|14350|0|0|0|2021-03-11|2021-03-18|x|x|x|x|x|QWZBUES49KVTQO|x|HOMBRE|X|14800|X|X|X|X|X|X|X|X|CARDENAS|X|X|X|X|X</v>
      </c>
    </row>
    <row r="1913" spans="1:82" x14ac:dyDescent="0.25">
      <c r="A1913" t="s">
        <v>2047</v>
      </c>
      <c r="B1913" t="s">
        <v>3179</v>
      </c>
      <c r="C1913">
        <v>3</v>
      </c>
      <c r="D1913" t="s">
        <v>3183</v>
      </c>
      <c r="E1913" t="s">
        <v>3188</v>
      </c>
      <c r="F1913" t="s">
        <v>10</v>
      </c>
      <c r="G1913" t="s">
        <v>3750</v>
      </c>
      <c r="H1913" t="s">
        <v>3846</v>
      </c>
      <c r="I1913">
        <v>14800</v>
      </c>
      <c r="J1913">
        <v>0</v>
      </c>
      <c r="K1913">
        <v>200</v>
      </c>
      <c r="L1913">
        <v>50</v>
      </c>
      <c r="M1913">
        <v>1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  <c r="V1913">
        <v>0</v>
      </c>
      <c r="W1913">
        <v>0</v>
      </c>
      <c r="X1913">
        <v>0</v>
      </c>
      <c r="Y1913">
        <v>0</v>
      </c>
      <c r="Z1913">
        <v>0</v>
      </c>
      <c r="AA1913">
        <v>0</v>
      </c>
      <c r="AB1913" t="s">
        <v>4272</v>
      </c>
      <c r="AC1913" t="s">
        <v>4381</v>
      </c>
      <c r="AD1913" t="s">
        <v>5185</v>
      </c>
      <c r="AE1913" t="s">
        <v>4</v>
      </c>
      <c r="AF1913" t="s">
        <v>1</v>
      </c>
      <c r="AG1913" t="s">
        <v>1</v>
      </c>
      <c r="AH1913" t="s">
        <v>3237</v>
      </c>
      <c r="AI1913" t="s">
        <v>3750</v>
      </c>
      <c r="AJ1913" t="s">
        <v>1</v>
      </c>
      <c r="AK1913">
        <v>9371096563</v>
      </c>
      <c r="AL1913" t="s">
        <v>1</v>
      </c>
      <c r="AM1913" t="s">
        <v>1</v>
      </c>
      <c r="AN1913" t="s">
        <v>1</v>
      </c>
      <c r="AO1913" t="s">
        <v>3237</v>
      </c>
      <c r="AP1913" t="s">
        <v>1</v>
      </c>
      <c r="AQ1913" t="s">
        <v>2</v>
      </c>
      <c r="AR1913" t="s">
        <v>1</v>
      </c>
      <c r="AS1913" t="s">
        <v>1</v>
      </c>
      <c r="AT1913" t="s">
        <v>1</v>
      </c>
      <c r="AU1913" t="s">
        <v>1</v>
      </c>
      <c r="AV1913" t="s">
        <v>1</v>
      </c>
      <c r="AW1913" t="s">
        <v>11</v>
      </c>
      <c r="AX1913">
        <f>Tabla1[[#This Row],[precio del paquete]]-Tabla1[[#This Row],[Saldo_Deudor]]</f>
        <v>2850</v>
      </c>
      <c r="AY1913">
        <v>11950</v>
      </c>
      <c r="AZ1913">
        <v>0</v>
      </c>
      <c r="BA1913">
        <v>0</v>
      </c>
      <c r="BB1913" s="20">
        <v>0</v>
      </c>
      <c r="BC1913" t="s">
        <v>6031</v>
      </c>
      <c r="BD1913" t="s">
        <v>5994</v>
      </c>
      <c r="BE1913" t="s">
        <v>3</v>
      </c>
      <c r="BF1913" t="s">
        <v>3</v>
      </c>
      <c r="BG1913" t="s">
        <v>3</v>
      </c>
      <c r="BH1913" t="s">
        <v>3</v>
      </c>
      <c r="BI1913" t="s">
        <v>3</v>
      </c>
      <c r="BJ1913" s="19" t="s">
        <v>6136</v>
      </c>
      <c r="BK1913" t="s">
        <v>3</v>
      </c>
      <c r="BL1913" t="s">
        <v>132</v>
      </c>
      <c r="BM1913" t="s">
        <v>1</v>
      </c>
      <c r="BN1913">
        <f>Tabla1[[#This Row],[precio del paquete]]</f>
        <v>14800</v>
      </c>
      <c r="BO1913" t="s">
        <v>1</v>
      </c>
      <c r="BP1913" t="s">
        <v>1</v>
      </c>
      <c r="BQ1913" t="s">
        <v>1</v>
      </c>
      <c r="BR1913" t="s">
        <v>1</v>
      </c>
      <c r="BS1913" t="s">
        <v>1</v>
      </c>
      <c r="BT1913" t="s">
        <v>1</v>
      </c>
      <c r="BU1913" t="s">
        <v>1</v>
      </c>
      <c r="BV1913" t="s">
        <v>1</v>
      </c>
      <c r="BW1913" t="s">
        <v>0</v>
      </c>
      <c r="BX1913" t="s">
        <v>1</v>
      </c>
      <c r="BY1913" t="s">
        <v>1</v>
      </c>
      <c r="BZ1913" t="s">
        <v>1</v>
      </c>
      <c r="CA1913" t="s">
        <v>1</v>
      </c>
      <c r="CB1913" t="s">
        <v>1</v>
      </c>
      <c r="CD1913" t="str" cm="1">
        <f t="array" aca="1" ref="CD1913" ca="1">eConcatenar(A1913:CB1913,"|")</f>
        <v>DDtoDq09Qems7SRi|CAR2021-2667|3|MEMORIAL|TABASCO|CARDENAS |RANCHERIA SANTANA PRIMERA SECCION |2021-06-18|14800|0|200|50|1|0|0|0|0|0|0|0|0|0|0|0|0|0|0|BOLAINA|DE DIOS|HILDA MARIA|SOLTERO|X|X|CARRETERA PRINCIPAL SIN NUMERO|RANCHERIA SANTANA PRIMERA SECCION |X|9371096563|X|X|X|CARRETERA PRINCIPAL SIN NUMERO|X|LUNES|X|X|X|X|X|DOMICILIO |2850|11950|0|0|0|2021-12-12|2021-12-19|x|x|x|x|x|QWZBUES49KVTQO|x|HOMBRE|X|14800|X|X|X|X|X|X|X|X|CARDENAS|X|X|X|X|X</v>
      </c>
    </row>
    <row r="1914" spans="1:82" x14ac:dyDescent="0.25">
      <c r="A1914" t="s">
        <v>2048</v>
      </c>
      <c r="B1914" t="s">
        <v>2274</v>
      </c>
      <c r="C1914">
        <v>3</v>
      </c>
      <c r="D1914" t="s">
        <v>3184</v>
      </c>
      <c r="E1914" t="s">
        <v>3188</v>
      </c>
      <c r="F1914" t="s">
        <v>0</v>
      </c>
      <c r="G1914" t="s">
        <v>3277</v>
      </c>
      <c r="H1914" t="s">
        <v>3847</v>
      </c>
      <c r="I1914">
        <v>24500</v>
      </c>
      <c r="J1914">
        <v>0</v>
      </c>
      <c r="K1914">
        <v>300</v>
      </c>
      <c r="L1914">
        <v>50</v>
      </c>
      <c r="M1914">
        <v>1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  <c r="AA1914">
        <v>0</v>
      </c>
      <c r="AB1914" t="s">
        <v>4430</v>
      </c>
      <c r="AC1914" t="s">
        <v>4431</v>
      </c>
      <c r="AD1914" t="s">
        <v>4432</v>
      </c>
      <c r="AE1914" t="s">
        <v>4</v>
      </c>
      <c r="AF1914" t="s">
        <v>1</v>
      </c>
      <c r="AG1914" t="s">
        <v>1</v>
      </c>
      <c r="AH1914" t="s">
        <v>5302</v>
      </c>
      <c r="AI1914" t="s">
        <v>3277</v>
      </c>
      <c r="AJ1914" t="s">
        <v>1</v>
      </c>
      <c r="AK1914">
        <v>9171359311</v>
      </c>
      <c r="AL1914" t="s">
        <v>1</v>
      </c>
      <c r="AM1914" t="s">
        <v>1</v>
      </c>
      <c r="AN1914" t="s">
        <v>1</v>
      </c>
      <c r="AO1914" t="s">
        <v>5302</v>
      </c>
      <c r="AP1914" t="s">
        <v>1</v>
      </c>
      <c r="AQ1914" t="s">
        <v>2</v>
      </c>
      <c r="AR1914" t="s">
        <v>1</v>
      </c>
      <c r="AS1914" t="s">
        <v>1</v>
      </c>
      <c r="AT1914" t="s">
        <v>1</v>
      </c>
      <c r="AU1914" t="s">
        <v>1</v>
      </c>
      <c r="AV1914" t="s">
        <v>1</v>
      </c>
      <c r="AW1914" t="s">
        <v>11</v>
      </c>
      <c r="AX1914">
        <f>Tabla1[[#This Row],[precio del paquete]]-Tabla1[[#This Row],[Saldo_Deudor]]</f>
        <v>300</v>
      </c>
      <c r="AY1914">
        <v>24200</v>
      </c>
      <c r="AZ1914">
        <v>0</v>
      </c>
      <c r="BA1914">
        <v>0</v>
      </c>
      <c r="BB1914" s="20">
        <v>0</v>
      </c>
      <c r="BC1914" t="s">
        <v>3847</v>
      </c>
      <c r="BD1914" t="s">
        <v>3859</v>
      </c>
      <c r="BE1914" t="s">
        <v>3</v>
      </c>
      <c r="BF1914" t="s">
        <v>3</v>
      </c>
      <c r="BG1914" t="s">
        <v>3</v>
      </c>
      <c r="BH1914" t="s">
        <v>3</v>
      </c>
      <c r="BI1914" t="s">
        <v>3</v>
      </c>
      <c r="BJ1914" s="18" t="s">
        <v>6136</v>
      </c>
      <c r="BK1914" t="s">
        <v>3</v>
      </c>
      <c r="BL1914" t="s">
        <v>132</v>
      </c>
      <c r="BM1914" t="s">
        <v>1</v>
      </c>
      <c r="BN1914">
        <f>Tabla1[[#This Row],[precio del paquete]]</f>
        <v>24500</v>
      </c>
      <c r="BO1914" t="s">
        <v>1</v>
      </c>
      <c r="BP1914" t="s">
        <v>1</v>
      </c>
      <c r="BQ1914" t="s">
        <v>1</v>
      </c>
      <c r="BR1914" t="s">
        <v>1</v>
      </c>
      <c r="BS1914" t="s">
        <v>1</v>
      </c>
      <c r="BT1914" t="s">
        <v>1</v>
      </c>
      <c r="BU1914" t="s">
        <v>1</v>
      </c>
      <c r="BV1914" t="s">
        <v>1</v>
      </c>
      <c r="BW1914" t="s">
        <v>0</v>
      </c>
      <c r="BX1914" t="s">
        <v>1</v>
      </c>
      <c r="BY1914" t="s">
        <v>1</v>
      </c>
      <c r="BZ1914" t="s">
        <v>1</v>
      </c>
      <c r="CA1914" t="s">
        <v>1</v>
      </c>
      <c r="CB1914" t="s">
        <v>1</v>
      </c>
      <c r="CD1914" t="str" cm="1">
        <f t="array" aca="1" ref="CD1914" ca="1">eConcatenar(A1914:CB1914,"|")</f>
        <v>e1RjWYa3Z7xVcESJ|CAR2021-5608|3|DIGNITY|TABASCO|CARDENAS|COLONIA MELCHOR OCAMPO|2021-09-23|24500|0|300|50|1|0|0|0|0|0|0|0|0|0|0|0|0|0|0|LUIS|LEDEZMA|LEONARDO|SOLTERO|X|X|CARRETERA CARDENAS A COMALCALCO|COLONIA MELCHOR OCAMPO|X|9171359311|X|X|X|CARRETERA CARDENAS A COMALCALCO|X|LUNES|X|X|X|X|X|DOMICILIO |300|24200|0|0|0|2021-09-23|2021-09-30|x|x|x|x|x|QWZBUES49KVTQO|x|HOMBRE|X|24500|X|X|X|X|X|X|X|X|CARDENAS|X|X|X|X|X</v>
      </c>
    </row>
    <row r="1915" spans="1:82" x14ac:dyDescent="0.25">
      <c r="A1915" t="s">
        <v>2049</v>
      </c>
      <c r="B1915" t="s">
        <v>2312</v>
      </c>
      <c r="C1915">
        <v>3</v>
      </c>
      <c r="D1915" t="s">
        <v>3187</v>
      </c>
      <c r="E1915" t="s">
        <v>3188</v>
      </c>
      <c r="F1915" t="s">
        <v>0</v>
      </c>
      <c r="G1915" t="s">
        <v>3304</v>
      </c>
      <c r="H1915" t="s">
        <v>3870</v>
      </c>
      <c r="I1915">
        <v>12900</v>
      </c>
      <c r="J1915">
        <v>0</v>
      </c>
      <c r="K1915">
        <v>200</v>
      </c>
      <c r="L1915">
        <v>50</v>
      </c>
      <c r="M1915">
        <v>1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>
        <v>0</v>
      </c>
      <c r="Z1915">
        <v>0</v>
      </c>
      <c r="AA1915">
        <v>0</v>
      </c>
      <c r="AB1915" t="s">
        <v>4483</v>
      </c>
      <c r="AC1915" t="s">
        <v>7</v>
      </c>
      <c r="AD1915" t="s">
        <v>4484</v>
      </c>
      <c r="AE1915" t="s">
        <v>4</v>
      </c>
      <c r="AF1915" t="s">
        <v>1</v>
      </c>
      <c r="AG1915" t="s">
        <v>1</v>
      </c>
      <c r="AH1915" t="s">
        <v>3237</v>
      </c>
      <c r="AI1915" t="s">
        <v>3304</v>
      </c>
      <c r="AJ1915" t="s">
        <v>1</v>
      </c>
      <c r="AK1915">
        <v>5548336317</v>
      </c>
      <c r="AL1915" t="s">
        <v>1</v>
      </c>
      <c r="AM1915" t="s">
        <v>1</v>
      </c>
      <c r="AN1915" t="s">
        <v>1</v>
      </c>
      <c r="AO1915" t="s">
        <v>3237</v>
      </c>
      <c r="AP1915" t="s">
        <v>1</v>
      </c>
      <c r="AQ1915" t="s">
        <v>2</v>
      </c>
      <c r="AR1915" t="s">
        <v>1</v>
      </c>
      <c r="AS1915" t="s">
        <v>1</v>
      </c>
      <c r="AT1915" t="s">
        <v>1</v>
      </c>
      <c r="AU1915" t="s">
        <v>1</v>
      </c>
      <c r="AV1915" t="s">
        <v>1</v>
      </c>
      <c r="AW1915" t="s">
        <v>11</v>
      </c>
      <c r="AX1915">
        <f>Tabla1[[#This Row],[precio del paquete]]-Tabla1[[#This Row],[Saldo_Deudor]]</f>
        <v>0</v>
      </c>
      <c r="AY1915">
        <v>12900</v>
      </c>
      <c r="AZ1915">
        <v>0</v>
      </c>
      <c r="BA1915">
        <v>0</v>
      </c>
      <c r="BB1915" s="20">
        <v>0</v>
      </c>
      <c r="BC1915" t="s">
        <v>5972</v>
      </c>
      <c r="BD1915" t="s">
        <v>3978</v>
      </c>
      <c r="BE1915" t="s">
        <v>3</v>
      </c>
      <c r="BF1915" t="s">
        <v>3</v>
      </c>
      <c r="BG1915" t="s">
        <v>3</v>
      </c>
      <c r="BH1915" t="s">
        <v>3</v>
      </c>
      <c r="BI1915" t="s">
        <v>3</v>
      </c>
      <c r="BJ1915" s="19" t="s">
        <v>6136</v>
      </c>
      <c r="BK1915" t="s">
        <v>3</v>
      </c>
      <c r="BL1915" t="s">
        <v>132</v>
      </c>
      <c r="BM1915" t="s">
        <v>1</v>
      </c>
      <c r="BN1915">
        <f>Tabla1[[#This Row],[precio del paquete]]</f>
        <v>12900</v>
      </c>
      <c r="BO1915" t="s">
        <v>1</v>
      </c>
      <c r="BP1915" t="s">
        <v>1</v>
      </c>
      <c r="BQ1915" t="s">
        <v>1</v>
      </c>
      <c r="BR1915" t="s">
        <v>1</v>
      </c>
      <c r="BS1915" t="s">
        <v>1</v>
      </c>
      <c r="BT1915" t="s">
        <v>1</v>
      </c>
      <c r="BU1915" t="s">
        <v>1</v>
      </c>
      <c r="BV1915" t="s">
        <v>1</v>
      </c>
      <c r="BW1915" t="s">
        <v>0</v>
      </c>
      <c r="BX1915" t="s">
        <v>1</v>
      </c>
      <c r="BY1915" t="s">
        <v>1</v>
      </c>
      <c r="BZ1915" t="s">
        <v>1</v>
      </c>
      <c r="CA1915" t="s">
        <v>1</v>
      </c>
      <c r="CB1915" t="s">
        <v>1</v>
      </c>
      <c r="CD1915" t="str" cm="1">
        <f t="array" aca="1" ref="CD1915" ca="1">eConcatenar(A1915:CB1915,"|")</f>
        <v>xHj4ubXQuknCDjBE|CAR2021-0663|3|ECONOLINE|TABASCO|CARDENAS|EJIDO 5 DE MAYO|2021-01-03|12900|0|200|50|1|0|0|0|0|0|0|0|0|0|0|0|0|0|0|COLORADO|LOPEZ|NOE|SOLTERO|X|X|CARRETERA PRINCIPAL SIN NUMERO|EJIDO 5 DE MAYO|X|5548336317|X|X|X|CARRETERA PRINCIPAL SIN NUMERO|X|LUNES|X|X|X|X|X|DOMICILIO |0|12900|0|0|0|2021-04-20|2021-04-27|x|x|x|x|x|QWZBUES49KVTQO|x|HOMBRE|X|12900|X|X|X|X|X|X|X|X|CARDENAS|X|X|X|X|X</v>
      </c>
    </row>
    <row r="1916" spans="1:82" x14ac:dyDescent="0.25">
      <c r="A1916" t="s">
        <v>2050</v>
      </c>
      <c r="B1916" t="s">
        <v>2275</v>
      </c>
      <c r="C1916">
        <v>3</v>
      </c>
      <c r="D1916" t="s">
        <v>3187</v>
      </c>
      <c r="E1916" t="s">
        <v>3188</v>
      </c>
      <c r="F1916" t="s">
        <v>0</v>
      </c>
      <c r="G1916" t="s">
        <v>3277</v>
      </c>
      <c r="H1916" t="s">
        <v>3848</v>
      </c>
      <c r="I1916">
        <v>12900</v>
      </c>
      <c r="J1916">
        <v>0</v>
      </c>
      <c r="K1916">
        <v>200</v>
      </c>
      <c r="L1916">
        <v>50</v>
      </c>
      <c r="M1916">
        <v>1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  <c r="V1916">
        <v>0</v>
      </c>
      <c r="W1916">
        <v>0</v>
      </c>
      <c r="X1916">
        <v>0</v>
      </c>
      <c r="Y1916">
        <v>0</v>
      </c>
      <c r="Z1916">
        <v>0</v>
      </c>
      <c r="AA1916">
        <v>0</v>
      </c>
      <c r="AB1916" t="s">
        <v>4433</v>
      </c>
      <c r="AC1916" t="s">
        <v>4246</v>
      </c>
      <c r="AD1916" t="s">
        <v>4434</v>
      </c>
      <c r="AE1916" t="s">
        <v>4</v>
      </c>
      <c r="AF1916" t="s">
        <v>1</v>
      </c>
      <c r="AG1916" t="s">
        <v>1</v>
      </c>
      <c r="AH1916" t="s">
        <v>3235</v>
      </c>
      <c r="AI1916" t="s">
        <v>3277</v>
      </c>
      <c r="AJ1916" t="s">
        <v>1</v>
      </c>
      <c r="AK1916">
        <v>9371000645</v>
      </c>
      <c r="AL1916" t="s">
        <v>1</v>
      </c>
      <c r="AM1916" t="s">
        <v>1</v>
      </c>
      <c r="AN1916" t="s">
        <v>1</v>
      </c>
      <c r="AO1916" t="s">
        <v>3235</v>
      </c>
      <c r="AP1916" t="s">
        <v>1</v>
      </c>
      <c r="AQ1916" t="s">
        <v>2</v>
      </c>
      <c r="AR1916" t="s">
        <v>1</v>
      </c>
      <c r="AS1916" t="s">
        <v>1</v>
      </c>
      <c r="AT1916" t="s">
        <v>1</v>
      </c>
      <c r="AU1916" t="s">
        <v>1</v>
      </c>
      <c r="AV1916" t="s">
        <v>1</v>
      </c>
      <c r="AW1916" t="s">
        <v>11</v>
      </c>
      <c r="AX1916">
        <f>Tabla1[[#This Row],[precio del paquete]]-Tabla1[[#This Row],[Saldo_Deudor]]</f>
        <v>600</v>
      </c>
      <c r="AY1916">
        <v>12300</v>
      </c>
      <c r="AZ1916">
        <v>0</v>
      </c>
      <c r="BA1916">
        <v>0</v>
      </c>
      <c r="BB1916" s="20">
        <v>0</v>
      </c>
      <c r="BC1916" t="s">
        <v>4003</v>
      </c>
      <c r="BD1916" t="s">
        <v>6059</v>
      </c>
      <c r="BE1916" t="s">
        <v>3</v>
      </c>
      <c r="BF1916" t="s">
        <v>3</v>
      </c>
      <c r="BG1916" t="s">
        <v>3</v>
      </c>
      <c r="BH1916" t="s">
        <v>3</v>
      </c>
      <c r="BI1916" t="s">
        <v>3</v>
      </c>
      <c r="BJ1916" s="18" t="s">
        <v>6136</v>
      </c>
      <c r="BK1916" t="s">
        <v>3</v>
      </c>
      <c r="BL1916" t="s">
        <v>132</v>
      </c>
      <c r="BM1916" t="s">
        <v>1</v>
      </c>
      <c r="BN1916">
        <f>Tabla1[[#This Row],[precio del paquete]]</f>
        <v>12900</v>
      </c>
      <c r="BO1916" t="s">
        <v>1</v>
      </c>
      <c r="BP1916" t="s">
        <v>1</v>
      </c>
      <c r="BQ1916" t="s">
        <v>1</v>
      </c>
      <c r="BR1916" t="s">
        <v>1</v>
      </c>
      <c r="BS1916" t="s">
        <v>1</v>
      </c>
      <c r="BT1916" t="s">
        <v>1</v>
      </c>
      <c r="BU1916" t="s">
        <v>1</v>
      </c>
      <c r="BV1916" t="s">
        <v>1</v>
      </c>
      <c r="BW1916" t="s">
        <v>0</v>
      </c>
      <c r="BX1916" t="s">
        <v>1</v>
      </c>
      <c r="BY1916" t="s">
        <v>1</v>
      </c>
      <c r="BZ1916" t="s">
        <v>1</v>
      </c>
      <c r="CA1916" t="s">
        <v>1</v>
      </c>
      <c r="CB1916" t="s">
        <v>1</v>
      </c>
      <c r="CD1916" t="str" cm="1">
        <f t="array" aca="1" ref="CD1916" ca="1">eConcatenar(A1916:CB1916,"|")</f>
        <v>lA8yBYSpjuTyLCAD|CAR2021-0632|3|ECONOLINE|TABASCO|CARDENAS|COLONIA MELCHOR OCAMPO|2021-02-23|12900|0|200|50|1|0|0|0|0|0|0|0|0|0|0|0|0|0|0|RIVERA|JIMENEZ|ALEXIS DE JESUS|SOLTERO|X|X|CARRETERA CARDENAS COMALCALCO|COLONIA MELCHOR OCAMPO|X|9371000645|X|X|X|CARRETERA CARDENAS COMALCALCO|X|LUNES|X|X|X|X|X|DOMICILIO |600|12300|0|0|0|2021-03-20|2021-03-27|x|x|x|x|x|QWZBUES49KVTQO|x|HOMBRE|X|12900|X|X|X|X|X|X|X|X|CARDENAS|X|X|X|X|X</v>
      </c>
    </row>
    <row r="1917" spans="1:82" x14ac:dyDescent="0.25">
      <c r="A1917" t="s">
        <v>2051</v>
      </c>
      <c r="B1917" t="s">
        <v>2789</v>
      </c>
      <c r="C1917">
        <v>3</v>
      </c>
      <c r="D1917" t="s">
        <v>3183</v>
      </c>
      <c r="E1917" t="s">
        <v>3188</v>
      </c>
      <c r="F1917" t="s">
        <v>0</v>
      </c>
      <c r="G1917" t="s">
        <v>3569</v>
      </c>
      <c r="H1917" t="s">
        <v>4044</v>
      </c>
      <c r="I1917">
        <v>14800</v>
      </c>
      <c r="J1917">
        <v>0</v>
      </c>
      <c r="K1917">
        <v>100</v>
      </c>
      <c r="L1917">
        <v>50</v>
      </c>
      <c r="M1917">
        <v>1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>
        <v>0</v>
      </c>
      <c r="Z1917">
        <v>0</v>
      </c>
      <c r="AA1917">
        <v>0</v>
      </c>
      <c r="AB1917" t="s">
        <v>4186</v>
      </c>
      <c r="AC1917" t="s">
        <v>4212</v>
      </c>
      <c r="AD1917" t="s">
        <v>4234</v>
      </c>
      <c r="AE1917" t="s">
        <v>4</v>
      </c>
      <c r="AF1917" t="s">
        <v>1</v>
      </c>
      <c r="AG1917" t="s">
        <v>1</v>
      </c>
      <c r="AH1917" t="s">
        <v>5671</v>
      </c>
      <c r="AI1917" t="s">
        <v>3569</v>
      </c>
      <c r="AJ1917" t="s">
        <v>1</v>
      </c>
      <c r="AK1917">
        <v>9331666547</v>
      </c>
      <c r="AL1917" t="s">
        <v>1</v>
      </c>
      <c r="AM1917" t="s">
        <v>1</v>
      </c>
      <c r="AN1917" t="s">
        <v>1</v>
      </c>
      <c r="AO1917" t="s">
        <v>5671</v>
      </c>
      <c r="AP1917" t="s">
        <v>1</v>
      </c>
      <c r="AQ1917" t="s">
        <v>2</v>
      </c>
      <c r="AR1917" t="s">
        <v>1</v>
      </c>
      <c r="AS1917" t="s">
        <v>1</v>
      </c>
      <c r="AT1917" t="s">
        <v>1</v>
      </c>
      <c r="AU1917" t="s">
        <v>1</v>
      </c>
      <c r="AV1917" t="s">
        <v>1</v>
      </c>
      <c r="AW1917" t="s">
        <v>11</v>
      </c>
      <c r="AX1917">
        <f>Tabla1[[#This Row],[precio del paquete]]-Tabla1[[#This Row],[Saldo_Deudor]]</f>
        <v>700</v>
      </c>
      <c r="AY1917">
        <v>14100</v>
      </c>
      <c r="AZ1917">
        <v>0</v>
      </c>
      <c r="BA1917">
        <v>0</v>
      </c>
      <c r="BB1917" s="20">
        <v>0</v>
      </c>
      <c r="BC1917" t="s">
        <v>3797</v>
      </c>
      <c r="BD1917" t="s">
        <v>3890</v>
      </c>
      <c r="BE1917" t="s">
        <v>3</v>
      </c>
      <c r="BF1917" t="s">
        <v>3</v>
      </c>
      <c r="BG1917" t="s">
        <v>3</v>
      </c>
      <c r="BH1917" t="s">
        <v>3</v>
      </c>
      <c r="BI1917" t="s">
        <v>3</v>
      </c>
      <c r="BJ1917" s="19" t="s">
        <v>6136</v>
      </c>
      <c r="BK1917" t="s">
        <v>3</v>
      </c>
      <c r="BL1917" t="s">
        <v>132</v>
      </c>
      <c r="BM1917" t="s">
        <v>1</v>
      </c>
      <c r="BN1917">
        <f>Tabla1[[#This Row],[precio del paquete]]</f>
        <v>14800</v>
      </c>
      <c r="BO1917" t="s">
        <v>1</v>
      </c>
      <c r="BP1917" t="s">
        <v>1</v>
      </c>
      <c r="BQ1917" t="s">
        <v>1</v>
      </c>
      <c r="BR1917" t="s">
        <v>1</v>
      </c>
      <c r="BS1917" t="s">
        <v>1</v>
      </c>
      <c r="BT1917" t="s">
        <v>1</v>
      </c>
      <c r="BU1917" t="s">
        <v>1</v>
      </c>
      <c r="BV1917" t="s">
        <v>1</v>
      </c>
      <c r="BW1917" t="s">
        <v>0</v>
      </c>
      <c r="BX1917" t="s">
        <v>1</v>
      </c>
      <c r="BY1917" t="s">
        <v>1</v>
      </c>
      <c r="BZ1917" t="s">
        <v>1</v>
      </c>
      <c r="CA1917" t="s">
        <v>1</v>
      </c>
      <c r="CB1917" t="s">
        <v>1</v>
      </c>
      <c r="CD1917" t="str" cm="1">
        <f t="array" aca="1" ref="CD1917" ca="1">eConcatenar(A1917:CB1917,"|")</f>
        <v>0bmAVUNhW0C6v01N|CAR2021-1217|3|MEMORIAL|TABASCO|CARDENAS|RANCHERIA ZAPOTAL TERCERA SECCION |2021-05-04|14800|0|100|50|1|0|0|0|0|0|0|0|0|0|0|0|0|0|0|GARCIA|RAMIREZ|GLADYS|SOLTERO|X|X|CARRETERA A RIO SECA SIN NUMERO|RANCHERIA ZAPOTAL TERCERA SECCION |X|9331666547|X|X|X|CARRETERA A RIO SECA SIN NUMERO|X|LUNES|X|X|X|X|X|DOMICILIO |700|14100|0|0|0|2021-09-18|2021-09-25|x|x|x|x|x|QWZBUES49KVTQO|x|HOMBRE|X|14800|X|X|X|X|X|X|X|X|CARDENAS|X|X|X|X|X</v>
      </c>
    </row>
    <row r="1918" spans="1:82" x14ac:dyDescent="0.25">
      <c r="A1918" t="s">
        <v>2052</v>
      </c>
      <c r="B1918" t="s">
        <v>2674</v>
      </c>
      <c r="C1918">
        <v>3</v>
      </c>
      <c r="D1918" t="s">
        <v>3183</v>
      </c>
      <c r="E1918" t="s">
        <v>3188</v>
      </c>
      <c r="F1918" t="s">
        <v>0</v>
      </c>
      <c r="G1918" t="s">
        <v>3505</v>
      </c>
      <c r="H1918" t="s">
        <v>4003</v>
      </c>
      <c r="I1918">
        <v>14200</v>
      </c>
      <c r="J1918">
        <v>0</v>
      </c>
      <c r="K1918">
        <v>200</v>
      </c>
      <c r="L1918">
        <v>50</v>
      </c>
      <c r="M1918">
        <v>1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0</v>
      </c>
      <c r="AA1918">
        <v>0</v>
      </c>
      <c r="AB1918" t="s">
        <v>4408</v>
      </c>
      <c r="AC1918" t="s">
        <v>4812</v>
      </c>
      <c r="AD1918" t="s">
        <v>4813</v>
      </c>
      <c r="AE1918" t="s">
        <v>4</v>
      </c>
      <c r="AF1918" t="s">
        <v>1</v>
      </c>
      <c r="AG1918" t="s">
        <v>1</v>
      </c>
      <c r="AH1918" t="s">
        <v>5588</v>
      </c>
      <c r="AI1918" t="s">
        <v>3505</v>
      </c>
      <c r="AJ1918" t="s">
        <v>1</v>
      </c>
      <c r="AK1918">
        <v>9371099383</v>
      </c>
      <c r="AL1918" t="s">
        <v>1</v>
      </c>
      <c r="AM1918" t="s">
        <v>1</v>
      </c>
      <c r="AN1918" t="s">
        <v>1</v>
      </c>
      <c r="AO1918" t="s">
        <v>5588</v>
      </c>
      <c r="AP1918" t="s">
        <v>1</v>
      </c>
      <c r="AQ1918" t="s">
        <v>2</v>
      </c>
      <c r="AR1918" t="s">
        <v>1</v>
      </c>
      <c r="AS1918" t="s">
        <v>1</v>
      </c>
      <c r="AT1918" t="s">
        <v>1</v>
      </c>
      <c r="AU1918" t="s">
        <v>1</v>
      </c>
      <c r="AV1918" t="s">
        <v>1</v>
      </c>
      <c r="AW1918" t="s">
        <v>11</v>
      </c>
      <c r="AX1918">
        <f>Tabla1[[#This Row],[precio del paquete]]-Tabla1[[#This Row],[Saldo_Deudor]]</f>
        <v>0</v>
      </c>
      <c r="AY1918">
        <v>14200</v>
      </c>
      <c r="AZ1918">
        <v>0</v>
      </c>
      <c r="BA1918">
        <v>0</v>
      </c>
      <c r="BB1918" s="20">
        <v>0</v>
      </c>
      <c r="BC1918" t="s">
        <v>5999</v>
      </c>
      <c r="BD1918" t="s">
        <v>4066</v>
      </c>
      <c r="BE1918" t="s">
        <v>3</v>
      </c>
      <c r="BF1918" t="s">
        <v>3</v>
      </c>
      <c r="BG1918" t="s">
        <v>3</v>
      </c>
      <c r="BH1918" t="s">
        <v>3</v>
      </c>
      <c r="BI1918" t="s">
        <v>3</v>
      </c>
      <c r="BJ1918" s="18" t="s">
        <v>6136</v>
      </c>
      <c r="BK1918" t="s">
        <v>3</v>
      </c>
      <c r="BL1918" t="s">
        <v>132</v>
      </c>
      <c r="BM1918" t="s">
        <v>1</v>
      </c>
      <c r="BN1918">
        <f>Tabla1[[#This Row],[precio del paquete]]</f>
        <v>14200</v>
      </c>
      <c r="BO1918" t="s">
        <v>1</v>
      </c>
      <c r="BP1918" t="s">
        <v>1</v>
      </c>
      <c r="BQ1918" t="s">
        <v>1</v>
      </c>
      <c r="BR1918" t="s">
        <v>1</v>
      </c>
      <c r="BS1918" t="s">
        <v>1</v>
      </c>
      <c r="BT1918" t="s">
        <v>1</v>
      </c>
      <c r="BU1918" t="s">
        <v>1</v>
      </c>
      <c r="BV1918" t="s">
        <v>1</v>
      </c>
      <c r="BW1918" t="s">
        <v>0</v>
      </c>
      <c r="BX1918" t="s">
        <v>1</v>
      </c>
      <c r="BY1918" t="s">
        <v>1</v>
      </c>
      <c r="BZ1918" t="s">
        <v>1</v>
      </c>
      <c r="CA1918" t="s">
        <v>1</v>
      </c>
      <c r="CB1918" t="s">
        <v>1</v>
      </c>
      <c r="CD1918" t="str" cm="1">
        <f t="array" aca="1" ref="CD1918" ca="1">eConcatenar(A1918:CB1918,"|")</f>
        <v>pCmYMBbkDBl5Sb2b|CAR2021-1040|3|MEMORIAL|TABASCO|CARDENAS|RANCHERIA CALZADA PRIMERA SECCION |2021-03-20|14200|0|200|50|1|0|0|0|0|0|0|0|0|0|0|0|0|0|0|MAY|CORONEL|JESUS|SOLTERO|X|X|AVENIDA DEL RETEN NUMERO 202 |RANCHERIA CALZADA PRIMERA SECCION |X|9371099383|X|X|X|AVENIDA DEL RETEN NUMERO 202 |X|LUNES|X|X|X|X|X|DOMICILIO |0|14200|0|0|0|2021-01-05|2021-01-12|x|x|x|x|x|QWZBUES49KVTQO|x|HOMBRE|X|14200|X|X|X|X|X|X|X|X|CARDENAS|X|X|X|X|X</v>
      </c>
    </row>
    <row r="1919" spans="1:82" x14ac:dyDescent="0.25">
      <c r="A1919" t="s">
        <v>2053</v>
      </c>
      <c r="B1919" t="s">
        <v>2245</v>
      </c>
      <c r="C1919">
        <v>3</v>
      </c>
      <c r="D1919" t="s">
        <v>3183</v>
      </c>
      <c r="E1919" t="s">
        <v>3188</v>
      </c>
      <c r="F1919" t="s">
        <v>0</v>
      </c>
      <c r="G1919" t="s">
        <v>3736</v>
      </c>
      <c r="H1919" t="s">
        <v>3829</v>
      </c>
      <c r="I1919">
        <v>14800</v>
      </c>
      <c r="J1919">
        <v>0</v>
      </c>
      <c r="K1919">
        <v>100</v>
      </c>
      <c r="L1919">
        <v>50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0</v>
      </c>
      <c r="AA1919">
        <v>0</v>
      </c>
      <c r="AB1919" t="s">
        <v>4391</v>
      </c>
      <c r="AC1919" t="s">
        <v>4201</v>
      </c>
      <c r="AD1919" t="s">
        <v>4392</v>
      </c>
      <c r="AE1919" t="s">
        <v>4</v>
      </c>
      <c r="AF1919" t="s">
        <v>1</v>
      </c>
      <c r="AG1919" t="s">
        <v>1</v>
      </c>
      <c r="AH1919" t="s">
        <v>5274</v>
      </c>
      <c r="AI1919" t="s">
        <v>3736</v>
      </c>
      <c r="AJ1919" t="s">
        <v>1</v>
      </c>
      <c r="AK1919">
        <v>93737826</v>
      </c>
      <c r="AL1919" t="s">
        <v>1</v>
      </c>
      <c r="AM1919" t="s">
        <v>1</v>
      </c>
      <c r="AN1919" t="s">
        <v>1</v>
      </c>
      <c r="AO1919" t="s">
        <v>5274</v>
      </c>
      <c r="AP1919" t="s">
        <v>1</v>
      </c>
      <c r="AQ1919" t="s">
        <v>2</v>
      </c>
      <c r="AR1919" t="s">
        <v>1</v>
      </c>
      <c r="AS1919" t="s">
        <v>1</v>
      </c>
      <c r="AT1919" t="s">
        <v>1</v>
      </c>
      <c r="AU1919" t="s">
        <v>1</v>
      </c>
      <c r="AV1919" t="s">
        <v>1</v>
      </c>
      <c r="AW1919" t="s">
        <v>11</v>
      </c>
      <c r="AX1919">
        <f>Tabla1[[#This Row],[precio del paquete]]-Tabla1[[#This Row],[Saldo_Deudor]]</f>
        <v>3300</v>
      </c>
      <c r="AY1919">
        <v>11500</v>
      </c>
      <c r="AZ1919">
        <v>0</v>
      </c>
      <c r="BA1919">
        <v>0</v>
      </c>
      <c r="BB1919" s="20">
        <v>0</v>
      </c>
      <c r="BC1919" t="s">
        <v>3829</v>
      </c>
      <c r="BD1919" t="s">
        <v>6055</v>
      </c>
      <c r="BE1919" t="s">
        <v>3</v>
      </c>
      <c r="BF1919" t="s">
        <v>3</v>
      </c>
      <c r="BG1919" t="s">
        <v>3</v>
      </c>
      <c r="BH1919" t="s">
        <v>3</v>
      </c>
      <c r="BI1919" t="s">
        <v>3</v>
      </c>
      <c r="BJ1919" s="19" t="s">
        <v>6136</v>
      </c>
      <c r="BK1919" t="s">
        <v>3</v>
      </c>
      <c r="BL1919" t="s">
        <v>132</v>
      </c>
      <c r="BM1919" t="s">
        <v>1</v>
      </c>
      <c r="BN1919">
        <f>Tabla1[[#This Row],[precio del paquete]]</f>
        <v>14800</v>
      </c>
      <c r="BO1919" t="s">
        <v>1</v>
      </c>
      <c r="BP1919" t="s">
        <v>1</v>
      </c>
      <c r="BQ1919" t="s">
        <v>1</v>
      </c>
      <c r="BR1919" t="s">
        <v>1</v>
      </c>
      <c r="BS1919" t="s">
        <v>1</v>
      </c>
      <c r="BT1919" t="s">
        <v>1</v>
      </c>
      <c r="BU1919" t="s">
        <v>1</v>
      </c>
      <c r="BV1919" t="s">
        <v>1</v>
      </c>
      <c r="BW1919" t="s">
        <v>0</v>
      </c>
      <c r="BX1919" t="s">
        <v>1</v>
      </c>
      <c r="BY1919" t="s">
        <v>1</v>
      </c>
      <c r="BZ1919" t="s">
        <v>1</v>
      </c>
      <c r="CA1919" t="s">
        <v>1</v>
      </c>
      <c r="CB1919" t="s">
        <v>1</v>
      </c>
      <c r="CD1919" t="str" cm="1">
        <f t="array" aca="1" ref="CD1919" ca="1">eConcatenar(A1919:CB1919,"|")</f>
        <v>MBWGw1kOjGDFYNqB|CAR2020-4448|3|MEMORIAL|TABASCO|CARDENAS|COLONIA CSAT |2020-10-30|14800|0|100|50|0|0|0|0|0|0|0|0|0|0|0|0|0|0|0|BAXIN|HERNANDEZ|HILARIA GUADALUPE|SOLTERO|X|X|CALLE POCHITOQUE|COLONIA CSAT |X|93737826|X|X|X|CALLE POCHITOQUE|X|LUNES|X|X|X|X|X|DOMICILIO |3300|11500|0|0|0|2020-10-30|2020-11-06|x|x|x|x|x|QWZBUES49KVTQO|x|HOMBRE|X|14800|X|X|X|X|X|X|X|X|CARDENAS|X|X|X|X|X</v>
      </c>
    </row>
    <row r="1920" spans="1:82" x14ac:dyDescent="0.25">
      <c r="A1920" t="s">
        <v>2054</v>
      </c>
      <c r="B1920" t="s">
        <v>2790</v>
      </c>
      <c r="C1920">
        <v>3</v>
      </c>
      <c r="D1920" t="s">
        <v>3183</v>
      </c>
      <c r="E1920" t="s">
        <v>3188</v>
      </c>
      <c r="F1920" t="s">
        <v>3189</v>
      </c>
      <c r="G1920" t="s">
        <v>3570</v>
      </c>
      <c r="H1920" t="s">
        <v>3864</v>
      </c>
      <c r="I1920">
        <v>14800</v>
      </c>
      <c r="J1920">
        <v>0</v>
      </c>
      <c r="K1920">
        <v>200</v>
      </c>
      <c r="L1920">
        <v>50</v>
      </c>
      <c r="M1920">
        <v>1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>
        <v>0</v>
      </c>
      <c r="Z1920">
        <v>0</v>
      </c>
      <c r="AA1920">
        <v>0</v>
      </c>
      <c r="AB1920" t="s">
        <v>4206</v>
      </c>
      <c r="AC1920" t="s">
        <v>4184</v>
      </c>
      <c r="AD1920" t="s">
        <v>4907</v>
      </c>
      <c r="AE1920" t="s">
        <v>4</v>
      </c>
      <c r="AF1920" t="s">
        <v>1</v>
      </c>
      <c r="AG1920" t="s">
        <v>1</v>
      </c>
      <c r="AH1920" t="s">
        <v>5672</v>
      </c>
      <c r="AI1920" t="s">
        <v>3570</v>
      </c>
      <c r="AJ1920" t="s">
        <v>1</v>
      </c>
      <c r="AK1920">
        <v>9331585116</v>
      </c>
      <c r="AL1920" t="s">
        <v>1</v>
      </c>
      <c r="AM1920" t="s">
        <v>1</v>
      </c>
      <c r="AN1920" t="s">
        <v>1</v>
      </c>
      <c r="AO1920" t="s">
        <v>5672</v>
      </c>
      <c r="AP1920" t="s">
        <v>1</v>
      </c>
      <c r="AQ1920" t="s">
        <v>2</v>
      </c>
      <c r="AR1920" t="s">
        <v>1</v>
      </c>
      <c r="AS1920" t="s">
        <v>1</v>
      </c>
      <c r="AT1920" t="s">
        <v>1</v>
      </c>
      <c r="AU1920" t="s">
        <v>1</v>
      </c>
      <c r="AV1920" t="s">
        <v>1</v>
      </c>
      <c r="AW1920" t="s">
        <v>11</v>
      </c>
      <c r="AX1920">
        <f>Tabla1[[#This Row],[precio del paquete]]-Tabla1[[#This Row],[Saldo_Deudor]]</f>
        <v>1300</v>
      </c>
      <c r="AY1920">
        <v>13500</v>
      </c>
      <c r="AZ1920">
        <v>0</v>
      </c>
      <c r="BA1920">
        <v>0</v>
      </c>
      <c r="BB1920" s="20">
        <v>0</v>
      </c>
      <c r="BC1920" t="s">
        <v>5974</v>
      </c>
      <c r="BD1920" t="s">
        <v>6064</v>
      </c>
      <c r="BE1920" t="s">
        <v>3</v>
      </c>
      <c r="BF1920" t="s">
        <v>3</v>
      </c>
      <c r="BG1920" t="s">
        <v>3</v>
      </c>
      <c r="BH1920" t="s">
        <v>3</v>
      </c>
      <c r="BI1920" t="s">
        <v>3</v>
      </c>
      <c r="BJ1920" s="18" t="s">
        <v>6136</v>
      </c>
      <c r="BK1920" t="s">
        <v>3</v>
      </c>
      <c r="BL1920" t="s">
        <v>132</v>
      </c>
      <c r="BM1920" t="s">
        <v>1</v>
      </c>
      <c r="BN1920">
        <f>Tabla1[[#This Row],[precio del paquete]]</f>
        <v>14800</v>
      </c>
      <c r="BO1920" t="s">
        <v>1</v>
      </c>
      <c r="BP1920" t="s">
        <v>1</v>
      </c>
      <c r="BQ1920" t="s">
        <v>1</v>
      </c>
      <c r="BR1920" t="s">
        <v>1</v>
      </c>
      <c r="BS1920" t="s">
        <v>1</v>
      </c>
      <c r="BT1920" t="s">
        <v>1</v>
      </c>
      <c r="BU1920" t="s">
        <v>1</v>
      </c>
      <c r="BV1920" t="s">
        <v>1</v>
      </c>
      <c r="BW1920" t="s">
        <v>0</v>
      </c>
      <c r="BX1920" t="s">
        <v>1</v>
      </c>
      <c r="BY1920" t="s">
        <v>1</v>
      </c>
      <c r="BZ1920" t="s">
        <v>1</v>
      </c>
      <c r="CA1920" t="s">
        <v>1</v>
      </c>
      <c r="CB1920" t="s">
        <v>1</v>
      </c>
      <c r="CD1920" t="str" cm="1">
        <f t="array" aca="1" ref="CD1920" ca="1">eConcatenar(A1920:CB1920,"|")</f>
        <v>ZMqKN9vYZ91zwNu0|COM2021-3369|3|MEMORIAL|TABASCO|COMALCALCO|RANCHERRIA ARROYO HONDO SEGUNDA|2021-10-25|14800|0|200|50|1|0|0|0|0|0|0|0|0|0|0|0|0|0|0|MARTINEZ|PEREZ|ELIADA|SOLTERO|X|X|CARRETERA AL TAMARINDO|RANCHERRIA ARROYO HONDO SEGUNDA|X|9331585116|X|X|X|CARRETERA AL TAMARINDO|X|LUNES|X|X|X|X|X|DOMICILIO |1300|13500|0|0|0|2022-03-02|2022-03-09|x|x|x|x|x|QWZBUES49KVTQO|x|HOMBRE|X|14800|X|X|X|X|X|X|X|X|CARDENAS|X|X|X|X|X</v>
      </c>
    </row>
    <row r="1921" spans="1:82" x14ac:dyDescent="0.25">
      <c r="A1921" t="s">
        <v>2055</v>
      </c>
      <c r="B1921" t="s">
        <v>2671</v>
      </c>
      <c r="C1921">
        <v>3</v>
      </c>
      <c r="D1921" t="s">
        <v>3183</v>
      </c>
      <c r="E1921" t="s">
        <v>3188</v>
      </c>
      <c r="F1921" t="s">
        <v>3189</v>
      </c>
      <c r="G1921" t="s">
        <v>3502</v>
      </c>
      <c r="H1921" t="s">
        <v>3998</v>
      </c>
      <c r="I1921">
        <v>14800</v>
      </c>
      <c r="J1921">
        <v>0</v>
      </c>
      <c r="K1921">
        <v>200</v>
      </c>
      <c r="L1921">
        <v>50</v>
      </c>
      <c r="M1921">
        <v>1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0</v>
      </c>
      <c r="AA1921">
        <v>0</v>
      </c>
      <c r="AB1921" t="s">
        <v>4372</v>
      </c>
      <c r="AC1921" t="s">
        <v>4283</v>
      </c>
      <c r="AD1921" t="s">
        <v>4348</v>
      </c>
      <c r="AE1921" t="s">
        <v>4</v>
      </c>
      <c r="AF1921" t="s">
        <v>1</v>
      </c>
      <c r="AG1921" t="s">
        <v>1</v>
      </c>
      <c r="AH1921" t="s">
        <v>5585</v>
      </c>
      <c r="AI1921" t="s">
        <v>3502</v>
      </c>
      <c r="AJ1921" t="s">
        <v>1</v>
      </c>
      <c r="AK1921">
        <v>9332074236</v>
      </c>
      <c r="AL1921" t="s">
        <v>1</v>
      </c>
      <c r="AM1921" t="s">
        <v>1</v>
      </c>
      <c r="AN1921" t="s">
        <v>1</v>
      </c>
      <c r="AO1921" t="s">
        <v>5585</v>
      </c>
      <c r="AP1921" t="s">
        <v>1</v>
      </c>
      <c r="AQ1921" t="s">
        <v>2</v>
      </c>
      <c r="AR1921" t="s">
        <v>1</v>
      </c>
      <c r="AS1921" t="s">
        <v>1</v>
      </c>
      <c r="AT1921" t="s">
        <v>1</v>
      </c>
      <c r="AU1921" t="s">
        <v>1</v>
      </c>
      <c r="AV1921" t="s">
        <v>1</v>
      </c>
      <c r="AW1921" t="s">
        <v>11</v>
      </c>
      <c r="AX1921">
        <f>Tabla1[[#This Row],[precio del paquete]]-Tabla1[[#This Row],[Saldo_Deudor]]</f>
        <v>5700</v>
      </c>
      <c r="AY1921">
        <v>9100</v>
      </c>
      <c r="AZ1921">
        <v>0</v>
      </c>
      <c r="BA1921">
        <v>0</v>
      </c>
      <c r="BB1921" s="20">
        <v>0</v>
      </c>
      <c r="BC1921" t="s">
        <v>5974</v>
      </c>
      <c r="BD1921" t="s">
        <v>6064</v>
      </c>
      <c r="BE1921" t="s">
        <v>3</v>
      </c>
      <c r="BF1921" t="s">
        <v>3</v>
      </c>
      <c r="BG1921" t="s">
        <v>3</v>
      </c>
      <c r="BH1921" t="s">
        <v>3</v>
      </c>
      <c r="BI1921" t="s">
        <v>3</v>
      </c>
      <c r="BJ1921" s="19" t="s">
        <v>6134</v>
      </c>
      <c r="BK1921" t="s">
        <v>3</v>
      </c>
      <c r="BL1921" t="s">
        <v>132</v>
      </c>
      <c r="BM1921" t="s">
        <v>1</v>
      </c>
      <c r="BN1921">
        <f>Tabla1[[#This Row],[precio del paquete]]</f>
        <v>14800</v>
      </c>
      <c r="BO1921" t="s">
        <v>1</v>
      </c>
      <c r="BP1921" t="s">
        <v>1</v>
      </c>
      <c r="BQ1921" t="s">
        <v>1</v>
      </c>
      <c r="BR1921" t="s">
        <v>1</v>
      </c>
      <c r="BS1921" t="s">
        <v>1</v>
      </c>
      <c r="BT1921" t="s">
        <v>1</v>
      </c>
      <c r="BU1921" t="s">
        <v>1</v>
      </c>
      <c r="BV1921" t="s">
        <v>1</v>
      </c>
      <c r="BW1921" t="s">
        <v>0</v>
      </c>
      <c r="BX1921" t="s">
        <v>1</v>
      </c>
      <c r="BY1921" t="s">
        <v>1</v>
      </c>
      <c r="BZ1921" t="s">
        <v>1</v>
      </c>
      <c r="CA1921" t="s">
        <v>1</v>
      </c>
      <c r="CB1921" t="s">
        <v>1</v>
      </c>
      <c r="CD1921" t="str" cm="1">
        <f t="array" aca="1" ref="CD1921" ca="1">eConcatenar(A1921:CB1921,"|")</f>
        <v>omQ3MrKD4QsYSul7|COM2021-0396|3|MEMORIAL|TABASCO|COMALCALCO|RANCHERIA ARROLLO HONDO |2021-09-02|14800|0|200|50|1|0|0|0|0|0|0|0|0|0|0|0|0|0|0|PERALTA|CORDOVA|SALVADOR|SOLTERO|X|X|CARRETERA A CARLOS GREEN |RANCHERIA ARROLLO HONDO |X|9332074236|X|X|X|CARRETERA A CARLOS GREEN |X|LUNES|X|X|X|X|X|DOMICILIO |5700|9100|0|0|0|2022-03-02|2022-03-09|x|x|x|x|x|QWZGYSX69KVTQO|x|HOMBRE|X|14800|X|X|X|X|X|X|X|X|CARDENAS|X|X|X|X|X</v>
      </c>
    </row>
    <row r="1922" spans="1:82" x14ac:dyDescent="0.25">
      <c r="A1922" t="s">
        <v>2056</v>
      </c>
      <c r="B1922" t="s">
        <v>2762</v>
      </c>
      <c r="C1922">
        <v>3</v>
      </c>
      <c r="D1922" t="s">
        <v>3183</v>
      </c>
      <c r="E1922" t="s">
        <v>3188</v>
      </c>
      <c r="F1922" t="s">
        <v>3192</v>
      </c>
      <c r="G1922" t="s">
        <v>3555</v>
      </c>
      <c r="H1922" t="s">
        <v>3763</v>
      </c>
      <c r="I1922">
        <v>14800</v>
      </c>
      <c r="J1922">
        <v>0</v>
      </c>
      <c r="K1922">
        <v>200</v>
      </c>
      <c r="L1922">
        <v>50</v>
      </c>
      <c r="M1922">
        <v>1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  <c r="AA1922">
        <v>0</v>
      </c>
      <c r="AB1922" t="s">
        <v>4201</v>
      </c>
      <c r="AC1922" t="s">
        <v>4224</v>
      </c>
      <c r="AD1922" t="s">
        <v>4889</v>
      </c>
      <c r="AE1922" t="s">
        <v>4</v>
      </c>
      <c r="AF1922" t="s">
        <v>1</v>
      </c>
      <c r="AG1922" t="s">
        <v>1</v>
      </c>
      <c r="AH1922" t="s">
        <v>3555</v>
      </c>
      <c r="AI1922" t="s">
        <v>3555</v>
      </c>
      <c r="AJ1922" t="s">
        <v>1</v>
      </c>
      <c r="AK1922" t="s">
        <v>1</v>
      </c>
      <c r="AL1922" t="s">
        <v>1</v>
      </c>
      <c r="AM1922" t="s">
        <v>1</v>
      </c>
      <c r="AN1922" t="s">
        <v>1</v>
      </c>
      <c r="AO1922" t="s">
        <v>3555</v>
      </c>
      <c r="AP1922" t="s">
        <v>1</v>
      </c>
      <c r="AQ1922" t="s">
        <v>2</v>
      </c>
      <c r="AR1922" t="s">
        <v>1</v>
      </c>
      <c r="AS1922" t="s">
        <v>1</v>
      </c>
      <c r="AT1922" t="s">
        <v>1</v>
      </c>
      <c r="AU1922" t="s">
        <v>1</v>
      </c>
      <c r="AV1922" t="s">
        <v>1</v>
      </c>
      <c r="AW1922" t="s">
        <v>11</v>
      </c>
      <c r="AX1922">
        <f>Tabla1[[#This Row],[precio del paquete]]-Tabla1[[#This Row],[Saldo_Deudor]]</f>
        <v>11800</v>
      </c>
      <c r="AY1922">
        <v>3000</v>
      </c>
      <c r="AZ1922">
        <v>0</v>
      </c>
      <c r="BA1922">
        <v>0</v>
      </c>
      <c r="BB1922" s="20">
        <v>0</v>
      </c>
      <c r="BC1922" t="s">
        <v>5974</v>
      </c>
      <c r="BD1922" t="s">
        <v>6064</v>
      </c>
      <c r="BE1922" t="s">
        <v>3</v>
      </c>
      <c r="BF1922" t="s">
        <v>3</v>
      </c>
      <c r="BG1922" t="s">
        <v>3</v>
      </c>
      <c r="BH1922" t="s">
        <v>3</v>
      </c>
      <c r="BI1922" t="s">
        <v>3</v>
      </c>
      <c r="BJ1922" s="18" t="s">
        <v>6134</v>
      </c>
      <c r="BK1922" t="s">
        <v>3</v>
      </c>
      <c r="BL1922" t="s">
        <v>132</v>
      </c>
      <c r="BM1922" t="s">
        <v>1</v>
      </c>
      <c r="BN1922">
        <f>Tabla1[[#This Row],[precio del paquete]]</f>
        <v>14800</v>
      </c>
      <c r="BO1922" t="s">
        <v>1</v>
      </c>
      <c r="BP1922" t="s">
        <v>1</v>
      </c>
      <c r="BQ1922" t="s">
        <v>1</v>
      </c>
      <c r="BR1922" t="s">
        <v>1</v>
      </c>
      <c r="BS1922" t="s">
        <v>1</v>
      </c>
      <c r="BT1922" t="s">
        <v>1</v>
      </c>
      <c r="BU1922" t="s">
        <v>1</v>
      </c>
      <c r="BV1922" t="s">
        <v>1</v>
      </c>
      <c r="BW1922" t="s">
        <v>0</v>
      </c>
      <c r="BX1922" t="s">
        <v>1</v>
      </c>
      <c r="BY1922" t="s">
        <v>1</v>
      </c>
      <c r="BZ1922" t="s">
        <v>1</v>
      </c>
      <c r="CA1922" t="s">
        <v>1</v>
      </c>
      <c r="CB1922" t="s">
        <v>1</v>
      </c>
      <c r="CD1922" t="str" cm="1">
        <f t="array" aca="1" ref="CD1922" ca="1">eConcatenar(A1922:CB1922,"|")</f>
        <v>ubshH3uGsH3XQJZs|PAR2021-3714|3|MEMORIAL|TABASCO|PARAISO|RANCHERIA QUINTIN ARAUZ|2022-02-01|14800|0|200|50|1|0|0|0|0|0|0|0|0|0|0|0|0|0|0|HERNANDEZ|DOMINGUEZ|MIROSLAVA|SOLTERO|X|X|RANCHERIA QUINTIN ARAUZ|RANCHERIA QUINTIN ARAUZ|X|X|X|X|X|RANCHERIA QUINTIN ARAUZ|X|LUNES|X|X|X|X|X|DOMICILIO |11800|3000|0|0|0|2022-03-02|2022-03-09|x|x|x|x|x|QWZGYSX69KVTQO|x|HOMBRE|X|14800|X|X|X|X|X|X|X|X|CARDENAS|X|X|X|X|X</v>
      </c>
    </row>
    <row r="1923" spans="1:82" x14ac:dyDescent="0.25">
      <c r="A1923" t="s">
        <v>2057</v>
      </c>
      <c r="B1923" t="s">
        <v>3180</v>
      </c>
      <c r="C1923">
        <v>3</v>
      </c>
      <c r="D1923" t="s">
        <v>3187</v>
      </c>
      <c r="E1923" t="s">
        <v>3188</v>
      </c>
      <c r="F1923" t="s">
        <v>3192</v>
      </c>
      <c r="G1923" t="s">
        <v>3751</v>
      </c>
      <c r="H1923" t="s">
        <v>4088</v>
      </c>
      <c r="I1923">
        <v>12900</v>
      </c>
      <c r="J1923">
        <v>0</v>
      </c>
      <c r="K1923">
        <v>200</v>
      </c>
      <c r="L1923">
        <v>50</v>
      </c>
      <c r="M1923">
        <v>1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0</v>
      </c>
      <c r="AA1923">
        <v>0</v>
      </c>
      <c r="AB1923" t="s">
        <v>4224</v>
      </c>
      <c r="AC1923" t="s">
        <v>4198</v>
      </c>
      <c r="AD1923" t="s">
        <v>5138</v>
      </c>
      <c r="AE1923" t="s">
        <v>4</v>
      </c>
      <c r="AF1923" t="s">
        <v>1</v>
      </c>
      <c r="AG1923" t="s">
        <v>1</v>
      </c>
      <c r="AH1923" t="s">
        <v>5957</v>
      </c>
      <c r="AI1923" t="s">
        <v>3751</v>
      </c>
      <c r="AJ1923" t="s">
        <v>1</v>
      </c>
      <c r="AK1923">
        <v>9331373092</v>
      </c>
      <c r="AL1923" t="s">
        <v>1</v>
      </c>
      <c r="AM1923" t="s">
        <v>1</v>
      </c>
      <c r="AN1923" t="s">
        <v>1</v>
      </c>
      <c r="AO1923" t="s">
        <v>5957</v>
      </c>
      <c r="AP1923" t="s">
        <v>1</v>
      </c>
      <c r="AQ1923" t="s">
        <v>2</v>
      </c>
      <c r="AR1923" t="s">
        <v>1</v>
      </c>
      <c r="AS1923" t="s">
        <v>1</v>
      </c>
      <c r="AT1923" t="s">
        <v>1</v>
      </c>
      <c r="AU1923" t="s">
        <v>1</v>
      </c>
      <c r="AV1923" t="s">
        <v>1</v>
      </c>
      <c r="AW1923" t="s">
        <v>11</v>
      </c>
      <c r="AX1923">
        <f>Tabla1[[#This Row],[precio del paquete]]-Tabla1[[#This Row],[Saldo_Deudor]]</f>
        <v>11000</v>
      </c>
      <c r="AY1923">
        <v>1900</v>
      </c>
      <c r="AZ1923">
        <v>0</v>
      </c>
      <c r="BA1923">
        <v>0</v>
      </c>
      <c r="BB1923" s="20">
        <v>0</v>
      </c>
      <c r="BC1923" t="s">
        <v>5963</v>
      </c>
      <c r="BD1923" t="s">
        <v>6044</v>
      </c>
      <c r="BE1923" t="s">
        <v>3</v>
      </c>
      <c r="BF1923" t="s">
        <v>3</v>
      </c>
      <c r="BG1923" t="s">
        <v>3</v>
      </c>
      <c r="BH1923" t="s">
        <v>3</v>
      </c>
      <c r="BI1923" t="s">
        <v>3</v>
      </c>
      <c r="BJ1923" s="19" t="s">
        <v>6141</v>
      </c>
      <c r="BK1923" t="s">
        <v>3</v>
      </c>
      <c r="BL1923" t="s">
        <v>132</v>
      </c>
      <c r="BM1923" t="s">
        <v>1</v>
      </c>
      <c r="BN1923">
        <f>Tabla1[[#This Row],[precio del paquete]]</f>
        <v>12900</v>
      </c>
      <c r="BO1923" t="s">
        <v>1</v>
      </c>
      <c r="BP1923" t="s">
        <v>1</v>
      </c>
      <c r="BQ1923" t="s">
        <v>1</v>
      </c>
      <c r="BR1923" t="s">
        <v>1</v>
      </c>
      <c r="BS1923" t="s">
        <v>1</v>
      </c>
      <c r="BT1923" t="s">
        <v>1</v>
      </c>
      <c r="BU1923" t="s">
        <v>1</v>
      </c>
      <c r="BV1923" t="s">
        <v>1</v>
      </c>
      <c r="BW1923" t="s">
        <v>0</v>
      </c>
      <c r="BX1923" t="s">
        <v>1</v>
      </c>
      <c r="BY1923" t="s">
        <v>1</v>
      </c>
      <c r="BZ1923" t="s">
        <v>1</v>
      </c>
      <c r="CA1923" t="s">
        <v>1</v>
      </c>
      <c r="CB1923" t="s">
        <v>1</v>
      </c>
      <c r="CD1923" t="str" cm="1">
        <f t="array" aca="1" ref="CD1923" ca="1">eConcatenar(A1923:CB1923,"|")</f>
        <v>tJDlHG7FMjMyX1YZ|PAR2019-0518|3|ECONOLINE|TABASCO|PARAISO|COLONIA LOS MANGOS|2019-02-03|12900|0|200|50|1|0|0|0|0|0|0|0|0|0|0|0|0|0|0|DOMINGUEZ|JUAREZ|LUZ DEL ALBA|SOLTERO|X|X|ATRÃS DE CHEDRAUI CASA NUMERO 406|COLONIA LOS MANGOS|X|9331373092|X|X|X|ATRÃS DE CHEDRAUI CASA NUMERO 406|X|LUNES|X|X|X|X|X|DOMICILIO |11000|1900|0|0|0|2022-02-02|2022-02-09|x|x|x|x|x|QWZGYZFM9KVTQO|x|HOMBRE|X|12900|X|X|X|X|X|X|X|X|CARDENAS|X|X|X|X|X</v>
      </c>
    </row>
    <row r="1924" spans="1:82" x14ac:dyDescent="0.25">
      <c r="A1924" t="s">
        <v>2058</v>
      </c>
      <c r="B1924" t="s">
        <v>2421</v>
      </c>
      <c r="C1924">
        <v>3</v>
      </c>
      <c r="D1924" t="s">
        <v>3183</v>
      </c>
      <c r="E1924" t="s">
        <v>3188</v>
      </c>
      <c r="F1924" t="s">
        <v>3192</v>
      </c>
      <c r="G1924" t="s">
        <v>3368</v>
      </c>
      <c r="H1924" t="s">
        <v>3864</v>
      </c>
      <c r="I1924">
        <v>14800</v>
      </c>
      <c r="J1924">
        <v>0</v>
      </c>
      <c r="K1924">
        <v>50</v>
      </c>
      <c r="L1924">
        <v>50</v>
      </c>
      <c r="M1924">
        <v>1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>
        <v>0</v>
      </c>
      <c r="Z1924">
        <v>0</v>
      </c>
      <c r="AA1924">
        <v>0</v>
      </c>
      <c r="AB1924" t="s">
        <v>4597</v>
      </c>
      <c r="AC1924" t="s">
        <v>4201</v>
      </c>
      <c r="AD1924" t="s">
        <v>4598</v>
      </c>
      <c r="AE1924" t="s">
        <v>4</v>
      </c>
      <c r="AF1924" t="s">
        <v>1</v>
      </c>
      <c r="AG1924" t="s">
        <v>1</v>
      </c>
      <c r="AH1924" t="s">
        <v>5413</v>
      </c>
      <c r="AI1924" t="s">
        <v>3368</v>
      </c>
      <c r="AJ1924" t="s">
        <v>1</v>
      </c>
      <c r="AK1924">
        <v>9331324040</v>
      </c>
      <c r="AL1924" t="s">
        <v>1</v>
      </c>
      <c r="AM1924" t="s">
        <v>1</v>
      </c>
      <c r="AN1924" t="s">
        <v>1</v>
      </c>
      <c r="AO1924" t="s">
        <v>5413</v>
      </c>
      <c r="AP1924" t="s">
        <v>1</v>
      </c>
      <c r="AQ1924" t="s">
        <v>2</v>
      </c>
      <c r="AR1924" t="s">
        <v>1</v>
      </c>
      <c r="AS1924" t="s">
        <v>1</v>
      </c>
      <c r="AT1924" t="s">
        <v>1</v>
      </c>
      <c r="AU1924" t="s">
        <v>1</v>
      </c>
      <c r="AV1924" t="s">
        <v>1</v>
      </c>
      <c r="AW1924" t="s">
        <v>11</v>
      </c>
      <c r="AX1924">
        <f>Tabla1[[#This Row],[precio del paquete]]-Tabla1[[#This Row],[Saldo_Deudor]]</f>
        <v>1450</v>
      </c>
      <c r="AY1924">
        <v>13350</v>
      </c>
      <c r="AZ1924">
        <v>0</v>
      </c>
      <c r="BA1924">
        <v>0</v>
      </c>
      <c r="BB1924" s="20">
        <v>0</v>
      </c>
      <c r="BC1924" t="s">
        <v>5963</v>
      </c>
      <c r="BD1924" t="s">
        <v>6044</v>
      </c>
      <c r="BE1924" t="s">
        <v>3</v>
      </c>
      <c r="BF1924" t="s">
        <v>3</v>
      </c>
      <c r="BG1924" t="s">
        <v>3</v>
      </c>
      <c r="BH1924" t="s">
        <v>3</v>
      </c>
      <c r="BI1924" t="s">
        <v>3</v>
      </c>
      <c r="BJ1924" s="18" t="s">
        <v>6141</v>
      </c>
      <c r="BK1924" t="s">
        <v>3</v>
      </c>
      <c r="BL1924" t="s">
        <v>132</v>
      </c>
      <c r="BM1924" t="s">
        <v>1</v>
      </c>
      <c r="BN1924">
        <f>Tabla1[[#This Row],[precio del paquete]]</f>
        <v>14800</v>
      </c>
      <c r="BO1924" t="s">
        <v>1</v>
      </c>
      <c r="BP1924" t="s">
        <v>1</v>
      </c>
      <c r="BQ1924" t="s">
        <v>1</v>
      </c>
      <c r="BR1924" t="s">
        <v>1</v>
      </c>
      <c r="BS1924" t="s">
        <v>1</v>
      </c>
      <c r="BT1924" t="s">
        <v>1</v>
      </c>
      <c r="BU1924" t="s">
        <v>1</v>
      </c>
      <c r="BV1924" t="s">
        <v>1</v>
      </c>
      <c r="BW1924" t="s">
        <v>0</v>
      </c>
      <c r="BX1924" t="s">
        <v>1</v>
      </c>
      <c r="BY1924" t="s">
        <v>1</v>
      </c>
      <c r="BZ1924" t="s">
        <v>1</v>
      </c>
      <c r="CA1924" t="s">
        <v>1</v>
      </c>
      <c r="CB1924" t="s">
        <v>1</v>
      </c>
      <c r="CD1924" t="str" cm="1">
        <f t="array" aca="1" ref="CD1924" ca="1">eConcatenar(A1924:CB1924,"|")</f>
        <v>YN10FH6CPwzEtRNl|PAR2021-3773|3|MEMORIAL|TABASCO|PARAISO|FRACCIONAMIENTO LOS COCOS|2021-10-25|14800|0|50|50|1|0|0|0|0|0|0|0|0|0|0|0|0|0|0|ROMERO|HERNANDEZ|ROSA ELENA|SOLTERO|X|X|PALMA REAL MANZANA 16 LOTE 31|FRACCIONAMIENTO LOS COCOS|X|9331324040|X|X|X|PALMA REAL MANZANA 16 LOTE 31|X|LUNES|X|X|X|X|X|DOMICILIO |1450|13350|0|0|0|2022-02-02|2022-02-09|x|x|x|x|x|QWZGYZFM9KVTQO|x|HOMBRE|X|14800|X|X|X|X|X|X|X|X|CARDENAS|X|X|X|X|X</v>
      </c>
    </row>
    <row r="1925" spans="1:82" x14ac:dyDescent="0.25">
      <c r="A1925" t="s">
        <v>2059</v>
      </c>
      <c r="B1925" t="s">
        <v>2896</v>
      </c>
      <c r="C1925">
        <v>3</v>
      </c>
      <c r="D1925" t="s">
        <v>4176</v>
      </c>
      <c r="E1925" t="s">
        <v>3188</v>
      </c>
      <c r="F1925" t="s">
        <v>3192</v>
      </c>
      <c r="G1925" t="s">
        <v>3622</v>
      </c>
      <c r="H1925" t="s">
        <v>3900</v>
      </c>
      <c r="I1925">
        <v>35000</v>
      </c>
      <c r="J1925">
        <v>0</v>
      </c>
      <c r="K1925">
        <v>500</v>
      </c>
      <c r="L1925">
        <v>50</v>
      </c>
      <c r="M1925">
        <v>1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  <c r="AA1925">
        <v>0</v>
      </c>
      <c r="AB1925" t="s">
        <v>4444</v>
      </c>
      <c r="AC1925" t="s">
        <v>4385</v>
      </c>
      <c r="AD1925" t="s">
        <v>4719</v>
      </c>
      <c r="AE1925" t="s">
        <v>4</v>
      </c>
      <c r="AF1925" t="s">
        <v>1</v>
      </c>
      <c r="AG1925" t="s">
        <v>1</v>
      </c>
      <c r="AH1925" t="s">
        <v>5738</v>
      </c>
      <c r="AI1925" t="s">
        <v>3622</v>
      </c>
      <c r="AJ1925" t="s">
        <v>1</v>
      </c>
      <c r="AK1925">
        <v>9331649175</v>
      </c>
      <c r="AL1925" t="s">
        <v>1</v>
      </c>
      <c r="AM1925" t="s">
        <v>1</v>
      </c>
      <c r="AN1925" t="s">
        <v>1</v>
      </c>
      <c r="AO1925" t="s">
        <v>5738</v>
      </c>
      <c r="AP1925" t="s">
        <v>1</v>
      </c>
      <c r="AQ1925" t="s">
        <v>2</v>
      </c>
      <c r="AR1925" t="s">
        <v>1</v>
      </c>
      <c r="AS1925" t="s">
        <v>1</v>
      </c>
      <c r="AT1925" t="s">
        <v>1</v>
      </c>
      <c r="AU1925" t="s">
        <v>1</v>
      </c>
      <c r="AV1925" t="s">
        <v>1</v>
      </c>
      <c r="AW1925" t="s">
        <v>11</v>
      </c>
      <c r="AX1925">
        <f>Tabla1[[#This Row],[precio del paquete]]-Tabla1[[#This Row],[Saldo_Deudor]]</f>
        <v>2500</v>
      </c>
      <c r="AY1925">
        <v>32500</v>
      </c>
      <c r="AZ1925">
        <v>0</v>
      </c>
      <c r="BA1925">
        <v>0</v>
      </c>
      <c r="BB1925" s="20">
        <v>0</v>
      </c>
      <c r="BC1925" t="s">
        <v>5963</v>
      </c>
      <c r="BD1925" t="s">
        <v>6044</v>
      </c>
      <c r="BE1925" t="s">
        <v>3</v>
      </c>
      <c r="BF1925" t="s">
        <v>3</v>
      </c>
      <c r="BG1925" t="s">
        <v>3</v>
      </c>
      <c r="BH1925" t="s">
        <v>3</v>
      </c>
      <c r="BI1925" t="s">
        <v>3</v>
      </c>
      <c r="BJ1925" s="19" t="s">
        <v>6141</v>
      </c>
      <c r="BK1925" t="s">
        <v>3</v>
      </c>
      <c r="BL1925" t="s">
        <v>132</v>
      </c>
      <c r="BM1925" t="s">
        <v>1</v>
      </c>
      <c r="BN1925">
        <f>Tabla1[[#This Row],[precio del paquete]]</f>
        <v>35000</v>
      </c>
      <c r="BO1925" t="s">
        <v>1</v>
      </c>
      <c r="BP1925" t="s">
        <v>1</v>
      </c>
      <c r="BQ1925" t="s">
        <v>1</v>
      </c>
      <c r="BR1925" t="s">
        <v>1</v>
      </c>
      <c r="BS1925" t="s">
        <v>1</v>
      </c>
      <c r="BT1925" t="s">
        <v>1</v>
      </c>
      <c r="BU1925" t="s">
        <v>1</v>
      </c>
      <c r="BV1925" t="s">
        <v>1</v>
      </c>
      <c r="BW1925" t="s">
        <v>0</v>
      </c>
      <c r="BX1925" t="s">
        <v>1</v>
      </c>
      <c r="BY1925" t="s">
        <v>1</v>
      </c>
      <c r="BZ1925" t="s">
        <v>1</v>
      </c>
      <c r="CA1925" t="s">
        <v>1</v>
      </c>
      <c r="CB1925" t="s">
        <v>1</v>
      </c>
      <c r="CD1925" t="str" cm="1">
        <f t="array" aca="1" ref="CD1925" ca="1">eConcatenar(A1925:CB1925,"|")</f>
        <v>Z4fIcrj4rOFPBPFP|PAR2021-3587|3|DELUX|TABASCO|PARAISO|VILLA PUERTO CEIBA|2021-12-11|35000|0|500|50|1|0|0|0|0|0|0|0|0|0|0|0|0|0|0|MENDOZA|SANTOS|GRACIELA|SOLTERO|X|X|CALLE 20 DE NOVIEMBRE SIN NUMERO|VILLA PUERTO CEIBA|X|9331649175|X|X|X|CALLE 20 DE NOVIEMBRE SIN NUMERO|X|LUNES|X|X|X|X|X|DOMICILIO |2500|32500|0|0|0|2022-02-02|2022-02-09|x|x|x|x|x|QWZGYZFM9KVTQO|x|HOMBRE|X|35000|X|X|X|X|X|X|X|X|CARDENAS|X|X|X|X|X</v>
      </c>
    </row>
    <row r="1926" spans="1:82" x14ac:dyDescent="0.25">
      <c r="A1926" t="s">
        <v>2060</v>
      </c>
      <c r="B1926" t="s">
        <v>2897</v>
      </c>
      <c r="C1926">
        <v>3</v>
      </c>
      <c r="D1926" t="s">
        <v>3183</v>
      </c>
      <c r="E1926" t="s">
        <v>3188</v>
      </c>
      <c r="F1926" t="s">
        <v>3192</v>
      </c>
      <c r="G1926" t="s">
        <v>3622</v>
      </c>
      <c r="H1926" t="s">
        <v>4077</v>
      </c>
      <c r="I1926">
        <v>14800</v>
      </c>
      <c r="J1926">
        <v>0</v>
      </c>
      <c r="K1926">
        <v>400</v>
      </c>
      <c r="L1926">
        <v>50</v>
      </c>
      <c r="M1926">
        <v>2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0</v>
      </c>
      <c r="AA1926">
        <v>0</v>
      </c>
      <c r="AB1926" t="s">
        <v>4206</v>
      </c>
      <c r="AC1926" t="s">
        <v>4183</v>
      </c>
      <c r="AD1926" t="s">
        <v>4977</v>
      </c>
      <c r="AE1926" t="s">
        <v>4</v>
      </c>
      <c r="AF1926" t="s">
        <v>1</v>
      </c>
      <c r="AG1926" t="s">
        <v>1</v>
      </c>
      <c r="AH1926" t="s">
        <v>5739</v>
      </c>
      <c r="AI1926" t="s">
        <v>3622</v>
      </c>
      <c r="AJ1926" t="s">
        <v>1</v>
      </c>
      <c r="AK1926">
        <v>9331515611</v>
      </c>
      <c r="AL1926" t="s">
        <v>1</v>
      </c>
      <c r="AM1926" t="s">
        <v>1</v>
      </c>
      <c r="AN1926" t="s">
        <v>1</v>
      </c>
      <c r="AO1926" t="s">
        <v>5739</v>
      </c>
      <c r="AP1926" t="s">
        <v>1</v>
      </c>
      <c r="AQ1926" t="s">
        <v>2</v>
      </c>
      <c r="AR1926" t="s">
        <v>1</v>
      </c>
      <c r="AS1926" t="s">
        <v>1</v>
      </c>
      <c r="AT1926" t="s">
        <v>1</v>
      </c>
      <c r="AU1926" t="s">
        <v>1</v>
      </c>
      <c r="AV1926" t="s">
        <v>1</v>
      </c>
      <c r="AW1926" t="s">
        <v>11</v>
      </c>
      <c r="AX1926">
        <f>Tabla1[[#This Row],[precio del paquete]]-Tabla1[[#This Row],[Saldo_Deudor]]</f>
        <v>600</v>
      </c>
      <c r="AY1926">
        <v>14200</v>
      </c>
      <c r="AZ1926">
        <v>0</v>
      </c>
      <c r="BA1926">
        <v>0</v>
      </c>
      <c r="BB1926" s="20">
        <v>0</v>
      </c>
      <c r="BC1926" t="s">
        <v>4077</v>
      </c>
      <c r="BD1926" t="s">
        <v>5965</v>
      </c>
      <c r="BE1926" t="s">
        <v>3</v>
      </c>
      <c r="BF1926" t="s">
        <v>3</v>
      </c>
      <c r="BG1926" t="s">
        <v>3</v>
      </c>
      <c r="BH1926" t="s">
        <v>3</v>
      </c>
      <c r="BI1926" t="s">
        <v>3</v>
      </c>
      <c r="BJ1926" s="18" t="s">
        <v>6141</v>
      </c>
      <c r="BK1926" t="s">
        <v>3</v>
      </c>
      <c r="BL1926" t="s">
        <v>132</v>
      </c>
      <c r="BM1926" t="s">
        <v>1</v>
      </c>
      <c r="BN1926">
        <f>Tabla1[[#This Row],[precio del paquete]]</f>
        <v>14800</v>
      </c>
      <c r="BO1926" t="s">
        <v>1</v>
      </c>
      <c r="BP1926" t="s">
        <v>1</v>
      </c>
      <c r="BQ1926" t="s">
        <v>1</v>
      </c>
      <c r="BR1926" t="s">
        <v>1</v>
      </c>
      <c r="BS1926" t="s">
        <v>1</v>
      </c>
      <c r="BT1926" t="s">
        <v>1</v>
      </c>
      <c r="BU1926" t="s">
        <v>1</v>
      </c>
      <c r="BV1926" t="s">
        <v>1</v>
      </c>
      <c r="BW1926" t="s">
        <v>0</v>
      </c>
      <c r="BX1926" t="s">
        <v>1</v>
      </c>
      <c r="BY1926" t="s">
        <v>1</v>
      </c>
      <c r="BZ1926" t="s">
        <v>1</v>
      </c>
      <c r="CA1926" t="s">
        <v>1</v>
      </c>
      <c r="CB1926" t="s">
        <v>1</v>
      </c>
      <c r="CD1926" t="str" cm="1">
        <f t="array" aca="1" ref="CD1926" ca="1">eConcatenar(A1926:CB1926,"|")</f>
        <v>VDlbbc8k8axYsAnm|PAR2022-0116|3|MEMORIAL|TABASCO|PARAISO|VILLA PUERTO CEIBA|2022-06-01|14800|0|400|50|2|0|0|0|0|0|0|0|0|0|0|0|0|0|0|MARTINEZ|DE LA CRUZ|ONORIA|SOLTERO|X|X|CALLE 12 DE OCTUBRE ESQUINA CON CALLE OSTION|VILLA PUERTO CEIBA|X|9331515611|X|X|X|CALLE 12 DE OCTUBRE ESQUINA CON CALLE OSTION|X|LUNES|X|X|X|X|X|DOMICILIO |600|14200|0|0|0|2022-06-01|2022-06-08|x|x|x|x|x|QWZGYZFM9KVTQO|x|HOMBRE|X|14800|X|X|X|X|X|X|X|X|CARDENAS|X|X|X|X|X</v>
      </c>
    </row>
    <row r="1927" spans="1:82" x14ac:dyDescent="0.25">
      <c r="A1927" t="s">
        <v>2061</v>
      </c>
      <c r="B1927" t="s">
        <v>2735</v>
      </c>
      <c r="C1927">
        <v>3</v>
      </c>
      <c r="D1927" t="s">
        <v>3183</v>
      </c>
      <c r="E1927" t="s">
        <v>3188</v>
      </c>
      <c r="F1927" t="s">
        <v>3192</v>
      </c>
      <c r="G1927" t="s">
        <v>3543</v>
      </c>
      <c r="H1927" t="s">
        <v>3932</v>
      </c>
      <c r="I1927">
        <v>14800</v>
      </c>
      <c r="J1927">
        <v>0</v>
      </c>
      <c r="K1927">
        <v>50</v>
      </c>
      <c r="L1927">
        <v>50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>
        <v>0</v>
      </c>
      <c r="Z1927">
        <v>0</v>
      </c>
      <c r="AA1927">
        <v>0</v>
      </c>
      <c r="AB1927" t="s">
        <v>4305</v>
      </c>
      <c r="AC1927" t="s">
        <v>4859</v>
      </c>
      <c r="AD1927" t="s">
        <v>4860</v>
      </c>
      <c r="AE1927" t="s">
        <v>4</v>
      </c>
      <c r="AF1927" t="s">
        <v>1</v>
      </c>
      <c r="AG1927" t="s">
        <v>1</v>
      </c>
      <c r="AH1927" t="s">
        <v>5636</v>
      </c>
      <c r="AI1927" t="s">
        <v>3543</v>
      </c>
      <c r="AJ1927" t="s">
        <v>1</v>
      </c>
      <c r="AK1927">
        <v>9331597422</v>
      </c>
      <c r="AL1927" t="s">
        <v>1</v>
      </c>
      <c r="AM1927" t="s">
        <v>1</v>
      </c>
      <c r="AN1927" t="s">
        <v>1</v>
      </c>
      <c r="AO1927" t="s">
        <v>5636</v>
      </c>
      <c r="AP1927" t="s">
        <v>1</v>
      </c>
      <c r="AQ1927" t="s">
        <v>2</v>
      </c>
      <c r="AR1927" t="s">
        <v>1</v>
      </c>
      <c r="AS1927" t="s">
        <v>1</v>
      </c>
      <c r="AT1927" t="s">
        <v>1</v>
      </c>
      <c r="AU1927" t="s">
        <v>1</v>
      </c>
      <c r="AV1927" t="s">
        <v>1</v>
      </c>
      <c r="AW1927" t="s">
        <v>11</v>
      </c>
      <c r="AX1927">
        <f>Tabla1[[#This Row],[precio del paquete]]-Tabla1[[#This Row],[Saldo_Deudor]]</f>
        <v>2150</v>
      </c>
      <c r="AY1927">
        <v>12650</v>
      </c>
      <c r="AZ1927">
        <v>0</v>
      </c>
      <c r="BA1927">
        <v>0</v>
      </c>
      <c r="BB1927" s="20">
        <v>0</v>
      </c>
      <c r="BC1927" t="s">
        <v>5963</v>
      </c>
      <c r="BD1927" t="s">
        <v>6044</v>
      </c>
      <c r="BE1927" t="s">
        <v>3</v>
      </c>
      <c r="BF1927" t="s">
        <v>3</v>
      </c>
      <c r="BG1927" t="s">
        <v>3</v>
      </c>
      <c r="BH1927" t="s">
        <v>3</v>
      </c>
      <c r="BI1927" t="s">
        <v>3</v>
      </c>
      <c r="BJ1927" s="19" t="s">
        <v>6141</v>
      </c>
      <c r="BK1927" t="s">
        <v>3</v>
      </c>
      <c r="BL1927" t="s">
        <v>132</v>
      </c>
      <c r="BM1927" t="s">
        <v>1</v>
      </c>
      <c r="BN1927">
        <f>Tabla1[[#This Row],[precio del paquete]]</f>
        <v>14800</v>
      </c>
      <c r="BO1927" t="s">
        <v>1</v>
      </c>
      <c r="BP1927" t="s">
        <v>1</v>
      </c>
      <c r="BQ1927" t="s">
        <v>1</v>
      </c>
      <c r="BR1927" t="s">
        <v>1</v>
      </c>
      <c r="BS1927" t="s">
        <v>1</v>
      </c>
      <c r="BT1927" t="s">
        <v>1</v>
      </c>
      <c r="BU1927" t="s">
        <v>1</v>
      </c>
      <c r="BV1927" t="s">
        <v>1</v>
      </c>
      <c r="BW1927" t="s">
        <v>0</v>
      </c>
      <c r="BX1927" t="s">
        <v>1</v>
      </c>
      <c r="BY1927" t="s">
        <v>1</v>
      </c>
      <c r="BZ1927" t="s">
        <v>1</v>
      </c>
      <c r="CA1927" t="s">
        <v>1</v>
      </c>
      <c r="CB1927" t="s">
        <v>1</v>
      </c>
      <c r="CD1927" t="str" cm="1">
        <f t="array" aca="1" ref="CD1927" ca="1">eConcatenar(A1927:CB1927,"|")</f>
        <v>IQ5rRV0t7mAhtiou|PAR2021-2586|3|MEMORIAL|TABASCO|PARAISO|RANCHERIA OCCIDENTE PRIMERA SECCION|2021-12-08|14800|0|50|50|0|0|0|0|0|0|0|0|0|0|0|0|0|0|0|SANCHEZ|RABANALES|CARLOS DANIEL|SOLTERO|X|X|CARRETERA A PARAISO SIN NUMERO|RANCHERIA OCCIDENTE PRIMERA SECCION|X|9331597422|X|X|X|CARRETERA A PARAISO SIN NUMERO|X|LUNES|X|X|X|X|X|DOMICILIO |2150|12650|0|0|0|2022-02-02|2022-02-09|x|x|x|x|x|QWZGYZFM9KVTQO|x|HOMBRE|X|14800|X|X|X|X|X|X|X|X|CARDENAS|X|X|X|X|X</v>
      </c>
    </row>
    <row r="1928" spans="1:82" x14ac:dyDescent="0.25">
      <c r="A1928" t="s">
        <v>2062</v>
      </c>
      <c r="B1928" t="s">
        <v>2683</v>
      </c>
      <c r="C1928">
        <v>3</v>
      </c>
      <c r="D1928" t="s">
        <v>3183</v>
      </c>
      <c r="E1928" t="s">
        <v>3188</v>
      </c>
      <c r="F1928" t="s">
        <v>0</v>
      </c>
      <c r="G1928" t="s">
        <v>3513</v>
      </c>
      <c r="H1928" t="s">
        <v>3838</v>
      </c>
      <c r="I1928">
        <v>14800</v>
      </c>
      <c r="J1928">
        <v>0</v>
      </c>
      <c r="K1928">
        <v>200</v>
      </c>
      <c r="L1928">
        <v>50</v>
      </c>
      <c r="M1928">
        <v>2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0</v>
      </c>
      <c r="Z1928">
        <v>0</v>
      </c>
      <c r="AA1928">
        <v>0</v>
      </c>
      <c r="AB1928" t="s">
        <v>4822</v>
      </c>
      <c r="AC1928" t="s">
        <v>4425</v>
      </c>
      <c r="AD1928" t="s">
        <v>4355</v>
      </c>
      <c r="AE1928" t="s">
        <v>4</v>
      </c>
      <c r="AF1928" t="s">
        <v>1</v>
      </c>
      <c r="AG1928" t="s">
        <v>1</v>
      </c>
      <c r="AH1928" t="s">
        <v>5597</v>
      </c>
      <c r="AI1928" t="s">
        <v>3513</v>
      </c>
      <c r="AJ1928" t="s">
        <v>1</v>
      </c>
      <c r="AK1928">
        <v>9141133458</v>
      </c>
      <c r="AL1928" t="s">
        <v>1</v>
      </c>
      <c r="AM1928" t="s">
        <v>1</v>
      </c>
      <c r="AN1928" t="s">
        <v>1</v>
      </c>
      <c r="AO1928" t="s">
        <v>5597</v>
      </c>
      <c r="AP1928" t="s">
        <v>1</v>
      </c>
      <c r="AQ1928" t="s">
        <v>2</v>
      </c>
      <c r="AR1928" t="s">
        <v>1</v>
      </c>
      <c r="AS1928" t="s">
        <v>1</v>
      </c>
      <c r="AT1928" t="s">
        <v>1</v>
      </c>
      <c r="AU1928" t="s">
        <v>1</v>
      </c>
      <c r="AV1928" t="s">
        <v>1</v>
      </c>
      <c r="AW1928" t="s">
        <v>11</v>
      </c>
      <c r="AX1928">
        <f>Tabla1[[#This Row],[precio del paquete]]-Tabla1[[#This Row],[Saldo_Deudor]]</f>
        <v>3900</v>
      </c>
      <c r="AY1928">
        <v>10900</v>
      </c>
      <c r="AZ1928">
        <v>0</v>
      </c>
      <c r="BA1928">
        <v>0</v>
      </c>
      <c r="BB1928" s="20">
        <v>0</v>
      </c>
      <c r="BC1928" t="s">
        <v>5974</v>
      </c>
      <c r="BD1928" t="s">
        <v>6064</v>
      </c>
      <c r="BE1928" t="s">
        <v>3</v>
      </c>
      <c r="BF1928" t="s">
        <v>3</v>
      </c>
      <c r="BG1928" t="s">
        <v>3</v>
      </c>
      <c r="BH1928" t="s">
        <v>3</v>
      </c>
      <c r="BI1928" t="s">
        <v>3</v>
      </c>
      <c r="BJ1928" s="18" t="s">
        <v>6141</v>
      </c>
      <c r="BK1928" t="s">
        <v>3</v>
      </c>
      <c r="BL1928" t="s">
        <v>132</v>
      </c>
      <c r="BM1928" t="s">
        <v>1</v>
      </c>
      <c r="BN1928">
        <f>Tabla1[[#This Row],[precio del paquete]]</f>
        <v>14800</v>
      </c>
      <c r="BO1928" t="s">
        <v>1</v>
      </c>
      <c r="BP1928" t="s">
        <v>1</v>
      </c>
      <c r="BQ1928" t="s">
        <v>1</v>
      </c>
      <c r="BR1928" t="s">
        <v>1</v>
      </c>
      <c r="BS1928" t="s">
        <v>1</v>
      </c>
      <c r="BT1928" t="s">
        <v>1</v>
      </c>
      <c r="BU1928" t="s">
        <v>1</v>
      </c>
      <c r="BV1928" t="s">
        <v>1</v>
      </c>
      <c r="BW1928" t="s">
        <v>0</v>
      </c>
      <c r="BX1928" t="s">
        <v>1</v>
      </c>
      <c r="BY1928" t="s">
        <v>1</v>
      </c>
      <c r="BZ1928" t="s">
        <v>1</v>
      </c>
      <c r="CA1928" t="s">
        <v>1</v>
      </c>
      <c r="CB1928" t="s">
        <v>1</v>
      </c>
      <c r="CD1928" t="str" cm="1">
        <f t="array" aca="1" ref="CD1928" ca="1">eConcatenar(A1928:CB1928,"|")</f>
        <v>iPTFsdnKLevj1nJO|CAR2021-1361|3|MEMORIAL|TABASCO|CARDENAS|RANCHERIA HUAPACAL PRIMERA SECCION|2021-04-19|14800|0|200|50|2|0|0|0|0|0|0|0|0|0|0|0|0|0|0|ARELLANO|ESCALANTE|MARIBEL|SOLTERO|X|X|CALLE HUAPACAL PRIMERA SECCION |RANCHERIA HUAPACAL PRIMERA SECCION|X|9141133458|X|X|X|CALLE HUAPACAL PRIMERA SECCION |X|LUNES|X|X|X|X|X|DOMICILIO |3900|10900|0|0|0|2022-03-02|2022-03-09|x|x|x|x|x|QWZGYZFM9KVTQO|x|HOMBRE|X|14800|X|X|X|X|X|X|X|X|CARDENAS|X|X|X|X|X</v>
      </c>
    </row>
    <row r="1929" spans="1:82" x14ac:dyDescent="0.25">
      <c r="A1929" t="s">
        <v>2063</v>
      </c>
      <c r="B1929" t="s">
        <v>2684</v>
      </c>
      <c r="C1929">
        <v>3</v>
      </c>
      <c r="D1929" t="s">
        <v>3183</v>
      </c>
      <c r="E1929" t="s">
        <v>3188</v>
      </c>
      <c r="F1929" t="s">
        <v>0</v>
      </c>
      <c r="G1929" t="s">
        <v>3513</v>
      </c>
      <c r="H1929" t="s">
        <v>3884</v>
      </c>
      <c r="I1929">
        <v>14800</v>
      </c>
      <c r="J1929">
        <v>0</v>
      </c>
      <c r="K1929">
        <v>100</v>
      </c>
      <c r="L1929">
        <v>50</v>
      </c>
      <c r="M1929">
        <v>1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0</v>
      </c>
      <c r="AA1929">
        <v>0</v>
      </c>
      <c r="AB1929" t="s">
        <v>4212</v>
      </c>
      <c r="AC1929" t="s">
        <v>4186</v>
      </c>
      <c r="AD1929" t="s">
        <v>4684</v>
      </c>
      <c r="AE1929" t="s">
        <v>4</v>
      </c>
      <c r="AF1929" t="s">
        <v>1</v>
      </c>
      <c r="AG1929" t="s">
        <v>1</v>
      </c>
      <c r="AH1929" t="s">
        <v>5598</v>
      </c>
      <c r="AI1929" t="s">
        <v>3513</v>
      </c>
      <c r="AJ1929" t="s">
        <v>1</v>
      </c>
      <c r="AK1929">
        <v>9141130947</v>
      </c>
      <c r="AL1929" t="s">
        <v>1</v>
      </c>
      <c r="AM1929" t="s">
        <v>1</v>
      </c>
      <c r="AN1929" t="s">
        <v>1</v>
      </c>
      <c r="AO1929" t="s">
        <v>5598</v>
      </c>
      <c r="AP1929" t="s">
        <v>1</v>
      </c>
      <c r="AQ1929" t="s">
        <v>2</v>
      </c>
      <c r="AR1929" t="s">
        <v>1</v>
      </c>
      <c r="AS1929" t="s">
        <v>1</v>
      </c>
      <c r="AT1929" t="s">
        <v>1</v>
      </c>
      <c r="AU1929" t="s">
        <v>1</v>
      </c>
      <c r="AV1929" t="s">
        <v>1</v>
      </c>
      <c r="AW1929" t="s">
        <v>11</v>
      </c>
      <c r="AX1929">
        <f>Tabla1[[#This Row],[precio del paquete]]-Tabla1[[#This Row],[Saldo_Deudor]]</f>
        <v>2700</v>
      </c>
      <c r="AY1929">
        <v>12100</v>
      </c>
      <c r="AZ1929">
        <v>0</v>
      </c>
      <c r="BA1929">
        <v>0</v>
      </c>
      <c r="BB1929" s="20">
        <v>0</v>
      </c>
      <c r="BC1929" t="s">
        <v>5963</v>
      </c>
      <c r="BD1929" t="s">
        <v>6044</v>
      </c>
      <c r="BE1929" t="s">
        <v>3</v>
      </c>
      <c r="BF1929" t="s">
        <v>3</v>
      </c>
      <c r="BG1929" t="s">
        <v>3</v>
      </c>
      <c r="BH1929" t="s">
        <v>3</v>
      </c>
      <c r="BI1929" t="s">
        <v>3</v>
      </c>
      <c r="BJ1929" s="19" t="s">
        <v>6150</v>
      </c>
      <c r="BK1929" t="s">
        <v>3</v>
      </c>
      <c r="BL1929" t="s">
        <v>132</v>
      </c>
      <c r="BM1929" t="s">
        <v>1</v>
      </c>
      <c r="BN1929">
        <f>Tabla1[[#This Row],[precio del paquete]]</f>
        <v>14800</v>
      </c>
      <c r="BO1929" t="s">
        <v>1</v>
      </c>
      <c r="BP1929" t="s">
        <v>1</v>
      </c>
      <c r="BQ1929" t="s">
        <v>1</v>
      </c>
      <c r="BR1929" t="s">
        <v>1</v>
      </c>
      <c r="BS1929" t="s">
        <v>1</v>
      </c>
      <c r="BT1929" t="s">
        <v>1</v>
      </c>
      <c r="BU1929" t="s">
        <v>1</v>
      </c>
      <c r="BV1929" t="s">
        <v>1</v>
      </c>
      <c r="BW1929" t="s">
        <v>0</v>
      </c>
      <c r="BX1929" t="s">
        <v>1</v>
      </c>
      <c r="BY1929" t="s">
        <v>1</v>
      </c>
      <c r="BZ1929" t="s">
        <v>1</v>
      </c>
      <c r="CA1929" t="s">
        <v>1</v>
      </c>
      <c r="CB1929" t="s">
        <v>1</v>
      </c>
      <c r="CD1929" t="str" cm="1">
        <f t="array" aca="1" ref="CD1929" ca="1">eConcatenar(A1929:CB1929,"|")</f>
        <v>j9LRDuhzWvL6doh5|CAR2021-1940|3|MEMORIAL|TABASCO|CARDENAS|RANCHERIA HUAPACAL PRIMERA SECCION|2021-08-06|14800|0|100|50|1|0|0|0|0|0|0|0|0|0|0|0|0|0|0|RAMIREZ|GARCIA|JOSE MARIA|SOLTERO|X|X|CARRETERA AL CARMEN|RANCHERIA HUAPACAL PRIMERA SECCION|X|9141130947|X|X|X|CARRETERA AL CARMEN|X|LUNES|X|X|X|X|X|DOMICILIO |2700|12100|0|0|0|2022-02-02|2022-02-09|x|x|x|x|x|AARMQKP7RFVCNAK|x|HOMBRE|X|14800|X|X|X|X|X|X|X|X|CARDENAS|X|X|X|X|X</v>
      </c>
    </row>
    <row r="1930" spans="1:82" x14ac:dyDescent="0.25">
      <c r="A1930" t="s">
        <v>2064</v>
      </c>
      <c r="B1930" t="s">
        <v>2721</v>
      </c>
      <c r="C1930">
        <v>3</v>
      </c>
      <c r="D1930" t="s">
        <v>3183</v>
      </c>
      <c r="E1930" t="s">
        <v>3188</v>
      </c>
      <c r="F1930" t="s">
        <v>3191</v>
      </c>
      <c r="G1930" t="s">
        <v>3536</v>
      </c>
      <c r="H1930" t="s">
        <v>4021</v>
      </c>
      <c r="I1930">
        <v>14800</v>
      </c>
      <c r="J1930">
        <v>0</v>
      </c>
      <c r="K1930">
        <v>100</v>
      </c>
      <c r="L1930">
        <v>50</v>
      </c>
      <c r="M1930">
        <v>1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0</v>
      </c>
      <c r="W1930">
        <v>0</v>
      </c>
      <c r="X1930">
        <v>0</v>
      </c>
      <c r="Y1930">
        <v>0</v>
      </c>
      <c r="Z1930">
        <v>0</v>
      </c>
      <c r="AA1930">
        <v>0</v>
      </c>
      <c r="AB1930" t="s">
        <v>4314</v>
      </c>
      <c r="AC1930" t="s">
        <v>4188</v>
      </c>
      <c r="AD1930" t="s">
        <v>4853</v>
      </c>
      <c r="AE1930" t="s">
        <v>4</v>
      </c>
      <c r="AF1930" t="s">
        <v>1</v>
      </c>
      <c r="AG1930" t="s">
        <v>1</v>
      </c>
      <c r="AH1930" t="s">
        <v>5626</v>
      </c>
      <c r="AI1930" t="s">
        <v>3536</v>
      </c>
      <c r="AJ1930" t="s">
        <v>1</v>
      </c>
      <c r="AK1930">
        <v>9331125998</v>
      </c>
      <c r="AL1930" t="s">
        <v>1</v>
      </c>
      <c r="AM1930" t="s">
        <v>1</v>
      </c>
      <c r="AN1930" t="s">
        <v>1</v>
      </c>
      <c r="AO1930" t="s">
        <v>5626</v>
      </c>
      <c r="AP1930" t="s">
        <v>1</v>
      </c>
      <c r="AQ1930" t="s">
        <v>2</v>
      </c>
      <c r="AR1930" t="s">
        <v>1</v>
      </c>
      <c r="AS1930" t="s">
        <v>1</v>
      </c>
      <c r="AT1930" t="s">
        <v>1</v>
      </c>
      <c r="AU1930" t="s">
        <v>1</v>
      </c>
      <c r="AV1930" t="s">
        <v>1</v>
      </c>
      <c r="AW1930" t="s">
        <v>11</v>
      </c>
      <c r="AX1930">
        <f>Tabla1[[#This Row],[precio del paquete]]-Tabla1[[#This Row],[Saldo_Deudor]]</f>
        <v>5800</v>
      </c>
      <c r="AY1930">
        <v>9000</v>
      </c>
      <c r="AZ1930">
        <v>0</v>
      </c>
      <c r="BA1930">
        <v>0</v>
      </c>
      <c r="BB1930" s="20">
        <v>0</v>
      </c>
      <c r="BC1930" t="s">
        <v>5974</v>
      </c>
      <c r="BD1930" t="s">
        <v>6064</v>
      </c>
      <c r="BE1930" t="s">
        <v>3</v>
      </c>
      <c r="BF1930" t="s">
        <v>3</v>
      </c>
      <c r="BG1930" t="s">
        <v>3</v>
      </c>
      <c r="BH1930" t="s">
        <v>3</v>
      </c>
      <c r="BI1930" t="s">
        <v>3</v>
      </c>
      <c r="BJ1930" s="18" t="s">
        <v>6150</v>
      </c>
      <c r="BK1930" t="s">
        <v>3</v>
      </c>
      <c r="BL1930" t="s">
        <v>132</v>
      </c>
      <c r="BM1930" t="s">
        <v>1</v>
      </c>
      <c r="BN1930">
        <f>Tabla1[[#This Row],[precio del paquete]]</f>
        <v>14800</v>
      </c>
      <c r="BO1930" t="s">
        <v>1</v>
      </c>
      <c r="BP1930" t="s">
        <v>1</v>
      </c>
      <c r="BQ1930" t="s">
        <v>1</v>
      </c>
      <c r="BR1930" t="s">
        <v>1</v>
      </c>
      <c r="BS1930" t="s">
        <v>1</v>
      </c>
      <c r="BT1930" t="s">
        <v>1</v>
      </c>
      <c r="BU1930" t="s">
        <v>1</v>
      </c>
      <c r="BV1930" t="s">
        <v>1</v>
      </c>
      <c r="BW1930" t="s">
        <v>0</v>
      </c>
      <c r="BX1930" t="s">
        <v>1</v>
      </c>
      <c r="BY1930" t="s">
        <v>1</v>
      </c>
      <c r="BZ1930" t="s">
        <v>1</v>
      </c>
      <c r="CA1930" t="s">
        <v>1</v>
      </c>
      <c r="CB1930" t="s">
        <v>1</v>
      </c>
      <c r="CD1930" t="str" cm="1">
        <f t="array" aca="1" ref="CD1930" ca="1">eConcatenar(A1930:CB1930,"|")</f>
        <v>8gqYI8n0a9HO2NSr|CAR2021-1792|3|MEMORIAL|TABASCO|CUNDUACAN|RANCHERIA NICOLAS BRAVO CUARTA SECCION |2021-05-31|14800|0|100|50|1|0|0|0|0|0|0|0|0|0|0|0|0|0|0|CASTILLO|ARIAS|ROSALBA|SOLTERO|X|X|CARRETERA A TILAPA SIN NUMERO|RANCHERIA NICOLAS BRAVO CUARTA SECCION |X|9331125998|X|X|X|CARRETERA A TILAPA SIN NUMERO|X|LUNES|X|X|X|X|X|DOMICILIO |5800|9000|0|0|0|2022-03-02|2022-03-09|x|x|x|x|x|AARMQKP7RFVCNAK|x|HOMBRE|X|14800|X|X|X|X|X|X|X|X|CARDENAS|X|X|X|X|X</v>
      </c>
    </row>
    <row r="1931" spans="1:82" x14ac:dyDescent="0.25">
      <c r="A1931" t="s">
        <v>2065</v>
      </c>
      <c r="B1931" t="s">
        <v>2325</v>
      </c>
      <c r="C1931">
        <v>3</v>
      </c>
      <c r="D1931" t="s">
        <v>3187</v>
      </c>
      <c r="E1931" t="s">
        <v>3188</v>
      </c>
      <c r="F1931" t="s">
        <v>3191</v>
      </c>
      <c r="G1931" t="s">
        <v>3310</v>
      </c>
      <c r="H1931" t="s">
        <v>3879</v>
      </c>
      <c r="I1931">
        <v>12900</v>
      </c>
      <c r="J1931">
        <v>0</v>
      </c>
      <c r="K1931">
        <v>400</v>
      </c>
      <c r="L1931">
        <v>50</v>
      </c>
      <c r="M1931">
        <v>2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0</v>
      </c>
      <c r="AA1931">
        <v>0</v>
      </c>
      <c r="AB1931" t="s">
        <v>4501</v>
      </c>
      <c r="AC1931" t="s">
        <v>4201</v>
      </c>
      <c r="AD1931" t="s">
        <v>4502</v>
      </c>
      <c r="AE1931" t="s">
        <v>4</v>
      </c>
      <c r="AF1931" t="s">
        <v>1</v>
      </c>
      <c r="AG1931" t="s">
        <v>1</v>
      </c>
      <c r="AH1931" t="s">
        <v>5344</v>
      </c>
      <c r="AI1931" t="s">
        <v>3310</v>
      </c>
      <c r="AJ1931" t="s">
        <v>1</v>
      </c>
      <c r="AK1931">
        <v>9332082032</v>
      </c>
      <c r="AL1931" t="s">
        <v>1</v>
      </c>
      <c r="AM1931" t="s">
        <v>1</v>
      </c>
      <c r="AN1931" t="s">
        <v>1</v>
      </c>
      <c r="AO1931" t="s">
        <v>5344</v>
      </c>
      <c r="AP1931" t="s">
        <v>1</v>
      </c>
      <c r="AQ1931" t="s">
        <v>2</v>
      </c>
      <c r="AR1931" t="s">
        <v>1</v>
      </c>
      <c r="AS1931" t="s">
        <v>1</v>
      </c>
      <c r="AT1931" t="s">
        <v>1</v>
      </c>
      <c r="AU1931" t="s">
        <v>1</v>
      </c>
      <c r="AV1931" t="s">
        <v>1</v>
      </c>
      <c r="AW1931" t="s">
        <v>11</v>
      </c>
      <c r="AX1931">
        <f>Tabla1[[#This Row],[precio del paquete]]-Tabla1[[#This Row],[Saldo_Deudor]]</f>
        <v>11400</v>
      </c>
      <c r="AY1931">
        <v>1500</v>
      </c>
      <c r="AZ1931">
        <v>0</v>
      </c>
      <c r="BA1931">
        <v>0</v>
      </c>
      <c r="BB1931" s="20">
        <v>0</v>
      </c>
      <c r="BC1931" t="s">
        <v>5974</v>
      </c>
      <c r="BD1931" t="s">
        <v>6064</v>
      </c>
      <c r="BE1931" t="s">
        <v>3</v>
      </c>
      <c r="BF1931" t="s">
        <v>3</v>
      </c>
      <c r="BG1931" t="s">
        <v>3</v>
      </c>
      <c r="BH1931" t="s">
        <v>3</v>
      </c>
      <c r="BI1931" t="s">
        <v>3</v>
      </c>
      <c r="BJ1931" s="19" t="s">
        <v>6150</v>
      </c>
      <c r="BK1931" t="s">
        <v>3</v>
      </c>
      <c r="BL1931" t="s">
        <v>132</v>
      </c>
      <c r="BM1931" t="s">
        <v>1</v>
      </c>
      <c r="BN1931">
        <f>Tabla1[[#This Row],[precio del paquete]]</f>
        <v>12900</v>
      </c>
      <c r="BO1931" t="s">
        <v>1</v>
      </c>
      <c r="BP1931" t="s">
        <v>1</v>
      </c>
      <c r="BQ1931" t="s">
        <v>1</v>
      </c>
      <c r="BR1931" t="s">
        <v>1</v>
      </c>
      <c r="BS1931" t="s">
        <v>1</v>
      </c>
      <c r="BT1931" t="s">
        <v>1</v>
      </c>
      <c r="BU1931" t="s">
        <v>1</v>
      </c>
      <c r="BV1931" t="s">
        <v>1</v>
      </c>
      <c r="BW1931" t="s">
        <v>0</v>
      </c>
      <c r="BX1931" t="s">
        <v>1</v>
      </c>
      <c r="BY1931" t="s">
        <v>1</v>
      </c>
      <c r="BZ1931" t="s">
        <v>1</v>
      </c>
      <c r="CA1931" t="s">
        <v>1</v>
      </c>
      <c r="CB1931" t="s">
        <v>1</v>
      </c>
      <c r="CD1931" t="str" cm="1">
        <f t="array" aca="1" ref="CD1931" ca="1">eConcatenar(A1931:CB1931,"|")</f>
        <v>aehhmOuv3lXIiTsu|CAR2019-2613|3|ECONOLINE|TABASCO|CUNDUACAN|EJIDO BUENA VISTA|2019-09-25|12900|0|400|50|2|0|0|0|0|0|0|0|0|0|0|0|0|0|0|GIL|HERNANDEZ|ELVIRA|SOLTERO|X|X|CARRETERA ABEJONAL A CHICHICAPA|EJIDO BUENA VISTA|X|9332082032|X|X|X|CARRETERA ABEJONAL A CHICHICAPA|X|LUNES|X|X|X|X|X|DOMICILIO |11400|1500|0|0|0|2022-03-02|2022-03-09|x|x|x|x|x|AARMQKP7RFVCNAK|x|HOMBRE|X|12900|X|X|X|X|X|X|X|X|CARDENAS|X|X|X|X|X</v>
      </c>
    </row>
    <row r="1932" spans="1:82" x14ac:dyDescent="0.25">
      <c r="A1932" t="s">
        <v>2066</v>
      </c>
      <c r="B1932" t="s">
        <v>2742</v>
      </c>
      <c r="C1932">
        <v>3</v>
      </c>
      <c r="D1932" t="s">
        <v>3187</v>
      </c>
      <c r="E1932" t="s">
        <v>3188</v>
      </c>
      <c r="F1932" t="s">
        <v>3189</v>
      </c>
      <c r="G1932" t="s">
        <v>3545</v>
      </c>
      <c r="H1932" t="s">
        <v>4028</v>
      </c>
      <c r="I1932">
        <v>12900</v>
      </c>
      <c r="J1932">
        <v>0</v>
      </c>
      <c r="K1932">
        <v>200</v>
      </c>
      <c r="L1932">
        <v>50</v>
      </c>
      <c r="M1932">
        <v>2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0</v>
      </c>
      <c r="AA1932">
        <v>0</v>
      </c>
      <c r="AB1932" t="s">
        <v>4247</v>
      </c>
      <c r="AC1932" t="s">
        <v>4283</v>
      </c>
      <c r="AD1932" t="s">
        <v>4867</v>
      </c>
      <c r="AE1932" t="s">
        <v>4</v>
      </c>
      <c r="AF1932" t="s">
        <v>1</v>
      </c>
      <c r="AG1932" t="s">
        <v>1</v>
      </c>
      <c r="AH1932" t="s">
        <v>5641</v>
      </c>
      <c r="AI1932" t="s">
        <v>3545</v>
      </c>
      <c r="AJ1932" t="s">
        <v>1</v>
      </c>
      <c r="AK1932">
        <v>9331013435</v>
      </c>
      <c r="AL1932" t="s">
        <v>1</v>
      </c>
      <c r="AM1932" t="s">
        <v>1</v>
      </c>
      <c r="AN1932" t="s">
        <v>1</v>
      </c>
      <c r="AO1932" t="s">
        <v>5641</v>
      </c>
      <c r="AP1932" t="s">
        <v>1</v>
      </c>
      <c r="AQ1932" t="s">
        <v>2</v>
      </c>
      <c r="AR1932" t="s">
        <v>1</v>
      </c>
      <c r="AS1932" t="s">
        <v>1</v>
      </c>
      <c r="AT1932" t="s">
        <v>1</v>
      </c>
      <c r="AU1932" t="s">
        <v>1</v>
      </c>
      <c r="AV1932" t="s">
        <v>1</v>
      </c>
      <c r="AW1932" t="s">
        <v>11</v>
      </c>
      <c r="AX1932">
        <f>Tabla1[[#This Row],[precio del paquete]]-Tabla1[[#This Row],[Saldo_Deudor]]</f>
        <v>11400</v>
      </c>
      <c r="AY1932">
        <v>1500</v>
      </c>
      <c r="AZ1932">
        <v>0</v>
      </c>
      <c r="BA1932">
        <v>0</v>
      </c>
      <c r="BB1932" s="20">
        <v>0</v>
      </c>
      <c r="BC1932" t="s">
        <v>5974</v>
      </c>
      <c r="BD1932" t="s">
        <v>6064</v>
      </c>
      <c r="BE1932" t="s">
        <v>3</v>
      </c>
      <c r="BF1932" t="s">
        <v>3</v>
      </c>
      <c r="BG1932" t="s">
        <v>3</v>
      </c>
      <c r="BH1932" t="s">
        <v>3</v>
      </c>
      <c r="BI1932" t="s">
        <v>3</v>
      </c>
      <c r="BJ1932" s="18" t="s">
        <v>6150</v>
      </c>
      <c r="BK1932" t="s">
        <v>3</v>
      </c>
      <c r="BL1932" t="s">
        <v>132</v>
      </c>
      <c r="BM1932" t="s">
        <v>1</v>
      </c>
      <c r="BN1932">
        <f>Tabla1[[#This Row],[precio del paquete]]</f>
        <v>12900</v>
      </c>
      <c r="BO1932" t="s">
        <v>1</v>
      </c>
      <c r="BP1932" t="s">
        <v>1</v>
      </c>
      <c r="BQ1932" t="s">
        <v>1</v>
      </c>
      <c r="BR1932" t="s">
        <v>1</v>
      </c>
      <c r="BS1932" t="s">
        <v>1</v>
      </c>
      <c r="BT1932" t="s">
        <v>1</v>
      </c>
      <c r="BU1932" t="s">
        <v>1</v>
      </c>
      <c r="BV1932" t="s">
        <v>1</v>
      </c>
      <c r="BW1932" t="s">
        <v>0</v>
      </c>
      <c r="BX1932" t="s">
        <v>1</v>
      </c>
      <c r="BY1932" t="s">
        <v>1</v>
      </c>
      <c r="BZ1932" t="s">
        <v>1</v>
      </c>
      <c r="CA1932" t="s">
        <v>1</v>
      </c>
      <c r="CB1932" t="s">
        <v>1</v>
      </c>
      <c r="CD1932" t="str" cm="1">
        <f t="array" aca="1" ref="CD1932" ca="1">eConcatenar(A1932:CB1932,"|")</f>
        <v>EdorJ09tVuvVQlRw|COM2018-1152|3|ECONOLINE|TABASCO|COMALCALCO|RANCHERIA ORIENTE PRIMERA SECCION|2018-06-28|12900|0|200|50|2|0|0|0|0|0|0|0|0|0|0|0|0|0|0|MENDEZ|CORDOVA|OVIDIO|SOLTERO|X|X|ENTRADA DEL TEMPLO|RANCHERIA ORIENTE PRIMERA SECCION|X|9331013435|X|X|X|ENTRADA DEL TEMPLO|X|LUNES|X|X|X|X|X|DOMICILIO |11400|1500|0|0|0|2022-03-02|2022-03-09|x|x|x|x|x|AARMQKP7RFVCNAK|x|HOMBRE|X|12900|X|X|X|X|X|X|X|X|CARDENAS|X|X|X|X|X</v>
      </c>
    </row>
    <row r="1933" spans="1:82" x14ac:dyDescent="0.25">
      <c r="A1933" t="s">
        <v>2067</v>
      </c>
      <c r="B1933" t="s">
        <v>2754</v>
      </c>
      <c r="C1933">
        <v>3</v>
      </c>
      <c r="D1933" t="s">
        <v>3187</v>
      </c>
      <c r="E1933" t="s">
        <v>3188</v>
      </c>
      <c r="F1933" t="s">
        <v>3189</v>
      </c>
      <c r="G1933" t="s">
        <v>3550</v>
      </c>
      <c r="H1933" t="s">
        <v>4035</v>
      </c>
      <c r="I1933">
        <v>11900</v>
      </c>
      <c r="J1933">
        <v>0</v>
      </c>
      <c r="K1933">
        <v>200</v>
      </c>
      <c r="L1933">
        <v>50</v>
      </c>
      <c r="M1933">
        <v>2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0</v>
      </c>
      <c r="AA1933">
        <v>0</v>
      </c>
      <c r="AB1933" t="s">
        <v>4880</v>
      </c>
      <c r="AC1933" t="s">
        <v>4398</v>
      </c>
      <c r="AD1933" t="s">
        <v>4753</v>
      </c>
      <c r="AE1933" t="s">
        <v>4</v>
      </c>
      <c r="AF1933" t="s">
        <v>1</v>
      </c>
      <c r="AG1933" t="s">
        <v>1</v>
      </c>
      <c r="AH1933" t="s">
        <v>3235</v>
      </c>
      <c r="AI1933" t="s">
        <v>3550</v>
      </c>
      <c r="AJ1933" t="s">
        <v>1</v>
      </c>
      <c r="AK1933">
        <v>9331525967</v>
      </c>
      <c r="AL1933" t="s">
        <v>1</v>
      </c>
      <c r="AM1933" t="s">
        <v>1</v>
      </c>
      <c r="AN1933" t="s">
        <v>1</v>
      </c>
      <c r="AO1933" t="s">
        <v>3235</v>
      </c>
      <c r="AP1933" t="s">
        <v>1</v>
      </c>
      <c r="AQ1933" t="s">
        <v>2</v>
      </c>
      <c r="AR1933" t="s">
        <v>1</v>
      </c>
      <c r="AS1933" t="s">
        <v>1</v>
      </c>
      <c r="AT1933" t="s">
        <v>1</v>
      </c>
      <c r="AU1933" t="s">
        <v>1</v>
      </c>
      <c r="AV1933" t="s">
        <v>1</v>
      </c>
      <c r="AW1933" t="s">
        <v>11</v>
      </c>
      <c r="AX1933">
        <f>Tabla1[[#This Row],[precio del paquete]]-Tabla1[[#This Row],[Saldo_Deudor]]</f>
        <v>9100</v>
      </c>
      <c r="AY1933">
        <v>2800</v>
      </c>
      <c r="AZ1933">
        <v>0</v>
      </c>
      <c r="BA1933">
        <v>0</v>
      </c>
      <c r="BB1933" s="20">
        <v>0</v>
      </c>
      <c r="BC1933" t="s">
        <v>5974</v>
      </c>
      <c r="BD1933" t="s">
        <v>6064</v>
      </c>
      <c r="BE1933" t="s">
        <v>3</v>
      </c>
      <c r="BF1933" t="s">
        <v>3</v>
      </c>
      <c r="BG1933" t="s">
        <v>3</v>
      </c>
      <c r="BH1933" t="s">
        <v>3</v>
      </c>
      <c r="BI1933" t="s">
        <v>3</v>
      </c>
      <c r="BJ1933" s="19" t="s">
        <v>6150</v>
      </c>
      <c r="BK1933" t="s">
        <v>3</v>
      </c>
      <c r="BL1933" t="s">
        <v>132</v>
      </c>
      <c r="BM1933" t="s">
        <v>1</v>
      </c>
      <c r="BN1933">
        <f>Tabla1[[#This Row],[precio del paquete]]</f>
        <v>11900</v>
      </c>
      <c r="BO1933" t="s">
        <v>1</v>
      </c>
      <c r="BP1933" t="s">
        <v>1</v>
      </c>
      <c r="BQ1933" t="s">
        <v>1</v>
      </c>
      <c r="BR1933" t="s">
        <v>1</v>
      </c>
      <c r="BS1933" t="s">
        <v>1</v>
      </c>
      <c r="BT1933" t="s">
        <v>1</v>
      </c>
      <c r="BU1933" t="s">
        <v>1</v>
      </c>
      <c r="BV1933" t="s">
        <v>1</v>
      </c>
      <c r="BW1933" t="s">
        <v>0</v>
      </c>
      <c r="BX1933" t="s">
        <v>1</v>
      </c>
      <c r="BY1933" t="s">
        <v>1</v>
      </c>
      <c r="BZ1933" t="s">
        <v>1</v>
      </c>
      <c r="CA1933" t="s">
        <v>1</v>
      </c>
      <c r="CB1933" t="s">
        <v>1</v>
      </c>
      <c r="CD1933" t="str" cm="1">
        <f t="array" aca="1" ref="CD1933" ca="1">eConcatenar(A1933:CB1933,"|")</f>
        <v>SY6tnFi06Fi0Jy7F|COM2017-2638|3|ECONOLINE|TABASCO|COMALCALCO|RANCHERIA ORIENTE SEGUNDA SECCION |2017-03-15|11900|0|200|50|2|0|0|0|0|0|0|0|0|0|0|0|0|0|0|ESCALENTE|SUAREZ|MIGDALIA|SOLTERO|X|X|CARRETERA CARDENAS COMALCALCO|RANCHERIA ORIENTE SEGUNDA SECCION |X|9331525967|X|X|X|CARRETERA CARDENAS COMALCALCO|X|LUNES|X|X|X|X|X|DOMICILIO |9100|2800|0|0|0|2022-03-02|2022-03-09|x|x|x|x|x|AARMQKP7RFVCNAK|x|HOMBRE|X|11900|X|X|X|X|X|X|X|X|CARDENAS|X|X|X|X|X</v>
      </c>
    </row>
    <row r="1934" spans="1:82" x14ac:dyDescent="0.25">
      <c r="A1934" t="s">
        <v>2068</v>
      </c>
      <c r="B1934" t="s">
        <v>2629</v>
      </c>
      <c r="C1934">
        <v>3</v>
      </c>
      <c r="D1934" t="s">
        <v>3183</v>
      </c>
      <c r="E1934" t="s">
        <v>3188</v>
      </c>
      <c r="F1934" t="s">
        <v>3192</v>
      </c>
      <c r="G1934" t="s">
        <v>3488</v>
      </c>
      <c r="H1934" t="s">
        <v>3896</v>
      </c>
      <c r="I1934">
        <v>14800</v>
      </c>
      <c r="J1934">
        <v>0</v>
      </c>
      <c r="K1934">
        <v>750</v>
      </c>
      <c r="L1934">
        <v>50</v>
      </c>
      <c r="M1934">
        <v>1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>
        <v>0</v>
      </c>
      <c r="Z1934">
        <v>0</v>
      </c>
      <c r="AA1934">
        <v>0</v>
      </c>
      <c r="AB1934" t="s">
        <v>4315</v>
      </c>
      <c r="AC1934" t="s">
        <v>4374</v>
      </c>
      <c r="AD1934" t="s">
        <v>4663</v>
      </c>
      <c r="AE1934" t="s">
        <v>4</v>
      </c>
      <c r="AF1934" t="s">
        <v>1</v>
      </c>
      <c r="AG1934" t="s">
        <v>1</v>
      </c>
      <c r="AH1934" t="s">
        <v>5554</v>
      </c>
      <c r="AI1934" t="s">
        <v>3488</v>
      </c>
      <c r="AJ1934" t="s">
        <v>1</v>
      </c>
      <c r="AK1934">
        <v>9331181598</v>
      </c>
      <c r="AL1934" t="s">
        <v>1</v>
      </c>
      <c r="AM1934" t="s">
        <v>1</v>
      </c>
      <c r="AN1934" t="s">
        <v>1</v>
      </c>
      <c r="AO1934" t="s">
        <v>5554</v>
      </c>
      <c r="AP1934" t="s">
        <v>1</v>
      </c>
      <c r="AQ1934" t="s">
        <v>2</v>
      </c>
      <c r="AR1934" t="s">
        <v>1</v>
      </c>
      <c r="AS1934" t="s">
        <v>1</v>
      </c>
      <c r="AT1934" t="s">
        <v>1</v>
      </c>
      <c r="AU1934" t="s">
        <v>1</v>
      </c>
      <c r="AV1934" t="s">
        <v>1</v>
      </c>
      <c r="AW1934" t="s">
        <v>11</v>
      </c>
      <c r="AX1934">
        <f>Tabla1[[#This Row],[precio del paquete]]-Tabla1[[#This Row],[Saldo_Deudor]]</f>
        <v>1000</v>
      </c>
      <c r="AY1934">
        <v>13800</v>
      </c>
      <c r="AZ1934">
        <v>0</v>
      </c>
      <c r="BA1934">
        <v>0</v>
      </c>
      <c r="BB1934" s="20">
        <v>0</v>
      </c>
      <c r="BC1934" t="s">
        <v>5961</v>
      </c>
      <c r="BD1934" t="s">
        <v>4162</v>
      </c>
      <c r="BE1934" t="s">
        <v>3</v>
      </c>
      <c r="BF1934" t="s">
        <v>3</v>
      </c>
      <c r="BG1934" t="s">
        <v>3</v>
      </c>
      <c r="BH1934" t="s">
        <v>3</v>
      </c>
      <c r="BI1934" t="s">
        <v>3</v>
      </c>
      <c r="BJ1934" s="18" t="s">
        <v>6150</v>
      </c>
      <c r="BK1934" t="s">
        <v>3</v>
      </c>
      <c r="BL1934" t="s">
        <v>132</v>
      </c>
      <c r="BM1934" t="s">
        <v>1</v>
      </c>
      <c r="BN1934">
        <f>Tabla1[[#This Row],[precio del paquete]]</f>
        <v>14800</v>
      </c>
      <c r="BO1934" t="s">
        <v>1</v>
      </c>
      <c r="BP1934" t="s">
        <v>1</v>
      </c>
      <c r="BQ1934" t="s">
        <v>1</v>
      </c>
      <c r="BR1934" t="s">
        <v>1</v>
      </c>
      <c r="BS1934" t="s">
        <v>1</v>
      </c>
      <c r="BT1934" t="s">
        <v>1</v>
      </c>
      <c r="BU1934" t="s">
        <v>1</v>
      </c>
      <c r="BV1934" t="s">
        <v>1</v>
      </c>
      <c r="BW1934" t="s">
        <v>0</v>
      </c>
      <c r="BX1934" t="s">
        <v>1</v>
      </c>
      <c r="BY1934" t="s">
        <v>1</v>
      </c>
      <c r="BZ1934" t="s">
        <v>1</v>
      </c>
      <c r="CA1934" t="s">
        <v>1</v>
      </c>
      <c r="CB1934" t="s">
        <v>1</v>
      </c>
      <c r="CD1934" t="str" cm="1">
        <f t="array" aca="1" ref="CD1934" ca="1">eConcatenar(A1934:CB1934,"|")</f>
        <v>YLue3iPKDIVaKODj|PAR2021-4113|3|MEMORIAL|TABASCO|PARAISO|POBLADO NICOLAS BRAVO|2021-12-31|14800|0|750|50|1|0|0|0|0|0|0|0|0|0|0|0|0|0|0|GALLEGOS|MAGAÃ‘A|ERNESTO|SOLTERO|X|X|ENTRADA EL GUANAL SIN NUMERO|POBLADO NICOLAS BRAVO|X|9331181598|X|X|X|ENTRADA EL GUANAL SIN NUMERO|X|LUNES|X|X|X|X|X|DOMICILIO |1000|13800|0|0|0|2022-01-13|2022-01-20|x|x|x|x|x|AARMQKP7RFVCNAK|x|HOMBRE|X|14800|X|X|X|X|X|X|X|X|CARDENAS|X|X|X|X|X</v>
      </c>
    </row>
    <row r="1935" spans="1:82" x14ac:dyDescent="0.25">
      <c r="A1935" t="s">
        <v>2069</v>
      </c>
      <c r="B1935" t="s">
        <v>2786</v>
      </c>
      <c r="C1935">
        <v>3</v>
      </c>
      <c r="D1935" t="s">
        <v>3183</v>
      </c>
      <c r="E1935" t="s">
        <v>3188</v>
      </c>
      <c r="F1935" t="s">
        <v>3189</v>
      </c>
      <c r="G1935" t="s">
        <v>3566</v>
      </c>
      <c r="H1935" t="s">
        <v>3888</v>
      </c>
      <c r="I1935">
        <v>14800</v>
      </c>
      <c r="J1935">
        <v>0</v>
      </c>
      <c r="K1935">
        <v>100</v>
      </c>
      <c r="L1935">
        <v>50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0</v>
      </c>
      <c r="X1935">
        <v>0</v>
      </c>
      <c r="Y1935">
        <v>0</v>
      </c>
      <c r="Z1935">
        <v>0</v>
      </c>
      <c r="AA1935">
        <v>0</v>
      </c>
      <c r="AB1935" t="s">
        <v>4360</v>
      </c>
      <c r="AC1935" t="s">
        <v>4212</v>
      </c>
      <c r="AD1935" t="s">
        <v>4499</v>
      </c>
      <c r="AE1935" t="s">
        <v>4</v>
      </c>
      <c r="AF1935" t="s">
        <v>1</v>
      </c>
      <c r="AG1935" t="s">
        <v>1</v>
      </c>
      <c r="AH1935" t="s">
        <v>5668</v>
      </c>
      <c r="AI1935" t="s">
        <v>3566</v>
      </c>
      <c r="AJ1935" t="s">
        <v>1</v>
      </c>
      <c r="AK1935">
        <v>9331552472</v>
      </c>
      <c r="AL1935" t="s">
        <v>1</v>
      </c>
      <c r="AM1935" t="s">
        <v>1</v>
      </c>
      <c r="AN1935" t="s">
        <v>1</v>
      </c>
      <c r="AO1935" t="s">
        <v>5668</v>
      </c>
      <c r="AP1935" t="s">
        <v>1</v>
      </c>
      <c r="AQ1935" t="s">
        <v>2</v>
      </c>
      <c r="AR1935" t="s">
        <v>1</v>
      </c>
      <c r="AS1935" t="s">
        <v>1</v>
      </c>
      <c r="AT1935" t="s">
        <v>1</v>
      </c>
      <c r="AU1935" t="s">
        <v>1</v>
      </c>
      <c r="AV1935" t="s">
        <v>1</v>
      </c>
      <c r="AW1935" t="s">
        <v>11</v>
      </c>
      <c r="AX1935">
        <f>Tabla1[[#This Row],[precio del paquete]]-Tabla1[[#This Row],[Saldo_Deudor]]</f>
        <v>300</v>
      </c>
      <c r="AY1935">
        <v>14500</v>
      </c>
      <c r="AZ1935">
        <v>0</v>
      </c>
      <c r="BA1935">
        <v>0</v>
      </c>
      <c r="BB1935" s="20">
        <v>0</v>
      </c>
      <c r="BC1935" t="s">
        <v>3965</v>
      </c>
      <c r="BD1935" t="s">
        <v>4085</v>
      </c>
      <c r="BE1935" t="s">
        <v>3</v>
      </c>
      <c r="BF1935" t="s">
        <v>3</v>
      </c>
      <c r="BG1935" t="s">
        <v>3</v>
      </c>
      <c r="BH1935" t="s">
        <v>3</v>
      </c>
      <c r="BI1935" t="s">
        <v>3</v>
      </c>
      <c r="BJ1935" s="19" t="s">
        <v>6150</v>
      </c>
      <c r="BK1935" t="s">
        <v>3</v>
      </c>
      <c r="BL1935" t="s">
        <v>132</v>
      </c>
      <c r="BM1935" t="s">
        <v>1</v>
      </c>
      <c r="BN1935">
        <f>Tabla1[[#This Row],[precio del paquete]]</f>
        <v>14800</v>
      </c>
      <c r="BO1935" t="s">
        <v>1</v>
      </c>
      <c r="BP1935" t="s">
        <v>1</v>
      </c>
      <c r="BQ1935" t="s">
        <v>1</v>
      </c>
      <c r="BR1935" t="s">
        <v>1</v>
      </c>
      <c r="BS1935" t="s">
        <v>1</v>
      </c>
      <c r="BT1935" t="s">
        <v>1</v>
      </c>
      <c r="BU1935" t="s">
        <v>1</v>
      </c>
      <c r="BV1935" t="s">
        <v>1</v>
      </c>
      <c r="BW1935" t="s">
        <v>0</v>
      </c>
      <c r="BX1935" t="s">
        <v>1</v>
      </c>
      <c r="BY1935" t="s">
        <v>1</v>
      </c>
      <c r="BZ1935" t="s">
        <v>1</v>
      </c>
      <c r="CA1935" t="s">
        <v>1</v>
      </c>
      <c r="CB1935" t="s">
        <v>1</v>
      </c>
      <c r="CD1935" t="str" cm="1">
        <f t="array" aca="1" ref="CD1935" ca="1">eConcatenar(A1935:CB1935,"|")</f>
        <v>MVX3PSB8nNHvTLy2|COM2021-3761|3|MEMORIAL|TABASCO|COMALCALCO|RANCHERIA SUR PRIMERA SECCION |2021-11-25|14800|0|100|50|0|0|0|0|0|0|0|0|0|0|0|0|0|0|0|TORRES|RAMIREZ|JUAN|SOLTERO|X|X|COLONIA AGAPITO DOMINGUEZ SIN NUMERO|RANCHERIA SUR PRIMERA SECCION |X|9331552472|X|X|X|COLONIA AGAPITO DOMINGUEZ SIN NUMERO|X|LUNES|X|X|X|X|X|DOMICILIO |300|14500|0|0|0|2022-01-19|2022-01-26|x|x|x|x|x|AARMQKP7RFVCNAK|x|HOMBRE|X|14800|X|X|X|X|X|X|X|X|CARDENAS|X|X|X|X|X</v>
      </c>
    </row>
    <row r="1936" spans="1:82" x14ac:dyDescent="0.25">
      <c r="A1936" t="s">
        <v>2070</v>
      </c>
      <c r="B1936" t="s">
        <v>2756</v>
      </c>
      <c r="C1936">
        <v>3</v>
      </c>
      <c r="D1936" t="s">
        <v>3183</v>
      </c>
      <c r="E1936" t="s">
        <v>3188</v>
      </c>
      <c r="F1936" t="s">
        <v>3189</v>
      </c>
      <c r="G1936" t="s">
        <v>3552</v>
      </c>
      <c r="H1936" t="s">
        <v>3763</v>
      </c>
      <c r="I1936">
        <v>12900</v>
      </c>
      <c r="J1936">
        <v>0</v>
      </c>
      <c r="K1936">
        <v>100</v>
      </c>
      <c r="L1936">
        <v>50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0</v>
      </c>
      <c r="AB1936" t="s">
        <v>4881</v>
      </c>
      <c r="AC1936" t="s">
        <v>4200</v>
      </c>
      <c r="AD1936" t="s">
        <v>4623</v>
      </c>
      <c r="AE1936" t="s">
        <v>4</v>
      </c>
      <c r="AF1936" t="s">
        <v>1</v>
      </c>
      <c r="AG1936" t="s">
        <v>1</v>
      </c>
      <c r="AH1936" t="s">
        <v>5651</v>
      </c>
      <c r="AI1936" t="s">
        <v>3552</v>
      </c>
      <c r="AJ1936" t="s">
        <v>1</v>
      </c>
      <c r="AK1936" t="s">
        <v>1</v>
      </c>
      <c r="AL1936" t="s">
        <v>1</v>
      </c>
      <c r="AM1936" t="s">
        <v>1</v>
      </c>
      <c r="AN1936" t="s">
        <v>1</v>
      </c>
      <c r="AO1936" t="s">
        <v>5651</v>
      </c>
      <c r="AP1936" t="s">
        <v>1</v>
      </c>
      <c r="AQ1936" t="s">
        <v>2</v>
      </c>
      <c r="AR1936" t="s">
        <v>1</v>
      </c>
      <c r="AS1936" t="s">
        <v>1</v>
      </c>
      <c r="AT1936" t="s">
        <v>1</v>
      </c>
      <c r="AU1936" t="s">
        <v>1</v>
      </c>
      <c r="AV1936" t="s">
        <v>1</v>
      </c>
      <c r="AW1936" t="s">
        <v>11</v>
      </c>
      <c r="AX1936">
        <f>Tabla1[[#This Row],[precio del paquete]]-Tabla1[[#This Row],[Saldo_Deudor]]</f>
        <v>12400</v>
      </c>
      <c r="AY1936">
        <v>500</v>
      </c>
      <c r="AZ1936">
        <v>0</v>
      </c>
      <c r="BA1936">
        <v>0</v>
      </c>
      <c r="BB1936" s="20">
        <v>0</v>
      </c>
      <c r="BC1936" t="s">
        <v>4005</v>
      </c>
      <c r="BD1936" t="s">
        <v>6056</v>
      </c>
      <c r="BE1936" t="s">
        <v>3</v>
      </c>
      <c r="BF1936" t="s">
        <v>3</v>
      </c>
      <c r="BG1936" t="s">
        <v>3</v>
      </c>
      <c r="BH1936" t="s">
        <v>3</v>
      </c>
      <c r="BI1936" t="s">
        <v>3</v>
      </c>
      <c r="BJ1936" s="18" t="s">
        <v>6150</v>
      </c>
      <c r="BK1936" t="s">
        <v>3</v>
      </c>
      <c r="BL1936" t="s">
        <v>132</v>
      </c>
      <c r="BM1936" t="s">
        <v>1</v>
      </c>
      <c r="BN1936">
        <f>Tabla1[[#This Row],[precio del paquete]]</f>
        <v>12900</v>
      </c>
      <c r="BO1936" t="s">
        <v>1</v>
      </c>
      <c r="BP1936" t="s">
        <v>1</v>
      </c>
      <c r="BQ1936" t="s">
        <v>1</v>
      </c>
      <c r="BR1936" t="s">
        <v>1</v>
      </c>
      <c r="BS1936" t="s">
        <v>1</v>
      </c>
      <c r="BT1936" t="s">
        <v>1</v>
      </c>
      <c r="BU1936" t="s">
        <v>1</v>
      </c>
      <c r="BV1936" t="s">
        <v>1</v>
      </c>
      <c r="BW1936" t="s">
        <v>0</v>
      </c>
      <c r="BX1936" t="s">
        <v>1</v>
      </c>
      <c r="BY1936" t="s">
        <v>1</v>
      </c>
      <c r="BZ1936" t="s">
        <v>1</v>
      </c>
      <c r="CA1936" t="s">
        <v>1</v>
      </c>
      <c r="CB1936" t="s">
        <v>1</v>
      </c>
      <c r="CD1936" t="str" cm="1">
        <f t="array" aca="1" ref="CD1936" ca="1">eConcatenar(A1936:CB1936,"|")</f>
        <v>ejFOojPZ6nAXCLwc|COM2019-2631|3|MEMORIAL|TABASCO|COMALCALCO|RANCHERIA ORIENTE TERCERA SECCION |2022-02-01|12900|0|100|50|0|0|0|0|0|0|0|0|0|0|0|0|0|0|0|AMAYA|MARQUEZ|CONCEPCION|SOLTERO|X|X|ENTRADA AL CHIPILIN|RANCHERIA ORIENTE TERCERA SECCION |X|X|X|X|X|ENTRADA AL CHIPILIN|X|LUNES|X|X|X|X|X|DOMICILIO |12400|500|0|0|0|2022-12-01|2022-12-08|x|x|x|x|x|AARMQKP7RFVCNAK|x|HOMBRE|X|12900|X|X|X|X|X|X|X|X|CARDENAS|X|X|X|X|X</v>
      </c>
    </row>
    <row r="1937" spans="1:82" x14ac:dyDescent="0.25">
      <c r="A1937" t="s">
        <v>2071</v>
      </c>
      <c r="B1937" t="s">
        <v>2744</v>
      </c>
      <c r="C1937">
        <v>3</v>
      </c>
      <c r="D1937" t="s">
        <v>3183</v>
      </c>
      <c r="E1937" t="s">
        <v>3188</v>
      </c>
      <c r="F1937" t="s">
        <v>3189</v>
      </c>
      <c r="G1937" t="s">
        <v>3546</v>
      </c>
      <c r="H1937" t="s">
        <v>3899</v>
      </c>
      <c r="I1937">
        <v>14800</v>
      </c>
      <c r="J1937">
        <v>0</v>
      </c>
      <c r="K1937">
        <v>50</v>
      </c>
      <c r="L1937">
        <v>50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0</v>
      </c>
      <c r="AA1937">
        <v>0</v>
      </c>
      <c r="AB1937" t="s">
        <v>7</v>
      </c>
      <c r="AC1937" t="s">
        <v>4869</v>
      </c>
      <c r="AD1937" t="s">
        <v>4870</v>
      </c>
      <c r="AE1937" t="s">
        <v>4</v>
      </c>
      <c r="AF1937" t="s">
        <v>1</v>
      </c>
      <c r="AG1937" t="s">
        <v>1</v>
      </c>
      <c r="AH1937" t="s">
        <v>5643</v>
      </c>
      <c r="AI1937" t="s">
        <v>3546</v>
      </c>
      <c r="AJ1937" t="s">
        <v>1</v>
      </c>
      <c r="AK1937">
        <v>9331521817</v>
      </c>
      <c r="AL1937" t="s">
        <v>1</v>
      </c>
      <c r="AM1937" t="s">
        <v>1</v>
      </c>
      <c r="AN1937" t="s">
        <v>1</v>
      </c>
      <c r="AO1937" t="s">
        <v>5643</v>
      </c>
      <c r="AP1937" t="s">
        <v>1</v>
      </c>
      <c r="AQ1937" t="s">
        <v>2</v>
      </c>
      <c r="AR1937" t="s">
        <v>1</v>
      </c>
      <c r="AS1937" t="s">
        <v>1</v>
      </c>
      <c r="AT1937" t="s">
        <v>1</v>
      </c>
      <c r="AU1937" t="s">
        <v>1</v>
      </c>
      <c r="AV1937" t="s">
        <v>1</v>
      </c>
      <c r="AW1937" t="s">
        <v>11</v>
      </c>
      <c r="AX1937">
        <f>Tabla1[[#This Row],[precio del paquete]]-Tabla1[[#This Row],[Saldo_Deudor]]</f>
        <v>950</v>
      </c>
      <c r="AY1937">
        <v>13850</v>
      </c>
      <c r="AZ1937">
        <v>0</v>
      </c>
      <c r="BA1937">
        <v>0</v>
      </c>
      <c r="BB1937" s="20">
        <v>0</v>
      </c>
      <c r="BC1937" t="s">
        <v>3933</v>
      </c>
      <c r="BD1937" t="s">
        <v>6070</v>
      </c>
      <c r="BE1937" t="s">
        <v>3</v>
      </c>
      <c r="BF1937" t="s">
        <v>3</v>
      </c>
      <c r="BG1937" t="s">
        <v>3</v>
      </c>
      <c r="BH1937" t="s">
        <v>3</v>
      </c>
      <c r="BI1937" t="s">
        <v>3</v>
      </c>
      <c r="BJ1937" s="19" t="s">
        <v>6150</v>
      </c>
      <c r="BK1937" t="s">
        <v>3</v>
      </c>
      <c r="BL1937" t="s">
        <v>132</v>
      </c>
      <c r="BM1937" t="s">
        <v>1</v>
      </c>
      <c r="BN1937">
        <f>Tabla1[[#This Row],[precio del paquete]]</f>
        <v>14800</v>
      </c>
      <c r="BO1937" t="s">
        <v>1</v>
      </c>
      <c r="BP1937" t="s">
        <v>1</v>
      </c>
      <c r="BQ1937" t="s">
        <v>1</v>
      </c>
      <c r="BR1937" t="s">
        <v>1</v>
      </c>
      <c r="BS1937" t="s">
        <v>1</v>
      </c>
      <c r="BT1937" t="s">
        <v>1</v>
      </c>
      <c r="BU1937" t="s">
        <v>1</v>
      </c>
      <c r="BV1937" t="s">
        <v>1</v>
      </c>
      <c r="BW1937" t="s">
        <v>0</v>
      </c>
      <c r="BX1937" t="s">
        <v>1</v>
      </c>
      <c r="BY1937" t="s">
        <v>1</v>
      </c>
      <c r="BZ1937" t="s">
        <v>1</v>
      </c>
      <c r="CA1937" t="s">
        <v>1</v>
      </c>
      <c r="CB1937" t="s">
        <v>1</v>
      </c>
      <c r="CD1937" t="str" cm="1">
        <f t="array" aca="1" ref="CD1937" ca="1">eConcatenar(A1937:CB1937,"|")</f>
        <v>k6z88lCEeb3aJPNj|COM2021-2773|3|MEMORIAL|TABASCO|COMALCALCO|RANCHERIA ORIENTE PRIMERA SECCION |2021-04-09|14800|0|50|50|0|0|0|0|0|0|0|0|0|0|0|0|0|0|0|LOPEZ|PATRACA|JULIA JAEL|SOLTERO|X|X|COLONIA LA ESCONDIDA SIN NUMERO|RANCHERIA ORIENTE PRIMERA SECCION |X|9331521817|X|X|X|COLONIA LA ESCONDIDA SIN NUMERO|X|LUNES|X|X|X|X|X|DOMICILIO |950|13850|0|0|0|2021-08-12|2021-08-19|x|x|x|x|x|AARMQKP7RFVCNAK|x|HOMBRE|X|14800|X|X|X|X|X|X|X|X|CARDENAS|X|X|X|X|X</v>
      </c>
    </row>
    <row r="1938" spans="1:82" x14ac:dyDescent="0.25">
      <c r="A1938" t="s">
        <v>2072</v>
      </c>
      <c r="B1938" t="s">
        <v>2889</v>
      </c>
      <c r="C1938">
        <v>3</v>
      </c>
      <c r="D1938" t="s">
        <v>3183</v>
      </c>
      <c r="E1938" t="s">
        <v>3188</v>
      </c>
      <c r="F1938" t="s">
        <v>3189</v>
      </c>
      <c r="G1938" t="s">
        <v>3620</v>
      </c>
      <c r="H1938" t="s">
        <v>4076</v>
      </c>
      <c r="I1938">
        <v>14800</v>
      </c>
      <c r="J1938">
        <v>0</v>
      </c>
      <c r="K1938">
        <v>200</v>
      </c>
      <c r="L1938">
        <v>50</v>
      </c>
      <c r="M1938">
        <v>2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>
        <v>0</v>
      </c>
      <c r="Z1938">
        <v>0</v>
      </c>
      <c r="AA1938">
        <v>0</v>
      </c>
      <c r="AB1938" t="s">
        <v>4360</v>
      </c>
      <c r="AC1938" t="s">
        <v>4246</v>
      </c>
      <c r="AD1938" t="s">
        <v>4864</v>
      </c>
      <c r="AE1938" t="s">
        <v>4</v>
      </c>
      <c r="AF1938" t="s">
        <v>1</v>
      </c>
      <c r="AG1938" t="s">
        <v>1</v>
      </c>
      <c r="AH1938" t="s">
        <v>5732</v>
      </c>
      <c r="AI1938" t="s">
        <v>3620</v>
      </c>
      <c r="AJ1938" t="s">
        <v>1</v>
      </c>
      <c r="AK1938">
        <v>9331114264</v>
      </c>
      <c r="AL1938" t="s">
        <v>1</v>
      </c>
      <c r="AM1938" t="s">
        <v>1</v>
      </c>
      <c r="AN1938" t="s">
        <v>1</v>
      </c>
      <c r="AO1938" t="s">
        <v>5732</v>
      </c>
      <c r="AP1938" t="s">
        <v>1</v>
      </c>
      <c r="AQ1938" t="s">
        <v>2</v>
      </c>
      <c r="AR1938" t="s">
        <v>1</v>
      </c>
      <c r="AS1938" t="s">
        <v>1</v>
      </c>
      <c r="AT1938" t="s">
        <v>1</v>
      </c>
      <c r="AU1938" t="s">
        <v>1</v>
      </c>
      <c r="AV1938" t="s">
        <v>1</v>
      </c>
      <c r="AW1938" t="s">
        <v>11</v>
      </c>
      <c r="AX1938">
        <f>Tabla1[[#This Row],[precio del paquete]]-Tabla1[[#This Row],[Saldo_Deudor]]</f>
        <v>6400</v>
      </c>
      <c r="AY1938">
        <v>8400</v>
      </c>
      <c r="AZ1938">
        <v>0</v>
      </c>
      <c r="BA1938">
        <v>0</v>
      </c>
      <c r="BB1938" s="20">
        <v>0</v>
      </c>
      <c r="BC1938" t="s">
        <v>5961</v>
      </c>
      <c r="BD1938" t="s">
        <v>4162</v>
      </c>
      <c r="BE1938" t="s">
        <v>3</v>
      </c>
      <c r="BF1938" t="s">
        <v>3</v>
      </c>
      <c r="BG1938" t="s">
        <v>3</v>
      </c>
      <c r="BH1938" t="s">
        <v>3</v>
      </c>
      <c r="BI1938" t="s">
        <v>3</v>
      </c>
      <c r="BJ1938" s="18" t="s">
        <v>6150</v>
      </c>
      <c r="BK1938" t="s">
        <v>3</v>
      </c>
      <c r="BL1938" t="s">
        <v>132</v>
      </c>
      <c r="BM1938" t="s">
        <v>1</v>
      </c>
      <c r="BN1938">
        <f>Tabla1[[#This Row],[precio del paquete]]</f>
        <v>14800</v>
      </c>
      <c r="BO1938" t="s">
        <v>1</v>
      </c>
      <c r="BP1938" t="s">
        <v>1</v>
      </c>
      <c r="BQ1938" t="s">
        <v>1</v>
      </c>
      <c r="BR1938" t="s">
        <v>1</v>
      </c>
      <c r="BS1938" t="s">
        <v>1</v>
      </c>
      <c r="BT1938" t="s">
        <v>1</v>
      </c>
      <c r="BU1938" t="s">
        <v>1</v>
      </c>
      <c r="BV1938" t="s">
        <v>1</v>
      </c>
      <c r="BW1938" t="s">
        <v>0</v>
      </c>
      <c r="BX1938" t="s">
        <v>1</v>
      </c>
      <c r="BY1938" t="s">
        <v>1</v>
      </c>
      <c r="BZ1938" t="s">
        <v>1</v>
      </c>
      <c r="CA1938" t="s">
        <v>1</v>
      </c>
      <c r="CB1938" t="s">
        <v>1</v>
      </c>
      <c r="CD1938" t="str" cm="1">
        <f t="array" aca="1" ref="CD1938" ca="1">eConcatenar(A1938:CB1938,"|")</f>
        <v>0DHLsCyumccQZXrs|COM2021-1739|3|MEMORIAL|TABASCO|COMALCALCO|VILLA CHICHICAPA|2021-05-25|14800|0|200|50|2|0|0|0|0|0|0|0|0|0|0|0|0|0|0|TORRES|JIMENEZ|LETICIA|SOLTERO|X|X|CALLE JOSE NARCISO ROVIROSA SIN NUMERO |VILLA CHICHICAPA|X|9331114264|X|X|X|CALLE JOSE NARCISO ROVIROSA SIN NUMERO |X|LUNES|X|X|X|X|X|DOMICILIO |6400|8400|0|0|0|2022-01-13|2022-01-20|x|x|x|x|x|AARMQKP7RFVCNAK|x|HOMBRE|X|14800|X|X|X|X|X|X|X|X|CARDENAS|X|X|X|X|X</v>
      </c>
    </row>
    <row r="1939" spans="1:82" x14ac:dyDescent="0.25">
      <c r="A1939" t="s">
        <v>2073</v>
      </c>
      <c r="B1939" t="s">
        <v>2736</v>
      </c>
      <c r="C1939">
        <v>3</v>
      </c>
      <c r="D1939" t="s">
        <v>3183</v>
      </c>
      <c r="E1939" t="s">
        <v>3188</v>
      </c>
      <c r="F1939" t="s">
        <v>3189</v>
      </c>
      <c r="G1939" t="s">
        <v>3544</v>
      </c>
      <c r="H1939" t="s">
        <v>3839</v>
      </c>
      <c r="I1939">
        <v>14800</v>
      </c>
      <c r="J1939">
        <v>0</v>
      </c>
      <c r="K1939">
        <v>400</v>
      </c>
      <c r="L1939">
        <v>50</v>
      </c>
      <c r="M1939">
        <v>2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  <c r="X1939">
        <v>0</v>
      </c>
      <c r="Y1939">
        <v>0</v>
      </c>
      <c r="Z1939">
        <v>0</v>
      </c>
      <c r="AA1939">
        <v>0</v>
      </c>
      <c r="AB1939" t="s">
        <v>4224</v>
      </c>
      <c r="AC1939" t="s">
        <v>4631</v>
      </c>
      <c r="AD1939" t="s">
        <v>4861</v>
      </c>
      <c r="AE1939" t="s">
        <v>4</v>
      </c>
      <c r="AF1939" t="s">
        <v>1</v>
      </c>
      <c r="AG1939" t="s">
        <v>1</v>
      </c>
      <c r="AH1939" t="s">
        <v>5637</v>
      </c>
      <c r="AI1939" t="s">
        <v>3544</v>
      </c>
      <c r="AJ1939" t="s">
        <v>1</v>
      </c>
      <c r="AK1939">
        <v>9331236851</v>
      </c>
      <c r="AL1939" t="s">
        <v>1</v>
      </c>
      <c r="AM1939" t="s">
        <v>1</v>
      </c>
      <c r="AN1939" t="s">
        <v>1</v>
      </c>
      <c r="AO1939" t="s">
        <v>5637</v>
      </c>
      <c r="AP1939" t="s">
        <v>1</v>
      </c>
      <c r="AQ1939" t="s">
        <v>2</v>
      </c>
      <c r="AR1939" t="s">
        <v>1</v>
      </c>
      <c r="AS1939" t="s">
        <v>1</v>
      </c>
      <c r="AT1939" t="s">
        <v>1</v>
      </c>
      <c r="AU1939" t="s">
        <v>1</v>
      </c>
      <c r="AV1939" t="s">
        <v>1</v>
      </c>
      <c r="AW1939" t="s">
        <v>11</v>
      </c>
      <c r="AX1939">
        <f>Tabla1[[#This Row],[precio del paquete]]-Tabla1[[#This Row],[Saldo_Deudor]]</f>
        <v>11200</v>
      </c>
      <c r="AY1939">
        <v>3600</v>
      </c>
      <c r="AZ1939">
        <v>0</v>
      </c>
      <c r="BA1939">
        <v>0</v>
      </c>
      <c r="BB1939" s="20">
        <v>0</v>
      </c>
      <c r="BC1939" t="s">
        <v>3781</v>
      </c>
      <c r="BD1939" t="s">
        <v>3894</v>
      </c>
      <c r="BE1939" t="s">
        <v>3</v>
      </c>
      <c r="BF1939" t="s">
        <v>3</v>
      </c>
      <c r="BG1939" t="s">
        <v>3</v>
      </c>
      <c r="BH1939" t="s">
        <v>3</v>
      </c>
      <c r="BI1939" t="s">
        <v>3</v>
      </c>
      <c r="BJ1939" s="19" t="s">
        <v>6150</v>
      </c>
      <c r="BK1939" t="s">
        <v>3</v>
      </c>
      <c r="BL1939" t="s">
        <v>132</v>
      </c>
      <c r="BM1939" t="s">
        <v>1</v>
      </c>
      <c r="BN1939">
        <f>Tabla1[[#This Row],[precio del paquete]]</f>
        <v>14800</v>
      </c>
      <c r="BO1939" t="s">
        <v>1</v>
      </c>
      <c r="BP1939" t="s">
        <v>1</v>
      </c>
      <c r="BQ1939" t="s">
        <v>1</v>
      </c>
      <c r="BR1939" t="s">
        <v>1</v>
      </c>
      <c r="BS1939" t="s">
        <v>1</v>
      </c>
      <c r="BT1939" t="s">
        <v>1</v>
      </c>
      <c r="BU1939" t="s">
        <v>1</v>
      </c>
      <c r="BV1939" t="s">
        <v>1</v>
      </c>
      <c r="BW1939" t="s">
        <v>0</v>
      </c>
      <c r="BX1939" t="s">
        <v>1</v>
      </c>
      <c r="BY1939" t="s">
        <v>1</v>
      </c>
      <c r="BZ1939" t="s">
        <v>1</v>
      </c>
      <c r="CA1939" t="s">
        <v>1</v>
      </c>
      <c r="CB1939" t="s">
        <v>1</v>
      </c>
      <c r="CD1939" t="str" cm="1">
        <f t="array" aca="1" ref="CD1939" ca="1">eConcatenar(A1939:CB1939,"|")</f>
        <v>5YUdEzLNUcYAuyeJ|COM2020-1314|3|MEMORIAL|TABASCO|COMALCALCO|RANCHERIA ORIENTE CUARTA SECCION|2020-07-20|14800|0|400|50|2|0|0|0|0|0|0|0|0|0|0|0|0|0|0|DOMINGUEZ|ZAPATA|DAVID|SOLTERO|X|X|CARRETERA LA PASADITA|RANCHERIA ORIENTE CUARTA SECCION|X|9331236851|X|X|X|CARRETERA LA PASADITA|X|LUNES|X|X|X|X|X|DOMICILIO |11200|3600|0|0|0|2021-11-13|2021-11-20|x|x|x|x|x|AARMQKP7RFVCNAK|x|HOMBRE|X|14800|X|X|X|X|X|X|X|X|CARDENAS|X|X|X|X|X</v>
      </c>
    </row>
    <row r="1940" spans="1:82" x14ac:dyDescent="0.25">
      <c r="A1940" t="s">
        <v>2074</v>
      </c>
      <c r="B1940" t="s">
        <v>2844</v>
      </c>
      <c r="C1940">
        <v>3</v>
      </c>
      <c r="D1940" t="s">
        <v>3184</v>
      </c>
      <c r="E1940" t="s">
        <v>3188</v>
      </c>
      <c r="F1940" t="s">
        <v>3189</v>
      </c>
      <c r="G1940" t="s">
        <v>3603</v>
      </c>
      <c r="H1940" t="s">
        <v>3889</v>
      </c>
      <c r="I1940">
        <v>24500</v>
      </c>
      <c r="J1940">
        <v>0</v>
      </c>
      <c r="K1940">
        <v>500</v>
      </c>
      <c r="L1940">
        <v>50</v>
      </c>
      <c r="M1940">
        <v>2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0</v>
      </c>
      <c r="AA1940">
        <v>0</v>
      </c>
      <c r="AB1940" t="s">
        <v>4620</v>
      </c>
      <c r="AC1940" t="s">
        <v>4186</v>
      </c>
      <c r="AD1940" t="s">
        <v>4568</v>
      </c>
      <c r="AE1940" t="s">
        <v>4</v>
      </c>
      <c r="AF1940" t="s">
        <v>1</v>
      </c>
      <c r="AG1940" t="s">
        <v>1</v>
      </c>
      <c r="AH1940" t="s">
        <v>5699</v>
      </c>
      <c r="AI1940" t="s">
        <v>3603</v>
      </c>
      <c r="AJ1940" t="s">
        <v>1</v>
      </c>
      <c r="AK1940">
        <v>9932226006</v>
      </c>
      <c r="AL1940" t="s">
        <v>1</v>
      </c>
      <c r="AM1940" t="s">
        <v>1</v>
      </c>
      <c r="AN1940" t="s">
        <v>1</v>
      </c>
      <c r="AO1940" t="s">
        <v>5699</v>
      </c>
      <c r="AP1940" t="s">
        <v>1</v>
      </c>
      <c r="AQ1940" t="s">
        <v>2</v>
      </c>
      <c r="AR1940" t="s">
        <v>1</v>
      </c>
      <c r="AS1940" t="s">
        <v>1</v>
      </c>
      <c r="AT1940" t="s">
        <v>1</v>
      </c>
      <c r="AU1940" t="s">
        <v>1</v>
      </c>
      <c r="AV1940" t="s">
        <v>1</v>
      </c>
      <c r="AW1940" t="s">
        <v>11</v>
      </c>
      <c r="AX1940">
        <f>Tabla1[[#This Row],[precio del paquete]]-Tabla1[[#This Row],[Saldo_Deudor]]</f>
        <v>2000</v>
      </c>
      <c r="AY1940">
        <v>22500</v>
      </c>
      <c r="AZ1940">
        <v>0</v>
      </c>
      <c r="BA1940">
        <v>0</v>
      </c>
      <c r="BB1940" s="20">
        <v>0</v>
      </c>
      <c r="BC1940" t="s">
        <v>5963</v>
      </c>
      <c r="BD1940" t="s">
        <v>6044</v>
      </c>
      <c r="BE1940" t="s">
        <v>3</v>
      </c>
      <c r="BF1940" t="s">
        <v>3</v>
      </c>
      <c r="BG1940" t="s">
        <v>3</v>
      </c>
      <c r="BH1940" t="s">
        <v>3</v>
      </c>
      <c r="BI1940" t="s">
        <v>3</v>
      </c>
      <c r="BJ1940" s="18" t="s">
        <v>6150</v>
      </c>
      <c r="BK1940" t="s">
        <v>3</v>
      </c>
      <c r="BL1940" t="s">
        <v>132</v>
      </c>
      <c r="BM1940" t="s">
        <v>1</v>
      </c>
      <c r="BN1940">
        <f>Tabla1[[#This Row],[precio del paquete]]</f>
        <v>24500</v>
      </c>
      <c r="BO1940" t="s">
        <v>1</v>
      </c>
      <c r="BP1940" t="s">
        <v>1</v>
      </c>
      <c r="BQ1940" t="s">
        <v>1</v>
      </c>
      <c r="BR1940" t="s">
        <v>1</v>
      </c>
      <c r="BS1940" t="s">
        <v>1</v>
      </c>
      <c r="BT1940" t="s">
        <v>1</v>
      </c>
      <c r="BU1940" t="s">
        <v>1</v>
      </c>
      <c r="BV1940" t="s">
        <v>1</v>
      </c>
      <c r="BW1940" t="s">
        <v>0</v>
      </c>
      <c r="BX1940" t="s">
        <v>1</v>
      </c>
      <c r="BY1940" t="s">
        <v>1</v>
      </c>
      <c r="BZ1940" t="s">
        <v>1</v>
      </c>
      <c r="CA1940" t="s">
        <v>1</v>
      </c>
      <c r="CB1940" t="s">
        <v>1</v>
      </c>
      <c r="CD1940" t="str" cm="1">
        <f t="array" aca="1" ref="CD1940" ca="1">eConcatenar(A1940:CB1940,"|")</f>
        <v>71LgcC6ieolw1oc5|COM2021-3375|3|DIGNITY|TABASCO|COMALCALCO|SUR SEGUNDA SECCION|2021-10-26|24500|0|500|50|2|0|0|0|0|0|0|0|0|0|0|0|0|0|0|HERRERA|GARCIA|JULIO CESAR|SOLTERO|X|X|CARRETERA VECINAL A TULIPAN SIN NUMERO|SUR SEGUNDA SECCION|X|9932226006|X|X|X|CARRETERA VECINAL A TULIPAN SIN NUMERO|X|LUNES|X|X|X|X|X|DOMICILIO |2000|22500|0|0|0|2022-02-02|2022-02-09|x|x|x|x|x|AARMQKP7RFVCNAK|x|HOMBRE|X|24500|X|X|X|X|X|X|X|X|CARDENAS|X|X|X|X|X</v>
      </c>
    </row>
    <row r="1941" spans="1:82" x14ac:dyDescent="0.25">
      <c r="A1941" t="s">
        <v>2075</v>
      </c>
      <c r="B1941" t="s">
        <v>2847</v>
      </c>
      <c r="C1941">
        <v>3</v>
      </c>
      <c r="D1941" t="s">
        <v>3183</v>
      </c>
      <c r="E1941" t="s">
        <v>3188</v>
      </c>
      <c r="F1941" t="s">
        <v>3189</v>
      </c>
      <c r="G1941" t="s">
        <v>3605</v>
      </c>
      <c r="H1941" t="s">
        <v>3963</v>
      </c>
      <c r="I1941">
        <v>14800</v>
      </c>
      <c r="J1941">
        <v>0</v>
      </c>
      <c r="K1941">
        <v>200</v>
      </c>
      <c r="L1941">
        <v>50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>
        <v>0</v>
      </c>
      <c r="Z1941">
        <v>0</v>
      </c>
      <c r="AA1941">
        <v>0</v>
      </c>
      <c r="AB1941" t="s">
        <v>4271</v>
      </c>
      <c r="AC1941" t="s">
        <v>4859</v>
      </c>
      <c r="AD1941" t="s">
        <v>4944</v>
      </c>
      <c r="AE1941" t="s">
        <v>4</v>
      </c>
      <c r="AF1941" t="s">
        <v>1</v>
      </c>
      <c r="AG1941" t="s">
        <v>1</v>
      </c>
      <c r="AH1941" t="s">
        <v>5702</v>
      </c>
      <c r="AI1941" t="s">
        <v>3605</v>
      </c>
      <c r="AJ1941" t="s">
        <v>1</v>
      </c>
      <c r="AK1941">
        <v>9331245449</v>
      </c>
      <c r="AL1941" t="s">
        <v>1</v>
      </c>
      <c r="AM1941" t="s">
        <v>1</v>
      </c>
      <c r="AN1941" t="s">
        <v>1</v>
      </c>
      <c r="AO1941" t="s">
        <v>5702</v>
      </c>
      <c r="AP1941" t="s">
        <v>1</v>
      </c>
      <c r="AQ1941" t="s">
        <v>2</v>
      </c>
      <c r="AR1941" t="s">
        <v>1</v>
      </c>
      <c r="AS1941" t="s">
        <v>1</v>
      </c>
      <c r="AT1941" t="s">
        <v>1</v>
      </c>
      <c r="AU1941" t="s">
        <v>1</v>
      </c>
      <c r="AV1941" t="s">
        <v>1</v>
      </c>
      <c r="AW1941" t="s">
        <v>11</v>
      </c>
      <c r="AX1941">
        <f>Tabla1[[#This Row],[precio del paquete]]-Tabla1[[#This Row],[Saldo_Deudor]]</f>
        <v>3600</v>
      </c>
      <c r="AY1941">
        <v>11200</v>
      </c>
      <c r="AZ1941">
        <v>0</v>
      </c>
      <c r="BA1941">
        <v>0</v>
      </c>
      <c r="BB1941" s="20">
        <v>0</v>
      </c>
      <c r="BC1941" t="s">
        <v>5963</v>
      </c>
      <c r="BD1941" t="s">
        <v>6044</v>
      </c>
      <c r="BE1941" t="s">
        <v>3</v>
      </c>
      <c r="BF1941" t="s">
        <v>3</v>
      </c>
      <c r="BG1941" t="s">
        <v>3</v>
      </c>
      <c r="BH1941" t="s">
        <v>3</v>
      </c>
      <c r="BI1941" t="s">
        <v>3</v>
      </c>
      <c r="BJ1941" s="19" t="s">
        <v>6150</v>
      </c>
      <c r="BK1941" t="s">
        <v>3</v>
      </c>
      <c r="BL1941" t="s">
        <v>132</v>
      </c>
      <c r="BM1941" t="s">
        <v>1</v>
      </c>
      <c r="BN1941">
        <f>Tabla1[[#This Row],[precio del paquete]]</f>
        <v>14800</v>
      </c>
      <c r="BO1941" t="s">
        <v>1</v>
      </c>
      <c r="BP1941" t="s">
        <v>1</v>
      </c>
      <c r="BQ1941" t="s">
        <v>1</v>
      </c>
      <c r="BR1941" t="s">
        <v>1</v>
      </c>
      <c r="BS1941" t="s">
        <v>1</v>
      </c>
      <c r="BT1941" t="s">
        <v>1</v>
      </c>
      <c r="BU1941" t="s">
        <v>1</v>
      </c>
      <c r="BV1941" t="s">
        <v>1</v>
      </c>
      <c r="BW1941" t="s">
        <v>0</v>
      </c>
      <c r="BX1941" t="s">
        <v>1</v>
      </c>
      <c r="BY1941" t="s">
        <v>1</v>
      </c>
      <c r="BZ1941" t="s">
        <v>1</v>
      </c>
      <c r="CA1941" t="s">
        <v>1</v>
      </c>
      <c r="CB1941" t="s">
        <v>1</v>
      </c>
      <c r="CD1941" t="str" cm="1">
        <f t="array" aca="1" ref="CD1941" ca="1">eConcatenar(A1941:CB1941,"|")</f>
        <v>xBtLGAcjL9uEPtRb|COM2021-2931|3|MEMORIAL|TABASCO|COMALCALCO|SUR TERCERA SECCION|2021-09-15|14800|0|200|50|0|0|0|0|0|0|0|0|0|0|0|0|0|0|0|MONTEJO|RABANALES|MANAIN|SOLTERO|X|X|ENTRADA EL ZAPOTE|SUR TERCERA SECCION|X|9331245449|X|X|X|ENTRADA EL ZAPOTE|X|LUNES|X|X|X|X|X|DOMICILIO |3600|11200|0|0|0|2022-02-02|2022-02-09|x|x|x|x|x|AARMQKP7RFVCNAK|x|HOMBRE|X|14800|X|X|X|X|X|X|X|X|CARDENAS|X|X|X|X|X</v>
      </c>
    </row>
    <row r="1942" spans="1:82" x14ac:dyDescent="0.25">
      <c r="A1942" t="s">
        <v>2076</v>
      </c>
      <c r="B1942" t="s">
        <v>2845</v>
      </c>
      <c r="C1942">
        <v>3</v>
      </c>
      <c r="D1942" t="s">
        <v>3186</v>
      </c>
      <c r="E1942" t="s">
        <v>3188</v>
      </c>
      <c r="F1942" t="s">
        <v>3189</v>
      </c>
      <c r="G1942" t="s">
        <v>3603</v>
      </c>
      <c r="H1942" t="s">
        <v>4062</v>
      </c>
      <c r="I1942">
        <v>19800</v>
      </c>
      <c r="J1942">
        <v>0</v>
      </c>
      <c r="K1942">
        <v>500</v>
      </c>
      <c r="L1942">
        <v>50</v>
      </c>
      <c r="M1942">
        <v>2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>
        <v>0</v>
      </c>
      <c r="Z1942">
        <v>0</v>
      </c>
      <c r="AA1942">
        <v>0</v>
      </c>
      <c r="AB1942" t="s">
        <v>4703</v>
      </c>
      <c r="AC1942" t="s">
        <v>4372</v>
      </c>
      <c r="AD1942" t="s">
        <v>4813</v>
      </c>
      <c r="AE1942" t="s">
        <v>4</v>
      </c>
      <c r="AF1942" t="s">
        <v>1</v>
      </c>
      <c r="AG1942" t="s">
        <v>1</v>
      </c>
      <c r="AH1942" t="s">
        <v>5700</v>
      </c>
      <c r="AI1942" t="s">
        <v>3603</v>
      </c>
      <c r="AJ1942" t="s">
        <v>1</v>
      </c>
      <c r="AK1942">
        <v>9331305516</v>
      </c>
      <c r="AL1942" t="s">
        <v>1</v>
      </c>
      <c r="AM1942" t="s">
        <v>1</v>
      </c>
      <c r="AN1942" t="s">
        <v>1</v>
      </c>
      <c r="AO1942" t="s">
        <v>5700</v>
      </c>
      <c r="AP1942" t="s">
        <v>1</v>
      </c>
      <c r="AQ1942" t="s">
        <v>2</v>
      </c>
      <c r="AR1942" t="s">
        <v>1</v>
      </c>
      <c r="AS1942" t="s">
        <v>1</v>
      </c>
      <c r="AT1942" t="s">
        <v>1</v>
      </c>
      <c r="AU1942" t="s">
        <v>1</v>
      </c>
      <c r="AV1942" t="s">
        <v>1</v>
      </c>
      <c r="AW1942" t="s">
        <v>11</v>
      </c>
      <c r="AX1942">
        <f>Tabla1[[#This Row],[precio del paquete]]-Tabla1[[#This Row],[Saldo_Deudor]]</f>
        <v>16300</v>
      </c>
      <c r="AY1942">
        <v>3500</v>
      </c>
      <c r="AZ1942">
        <v>0</v>
      </c>
      <c r="BA1942">
        <v>0</v>
      </c>
      <c r="BB1942" s="20">
        <v>0</v>
      </c>
      <c r="BC1942" t="s">
        <v>4077</v>
      </c>
      <c r="BD1942" t="s">
        <v>5965</v>
      </c>
      <c r="BE1942" t="s">
        <v>3</v>
      </c>
      <c r="BF1942" t="s">
        <v>3</v>
      </c>
      <c r="BG1942" t="s">
        <v>3</v>
      </c>
      <c r="BH1942" t="s">
        <v>3</v>
      </c>
      <c r="BI1942" t="s">
        <v>3</v>
      </c>
      <c r="BJ1942" s="18" t="s">
        <v>6150</v>
      </c>
      <c r="BK1942" t="s">
        <v>3</v>
      </c>
      <c r="BL1942" t="s">
        <v>132</v>
      </c>
      <c r="BM1942" t="s">
        <v>1</v>
      </c>
      <c r="BN1942">
        <f>Tabla1[[#This Row],[precio del paquete]]</f>
        <v>19800</v>
      </c>
      <c r="BO1942" t="s">
        <v>1</v>
      </c>
      <c r="BP1942" t="s">
        <v>1</v>
      </c>
      <c r="BQ1942" t="s">
        <v>1</v>
      </c>
      <c r="BR1942" t="s">
        <v>1</v>
      </c>
      <c r="BS1942" t="s">
        <v>1</v>
      </c>
      <c r="BT1942" t="s">
        <v>1</v>
      </c>
      <c r="BU1942" t="s">
        <v>1</v>
      </c>
      <c r="BV1942" t="s">
        <v>1</v>
      </c>
      <c r="BW1942" t="s">
        <v>0</v>
      </c>
      <c r="BX1942" t="s">
        <v>1</v>
      </c>
      <c r="BY1942" t="s">
        <v>1</v>
      </c>
      <c r="BZ1942" t="s">
        <v>1</v>
      </c>
      <c r="CA1942" t="s">
        <v>1</v>
      </c>
      <c r="CB1942" t="s">
        <v>1</v>
      </c>
      <c r="CD1942" t="str" cm="1">
        <f t="array" aca="1" ref="CD1942" ca="1">eConcatenar(A1942:CB1942,"|")</f>
        <v>M6FZMfmdUmtVkqRH|COM2018-1379|3|ZAFIRO|TABASCO|COMALCALCO|SUR SEGUNDA SECCION|2018-03-08|19800|0|500|50|2|0|0|0|0|0|0|0|0|0|0|0|0|0|0|BAUTISTA|PERALTA|JESUS|SOLTERO|X|X|ENTRADA DE LA ESCUELA PRIMARIA|SUR SEGUNDA SECCION|X|9331305516|X|X|X|ENTRADA DE LA ESCUELA PRIMARIA|X|LUNES|X|X|X|X|X|DOMICILIO |16300|3500|0|0|0|2022-06-01|2022-06-08|x|x|x|x|x|AARMQKP7RFVCNAK|x|HOMBRE|X|19800|X|X|X|X|X|X|X|X|CARDENAS|X|X|X|X|X</v>
      </c>
    </row>
    <row r="1943" spans="1:82" x14ac:dyDescent="0.25">
      <c r="A1943" t="s">
        <v>2077</v>
      </c>
      <c r="B1943" t="s">
        <v>2848</v>
      </c>
      <c r="C1943">
        <v>3</v>
      </c>
      <c r="D1943" t="s">
        <v>3187</v>
      </c>
      <c r="E1943" t="s">
        <v>3188</v>
      </c>
      <c r="F1943" t="s">
        <v>3189</v>
      </c>
      <c r="G1943" t="s">
        <v>3605</v>
      </c>
      <c r="H1943" t="s">
        <v>4063</v>
      </c>
      <c r="I1943">
        <v>12900</v>
      </c>
      <c r="J1943">
        <v>0</v>
      </c>
      <c r="K1943">
        <v>400</v>
      </c>
      <c r="L1943">
        <v>50</v>
      </c>
      <c r="M1943">
        <v>2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  <c r="AA1943">
        <v>0</v>
      </c>
      <c r="AB1943" t="s">
        <v>4455</v>
      </c>
      <c r="AC1943" t="s">
        <v>4428</v>
      </c>
      <c r="AD1943" t="s">
        <v>4945</v>
      </c>
      <c r="AE1943" t="s">
        <v>4</v>
      </c>
      <c r="AF1943" t="s">
        <v>1</v>
      </c>
      <c r="AG1943" t="s">
        <v>1</v>
      </c>
      <c r="AH1943" t="s">
        <v>5703</v>
      </c>
      <c r="AI1943" t="s">
        <v>3605</v>
      </c>
      <c r="AJ1943" t="s">
        <v>1</v>
      </c>
      <c r="AK1943">
        <v>9331467704</v>
      </c>
      <c r="AL1943" t="s">
        <v>1</v>
      </c>
      <c r="AM1943" t="s">
        <v>1</v>
      </c>
      <c r="AN1943" t="s">
        <v>1</v>
      </c>
      <c r="AO1943" t="s">
        <v>5703</v>
      </c>
      <c r="AP1943" t="s">
        <v>1</v>
      </c>
      <c r="AQ1943" t="s">
        <v>2</v>
      </c>
      <c r="AR1943" t="s">
        <v>1</v>
      </c>
      <c r="AS1943" t="s">
        <v>1</v>
      </c>
      <c r="AT1943" t="s">
        <v>1</v>
      </c>
      <c r="AU1943" t="s">
        <v>1</v>
      </c>
      <c r="AV1943" t="s">
        <v>1</v>
      </c>
      <c r="AW1943" t="s">
        <v>11</v>
      </c>
      <c r="AX1943">
        <f>Tabla1[[#This Row],[precio del paquete]]-Tabla1[[#This Row],[Saldo_Deudor]]</f>
        <v>8600</v>
      </c>
      <c r="AY1943">
        <v>4300</v>
      </c>
      <c r="AZ1943">
        <v>0</v>
      </c>
      <c r="BA1943">
        <v>0</v>
      </c>
      <c r="BB1943" s="20">
        <v>0</v>
      </c>
      <c r="BC1943" t="s">
        <v>3976</v>
      </c>
      <c r="BD1943" t="s">
        <v>6034</v>
      </c>
      <c r="BE1943" t="s">
        <v>3</v>
      </c>
      <c r="BF1943" t="s">
        <v>3</v>
      </c>
      <c r="BG1943" t="s">
        <v>3</v>
      </c>
      <c r="BH1943" t="s">
        <v>3</v>
      </c>
      <c r="BI1943" t="s">
        <v>3</v>
      </c>
      <c r="BJ1943" s="19" t="s">
        <v>6150</v>
      </c>
      <c r="BK1943" t="s">
        <v>3</v>
      </c>
      <c r="BL1943" t="s">
        <v>132</v>
      </c>
      <c r="BM1943" t="s">
        <v>1</v>
      </c>
      <c r="BN1943">
        <f>Tabla1[[#This Row],[precio del paquete]]</f>
        <v>12900</v>
      </c>
      <c r="BO1943" t="s">
        <v>1</v>
      </c>
      <c r="BP1943" t="s">
        <v>1</v>
      </c>
      <c r="BQ1943" t="s">
        <v>1</v>
      </c>
      <c r="BR1943" t="s">
        <v>1</v>
      </c>
      <c r="BS1943" t="s">
        <v>1</v>
      </c>
      <c r="BT1943" t="s">
        <v>1</v>
      </c>
      <c r="BU1943" t="s">
        <v>1</v>
      </c>
      <c r="BV1943" t="s">
        <v>1</v>
      </c>
      <c r="BW1943" t="s">
        <v>0</v>
      </c>
      <c r="BX1943" t="s">
        <v>1</v>
      </c>
      <c r="BY1943" t="s">
        <v>1</v>
      </c>
      <c r="BZ1943" t="s">
        <v>1</v>
      </c>
      <c r="CA1943" t="s">
        <v>1</v>
      </c>
      <c r="CB1943" t="s">
        <v>1</v>
      </c>
      <c r="CD1943" t="str" cm="1">
        <f t="array" aca="1" ref="CD1943" ca="1">eConcatenar(A1943:CB1943,"|")</f>
        <v>8IYYln0dwxsFrqPB|COM2018-0678|3|ECONOLINE|TABASCO|COMALCALCO|SUR TERCERA SECCION|2018-11-11|12900|0|400|50|2|0|0|0|0|0|0|0|0|0|0|0|0|0|0|DE LA FUENTE|IZQUIERDO|MARIA TERESA|SOLTERO|X|X|ZAPOTE|SUR TERCERA SECCION|X|9331467704|X|X|X|ZAPOTE|X|LUNES|X|X|X|X|X|DOMICILIO |8600|4300|0|0|0|2022-05-01|2022-05-08|x|x|x|x|x|AARMQKP7RFVCNAK|x|HOMBRE|X|12900|X|X|X|X|X|X|X|X|CARDENAS|X|X|X|X|X</v>
      </c>
    </row>
    <row r="1944" spans="1:82" x14ac:dyDescent="0.25">
      <c r="A1944" t="s">
        <v>2078</v>
      </c>
      <c r="B1944" t="s">
        <v>2843</v>
      </c>
      <c r="C1944">
        <v>3</v>
      </c>
      <c r="D1944" t="s">
        <v>3183</v>
      </c>
      <c r="E1944" t="s">
        <v>3188</v>
      </c>
      <c r="F1944" t="s">
        <v>3189</v>
      </c>
      <c r="G1944" t="s">
        <v>3602</v>
      </c>
      <c r="H1944" t="s">
        <v>3853</v>
      </c>
      <c r="I1944">
        <v>14800</v>
      </c>
      <c r="J1944">
        <v>0</v>
      </c>
      <c r="K1944">
        <v>200</v>
      </c>
      <c r="L1944">
        <v>50</v>
      </c>
      <c r="M1944">
        <v>1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>
        <v>0</v>
      </c>
      <c r="Z1944">
        <v>0</v>
      </c>
      <c r="AA1944">
        <v>0</v>
      </c>
      <c r="AB1944" t="s">
        <v>4425</v>
      </c>
      <c r="AC1944" t="s">
        <v>4203</v>
      </c>
      <c r="AD1944" t="s">
        <v>4942</v>
      </c>
      <c r="AE1944" t="s">
        <v>4</v>
      </c>
      <c r="AF1944" t="s">
        <v>1</v>
      </c>
      <c r="AG1944" t="s">
        <v>1</v>
      </c>
      <c r="AH1944" t="s">
        <v>5698</v>
      </c>
      <c r="AI1944" t="s">
        <v>3602</v>
      </c>
      <c r="AJ1944" t="s">
        <v>1</v>
      </c>
      <c r="AK1944">
        <v>2331050118</v>
      </c>
      <c r="AL1944" t="s">
        <v>1</v>
      </c>
      <c r="AM1944" t="s">
        <v>1</v>
      </c>
      <c r="AN1944" t="s">
        <v>1</v>
      </c>
      <c r="AO1944" t="s">
        <v>5698</v>
      </c>
      <c r="AP1944" t="s">
        <v>1</v>
      </c>
      <c r="AQ1944" t="s">
        <v>2</v>
      </c>
      <c r="AR1944" t="s">
        <v>1</v>
      </c>
      <c r="AS1944" t="s">
        <v>1</v>
      </c>
      <c r="AT1944" t="s">
        <v>1</v>
      </c>
      <c r="AU1944" t="s">
        <v>1</v>
      </c>
      <c r="AV1944" t="s">
        <v>1</v>
      </c>
      <c r="AW1944" t="s">
        <v>11</v>
      </c>
      <c r="AX1944">
        <f>Tabla1[[#This Row],[precio del paquete]]-Tabla1[[#This Row],[Saldo_Deudor]]</f>
        <v>1200</v>
      </c>
      <c r="AY1944">
        <v>13600</v>
      </c>
      <c r="AZ1944">
        <v>0</v>
      </c>
      <c r="BA1944">
        <v>0</v>
      </c>
      <c r="BB1944" s="20">
        <v>0</v>
      </c>
      <c r="BC1944" t="s">
        <v>5963</v>
      </c>
      <c r="BD1944" t="s">
        <v>6044</v>
      </c>
      <c r="BE1944" t="s">
        <v>3</v>
      </c>
      <c r="BF1944" t="s">
        <v>3</v>
      </c>
      <c r="BG1944" t="s">
        <v>3</v>
      </c>
      <c r="BH1944" t="s">
        <v>3</v>
      </c>
      <c r="BI1944" t="s">
        <v>3</v>
      </c>
      <c r="BJ1944" s="18" t="s">
        <v>6150</v>
      </c>
      <c r="BK1944" t="s">
        <v>3</v>
      </c>
      <c r="BL1944" t="s">
        <v>132</v>
      </c>
      <c r="BM1944" t="s">
        <v>1</v>
      </c>
      <c r="BN1944">
        <f>Tabla1[[#This Row],[precio del paquete]]</f>
        <v>14800</v>
      </c>
      <c r="BO1944" t="s">
        <v>1</v>
      </c>
      <c r="BP1944" t="s">
        <v>1</v>
      </c>
      <c r="BQ1944" t="s">
        <v>1</v>
      </c>
      <c r="BR1944" t="s">
        <v>1</v>
      </c>
      <c r="BS1944" t="s">
        <v>1</v>
      </c>
      <c r="BT1944" t="s">
        <v>1</v>
      </c>
      <c r="BU1944" t="s">
        <v>1</v>
      </c>
      <c r="BV1944" t="s">
        <v>1</v>
      </c>
      <c r="BW1944" t="s">
        <v>0</v>
      </c>
      <c r="BX1944" t="s">
        <v>1</v>
      </c>
      <c r="BY1944" t="s">
        <v>1</v>
      </c>
      <c r="BZ1944" t="s">
        <v>1</v>
      </c>
      <c r="CA1944" t="s">
        <v>1</v>
      </c>
      <c r="CB1944" t="s">
        <v>1</v>
      </c>
      <c r="CD1944" t="str" cm="1">
        <f t="array" aca="1" ref="CD1944" ca="1">eConcatenar(A1944:CB1944,"|")</f>
        <v>rvpg9pBsDHDMuNKB|COM2021-3765|3|MEMORIAL|TABASCO|COMALCALCO|SUR QUINTA SECCION|2021-11-24|14800|0|200|50|1|0|0|0|0|0|0|0|0|0|0|0|0|0|0|ESCALANTE|SOBERANO|ELI|SOLTERO|X|X|ABARROTES ESTIAVEL LAVADORA DE AUTOS CASA COLOR VERDE AGUA|SUR QUINTA SECCION|X|2331050118|X|X|X|ABARROTES ESTIAVEL LAVADORA DE AUTOS CASA COLOR VERDE AGUA|X|LUNES|X|X|X|X|X|DOMICILIO |1200|13600|0|0|0|2022-02-02|2022-02-09|x|x|x|x|x|AARMQKP7RFVCNAK|x|HOMBRE|X|14800|X|X|X|X|X|X|X|X|CARDENAS|X|X|X|X|X</v>
      </c>
    </row>
    <row r="1945" spans="1:82" x14ac:dyDescent="0.25">
      <c r="A1945" t="s">
        <v>2079</v>
      </c>
      <c r="B1945" t="s">
        <v>2582</v>
      </c>
      <c r="C1945">
        <v>3</v>
      </c>
      <c r="D1945" t="s">
        <v>3183</v>
      </c>
      <c r="E1945" t="s">
        <v>3188</v>
      </c>
      <c r="F1945" t="s">
        <v>3189</v>
      </c>
      <c r="G1945" t="s">
        <v>3465</v>
      </c>
      <c r="H1945" t="s">
        <v>3966</v>
      </c>
      <c r="I1945">
        <v>14800</v>
      </c>
      <c r="J1945">
        <v>0</v>
      </c>
      <c r="K1945">
        <v>100</v>
      </c>
      <c r="L1945">
        <v>50</v>
      </c>
      <c r="M1945">
        <v>1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0</v>
      </c>
      <c r="AA1945">
        <v>0</v>
      </c>
      <c r="AB1945" t="s">
        <v>4217</v>
      </c>
      <c r="AC1945" t="s">
        <v>4283</v>
      </c>
      <c r="AD1945" t="s">
        <v>4755</v>
      </c>
      <c r="AE1945" t="s">
        <v>4</v>
      </c>
      <c r="AF1945" t="s">
        <v>1</v>
      </c>
      <c r="AG1945" t="s">
        <v>1</v>
      </c>
      <c r="AH1945" t="s">
        <v>5519</v>
      </c>
      <c r="AI1945" t="s">
        <v>3465</v>
      </c>
      <c r="AJ1945" t="s">
        <v>1</v>
      </c>
      <c r="AK1945">
        <v>9331072099</v>
      </c>
      <c r="AL1945" t="s">
        <v>1</v>
      </c>
      <c r="AM1945" t="s">
        <v>1</v>
      </c>
      <c r="AN1945" t="s">
        <v>1</v>
      </c>
      <c r="AO1945" t="s">
        <v>5519</v>
      </c>
      <c r="AP1945" t="s">
        <v>1</v>
      </c>
      <c r="AQ1945" t="s">
        <v>2</v>
      </c>
      <c r="AR1945" t="s">
        <v>1</v>
      </c>
      <c r="AS1945" t="s">
        <v>1</v>
      </c>
      <c r="AT1945" t="s">
        <v>1</v>
      </c>
      <c r="AU1945" t="s">
        <v>1</v>
      </c>
      <c r="AV1945" t="s">
        <v>1</v>
      </c>
      <c r="AW1945" t="s">
        <v>11</v>
      </c>
      <c r="AX1945">
        <f>Tabla1[[#This Row],[precio del paquete]]-Tabla1[[#This Row],[Saldo_Deudor]]</f>
        <v>300</v>
      </c>
      <c r="AY1945">
        <v>14500</v>
      </c>
      <c r="AZ1945">
        <v>0</v>
      </c>
      <c r="BA1945">
        <v>0</v>
      </c>
      <c r="BB1945" s="20">
        <v>0</v>
      </c>
      <c r="BC1945" t="s">
        <v>3965</v>
      </c>
      <c r="BD1945" t="s">
        <v>4085</v>
      </c>
      <c r="BE1945" t="s">
        <v>3</v>
      </c>
      <c r="BF1945" t="s">
        <v>3</v>
      </c>
      <c r="BG1945" t="s">
        <v>3</v>
      </c>
      <c r="BH1945" t="s">
        <v>3</v>
      </c>
      <c r="BI1945" t="s">
        <v>3</v>
      </c>
      <c r="BJ1945" s="19" t="s">
        <v>6150</v>
      </c>
      <c r="BK1945" t="s">
        <v>3</v>
      </c>
      <c r="BL1945" t="s">
        <v>132</v>
      </c>
      <c r="BM1945" t="s">
        <v>1</v>
      </c>
      <c r="BN1945">
        <f>Tabla1[[#This Row],[precio del paquete]]</f>
        <v>14800</v>
      </c>
      <c r="BO1945" t="s">
        <v>1</v>
      </c>
      <c r="BP1945" t="s">
        <v>1</v>
      </c>
      <c r="BQ1945" t="s">
        <v>1</v>
      </c>
      <c r="BR1945" t="s">
        <v>1</v>
      </c>
      <c r="BS1945" t="s">
        <v>1</v>
      </c>
      <c r="BT1945" t="s">
        <v>1</v>
      </c>
      <c r="BU1945" t="s">
        <v>1</v>
      </c>
      <c r="BV1945" t="s">
        <v>1</v>
      </c>
      <c r="BW1945" t="s">
        <v>0</v>
      </c>
      <c r="BX1945" t="s">
        <v>1</v>
      </c>
      <c r="BY1945" t="s">
        <v>1</v>
      </c>
      <c r="BZ1945" t="s">
        <v>1</v>
      </c>
      <c r="CA1945" t="s">
        <v>1</v>
      </c>
      <c r="CB1945" t="s">
        <v>1</v>
      </c>
      <c r="CD1945" t="str" cm="1">
        <f t="array" aca="1" ref="CD1945" ca="1">eConcatenar(A1945:CB1945,"|")</f>
        <v>jFokx7I3uc4b8RaU|COM2022-0108|3|MEMORIAL|TABASCO|COMALCALCO|ORIENTE PRIMERA SECCION|2022-04-01|14800|0|100|50|1|0|0|0|0|0|0|0|0|0|0|0|0|0|0|RODRIGUEZ|CORDOVA|LUIS ALBERTO|SOLTERO|X|X|CARRETERA FEDERAL COMALCALCO - CARDENAS|ORIENTE PRIMERA SECCION|X|9331072099|X|X|X|CARRETERA FEDERAL COMALCALCO - CARDENAS|X|LUNES|X|X|X|X|X|DOMICILIO |300|14500|0|0|0|2022-01-19|2022-01-26|x|x|x|x|x|AARMQKP7RFVCNAK|x|HOMBRE|X|14800|X|X|X|X|X|X|X|X|CARDENAS|X|X|X|X|X</v>
      </c>
    </row>
    <row r="1946" spans="1:82" x14ac:dyDescent="0.25">
      <c r="A1946" t="s">
        <v>2080</v>
      </c>
      <c r="B1946" t="s">
        <v>2808</v>
      </c>
      <c r="C1946">
        <v>3</v>
      </c>
      <c r="D1946" t="s">
        <v>3183</v>
      </c>
      <c r="E1946" t="s">
        <v>3188</v>
      </c>
      <c r="F1946" t="s">
        <v>3189</v>
      </c>
      <c r="G1946" t="s">
        <v>3583</v>
      </c>
      <c r="H1946" t="s">
        <v>4051</v>
      </c>
      <c r="I1946">
        <v>14800</v>
      </c>
      <c r="J1946">
        <v>0</v>
      </c>
      <c r="K1946">
        <v>500</v>
      </c>
      <c r="L1946">
        <v>50</v>
      </c>
      <c r="M1946">
        <v>1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>
        <v>0</v>
      </c>
      <c r="Z1946">
        <v>0</v>
      </c>
      <c r="AA1946">
        <v>0</v>
      </c>
      <c r="AB1946" t="s">
        <v>4346</v>
      </c>
      <c r="AC1946" t="s">
        <v>4406</v>
      </c>
      <c r="AD1946" t="s">
        <v>4916</v>
      </c>
      <c r="AE1946" t="s">
        <v>4</v>
      </c>
      <c r="AF1946" t="s">
        <v>1</v>
      </c>
      <c r="AG1946" t="s">
        <v>1</v>
      </c>
      <c r="AH1946" t="s">
        <v>5681</v>
      </c>
      <c r="AI1946" t="s">
        <v>3583</v>
      </c>
      <c r="AJ1946" t="s">
        <v>1</v>
      </c>
      <c r="AK1946">
        <v>9331254061</v>
      </c>
      <c r="AL1946" t="s">
        <v>1</v>
      </c>
      <c r="AM1946" t="s">
        <v>1</v>
      </c>
      <c r="AN1946" t="s">
        <v>1</v>
      </c>
      <c r="AO1946" t="s">
        <v>5681</v>
      </c>
      <c r="AP1946" t="s">
        <v>1</v>
      </c>
      <c r="AQ1946" t="s">
        <v>2</v>
      </c>
      <c r="AR1946" t="s">
        <v>1</v>
      </c>
      <c r="AS1946" t="s">
        <v>1</v>
      </c>
      <c r="AT1946" t="s">
        <v>1</v>
      </c>
      <c r="AU1946" t="s">
        <v>1</v>
      </c>
      <c r="AV1946" t="s">
        <v>1</v>
      </c>
      <c r="AW1946" t="s">
        <v>11</v>
      </c>
      <c r="AX1946">
        <f>Tabla1[[#This Row],[precio del paquete]]-Tabla1[[#This Row],[Saldo_Deudor]]</f>
        <v>7800</v>
      </c>
      <c r="AY1946">
        <v>7000</v>
      </c>
      <c r="AZ1946">
        <v>0</v>
      </c>
      <c r="BA1946">
        <v>0</v>
      </c>
      <c r="BB1946" s="20">
        <v>0</v>
      </c>
      <c r="BC1946" t="s">
        <v>4077</v>
      </c>
      <c r="BD1946" t="s">
        <v>5965</v>
      </c>
      <c r="BE1946" t="s">
        <v>3</v>
      </c>
      <c r="BF1946" t="s">
        <v>3</v>
      </c>
      <c r="BG1946" t="s">
        <v>3</v>
      </c>
      <c r="BH1946" t="s">
        <v>3</v>
      </c>
      <c r="BI1946" t="s">
        <v>3</v>
      </c>
      <c r="BJ1946" s="18" t="s">
        <v>6150</v>
      </c>
      <c r="BK1946" t="s">
        <v>3</v>
      </c>
      <c r="BL1946" t="s">
        <v>132</v>
      </c>
      <c r="BM1946" t="s">
        <v>1</v>
      </c>
      <c r="BN1946">
        <f>Tabla1[[#This Row],[precio del paquete]]</f>
        <v>14800</v>
      </c>
      <c r="BO1946" t="s">
        <v>1</v>
      </c>
      <c r="BP1946" t="s">
        <v>1</v>
      </c>
      <c r="BQ1946" t="s">
        <v>1</v>
      </c>
      <c r="BR1946" t="s">
        <v>1</v>
      </c>
      <c r="BS1946" t="s">
        <v>1</v>
      </c>
      <c r="BT1946" t="s">
        <v>1</v>
      </c>
      <c r="BU1946" t="s">
        <v>1</v>
      </c>
      <c r="BV1946" t="s">
        <v>1</v>
      </c>
      <c r="BW1946" t="s">
        <v>0</v>
      </c>
      <c r="BX1946" t="s">
        <v>1</v>
      </c>
      <c r="BY1946" t="s">
        <v>1</v>
      </c>
      <c r="BZ1946" t="s">
        <v>1</v>
      </c>
      <c r="CA1946" t="s">
        <v>1</v>
      </c>
      <c r="CB1946" t="s">
        <v>1</v>
      </c>
      <c r="CD1946" t="str" cm="1">
        <f t="array" aca="1" ref="CD1946" ca="1">eConcatenar(A1946:CB1946,"|")</f>
        <v>4muhqBnQni9m0BEl|COM2020-2928|3|MEMORIAL|TABASCO|COMALCALCO|SANTA AMALIA|2020-12-11|14800|0|500|50|1|0|0|0|0|0|0|0|0|0|0|0|0|0|0|FLORES|BALCAZAR|JUAN GABRIEL|SOLTERO|X|X|CALLE ZARAGOZA NUMERO 1130|SANTA AMALIA|X|9331254061|X|X|X|CALLE ZARAGOZA NUMERO 1130|X|LUNES|X|X|X|X|X|DOMICILIO |7800|7000|0|0|0|2022-06-01|2022-06-08|x|x|x|x|x|AARMQKP7RFVCNAK|x|HOMBRE|X|14800|X|X|X|X|X|X|X|X|CARDENAS|X|X|X|X|X</v>
      </c>
    </row>
    <row r="1947" spans="1:82" x14ac:dyDescent="0.25">
      <c r="A1947" t="s">
        <v>2081</v>
      </c>
      <c r="B1947" t="s">
        <v>2840</v>
      </c>
      <c r="C1947" s="6">
        <v>3</v>
      </c>
      <c r="D1947" t="s">
        <v>3183</v>
      </c>
      <c r="E1947" t="s">
        <v>3188</v>
      </c>
      <c r="F1947" t="s">
        <v>3189</v>
      </c>
      <c r="G1947" t="s">
        <v>3600</v>
      </c>
      <c r="H1947" t="s">
        <v>4060</v>
      </c>
      <c r="I1947">
        <v>14800</v>
      </c>
      <c r="J1947" s="6">
        <v>0</v>
      </c>
      <c r="K1947">
        <v>400</v>
      </c>
      <c r="L1947" s="6">
        <v>50</v>
      </c>
      <c r="M1947">
        <v>2</v>
      </c>
      <c r="N1947" s="6">
        <v>0</v>
      </c>
      <c r="O1947" s="6">
        <v>0</v>
      </c>
      <c r="P1947" s="6">
        <v>0</v>
      </c>
      <c r="Q1947" s="6">
        <v>0</v>
      </c>
      <c r="R1947" s="6">
        <v>0</v>
      </c>
      <c r="S1947" s="6">
        <v>0</v>
      </c>
      <c r="T1947" s="6">
        <v>0</v>
      </c>
      <c r="U1947" s="6">
        <v>0</v>
      </c>
      <c r="V1947" s="6">
        <v>0</v>
      </c>
      <c r="W1947" s="6">
        <v>0</v>
      </c>
      <c r="X1947" s="6">
        <v>0</v>
      </c>
      <c r="Y1947" s="6">
        <v>0</v>
      </c>
      <c r="Z1947" s="6">
        <v>0</v>
      </c>
      <c r="AA1947" s="6">
        <v>0</v>
      </c>
      <c r="AB1947" t="s">
        <v>8</v>
      </c>
      <c r="AC1947" t="s">
        <v>4940</v>
      </c>
      <c r="AD1947" t="s">
        <v>4623</v>
      </c>
      <c r="AE1947" s="6" t="s">
        <v>4</v>
      </c>
      <c r="AF1947" s="6" t="s">
        <v>1</v>
      </c>
      <c r="AG1947" s="6" t="s">
        <v>1</v>
      </c>
      <c r="AH1947" t="s">
        <v>5695</v>
      </c>
      <c r="AI1947" t="s">
        <v>3600</v>
      </c>
      <c r="AJ1947" t="s">
        <v>1</v>
      </c>
      <c r="AK1947">
        <v>9331313607</v>
      </c>
      <c r="AL1947" s="6" t="s">
        <v>1</v>
      </c>
      <c r="AM1947" s="6" t="s">
        <v>1</v>
      </c>
      <c r="AN1947" s="6" t="s">
        <v>1</v>
      </c>
      <c r="AO1947" t="s">
        <v>5695</v>
      </c>
      <c r="AP1947" s="6" t="s">
        <v>1</v>
      </c>
      <c r="AQ1947" s="6" t="s">
        <v>2</v>
      </c>
      <c r="AR1947" s="6" t="s">
        <v>1</v>
      </c>
      <c r="AS1947" s="6" t="s">
        <v>1</v>
      </c>
      <c r="AT1947" s="6" t="s">
        <v>1</v>
      </c>
      <c r="AU1947" s="6" t="s">
        <v>1</v>
      </c>
      <c r="AV1947" s="6" t="s">
        <v>1</v>
      </c>
      <c r="AW1947" s="6" t="s">
        <v>11</v>
      </c>
      <c r="AX1947" s="6">
        <f>Tabla1[[#This Row],[precio del paquete]]-Tabla1[[#This Row],[Saldo_Deudor]]</f>
        <v>9900</v>
      </c>
      <c r="AY1947">
        <v>4900</v>
      </c>
      <c r="AZ1947" s="6">
        <v>0</v>
      </c>
      <c r="BA1947" s="6">
        <v>0</v>
      </c>
      <c r="BB1947" s="24">
        <v>0</v>
      </c>
      <c r="BC1947" t="s">
        <v>5963</v>
      </c>
      <c r="BD1947" t="s">
        <v>6044</v>
      </c>
      <c r="BE1947" s="6" t="s">
        <v>3</v>
      </c>
      <c r="BF1947" s="6" t="s">
        <v>3</v>
      </c>
      <c r="BG1947" s="6" t="s">
        <v>3</v>
      </c>
      <c r="BH1947" s="6" t="s">
        <v>3</v>
      </c>
      <c r="BI1947" s="6" t="s">
        <v>3</v>
      </c>
      <c r="BJ1947" s="19" t="s">
        <v>6150</v>
      </c>
      <c r="BK1947" s="6" t="s">
        <v>3</v>
      </c>
      <c r="BL1947" s="6" t="s">
        <v>132</v>
      </c>
      <c r="BM1947" s="6" t="s">
        <v>1</v>
      </c>
      <c r="BN1947" s="6">
        <f>Tabla1[[#This Row],[precio del paquete]]</f>
        <v>14800</v>
      </c>
      <c r="BO1947" s="6" t="s">
        <v>1</v>
      </c>
      <c r="BP1947" s="6" t="s">
        <v>1</v>
      </c>
      <c r="BQ1947" s="6" t="s">
        <v>1</v>
      </c>
      <c r="BR1947" s="6" t="s">
        <v>1</v>
      </c>
      <c r="BS1947" s="6" t="s">
        <v>1</v>
      </c>
      <c r="BT1947" s="6" t="s">
        <v>1</v>
      </c>
      <c r="BU1947" s="6" t="s">
        <v>1</v>
      </c>
      <c r="BV1947" s="6" t="s">
        <v>1</v>
      </c>
      <c r="BW1947" s="6" t="s">
        <v>0</v>
      </c>
      <c r="BX1947" s="6" t="s">
        <v>1</v>
      </c>
      <c r="BY1947" t="s">
        <v>1</v>
      </c>
      <c r="BZ1947" t="s">
        <v>1</v>
      </c>
      <c r="CA1947" t="s">
        <v>1</v>
      </c>
      <c r="CB1947" t="s">
        <v>1</v>
      </c>
      <c r="CD1947" t="str" cm="1">
        <f t="array" aca="1" ref="CD1947" ca="1">eConcatenar(A1947:CB1947,"|")</f>
        <v>PXHxyxRQTpNafNSj|COM2020-0973|3|MEMORIAL|TABASCO|COMALCALCO|SUR CUARTA SECCION|2020-06-27|14800|0|400|50|2|0|0|0|0|0|0|0|0|0|0|0|0|0|0|GOMEZ|OCHOA|CONCEPCION|SOLTERO|X|X|CARRETERA VECINAL A COMALCALCO TULIPAN SIN NUMERO|SUR CUARTA SECCION|X|9331313607|X|X|X|CARRETERA VECINAL A COMALCALCO TULIPAN SIN NUMERO|X|LUNES|X|X|X|X|X|DOMICILIO |9900|4900|0|0|0|2022-02-02|2022-02-09|x|x|x|x|x|AARMQKP7RFVCNAK|x|HOMBRE|X|14800|X|X|X|X|X|X|X|X|CARDENAS|X|X|X|X|X</v>
      </c>
    </row>
    <row r="1948" spans="1:82" x14ac:dyDescent="0.25">
      <c r="A1948" t="s">
        <v>2082</v>
      </c>
      <c r="B1948" t="s">
        <v>2841</v>
      </c>
      <c r="C1948" s="6">
        <v>3</v>
      </c>
      <c r="D1948" t="s">
        <v>3183</v>
      </c>
      <c r="E1948" t="s">
        <v>3188</v>
      </c>
      <c r="F1948" t="s">
        <v>3189</v>
      </c>
      <c r="G1948" t="s">
        <v>3600</v>
      </c>
      <c r="H1948" t="s">
        <v>4061</v>
      </c>
      <c r="I1948">
        <v>14800</v>
      </c>
      <c r="J1948" s="6">
        <v>0</v>
      </c>
      <c r="K1948">
        <v>200</v>
      </c>
      <c r="L1948" s="6">
        <v>50</v>
      </c>
      <c r="M1948">
        <v>1</v>
      </c>
      <c r="N1948" s="6">
        <v>0</v>
      </c>
      <c r="O1948" s="6">
        <v>0</v>
      </c>
      <c r="P1948" s="6">
        <v>0</v>
      </c>
      <c r="Q1948" s="6">
        <v>0</v>
      </c>
      <c r="R1948" s="6">
        <v>0</v>
      </c>
      <c r="S1948" s="6">
        <v>0</v>
      </c>
      <c r="T1948" s="6">
        <v>0</v>
      </c>
      <c r="U1948" s="6">
        <v>0</v>
      </c>
      <c r="V1948" s="6">
        <v>0</v>
      </c>
      <c r="W1948" s="6">
        <v>0</v>
      </c>
      <c r="X1948" s="6">
        <v>0</v>
      </c>
      <c r="Y1948" s="6">
        <v>0</v>
      </c>
      <c r="Z1948" s="6">
        <v>0</v>
      </c>
      <c r="AA1948" s="6">
        <v>0</v>
      </c>
      <c r="AB1948" t="s">
        <v>4294</v>
      </c>
      <c r="AC1948" t="s">
        <v>4237</v>
      </c>
      <c r="AD1948" t="s">
        <v>4941</v>
      </c>
      <c r="AE1948" s="6" t="s">
        <v>4</v>
      </c>
      <c r="AF1948" s="6" t="s">
        <v>1</v>
      </c>
      <c r="AG1948" s="6" t="s">
        <v>1</v>
      </c>
      <c r="AH1948" t="s">
        <v>5696</v>
      </c>
      <c r="AI1948" t="s">
        <v>3600</v>
      </c>
      <c r="AJ1948" t="s">
        <v>1</v>
      </c>
      <c r="AK1948">
        <v>9331215676</v>
      </c>
      <c r="AL1948" s="6" t="s">
        <v>1</v>
      </c>
      <c r="AM1948" s="6" t="s">
        <v>1</v>
      </c>
      <c r="AN1948" s="6" t="s">
        <v>1</v>
      </c>
      <c r="AO1948" t="s">
        <v>5696</v>
      </c>
      <c r="AP1948" s="6" t="s">
        <v>1</v>
      </c>
      <c r="AQ1948" s="6" t="s">
        <v>2</v>
      </c>
      <c r="AR1948" s="6" t="s">
        <v>1</v>
      </c>
      <c r="AS1948" s="6" t="s">
        <v>1</v>
      </c>
      <c r="AT1948" s="6" t="s">
        <v>1</v>
      </c>
      <c r="AU1948" s="6" t="s">
        <v>1</v>
      </c>
      <c r="AV1948" s="6" t="s">
        <v>1</v>
      </c>
      <c r="AW1948" s="6" t="s">
        <v>11</v>
      </c>
      <c r="AX1948" s="6">
        <f>Tabla1[[#This Row],[precio del paquete]]-Tabla1[[#This Row],[Saldo_Deudor]]</f>
        <v>9400</v>
      </c>
      <c r="AY1948">
        <v>5400</v>
      </c>
      <c r="AZ1948" s="6">
        <v>0</v>
      </c>
      <c r="BA1948" s="6">
        <v>0</v>
      </c>
      <c r="BB1948" s="24">
        <v>0</v>
      </c>
      <c r="BC1948" t="s">
        <v>5963</v>
      </c>
      <c r="BD1948" t="s">
        <v>6044</v>
      </c>
      <c r="BE1948" s="6" t="s">
        <v>3</v>
      </c>
      <c r="BF1948" s="6" t="s">
        <v>3</v>
      </c>
      <c r="BG1948" s="6" t="s">
        <v>3</v>
      </c>
      <c r="BH1948" s="6" t="s">
        <v>3</v>
      </c>
      <c r="BI1948" s="6" t="s">
        <v>3</v>
      </c>
      <c r="BJ1948" s="18" t="s">
        <v>6150</v>
      </c>
      <c r="BK1948" s="6" t="s">
        <v>3</v>
      </c>
      <c r="BL1948" s="6" t="s">
        <v>132</v>
      </c>
      <c r="BM1948" s="6" t="s">
        <v>1</v>
      </c>
      <c r="BN1948" s="6">
        <f>Tabla1[[#This Row],[precio del paquete]]</f>
        <v>14800</v>
      </c>
      <c r="BO1948" s="6" t="s">
        <v>1</v>
      </c>
      <c r="BP1948" s="6" t="s">
        <v>1</v>
      </c>
      <c r="BQ1948" s="6" t="s">
        <v>1</v>
      </c>
      <c r="BR1948" s="6" t="s">
        <v>1</v>
      </c>
      <c r="BS1948" s="6" t="s">
        <v>1</v>
      </c>
      <c r="BT1948" s="6" t="s">
        <v>1</v>
      </c>
      <c r="BU1948" s="6" t="s">
        <v>1</v>
      </c>
      <c r="BV1948" s="6" t="s">
        <v>1</v>
      </c>
      <c r="BW1948" s="6" t="s">
        <v>0</v>
      </c>
      <c r="BX1948" s="6" t="s">
        <v>1</v>
      </c>
      <c r="BY1948" t="s">
        <v>1</v>
      </c>
      <c r="BZ1948" t="s">
        <v>1</v>
      </c>
      <c r="CA1948" t="s">
        <v>1</v>
      </c>
      <c r="CB1948" t="s">
        <v>1</v>
      </c>
      <c r="CD1948" t="str" cm="1">
        <f t="array" aca="1" ref="CD1948" ca="1">eConcatenar(A1948:CB1948,"|")</f>
        <v>5ta4yasFMVSqP8Tv|COM2020-0984|3|MEMORIAL|TABASCO|COMALCALCO|SUR CUARTA SECCION|2020-06-29|14800|0|200|50|1|0|0|0|0|0|0|0|0|0|0|0|0|0|0|LAZARO|ALEJANDRO|DALIZA|SOLTERO|X|X|CARRETERA VECINAL CUARTA CALLE FLORIDA|SUR CUARTA SECCION|X|9331215676|X|X|X|CARRETERA VECINAL CUARTA CALLE FLORIDA|X|LUNES|X|X|X|X|X|DOMICILIO |9400|5400|0|0|0|2022-02-02|2022-02-09|x|x|x|x|x|AARMQKP7RFVCNAK|x|HOMBRE|X|14800|X|X|X|X|X|X|X|X|CARDENAS|X|X|X|X|X</v>
      </c>
    </row>
    <row r="1949" spans="1:82" x14ac:dyDescent="0.25">
      <c r="A1949" t="s">
        <v>2083</v>
      </c>
      <c r="B1949" t="s">
        <v>2290</v>
      </c>
      <c r="C1949" s="6">
        <v>3</v>
      </c>
      <c r="D1949" t="s">
        <v>3183</v>
      </c>
      <c r="E1949" t="s">
        <v>3188</v>
      </c>
      <c r="F1949" t="s">
        <v>3189</v>
      </c>
      <c r="G1949" t="s">
        <v>3289</v>
      </c>
      <c r="H1949" t="s">
        <v>3856</v>
      </c>
      <c r="I1949">
        <v>14800</v>
      </c>
      <c r="J1949" s="6">
        <v>0</v>
      </c>
      <c r="K1949">
        <v>400</v>
      </c>
      <c r="L1949" s="6">
        <v>50</v>
      </c>
      <c r="M1949">
        <v>2</v>
      </c>
      <c r="N1949" s="6">
        <v>0</v>
      </c>
      <c r="O1949" s="6">
        <v>0</v>
      </c>
      <c r="P1949" s="6">
        <v>0</v>
      </c>
      <c r="Q1949" s="6">
        <v>0</v>
      </c>
      <c r="R1949" s="6">
        <v>0</v>
      </c>
      <c r="S1949" s="6">
        <v>0</v>
      </c>
      <c r="T1949" s="6">
        <v>0</v>
      </c>
      <c r="U1949" s="6">
        <v>0</v>
      </c>
      <c r="V1949" s="6">
        <v>0</v>
      </c>
      <c r="W1949" s="6">
        <v>0</v>
      </c>
      <c r="X1949" s="6">
        <v>0</v>
      </c>
      <c r="Y1949" s="6">
        <v>0</v>
      </c>
      <c r="Z1949" s="6">
        <v>0</v>
      </c>
      <c r="AA1949" s="6">
        <v>0</v>
      </c>
      <c r="AB1949" t="s">
        <v>4454</v>
      </c>
      <c r="AC1949" t="s">
        <v>4455</v>
      </c>
      <c r="AD1949" t="s">
        <v>4456</v>
      </c>
      <c r="AE1949" s="6" t="s">
        <v>4</v>
      </c>
      <c r="AF1949" s="6" t="s">
        <v>1</v>
      </c>
      <c r="AG1949" s="6" t="s">
        <v>1</v>
      </c>
      <c r="AH1949" t="s">
        <v>5316</v>
      </c>
      <c r="AI1949" t="s">
        <v>3289</v>
      </c>
      <c r="AJ1949" t="s">
        <v>1</v>
      </c>
      <c r="AK1949">
        <v>9331194480</v>
      </c>
      <c r="AL1949" s="6" t="s">
        <v>1</v>
      </c>
      <c r="AM1949" s="6" t="s">
        <v>1</v>
      </c>
      <c r="AN1949" s="6" t="s">
        <v>1</v>
      </c>
      <c r="AO1949" t="s">
        <v>5316</v>
      </c>
      <c r="AP1949" s="6" t="s">
        <v>1</v>
      </c>
      <c r="AQ1949" s="6" t="s">
        <v>2</v>
      </c>
      <c r="AR1949" s="6" t="s">
        <v>1</v>
      </c>
      <c r="AS1949" s="6" t="s">
        <v>1</v>
      </c>
      <c r="AT1949" s="6" t="s">
        <v>1</v>
      </c>
      <c r="AU1949" s="6" t="s">
        <v>1</v>
      </c>
      <c r="AV1949" s="6" t="s">
        <v>1</v>
      </c>
      <c r="AW1949" s="6" t="s">
        <v>11</v>
      </c>
      <c r="AX1949" s="6">
        <f>Tabla1[[#This Row],[precio del paquete]]-Tabla1[[#This Row],[Saldo_Deudor]]</f>
        <v>12000</v>
      </c>
      <c r="AY1949">
        <v>2800</v>
      </c>
      <c r="AZ1949" s="6">
        <v>0</v>
      </c>
      <c r="BA1949" s="6">
        <v>0</v>
      </c>
      <c r="BB1949" s="24">
        <v>0</v>
      </c>
      <c r="BC1949" t="s">
        <v>5963</v>
      </c>
      <c r="BD1949" t="s">
        <v>6044</v>
      </c>
      <c r="BE1949" s="6" t="s">
        <v>3</v>
      </c>
      <c r="BF1949" s="6" t="s">
        <v>3</v>
      </c>
      <c r="BG1949" s="6" t="s">
        <v>3</v>
      </c>
      <c r="BH1949" s="6" t="s">
        <v>3</v>
      </c>
      <c r="BI1949" s="6" t="s">
        <v>3</v>
      </c>
      <c r="BJ1949" s="19" t="s">
        <v>6150</v>
      </c>
      <c r="BK1949" s="6" t="s">
        <v>3</v>
      </c>
      <c r="BL1949" s="6" t="s">
        <v>132</v>
      </c>
      <c r="BM1949" s="6" t="s">
        <v>1</v>
      </c>
      <c r="BN1949" s="6">
        <f>Tabla1[[#This Row],[precio del paquete]]</f>
        <v>14800</v>
      </c>
      <c r="BO1949" s="6" t="s">
        <v>1</v>
      </c>
      <c r="BP1949" s="6" t="s">
        <v>1</v>
      </c>
      <c r="BQ1949" s="6" t="s">
        <v>1</v>
      </c>
      <c r="BR1949" s="6" t="s">
        <v>1</v>
      </c>
      <c r="BS1949" s="6" t="s">
        <v>1</v>
      </c>
      <c r="BT1949" s="6" t="s">
        <v>1</v>
      </c>
      <c r="BU1949" s="6" t="s">
        <v>1</v>
      </c>
      <c r="BV1949" s="6" t="s">
        <v>1</v>
      </c>
      <c r="BW1949" s="6" t="s">
        <v>0</v>
      </c>
      <c r="BX1949" s="6" t="s">
        <v>1</v>
      </c>
      <c r="BY1949" t="s">
        <v>1</v>
      </c>
      <c r="BZ1949" t="s">
        <v>1</v>
      </c>
      <c r="CA1949" t="s">
        <v>1</v>
      </c>
      <c r="CB1949" t="s">
        <v>1</v>
      </c>
      <c r="CD1949" t="str" cm="1">
        <f t="array" aca="1" ref="CD1949" ca="1">eConcatenar(A1949:CB1949,"|")</f>
        <v>Vfwmwxr5S2i8F95G|COM2020-0191|3|MEMORIAL|TABASCO|COMALCALCO|COLONIA SANTA AMALIA|2020-01-17|14800|0|400|50|2|0|0|0|0|0|0|0|0|0|0|0|0|0|0|JAVIER|DE LA FUENTE|NORMA LILIA|SOLTERO|X|X|CALLE ROCENDO TARASENA PADRON NUMERO 120|COLONIA SANTA AMALIA|X|9331194480|X|X|X|CALLE ROCENDO TARASENA PADRON NUMERO 120|X|LUNES|X|X|X|X|X|DOMICILIO |12000|2800|0|0|0|2022-02-02|2022-02-09|x|x|x|x|x|AARMQKP7RFVCNAK|x|HOMBRE|X|14800|X|X|X|X|X|X|X|X|CARDENAS|X|X|X|X|X</v>
      </c>
    </row>
    <row r="1950" spans="1:82" x14ac:dyDescent="0.25">
      <c r="A1950" t="s">
        <v>2084</v>
      </c>
      <c r="B1950" t="s">
        <v>2289</v>
      </c>
      <c r="C1950" s="6">
        <v>3</v>
      </c>
      <c r="D1950" t="s">
        <v>3187</v>
      </c>
      <c r="E1950" t="s">
        <v>3188</v>
      </c>
      <c r="F1950" t="s">
        <v>3189</v>
      </c>
      <c r="G1950" t="s">
        <v>3288</v>
      </c>
      <c r="H1950" t="s">
        <v>3855</v>
      </c>
      <c r="I1950">
        <v>12900</v>
      </c>
      <c r="J1950" s="6">
        <v>0</v>
      </c>
      <c r="K1950">
        <v>400</v>
      </c>
      <c r="L1950" s="6">
        <v>50</v>
      </c>
      <c r="M1950">
        <v>2</v>
      </c>
      <c r="N1950" s="6">
        <v>0</v>
      </c>
      <c r="O1950" s="6">
        <v>0</v>
      </c>
      <c r="P1950" s="6">
        <v>0</v>
      </c>
      <c r="Q1950" s="6">
        <v>0</v>
      </c>
      <c r="R1950" s="6">
        <v>0</v>
      </c>
      <c r="S1950" s="6">
        <v>0</v>
      </c>
      <c r="T1950" s="6">
        <v>0</v>
      </c>
      <c r="U1950" s="6">
        <v>0</v>
      </c>
      <c r="V1950" s="6">
        <v>0</v>
      </c>
      <c r="W1950" s="6">
        <v>0</v>
      </c>
      <c r="X1950" s="6">
        <v>0</v>
      </c>
      <c r="Y1950" s="6">
        <v>0</v>
      </c>
      <c r="Z1950" s="6">
        <v>0</v>
      </c>
      <c r="AA1950" s="6">
        <v>0</v>
      </c>
      <c r="AB1950" t="s">
        <v>4452</v>
      </c>
      <c r="AC1950" t="s">
        <v>4453</v>
      </c>
      <c r="AD1950" t="s">
        <v>4248</v>
      </c>
      <c r="AE1950" s="6" t="s">
        <v>4</v>
      </c>
      <c r="AF1950" s="6" t="s">
        <v>1</v>
      </c>
      <c r="AG1950" s="6" t="s">
        <v>1</v>
      </c>
      <c r="AH1950" t="s">
        <v>5315</v>
      </c>
      <c r="AI1950" t="s">
        <v>3288</v>
      </c>
      <c r="AJ1950" t="s">
        <v>1</v>
      </c>
      <c r="AK1950">
        <v>93340722</v>
      </c>
      <c r="AL1950" s="6" t="s">
        <v>1</v>
      </c>
      <c r="AM1950" s="6" t="s">
        <v>1</v>
      </c>
      <c r="AN1950" s="6" t="s">
        <v>1</v>
      </c>
      <c r="AO1950" t="s">
        <v>5315</v>
      </c>
      <c r="AP1950" s="6" t="s">
        <v>1</v>
      </c>
      <c r="AQ1950" s="6" t="s">
        <v>2</v>
      </c>
      <c r="AR1950" s="6" t="s">
        <v>1</v>
      </c>
      <c r="AS1950" s="6" t="s">
        <v>1</v>
      </c>
      <c r="AT1950" s="6" t="s">
        <v>1</v>
      </c>
      <c r="AU1950" s="6" t="s">
        <v>1</v>
      </c>
      <c r="AV1950" s="6" t="s">
        <v>1</v>
      </c>
      <c r="AW1950" s="6" t="s">
        <v>11</v>
      </c>
      <c r="AX1950" s="6">
        <f>Tabla1[[#This Row],[precio del paquete]]-Tabla1[[#This Row],[Saldo_Deudor]]</f>
        <v>10000</v>
      </c>
      <c r="AY1950">
        <v>2900</v>
      </c>
      <c r="AZ1950" s="6">
        <v>0</v>
      </c>
      <c r="BA1950" s="6">
        <v>0</v>
      </c>
      <c r="BB1950" s="24">
        <v>0</v>
      </c>
      <c r="BC1950" t="s">
        <v>5963</v>
      </c>
      <c r="BD1950" t="s">
        <v>6044</v>
      </c>
      <c r="BE1950" s="6" t="s">
        <v>3</v>
      </c>
      <c r="BF1950" s="6" t="s">
        <v>3</v>
      </c>
      <c r="BG1950" s="6" t="s">
        <v>3</v>
      </c>
      <c r="BH1950" s="6" t="s">
        <v>3</v>
      </c>
      <c r="BI1950" s="6" t="s">
        <v>3</v>
      </c>
      <c r="BJ1950" s="18" t="s">
        <v>6150</v>
      </c>
      <c r="BK1950" s="6" t="s">
        <v>3</v>
      </c>
      <c r="BL1950" s="6" t="s">
        <v>132</v>
      </c>
      <c r="BM1950" s="6" t="s">
        <v>1</v>
      </c>
      <c r="BN1950" s="6">
        <f>Tabla1[[#This Row],[precio del paquete]]</f>
        <v>12900</v>
      </c>
      <c r="BO1950" s="6" t="s">
        <v>1</v>
      </c>
      <c r="BP1950" s="6" t="s">
        <v>1</v>
      </c>
      <c r="BQ1950" s="6" t="s">
        <v>1</v>
      </c>
      <c r="BR1950" s="6" t="s">
        <v>1</v>
      </c>
      <c r="BS1950" s="6" t="s">
        <v>1</v>
      </c>
      <c r="BT1950" s="6" t="s">
        <v>1</v>
      </c>
      <c r="BU1950" s="6" t="s">
        <v>1</v>
      </c>
      <c r="BV1950" s="6" t="s">
        <v>1</v>
      </c>
      <c r="BW1950" s="6" t="s">
        <v>0</v>
      </c>
      <c r="BX1950" s="6" t="s">
        <v>1</v>
      </c>
      <c r="BY1950" t="s">
        <v>1</v>
      </c>
      <c r="BZ1950" t="s">
        <v>1</v>
      </c>
      <c r="CA1950" t="s">
        <v>1</v>
      </c>
      <c r="CB1950" t="s">
        <v>1</v>
      </c>
      <c r="CD1950" t="str" cm="1">
        <f t="array" aca="1" ref="CD1950" ca="1">eConcatenar(A1950:CB1950,"|")</f>
        <v>xKXZe7KKczmyiRb4|COM2019-3415|3|ECONOLINE|TABASCO|COMALCALCO|COLONIA SAN SILVERIO|2019-12-27|12900|0|400|50|2|0|0|0|0|0|0|0|0|0|0|0|0|0|0|MOSIOSO|CORTEZ|JORGE|SOLTERO|X|X|CALLE JUSTO SIERRA NUMERO 22|COLONIA SAN SILVERIO|X|93340722|X|X|X|CALLE JUSTO SIERRA NUMERO 22|X|LUNES|X|X|X|X|X|DOMICILIO |10000|2900|0|0|0|2022-02-02|2022-02-09|x|x|x|x|x|AARMQKP7RFVCNAK|x|HOMBRE|X|12900|X|X|X|X|X|X|X|X|CARDENAS|X|X|X|X|X</v>
      </c>
    </row>
    <row r="1951" spans="1:82" x14ac:dyDescent="0.25">
      <c r="A1951" t="s">
        <v>2085</v>
      </c>
      <c r="B1951" t="s">
        <v>2305</v>
      </c>
      <c r="C1951" s="6">
        <v>3</v>
      </c>
      <c r="D1951" t="s">
        <v>3184</v>
      </c>
      <c r="E1951" t="s">
        <v>3188</v>
      </c>
      <c r="F1951" t="s">
        <v>3189</v>
      </c>
      <c r="G1951" t="s">
        <v>3299</v>
      </c>
      <c r="H1951" t="s">
        <v>3864</v>
      </c>
      <c r="I1951">
        <v>24500</v>
      </c>
      <c r="J1951" s="6">
        <v>0</v>
      </c>
      <c r="K1951">
        <v>200</v>
      </c>
      <c r="L1951" s="6">
        <v>50</v>
      </c>
      <c r="M1951">
        <v>1</v>
      </c>
      <c r="N1951" s="6">
        <v>0</v>
      </c>
      <c r="O1951" s="6">
        <v>0</v>
      </c>
      <c r="P1951" s="6">
        <v>0</v>
      </c>
      <c r="Q1951" s="6">
        <v>0</v>
      </c>
      <c r="R1951" s="6">
        <v>0</v>
      </c>
      <c r="S1951" s="6">
        <v>0</v>
      </c>
      <c r="T1951" s="6">
        <v>0</v>
      </c>
      <c r="U1951" s="6">
        <v>0</v>
      </c>
      <c r="V1951" s="6">
        <v>0</v>
      </c>
      <c r="W1951" s="6">
        <v>0</v>
      </c>
      <c r="X1951" s="6">
        <v>0</v>
      </c>
      <c r="Y1951" s="6">
        <v>0</v>
      </c>
      <c r="Z1951" s="6">
        <v>0</v>
      </c>
      <c r="AA1951" s="6">
        <v>0</v>
      </c>
      <c r="AB1951" t="s">
        <v>4374</v>
      </c>
      <c r="AC1951" t="s">
        <v>4246</v>
      </c>
      <c r="AD1951" t="s">
        <v>4359</v>
      </c>
      <c r="AE1951" s="6" t="s">
        <v>4</v>
      </c>
      <c r="AF1951" s="6" t="s">
        <v>1</v>
      </c>
      <c r="AG1951" s="6" t="s">
        <v>1</v>
      </c>
      <c r="AH1951" t="s">
        <v>5331</v>
      </c>
      <c r="AI1951" t="s">
        <v>3299</v>
      </c>
      <c r="AJ1951" t="s">
        <v>1</v>
      </c>
      <c r="AK1951">
        <v>3340922</v>
      </c>
      <c r="AL1951" s="6" t="s">
        <v>1</v>
      </c>
      <c r="AM1951" s="6" t="s">
        <v>1</v>
      </c>
      <c r="AN1951" s="6" t="s">
        <v>1</v>
      </c>
      <c r="AO1951" t="s">
        <v>5331</v>
      </c>
      <c r="AP1951" s="6" t="s">
        <v>1</v>
      </c>
      <c r="AQ1951" s="6" t="s">
        <v>2</v>
      </c>
      <c r="AR1951" s="6" t="s">
        <v>1</v>
      </c>
      <c r="AS1951" s="6" t="s">
        <v>1</v>
      </c>
      <c r="AT1951" s="6" t="s">
        <v>1</v>
      </c>
      <c r="AU1951" s="6" t="s">
        <v>1</v>
      </c>
      <c r="AV1951" s="6" t="s">
        <v>1</v>
      </c>
      <c r="AW1951" s="6" t="s">
        <v>11</v>
      </c>
      <c r="AX1951" s="6">
        <f>Tabla1[[#This Row],[precio del paquete]]-Tabla1[[#This Row],[Saldo_Deudor]]</f>
        <v>1800</v>
      </c>
      <c r="AY1951">
        <v>22700</v>
      </c>
      <c r="AZ1951" s="6">
        <v>0</v>
      </c>
      <c r="BA1951" s="6">
        <v>0</v>
      </c>
      <c r="BB1951" s="24">
        <v>0</v>
      </c>
      <c r="BC1951" t="s">
        <v>5963</v>
      </c>
      <c r="BD1951" t="s">
        <v>6044</v>
      </c>
      <c r="BE1951" s="6" t="s">
        <v>3</v>
      </c>
      <c r="BF1951" s="6" t="s">
        <v>3</v>
      </c>
      <c r="BG1951" s="6" t="s">
        <v>3</v>
      </c>
      <c r="BH1951" s="6" t="s">
        <v>3</v>
      </c>
      <c r="BI1951" s="6" t="s">
        <v>3</v>
      </c>
      <c r="BJ1951" s="19" t="s">
        <v>6150</v>
      </c>
      <c r="BK1951" s="6" t="s">
        <v>3</v>
      </c>
      <c r="BL1951" s="6" t="s">
        <v>132</v>
      </c>
      <c r="BM1951" s="6" t="s">
        <v>1</v>
      </c>
      <c r="BN1951" s="6">
        <f>Tabla1[[#This Row],[precio del paquete]]</f>
        <v>24500</v>
      </c>
      <c r="BO1951" s="6" t="s">
        <v>1</v>
      </c>
      <c r="BP1951" s="6" t="s">
        <v>1</v>
      </c>
      <c r="BQ1951" s="6" t="s">
        <v>1</v>
      </c>
      <c r="BR1951" s="6" t="s">
        <v>1</v>
      </c>
      <c r="BS1951" s="6" t="s">
        <v>1</v>
      </c>
      <c r="BT1951" s="6" t="s">
        <v>1</v>
      </c>
      <c r="BU1951" s="6" t="s">
        <v>1</v>
      </c>
      <c r="BV1951" s="6" t="s">
        <v>1</v>
      </c>
      <c r="BW1951" s="6" t="s">
        <v>0</v>
      </c>
      <c r="BX1951" s="6" t="s">
        <v>1</v>
      </c>
      <c r="BY1951" t="s">
        <v>1</v>
      </c>
      <c r="BZ1951" t="s">
        <v>1</v>
      </c>
      <c r="CA1951" t="s">
        <v>1</v>
      </c>
      <c r="CB1951" t="s">
        <v>1</v>
      </c>
      <c r="CD1951" t="str" cm="1">
        <f t="array" aca="1" ref="CD1951" ca="1">eConcatenar(A1951:CB1951,"|")</f>
        <v>VzjtzEiHnFdNt4Un|COM2021-3366|3|DIGNITY|TABASCO|COMALCALCO|COLONIA VILLAS DE ORIENTE|2021-10-25|24500|0|200|50|1|0|0|0|0|0|0|0|0|0|0|0|0|0|0|MAGAÃ‘A|JIMENEZ|FLORICEL|SOLTERO|X|X|CALLE CEDRO SIN NUMERO|COLONIA VILLAS DE ORIENTE|X|3340922|X|X|X|CALLE CEDRO SIN NUMERO|X|LUNES|X|X|X|X|X|DOMICILIO |1800|22700|0|0|0|2022-02-02|2022-02-09|x|x|x|x|x|AARMQKP7RFVCNAK|x|HOMBRE|X|24500|X|X|X|X|X|X|X|X|CARDENAS|X|X|X|X|X</v>
      </c>
    </row>
    <row r="1952" spans="1:82" x14ac:dyDescent="0.25">
      <c r="A1952" t="s">
        <v>2086</v>
      </c>
      <c r="B1952" t="s">
        <v>2306</v>
      </c>
      <c r="C1952" s="6">
        <v>3</v>
      </c>
      <c r="D1952" t="s">
        <v>3183</v>
      </c>
      <c r="E1952" t="s">
        <v>3188</v>
      </c>
      <c r="F1952" t="s">
        <v>3189</v>
      </c>
      <c r="G1952" t="s">
        <v>3299</v>
      </c>
      <c r="H1952" t="s">
        <v>3865</v>
      </c>
      <c r="I1952">
        <v>14800</v>
      </c>
      <c r="J1952" s="6">
        <v>0</v>
      </c>
      <c r="K1952">
        <v>400</v>
      </c>
      <c r="L1952" s="6">
        <v>50</v>
      </c>
      <c r="M1952">
        <v>2</v>
      </c>
      <c r="N1952" s="6">
        <v>0</v>
      </c>
      <c r="O1952" s="6">
        <v>0</v>
      </c>
      <c r="P1952" s="6">
        <v>0</v>
      </c>
      <c r="Q1952" s="6">
        <v>0</v>
      </c>
      <c r="R1952" s="6">
        <v>0</v>
      </c>
      <c r="S1952" s="6">
        <v>0</v>
      </c>
      <c r="T1952" s="6">
        <v>0</v>
      </c>
      <c r="U1952" s="6">
        <v>0</v>
      </c>
      <c r="V1952" s="6">
        <v>0</v>
      </c>
      <c r="W1952" s="6">
        <v>0</v>
      </c>
      <c r="X1952" s="6">
        <v>0</v>
      </c>
      <c r="Y1952" s="6">
        <v>0</v>
      </c>
      <c r="Z1952" s="6">
        <v>0</v>
      </c>
      <c r="AA1952" s="6">
        <v>0</v>
      </c>
      <c r="AB1952" t="s">
        <v>4246</v>
      </c>
      <c r="AC1952" t="s">
        <v>4475</v>
      </c>
      <c r="AD1952" t="s">
        <v>4476</v>
      </c>
      <c r="AE1952" s="6" t="s">
        <v>4</v>
      </c>
      <c r="AF1952" s="6" t="s">
        <v>1</v>
      </c>
      <c r="AG1952" s="6" t="s">
        <v>1</v>
      </c>
      <c r="AH1952" t="s">
        <v>5332</v>
      </c>
      <c r="AI1952" t="s">
        <v>3299</v>
      </c>
      <c r="AJ1952" t="s">
        <v>1</v>
      </c>
      <c r="AK1952">
        <v>9331812498</v>
      </c>
      <c r="AL1952" s="6" t="s">
        <v>1</v>
      </c>
      <c r="AM1952" s="6" t="s">
        <v>1</v>
      </c>
      <c r="AN1952" s="6" t="s">
        <v>1</v>
      </c>
      <c r="AO1952" t="s">
        <v>5332</v>
      </c>
      <c r="AP1952" s="6" t="s">
        <v>1</v>
      </c>
      <c r="AQ1952" s="6" t="s">
        <v>2</v>
      </c>
      <c r="AR1952" s="6" t="s">
        <v>1</v>
      </c>
      <c r="AS1952" s="6" t="s">
        <v>1</v>
      </c>
      <c r="AT1952" s="6" t="s">
        <v>1</v>
      </c>
      <c r="AU1952" s="6" t="s">
        <v>1</v>
      </c>
      <c r="AV1952" s="6" t="s">
        <v>1</v>
      </c>
      <c r="AW1952" s="6" t="s">
        <v>11</v>
      </c>
      <c r="AX1952" s="6">
        <f>Tabla1[[#This Row],[precio del paquete]]-Tabla1[[#This Row],[Saldo_Deudor]]</f>
        <v>4000</v>
      </c>
      <c r="AY1952">
        <v>10800</v>
      </c>
      <c r="AZ1952" s="6">
        <v>0</v>
      </c>
      <c r="BA1952" s="6">
        <v>0</v>
      </c>
      <c r="BB1952" s="24">
        <v>0</v>
      </c>
      <c r="BC1952" t="s">
        <v>5963</v>
      </c>
      <c r="BD1952" t="s">
        <v>6044</v>
      </c>
      <c r="BE1952" s="6" t="s">
        <v>3</v>
      </c>
      <c r="BF1952" s="6" t="s">
        <v>3</v>
      </c>
      <c r="BG1952" s="6" t="s">
        <v>3</v>
      </c>
      <c r="BH1952" s="6" t="s">
        <v>3</v>
      </c>
      <c r="BI1952" s="6" t="s">
        <v>3</v>
      </c>
      <c r="BJ1952" s="18" t="s">
        <v>6150</v>
      </c>
      <c r="BK1952" s="6" t="s">
        <v>3</v>
      </c>
      <c r="BL1952" s="6" t="s">
        <v>132</v>
      </c>
      <c r="BM1952" s="6" t="s">
        <v>1</v>
      </c>
      <c r="BN1952" s="6">
        <f>Tabla1[[#This Row],[precio del paquete]]</f>
        <v>14800</v>
      </c>
      <c r="BO1952" s="6" t="s">
        <v>1</v>
      </c>
      <c r="BP1952" s="6" t="s">
        <v>1</v>
      </c>
      <c r="BQ1952" s="6" t="s">
        <v>1</v>
      </c>
      <c r="BR1952" s="6" t="s">
        <v>1</v>
      </c>
      <c r="BS1952" s="6" t="s">
        <v>1</v>
      </c>
      <c r="BT1952" s="6" t="s">
        <v>1</v>
      </c>
      <c r="BU1952" s="6" t="s">
        <v>1</v>
      </c>
      <c r="BV1952" s="6" t="s">
        <v>1</v>
      </c>
      <c r="BW1952" s="6" t="s">
        <v>0</v>
      </c>
      <c r="BX1952" s="6" t="s">
        <v>1</v>
      </c>
      <c r="BY1952" t="s">
        <v>1</v>
      </c>
      <c r="BZ1952" t="s">
        <v>1</v>
      </c>
      <c r="CA1952" t="s">
        <v>1</v>
      </c>
      <c r="CB1952" t="s">
        <v>1</v>
      </c>
      <c r="CD1952" t="str" cm="1">
        <f t="array" aca="1" ref="CD1952" ca="1">eConcatenar(A1952:CB1952,"|")</f>
        <v>8BNkCfGZp8wpEWUo|COM2021-1573|3|MEMORIAL|TABASCO|COMALCALCO|COLONIA VILLAS DE ORIENTE|2021-05-13|14800|0|400|50|2|0|0|0|0|0|0|0|0|0|0|0|0|0|0|JIMENEZ|CHAVARRA|BELLA LIVIS|SOLTERO|X|X|CARRETERA VECINAL A CHICHICAPA SIN NUMERO|COLONIA VILLAS DE ORIENTE|X|9331812498|X|X|X|CARRETERA VECINAL A CHICHICAPA SIN NUMERO|X|LUNES|X|X|X|X|X|DOMICILIO |4000|10800|0|0|0|2022-02-02|2022-02-09|x|x|x|x|x|AARMQKP7RFVCNAK|x|HOMBRE|X|14800|X|X|X|X|X|X|X|X|CARDENAS|X|X|X|X|X</v>
      </c>
    </row>
    <row r="1953" spans="1:82" x14ac:dyDescent="0.25">
      <c r="A1953" t="s">
        <v>2087</v>
      </c>
      <c r="B1953" t="s">
        <v>2755</v>
      </c>
      <c r="C1953" s="6">
        <v>3</v>
      </c>
      <c r="D1953" t="s">
        <v>3185</v>
      </c>
      <c r="E1953" t="s">
        <v>3188</v>
      </c>
      <c r="F1953" t="s">
        <v>3189</v>
      </c>
      <c r="G1953" t="s">
        <v>3551</v>
      </c>
      <c r="H1953" t="s">
        <v>4036</v>
      </c>
      <c r="I1953">
        <v>12900</v>
      </c>
      <c r="J1953" s="6">
        <v>0</v>
      </c>
      <c r="K1953">
        <v>100</v>
      </c>
      <c r="L1953" s="6">
        <v>50</v>
      </c>
      <c r="M1953">
        <v>0</v>
      </c>
      <c r="N1953" s="6">
        <v>0</v>
      </c>
      <c r="O1953" s="6">
        <v>0</v>
      </c>
      <c r="P1953" s="6">
        <v>0</v>
      </c>
      <c r="Q1953" s="6">
        <v>0</v>
      </c>
      <c r="R1953" s="6">
        <v>0</v>
      </c>
      <c r="S1953" s="6">
        <v>0</v>
      </c>
      <c r="T1953" s="6">
        <v>0</v>
      </c>
      <c r="U1953" s="6">
        <v>0</v>
      </c>
      <c r="V1953" s="6">
        <v>0</v>
      </c>
      <c r="W1953" s="6">
        <v>0</v>
      </c>
      <c r="X1953" s="6">
        <v>0</v>
      </c>
      <c r="Y1953" s="6">
        <v>0</v>
      </c>
      <c r="Z1953" s="6">
        <v>0</v>
      </c>
      <c r="AA1953" s="6">
        <v>0</v>
      </c>
      <c r="AB1953" t="s">
        <v>4200</v>
      </c>
      <c r="AC1953" t="s">
        <v>4283</v>
      </c>
      <c r="AD1953" t="s">
        <v>4849</v>
      </c>
      <c r="AE1953" s="6" t="s">
        <v>4</v>
      </c>
      <c r="AF1953" s="6" t="s">
        <v>1</v>
      </c>
      <c r="AG1953" s="6" t="s">
        <v>1</v>
      </c>
      <c r="AH1953" t="s">
        <v>5650</v>
      </c>
      <c r="AI1953" t="s">
        <v>3551</v>
      </c>
      <c r="AJ1953" t="s">
        <v>1</v>
      </c>
      <c r="AK1953">
        <v>9331070323</v>
      </c>
      <c r="AL1953" s="6" t="s">
        <v>1</v>
      </c>
      <c r="AM1953" s="6" t="s">
        <v>1</v>
      </c>
      <c r="AN1953" s="6" t="s">
        <v>1</v>
      </c>
      <c r="AO1953" t="s">
        <v>5650</v>
      </c>
      <c r="AP1953" s="6" t="s">
        <v>1</v>
      </c>
      <c r="AQ1953" s="6" t="s">
        <v>2</v>
      </c>
      <c r="AR1953" s="6" t="s">
        <v>1</v>
      </c>
      <c r="AS1953" s="6" t="s">
        <v>1</v>
      </c>
      <c r="AT1953" s="6" t="s">
        <v>1</v>
      </c>
      <c r="AU1953" s="6" t="s">
        <v>1</v>
      </c>
      <c r="AV1953" s="6" t="s">
        <v>1</v>
      </c>
      <c r="AW1953" s="6" t="s">
        <v>11</v>
      </c>
      <c r="AX1953" s="6">
        <f>Tabla1[[#This Row],[precio del paquete]]-Tabla1[[#This Row],[Saldo_Deudor]]</f>
        <v>7100</v>
      </c>
      <c r="AY1953">
        <v>5800</v>
      </c>
      <c r="AZ1953" s="6">
        <v>0</v>
      </c>
      <c r="BA1953" s="6">
        <v>0</v>
      </c>
      <c r="BB1953" s="24">
        <v>0</v>
      </c>
      <c r="BC1953" t="s">
        <v>5963</v>
      </c>
      <c r="BD1953" t="s">
        <v>6044</v>
      </c>
      <c r="BE1953" s="6" t="s">
        <v>3</v>
      </c>
      <c r="BF1953" s="6" t="s">
        <v>3</v>
      </c>
      <c r="BG1953" s="6" t="s">
        <v>3</v>
      </c>
      <c r="BH1953" s="6" t="s">
        <v>3</v>
      </c>
      <c r="BI1953" s="6" t="s">
        <v>3</v>
      </c>
      <c r="BJ1953" s="19" t="s">
        <v>6150</v>
      </c>
      <c r="BK1953" s="6" t="s">
        <v>3</v>
      </c>
      <c r="BL1953" s="6" t="s">
        <v>132</v>
      </c>
      <c r="BM1953" s="6" t="s">
        <v>1</v>
      </c>
      <c r="BN1953" s="6">
        <f>Tabla1[[#This Row],[precio del paquete]]</f>
        <v>12900</v>
      </c>
      <c r="BO1953" s="6" t="s">
        <v>1</v>
      </c>
      <c r="BP1953" s="6" t="s">
        <v>1</v>
      </c>
      <c r="BQ1953" s="6" t="s">
        <v>1</v>
      </c>
      <c r="BR1953" s="6" t="s">
        <v>1</v>
      </c>
      <c r="BS1953" s="6" t="s">
        <v>1</v>
      </c>
      <c r="BT1953" s="6" t="s">
        <v>1</v>
      </c>
      <c r="BU1953" s="6" t="s">
        <v>1</v>
      </c>
      <c r="BV1953" s="6" t="s">
        <v>1</v>
      </c>
      <c r="BW1953" s="6" t="s">
        <v>0</v>
      </c>
      <c r="BX1953" s="6" t="s">
        <v>1</v>
      </c>
      <c r="BY1953" t="s">
        <v>1</v>
      </c>
      <c r="BZ1953" t="s">
        <v>1</v>
      </c>
      <c r="CA1953" t="s">
        <v>1</v>
      </c>
      <c r="CB1953" t="s">
        <v>1</v>
      </c>
      <c r="CD1953" t="str" cm="1">
        <f t="array" aca="1" ref="CD1953" ca="1">eConcatenar(A1953:CB1953,"|")</f>
        <v>1kD5G57LcaOff3tR|COM2020-2325|3|IMPERIAL DE LUJO|TABASCO|COMALCALCO|RANCHERIA ORIENTE TERCERA SECCION|2020-06-09|12900|0|100|50|0|0|0|0|0|0|0|0|0|0|0|0|0|0|0|MARQUEZ|CORDOVA|JOSEFA|SOLTERO|X|X|ENTRADA EL CHIPILIN|RANCHERIA ORIENTE TERCERA SECCION|X|9331070323|X|X|X|ENTRADA EL CHIPILIN|X|LUNES|X|X|X|X|X|DOMICILIO |7100|5800|0|0|0|2022-02-02|2022-02-09|x|x|x|x|x|AARMQKP7RFVCNAK|x|HOMBRE|X|12900|X|X|X|X|X|X|X|X|CARDENAS|X|X|X|X|X</v>
      </c>
    </row>
    <row r="1954" spans="1:82" x14ac:dyDescent="0.25">
      <c r="A1954" t="s">
        <v>2088</v>
      </c>
      <c r="B1954" t="s">
        <v>2752</v>
      </c>
      <c r="C1954" s="6">
        <v>3</v>
      </c>
      <c r="D1954" t="s">
        <v>3185</v>
      </c>
      <c r="E1954" t="s">
        <v>3188</v>
      </c>
      <c r="F1954" t="s">
        <v>3189</v>
      </c>
      <c r="G1954" t="s">
        <v>3549</v>
      </c>
      <c r="H1954" t="s">
        <v>4033</v>
      </c>
      <c r="I1954">
        <v>12900</v>
      </c>
      <c r="J1954" s="6">
        <v>0</v>
      </c>
      <c r="K1954">
        <v>200</v>
      </c>
      <c r="L1954" s="6">
        <v>50</v>
      </c>
      <c r="M1954">
        <v>2</v>
      </c>
      <c r="N1954" s="6">
        <v>0</v>
      </c>
      <c r="O1954" s="6">
        <v>0</v>
      </c>
      <c r="P1954" s="6">
        <v>0</v>
      </c>
      <c r="Q1954" s="6">
        <v>0</v>
      </c>
      <c r="R1954" s="6">
        <v>0</v>
      </c>
      <c r="S1954" s="6">
        <v>0</v>
      </c>
      <c r="T1954" s="6">
        <v>0</v>
      </c>
      <c r="U1954" s="6">
        <v>0</v>
      </c>
      <c r="V1954" s="6">
        <v>0</v>
      </c>
      <c r="W1954" s="6">
        <v>0</v>
      </c>
      <c r="X1954" s="6">
        <v>0</v>
      </c>
      <c r="Y1954" s="6">
        <v>0</v>
      </c>
      <c r="Z1954" s="6">
        <v>0</v>
      </c>
      <c r="AA1954" s="6">
        <v>0</v>
      </c>
      <c r="AB1954" t="s">
        <v>4878</v>
      </c>
      <c r="AC1954" t="s">
        <v>4597</v>
      </c>
      <c r="AD1954" t="s">
        <v>4320</v>
      </c>
      <c r="AE1954" s="6" t="s">
        <v>4</v>
      </c>
      <c r="AF1954" s="6" t="s">
        <v>1</v>
      </c>
      <c r="AG1954" s="6" t="s">
        <v>1</v>
      </c>
      <c r="AH1954" t="s">
        <v>5649</v>
      </c>
      <c r="AI1954" t="s">
        <v>3549</v>
      </c>
      <c r="AJ1954" t="s">
        <v>1</v>
      </c>
      <c r="AK1954">
        <v>9331025334</v>
      </c>
      <c r="AL1954" s="6" t="s">
        <v>1</v>
      </c>
      <c r="AM1954" s="6" t="s">
        <v>1</v>
      </c>
      <c r="AN1954" s="6" t="s">
        <v>1</v>
      </c>
      <c r="AO1954" t="s">
        <v>5649</v>
      </c>
      <c r="AP1954" s="6" t="s">
        <v>1</v>
      </c>
      <c r="AQ1954" s="6" t="s">
        <v>2</v>
      </c>
      <c r="AR1954" s="6" t="s">
        <v>1</v>
      </c>
      <c r="AS1954" s="6" t="s">
        <v>1</v>
      </c>
      <c r="AT1954" s="6" t="s">
        <v>1</v>
      </c>
      <c r="AU1954" s="6" t="s">
        <v>1</v>
      </c>
      <c r="AV1954" s="6" t="s">
        <v>1</v>
      </c>
      <c r="AW1954" s="6" t="s">
        <v>11</v>
      </c>
      <c r="AX1954" s="6">
        <f>Tabla1[[#This Row],[precio del paquete]]-Tabla1[[#This Row],[Saldo_Deudor]]</f>
        <v>11000</v>
      </c>
      <c r="AY1954">
        <v>1900</v>
      </c>
      <c r="AZ1954" s="6">
        <v>0</v>
      </c>
      <c r="BA1954" s="6">
        <v>0</v>
      </c>
      <c r="BB1954" s="24">
        <v>0</v>
      </c>
      <c r="BC1954" t="s">
        <v>5963</v>
      </c>
      <c r="BD1954" t="s">
        <v>6044</v>
      </c>
      <c r="BE1954" s="6" t="s">
        <v>3</v>
      </c>
      <c r="BF1954" s="6" t="s">
        <v>3</v>
      </c>
      <c r="BG1954" s="6" t="s">
        <v>3</v>
      </c>
      <c r="BH1954" s="6" t="s">
        <v>3</v>
      </c>
      <c r="BI1954" s="6" t="s">
        <v>3</v>
      </c>
      <c r="BJ1954" s="18" t="s">
        <v>6150</v>
      </c>
      <c r="BK1954" s="6" t="s">
        <v>3</v>
      </c>
      <c r="BL1954" s="6" t="s">
        <v>132</v>
      </c>
      <c r="BM1954" s="6" t="s">
        <v>1</v>
      </c>
      <c r="BN1954" s="6">
        <f>Tabla1[[#This Row],[precio del paquete]]</f>
        <v>12900</v>
      </c>
      <c r="BO1954" s="6" t="s">
        <v>1</v>
      </c>
      <c r="BP1954" s="6" t="s">
        <v>1</v>
      </c>
      <c r="BQ1954" s="6" t="s">
        <v>1</v>
      </c>
      <c r="BR1954" s="6" t="s">
        <v>1</v>
      </c>
      <c r="BS1954" s="6" t="s">
        <v>1</v>
      </c>
      <c r="BT1954" s="6" t="s">
        <v>1</v>
      </c>
      <c r="BU1954" s="6" t="s">
        <v>1</v>
      </c>
      <c r="BV1954" s="6" t="s">
        <v>1</v>
      </c>
      <c r="BW1954" s="6" t="s">
        <v>0</v>
      </c>
      <c r="BX1954" s="6" t="s">
        <v>1</v>
      </c>
      <c r="BY1954" t="s">
        <v>1</v>
      </c>
      <c r="BZ1954" t="s">
        <v>1</v>
      </c>
      <c r="CA1954" t="s">
        <v>1</v>
      </c>
      <c r="CB1954" t="s">
        <v>1</v>
      </c>
      <c r="CD1954" t="str" cm="1">
        <f t="array" aca="1" ref="CD1954" ca="1">eConcatenar(A1954:CB1954,"|")</f>
        <v>jXEBWTyVVWdUCaIO|COM2019-1458|3|IMPERIAL DE LUJO|TABASCO|COMALCALCO|RANCHERIA ORIENTE SEGUNDA SECCION|2019-03-06|12900|0|200|50|2|0|0|0|0|0|0|0|0|0|0|0|0|0|0|CUSTODIO|ROMERO|CARLOS|SOLTERO|X|X|CARRETERA FEDERAL CARDENAS COMALCALCO|RANCHERIA ORIENTE SEGUNDA SECCION|X|9331025334|X|X|X|CARRETERA FEDERAL CARDENAS COMALCALCO|X|LUNES|X|X|X|X|X|DOMICILIO |11000|1900|0|0|0|2022-02-02|2022-02-09|x|x|x|x|x|AARMQKP7RFVCNAK|x|HOMBRE|X|12900|X|X|X|X|X|X|X|X|CARDENAS|X|X|X|X|X</v>
      </c>
    </row>
    <row r="1955" spans="1:82" x14ac:dyDescent="0.25">
      <c r="A1955" t="s">
        <v>2089</v>
      </c>
      <c r="B1955" t="s">
        <v>2767</v>
      </c>
      <c r="C1955" s="6">
        <v>3</v>
      </c>
      <c r="D1955" t="s">
        <v>3183</v>
      </c>
      <c r="E1955" t="s">
        <v>3188</v>
      </c>
      <c r="F1955" t="s">
        <v>3191</v>
      </c>
      <c r="G1955" t="s">
        <v>3558</v>
      </c>
      <c r="H1955" t="s">
        <v>3832</v>
      </c>
      <c r="I1955">
        <v>14800</v>
      </c>
      <c r="J1955" s="6">
        <v>0</v>
      </c>
      <c r="K1955">
        <v>100</v>
      </c>
      <c r="L1955" s="6">
        <v>50</v>
      </c>
      <c r="M1955">
        <v>0</v>
      </c>
      <c r="N1955" s="6">
        <v>0</v>
      </c>
      <c r="O1955" s="6">
        <v>0</v>
      </c>
      <c r="P1955" s="6">
        <v>0</v>
      </c>
      <c r="Q1955" s="6">
        <v>0</v>
      </c>
      <c r="R1955" s="6">
        <v>0</v>
      </c>
      <c r="S1955" s="6">
        <v>0</v>
      </c>
      <c r="T1955" s="6">
        <v>0</v>
      </c>
      <c r="U1955" s="6">
        <v>0</v>
      </c>
      <c r="V1955" s="6">
        <v>0</v>
      </c>
      <c r="W1955" s="6">
        <v>0</v>
      </c>
      <c r="X1955" s="6">
        <v>0</v>
      </c>
      <c r="Y1955" s="6">
        <v>0</v>
      </c>
      <c r="Z1955" s="6">
        <v>0</v>
      </c>
      <c r="AA1955" s="6">
        <v>0</v>
      </c>
      <c r="AB1955" t="s">
        <v>4425</v>
      </c>
      <c r="AC1955" t="s">
        <v>4890</v>
      </c>
      <c r="AD1955" t="s">
        <v>4258</v>
      </c>
      <c r="AE1955" s="6" t="s">
        <v>4</v>
      </c>
      <c r="AF1955" s="6" t="s">
        <v>1</v>
      </c>
      <c r="AG1955" s="6" t="s">
        <v>1</v>
      </c>
      <c r="AH1955" t="s">
        <v>5661</v>
      </c>
      <c r="AI1955" t="s">
        <v>3558</v>
      </c>
      <c r="AJ1955" t="s">
        <v>1</v>
      </c>
      <c r="AK1955">
        <v>9141001358</v>
      </c>
      <c r="AL1955" s="6" t="s">
        <v>1</v>
      </c>
      <c r="AM1955" s="6" t="s">
        <v>1</v>
      </c>
      <c r="AN1955" s="6" t="s">
        <v>1</v>
      </c>
      <c r="AO1955" t="s">
        <v>5661</v>
      </c>
      <c r="AP1955" s="6" t="s">
        <v>1</v>
      </c>
      <c r="AQ1955" s="6" t="s">
        <v>2</v>
      </c>
      <c r="AR1955" s="6" t="s">
        <v>1</v>
      </c>
      <c r="AS1955" s="6" t="s">
        <v>1</v>
      </c>
      <c r="AT1955" s="6" t="s">
        <v>1</v>
      </c>
      <c r="AU1955" s="6" t="s">
        <v>1</v>
      </c>
      <c r="AV1955" s="6" t="s">
        <v>1</v>
      </c>
      <c r="AW1955" s="6" t="s">
        <v>11</v>
      </c>
      <c r="AX1955" s="6">
        <f>Tabla1[[#This Row],[precio del paquete]]-Tabla1[[#This Row],[Saldo_Deudor]]</f>
        <v>1450</v>
      </c>
      <c r="AY1955">
        <v>13350</v>
      </c>
      <c r="AZ1955" s="6">
        <v>0</v>
      </c>
      <c r="BA1955" s="6">
        <v>0</v>
      </c>
      <c r="BB1955" s="24">
        <v>0</v>
      </c>
      <c r="BC1955" t="s">
        <v>5963</v>
      </c>
      <c r="BD1955" t="s">
        <v>6044</v>
      </c>
      <c r="BE1955" s="6" t="s">
        <v>3</v>
      </c>
      <c r="BF1955" s="6" t="s">
        <v>3</v>
      </c>
      <c r="BG1955" s="6" t="s">
        <v>3</v>
      </c>
      <c r="BH1955" s="6" t="s">
        <v>3</v>
      </c>
      <c r="BI1955" s="6" t="s">
        <v>3</v>
      </c>
      <c r="BJ1955" s="19" t="s">
        <v>6150</v>
      </c>
      <c r="BK1955" s="6" t="s">
        <v>3</v>
      </c>
      <c r="BL1955" s="6" t="s">
        <v>132</v>
      </c>
      <c r="BM1955" s="6" t="s">
        <v>1</v>
      </c>
      <c r="BN1955" s="6">
        <f>Tabla1[[#This Row],[precio del paquete]]</f>
        <v>14800</v>
      </c>
      <c r="BO1955" s="6" t="s">
        <v>1</v>
      </c>
      <c r="BP1955" s="6" t="s">
        <v>1</v>
      </c>
      <c r="BQ1955" s="6" t="s">
        <v>1</v>
      </c>
      <c r="BR1955" s="6" t="s">
        <v>1</v>
      </c>
      <c r="BS1955" s="6" t="s">
        <v>1</v>
      </c>
      <c r="BT1955" s="6" t="s">
        <v>1</v>
      </c>
      <c r="BU1955" s="6" t="s">
        <v>1</v>
      </c>
      <c r="BV1955" s="6" t="s">
        <v>1</v>
      </c>
      <c r="BW1955" s="6" t="s">
        <v>0</v>
      </c>
      <c r="BX1955" s="6" t="s">
        <v>1</v>
      </c>
      <c r="BY1955" t="s">
        <v>1</v>
      </c>
      <c r="BZ1955" t="s">
        <v>1</v>
      </c>
      <c r="CA1955" t="s">
        <v>1</v>
      </c>
      <c r="CB1955" t="s">
        <v>1</v>
      </c>
      <c r="CD1955" t="str" cm="1">
        <f t="array" aca="1" ref="CD1955" ca="1">eConcatenar(A1955:CB1955,"|")</f>
        <v>qpdvV6nstZyMGTTy|COM2021-6817|3|MEMORIAL|TABASCO|CUNDUACAN|RANCHERIA RIO SECO SEGUNDA SECCION|2021-09-11|14800|0|100|50|0|0|0|0|0|0|0|0|0|0|0|0|0|0|0|ESCALANTE|CEBALLOS|MANUEL|SOLTERO|X|X|CARRETERA COMALCALCO CARDENAS|RANCHERIA RIO SECO SEGUNDA SECCION|X|9141001358|X|X|X|CARRETERA COMALCALCO CARDENAS|X|LUNES|X|X|X|X|X|DOMICILIO |1450|13350|0|0|0|2022-02-02|2022-02-09|x|x|x|x|x|AARMQKP7RFVCNAK|x|HOMBRE|X|14800|X|X|X|X|X|X|X|X|CARDENAS|X|X|X|X|X</v>
      </c>
    </row>
    <row r="1956" spans="1:82" x14ac:dyDescent="0.25">
      <c r="A1956" t="s">
        <v>2090</v>
      </c>
      <c r="B1956" t="s">
        <v>2481</v>
      </c>
      <c r="C1956" s="6">
        <v>3</v>
      </c>
      <c r="D1956" t="s">
        <v>3187</v>
      </c>
      <c r="E1956" t="s">
        <v>3188</v>
      </c>
      <c r="F1956" t="s">
        <v>0</v>
      </c>
      <c r="G1956" t="s">
        <v>3397</v>
      </c>
      <c r="H1956" t="s">
        <v>3763</v>
      </c>
      <c r="I1956">
        <v>12900</v>
      </c>
      <c r="J1956" s="6">
        <v>0</v>
      </c>
      <c r="K1956">
        <v>100</v>
      </c>
      <c r="L1956" s="6">
        <v>50</v>
      </c>
      <c r="M1956">
        <v>0</v>
      </c>
      <c r="N1956" s="6">
        <v>0</v>
      </c>
      <c r="O1956" s="6">
        <v>0</v>
      </c>
      <c r="P1956" s="6">
        <v>0</v>
      </c>
      <c r="Q1956" s="6">
        <v>0</v>
      </c>
      <c r="R1956" s="6">
        <v>0</v>
      </c>
      <c r="S1956" s="6">
        <v>0</v>
      </c>
      <c r="T1956" s="6">
        <v>0</v>
      </c>
      <c r="U1956" s="6">
        <v>0</v>
      </c>
      <c r="V1956" s="6">
        <v>0</v>
      </c>
      <c r="W1956" s="6">
        <v>0</v>
      </c>
      <c r="X1956" s="6">
        <v>0</v>
      </c>
      <c r="Y1956" s="6">
        <v>0</v>
      </c>
      <c r="Z1956" s="6">
        <v>0</v>
      </c>
      <c r="AA1956" s="6">
        <v>0</v>
      </c>
      <c r="AB1956" t="s">
        <v>4656</v>
      </c>
      <c r="AC1956" t="s">
        <v>4201</v>
      </c>
      <c r="AD1956" t="s">
        <v>4268</v>
      </c>
      <c r="AE1956" s="6" t="s">
        <v>4</v>
      </c>
      <c r="AF1956" s="6" t="s">
        <v>1</v>
      </c>
      <c r="AG1956" s="6" t="s">
        <v>1</v>
      </c>
      <c r="AH1956" t="s">
        <v>5455</v>
      </c>
      <c r="AI1956" t="s">
        <v>3397</v>
      </c>
      <c r="AJ1956" t="s">
        <v>1</v>
      </c>
      <c r="AK1956" t="s">
        <v>1</v>
      </c>
      <c r="AL1956" s="6" t="s">
        <v>1</v>
      </c>
      <c r="AM1956" s="6" t="s">
        <v>1</v>
      </c>
      <c r="AN1956" s="6" t="s">
        <v>1</v>
      </c>
      <c r="AO1956" t="s">
        <v>5455</v>
      </c>
      <c r="AP1956" s="6" t="s">
        <v>1</v>
      </c>
      <c r="AQ1956" s="6" t="s">
        <v>2</v>
      </c>
      <c r="AR1956" s="6" t="s">
        <v>1</v>
      </c>
      <c r="AS1956" s="6" t="s">
        <v>1</v>
      </c>
      <c r="AT1956" s="6" t="s">
        <v>1</v>
      </c>
      <c r="AU1956" s="6" t="s">
        <v>1</v>
      </c>
      <c r="AV1956" s="6" t="s">
        <v>1</v>
      </c>
      <c r="AW1956" s="6" t="s">
        <v>11</v>
      </c>
      <c r="AX1956" s="6">
        <f>Tabla1[[#This Row],[precio del paquete]]-Tabla1[[#This Row],[Saldo_Deudor]]</f>
        <v>7700</v>
      </c>
      <c r="AY1956">
        <v>5200</v>
      </c>
      <c r="AZ1956" s="6">
        <v>0</v>
      </c>
      <c r="BA1956" s="6">
        <v>0</v>
      </c>
      <c r="BB1956" s="24">
        <v>0</v>
      </c>
      <c r="BC1956" t="s">
        <v>3985</v>
      </c>
      <c r="BD1956" t="s">
        <v>4141</v>
      </c>
      <c r="BE1956" s="6" t="s">
        <v>3</v>
      </c>
      <c r="BF1956" s="6" t="s">
        <v>3</v>
      </c>
      <c r="BG1956" s="6" t="s">
        <v>3</v>
      </c>
      <c r="BH1956" s="6" t="s">
        <v>3</v>
      </c>
      <c r="BI1956" s="6" t="s">
        <v>3</v>
      </c>
      <c r="BJ1956" s="18" t="s">
        <v>6150</v>
      </c>
      <c r="BK1956" s="6" t="s">
        <v>3</v>
      </c>
      <c r="BL1956" s="6" t="s">
        <v>132</v>
      </c>
      <c r="BM1956" s="6" t="s">
        <v>1</v>
      </c>
      <c r="BN1956" s="6">
        <f>Tabla1[[#This Row],[precio del paquete]]</f>
        <v>12900</v>
      </c>
      <c r="BO1956" s="6" t="s">
        <v>1</v>
      </c>
      <c r="BP1956" s="6" t="s">
        <v>1</v>
      </c>
      <c r="BQ1956" s="6" t="s">
        <v>1</v>
      </c>
      <c r="BR1956" s="6" t="s">
        <v>1</v>
      </c>
      <c r="BS1956" s="6" t="s">
        <v>1</v>
      </c>
      <c r="BT1956" s="6" t="s">
        <v>1</v>
      </c>
      <c r="BU1956" s="6" t="s">
        <v>1</v>
      </c>
      <c r="BV1956" s="6" t="s">
        <v>1</v>
      </c>
      <c r="BW1956" s="6" t="s">
        <v>0</v>
      </c>
      <c r="BX1956" s="6" t="s">
        <v>1</v>
      </c>
      <c r="BY1956" t="s">
        <v>1</v>
      </c>
      <c r="BZ1956" t="s">
        <v>1</v>
      </c>
      <c r="CA1956" t="s">
        <v>1</v>
      </c>
      <c r="CB1956" t="s">
        <v>1</v>
      </c>
      <c r="CD1956" t="str" cm="1">
        <f t="array" aca="1" ref="CD1956" ca="1">eConcatenar(A1956:CB1956,"|")</f>
        <v>Jw4UBLzCZaLNrSYz|COM2020-1486|3|ECONOLINE|TABASCO|CARDENAS|JACINTO LOPEZ|2022-02-01|12900|0|100|50|0|0|0|0|0|0|0|0|0|0|0|0|0|0|0|GASPAR|HERNANDEZ|VIRIDIANA|SOLTERO|X|X|CALLE ARABIA 6 MANZANA 30 LOTE 14|JACINTO LOPEZ|X|X|X|X|X|CALLE ARABIA 6 MANZANA 30 LOTE 14|X|LUNES|X|X|X|X|X|DOMICILIO |7700|5200|0|0|0|2022-01-17|2022-01-24|x|x|x|x|x|AARMQKP7RFVCNAK|x|HOMBRE|X|12900|X|X|X|X|X|X|X|X|CARDENAS|X|X|X|X|X</v>
      </c>
    </row>
    <row r="1957" spans="1:82" x14ac:dyDescent="0.25">
      <c r="A1957" t="s">
        <v>2091</v>
      </c>
      <c r="B1957" t="s">
        <v>2264</v>
      </c>
      <c r="C1957" s="6">
        <v>3</v>
      </c>
      <c r="D1957" t="s">
        <v>3183</v>
      </c>
      <c r="E1957" t="s">
        <v>3188</v>
      </c>
      <c r="F1957" t="s">
        <v>0</v>
      </c>
      <c r="G1957" t="s">
        <v>3269</v>
      </c>
      <c r="H1957" t="s">
        <v>3786</v>
      </c>
      <c r="I1957">
        <v>14800</v>
      </c>
      <c r="J1957" s="6">
        <v>0</v>
      </c>
      <c r="K1957">
        <v>400</v>
      </c>
      <c r="L1957" s="6">
        <v>50</v>
      </c>
      <c r="M1957">
        <v>2</v>
      </c>
      <c r="N1957" s="6">
        <v>0</v>
      </c>
      <c r="O1957" s="6">
        <v>0</v>
      </c>
      <c r="P1957" s="6">
        <v>0</v>
      </c>
      <c r="Q1957" s="6">
        <v>0</v>
      </c>
      <c r="R1957" s="6">
        <v>0</v>
      </c>
      <c r="S1957" s="6">
        <v>0</v>
      </c>
      <c r="T1957" s="6">
        <v>0</v>
      </c>
      <c r="U1957" s="6">
        <v>0</v>
      </c>
      <c r="V1957" s="6">
        <v>0</v>
      </c>
      <c r="W1957" s="6">
        <v>0</v>
      </c>
      <c r="X1957" s="6">
        <v>0</v>
      </c>
      <c r="Y1957" s="6">
        <v>0</v>
      </c>
      <c r="Z1957" s="6">
        <v>0</v>
      </c>
      <c r="AA1957" s="6">
        <v>0</v>
      </c>
      <c r="AB1957" t="s">
        <v>4417</v>
      </c>
      <c r="AC1957" t="s">
        <v>4184</v>
      </c>
      <c r="AD1957" t="s">
        <v>4418</v>
      </c>
      <c r="AE1957" s="6" t="s">
        <v>4</v>
      </c>
      <c r="AF1957" s="6" t="s">
        <v>1</v>
      </c>
      <c r="AG1957" s="6" t="s">
        <v>1</v>
      </c>
      <c r="AH1957" t="s">
        <v>5292</v>
      </c>
      <c r="AI1957" t="s">
        <v>3269</v>
      </c>
      <c r="AJ1957" t="s">
        <v>1</v>
      </c>
      <c r="AK1957">
        <v>9371080267</v>
      </c>
      <c r="AL1957" s="6" t="s">
        <v>1</v>
      </c>
      <c r="AM1957" s="6" t="s">
        <v>1</v>
      </c>
      <c r="AN1957" s="6" t="s">
        <v>1</v>
      </c>
      <c r="AO1957" t="s">
        <v>5292</v>
      </c>
      <c r="AP1957" s="6" t="s">
        <v>1</v>
      </c>
      <c r="AQ1957" s="6" t="s">
        <v>2</v>
      </c>
      <c r="AR1957" s="6" t="s">
        <v>1</v>
      </c>
      <c r="AS1957" s="6" t="s">
        <v>1</v>
      </c>
      <c r="AT1957" s="6" t="s">
        <v>1</v>
      </c>
      <c r="AU1957" s="6" t="s">
        <v>1</v>
      </c>
      <c r="AV1957" s="6" t="s">
        <v>1</v>
      </c>
      <c r="AW1957" s="6" t="s">
        <v>11</v>
      </c>
      <c r="AX1957" s="6">
        <f>Tabla1[[#This Row],[precio del paquete]]-Tabla1[[#This Row],[Saldo_Deudor]]</f>
        <v>800</v>
      </c>
      <c r="AY1957">
        <v>14000</v>
      </c>
      <c r="AZ1957" s="6">
        <v>0</v>
      </c>
      <c r="BA1957" s="6">
        <v>0</v>
      </c>
      <c r="BB1957" s="24">
        <v>0</v>
      </c>
      <c r="BC1957" t="s">
        <v>3966</v>
      </c>
      <c r="BD1957" t="s">
        <v>6036</v>
      </c>
      <c r="BE1957" s="6" t="s">
        <v>3</v>
      </c>
      <c r="BF1957" s="6" t="s">
        <v>3</v>
      </c>
      <c r="BG1957" s="6" t="s">
        <v>3</v>
      </c>
      <c r="BH1957" s="6" t="s">
        <v>3</v>
      </c>
      <c r="BI1957" s="6" t="s">
        <v>3</v>
      </c>
      <c r="BJ1957" s="19" t="s">
        <v>6150</v>
      </c>
      <c r="BK1957" s="6" t="s">
        <v>3</v>
      </c>
      <c r="BL1957" s="6" t="s">
        <v>132</v>
      </c>
      <c r="BM1957" s="6" t="s">
        <v>1</v>
      </c>
      <c r="BN1957" s="6">
        <f>Tabla1[[#This Row],[precio del paquete]]</f>
        <v>14800</v>
      </c>
      <c r="BO1957" s="6" t="s">
        <v>1</v>
      </c>
      <c r="BP1957" s="6" t="s">
        <v>1</v>
      </c>
      <c r="BQ1957" s="6" t="s">
        <v>1</v>
      </c>
      <c r="BR1957" s="6" t="s">
        <v>1</v>
      </c>
      <c r="BS1957" s="6" t="s">
        <v>1</v>
      </c>
      <c r="BT1957" s="6" t="s">
        <v>1</v>
      </c>
      <c r="BU1957" s="6" t="s">
        <v>1</v>
      </c>
      <c r="BV1957" s="6" t="s">
        <v>1</v>
      </c>
      <c r="BW1957" s="6" t="s">
        <v>0</v>
      </c>
      <c r="BX1957" s="6" t="s">
        <v>1</v>
      </c>
      <c r="BY1957" t="s">
        <v>1</v>
      </c>
      <c r="BZ1957" t="s">
        <v>1</v>
      </c>
      <c r="CA1957" t="s">
        <v>1</v>
      </c>
      <c r="CB1957" t="s">
        <v>1</v>
      </c>
      <c r="CD1957" t="str" cm="1">
        <f t="array" aca="1" ref="CD1957" ca="1">eConcatenar(A1957:CB1957,"|")</f>
        <v>1ncJptSg2ZNCNzRr|CAR2021-7439|3|MEMORIAL|TABASCO|CARDENAS|COLONIA INVITAB|2021-04-12|14800|0|400|50|2|0|0|0|0|0|0|0|0|0|0|0|0|0|0|PARRA|PEREZ|CALIXTO|SOLTERO|X|X|ANDADOR COCOA MANZANA 17 LOTE 1|COLONIA INVITAB|X|9371080267|X|X|X|ANDADOR COCOA MANZANA 17 LOTE 1|X|LUNES|X|X|X|X|X|DOMICILIO |800|14000|0|0|0|2022-04-01|2022-04-08|x|x|x|x|x|AARMQKP7RFVCNAK|x|HOMBRE|X|14800|X|X|X|X|X|X|X|X|CARDENAS|X|X|X|X|X</v>
      </c>
    </row>
    <row r="1958" spans="1:82" x14ac:dyDescent="0.25">
      <c r="A1958" t="s">
        <v>2092</v>
      </c>
      <c r="B1958" t="s">
        <v>2243</v>
      </c>
      <c r="C1958" s="6">
        <v>3</v>
      </c>
      <c r="D1958" t="s">
        <v>3184</v>
      </c>
      <c r="E1958" t="s">
        <v>3188</v>
      </c>
      <c r="F1958" t="s">
        <v>0</v>
      </c>
      <c r="G1958" t="s">
        <v>3737</v>
      </c>
      <c r="H1958" t="s">
        <v>3795</v>
      </c>
      <c r="I1958">
        <v>24500</v>
      </c>
      <c r="J1958" s="6">
        <v>0</v>
      </c>
      <c r="K1958">
        <v>2500</v>
      </c>
      <c r="L1958" s="6">
        <v>50</v>
      </c>
      <c r="M1958">
        <v>2</v>
      </c>
      <c r="N1958" s="6">
        <v>0</v>
      </c>
      <c r="O1958" s="6">
        <v>0</v>
      </c>
      <c r="P1958" s="6">
        <v>0</v>
      </c>
      <c r="Q1958" s="6">
        <v>0</v>
      </c>
      <c r="R1958" s="6">
        <v>0</v>
      </c>
      <c r="S1958" s="6">
        <v>0</v>
      </c>
      <c r="T1958" s="6">
        <v>0</v>
      </c>
      <c r="U1958" s="6">
        <v>0</v>
      </c>
      <c r="V1958" s="6">
        <v>0</v>
      </c>
      <c r="W1958" s="6">
        <v>0</v>
      </c>
      <c r="X1958" s="6">
        <v>0</v>
      </c>
      <c r="Y1958" s="6">
        <v>0</v>
      </c>
      <c r="Z1958" s="6">
        <v>0</v>
      </c>
      <c r="AA1958" s="6">
        <v>0</v>
      </c>
      <c r="AB1958" t="s">
        <v>4389</v>
      </c>
      <c r="AC1958" t="s">
        <v>4253</v>
      </c>
      <c r="AD1958" t="s">
        <v>4390</v>
      </c>
      <c r="AE1958" s="6" t="s">
        <v>4</v>
      </c>
      <c r="AF1958" s="6" t="s">
        <v>1</v>
      </c>
      <c r="AG1958" s="6" t="s">
        <v>1</v>
      </c>
      <c r="AH1958" t="s">
        <v>5272</v>
      </c>
      <c r="AI1958" t="s">
        <v>3737</v>
      </c>
      <c r="AJ1958" t="s">
        <v>1</v>
      </c>
      <c r="AK1958">
        <v>9371031101</v>
      </c>
      <c r="AL1958" s="6" t="s">
        <v>1</v>
      </c>
      <c r="AM1958" s="6" t="s">
        <v>1</v>
      </c>
      <c r="AN1958" s="6" t="s">
        <v>1</v>
      </c>
      <c r="AO1958" t="s">
        <v>5272</v>
      </c>
      <c r="AP1958" s="6" t="s">
        <v>1</v>
      </c>
      <c r="AQ1958" s="6" t="s">
        <v>2</v>
      </c>
      <c r="AR1958" s="6" t="s">
        <v>1</v>
      </c>
      <c r="AS1958" s="6" t="s">
        <v>1</v>
      </c>
      <c r="AT1958" s="6" t="s">
        <v>1</v>
      </c>
      <c r="AU1958" s="6" t="s">
        <v>1</v>
      </c>
      <c r="AV1958" s="6" t="s">
        <v>1</v>
      </c>
      <c r="AW1958" s="6" t="s">
        <v>11</v>
      </c>
      <c r="AX1958" s="6">
        <f>Tabla1[[#This Row],[precio del paquete]]-Tabla1[[#This Row],[Saldo_Deudor]]</f>
        <v>3500</v>
      </c>
      <c r="AY1958">
        <v>21000</v>
      </c>
      <c r="AZ1958" s="6">
        <v>0</v>
      </c>
      <c r="BA1958" s="6">
        <v>0</v>
      </c>
      <c r="BB1958" s="24">
        <v>0</v>
      </c>
      <c r="BC1958" t="s">
        <v>3966</v>
      </c>
      <c r="BD1958" t="s">
        <v>6036</v>
      </c>
      <c r="BE1958" s="6" t="s">
        <v>3</v>
      </c>
      <c r="BF1958" s="6" t="s">
        <v>3</v>
      </c>
      <c r="BG1958" s="6" t="s">
        <v>3</v>
      </c>
      <c r="BH1958" s="6" t="s">
        <v>3</v>
      </c>
      <c r="BI1958" s="6" t="s">
        <v>3</v>
      </c>
      <c r="BJ1958" s="18" t="s">
        <v>6140</v>
      </c>
      <c r="BK1958" s="6" t="s">
        <v>3</v>
      </c>
      <c r="BL1958" s="6" t="s">
        <v>132</v>
      </c>
      <c r="BM1958" s="6" t="s">
        <v>1</v>
      </c>
      <c r="BN1958" s="6">
        <f>Tabla1[[#This Row],[precio del paquete]]</f>
        <v>24500</v>
      </c>
      <c r="BO1958" s="6" t="s">
        <v>1</v>
      </c>
      <c r="BP1958" s="6" t="s">
        <v>1</v>
      </c>
      <c r="BQ1958" s="6" t="s">
        <v>1</v>
      </c>
      <c r="BR1958" s="6" t="s">
        <v>1</v>
      </c>
      <c r="BS1958" s="6" t="s">
        <v>1</v>
      </c>
      <c r="BT1958" s="6" t="s">
        <v>1</v>
      </c>
      <c r="BU1958" s="6" t="s">
        <v>1</v>
      </c>
      <c r="BV1958" s="6" t="s">
        <v>1</v>
      </c>
      <c r="BW1958" s="6" t="s">
        <v>0</v>
      </c>
      <c r="BX1958" s="6" t="s">
        <v>1</v>
      </c>
      <c r="BY1958" t="s">
        <v>1</v>
      </c>
      <c r="BZ1958" t="s">
        <v>1</v>
      </c>
      <c r="CA1958" t="s">
        <v>1</v>
      </c>
      <c r="CB1958" t="s">
        <v>1</v>
      </c>
      <c r="CD1958" t="str" cm="1">
        <f t="array" aca="1" ref="CD1958" ca="1">eConcatenar(A1958:CB1958,"|")</f>
        <v>SF0Thms4Af6TXiyR|CAR2021-6828|3|DIGNITY|TABASCO|CARDENAS|COLONIA CSAT|2021-10-11|24500|0|2500|50|2|0|0|0|0|0|0|0|0|0|0|0|0|0|0|BRITO|GAMAS|MARCO ANTONIO|SOLTERO|X|X|CALLE PIJIJE NUMERO 48|COLONIA CSAT|X|9371031101|X|X|X|CALLE PIJIJE NUMERO 48|X|LUNES|X|X|X|X|X|DOMICILIO |3500|21000|0|0|0|2022-04-01|2022-04-08|x|x|x|x|x|QWZGYVYW9KVTQO|x|HOMBRE|X|24500|X|X|X|X|X|X|X|X|CARDENAS|X|X|X|X|X</v>
      </c>
    </row>
    <row r="1959" spans="1:82" x14ac:dyDescent="0.25">
      <c r="A1959" t="s">
        <v>2093</v>
      </c>
      <c r="B1959" t="s">
        <v>2287</v>
      </c>
      <c r="C1959" s="6">
        <v>3</v>
      </c>
      <c r="D1959" t="s">
        <v>3184</v>
      </c>
      <c r="E1959" t="s">
        <v>3188</v>
      </c>
      <c r="F1959" t="s">
        <v>0</v>
      </c>
      <c r="G1959" t="s">
        <v>3286</v>
      </c>
      <c r="H1959" t="s">
        <v>3777</v>
      </c>
      <c r="I1959">
        <v>24500</v>
      </c>
      <c r="J1959" s="6">
        <v>0</v>
      </c>
      <c r="K1959">
        <v>500</v>
      </c>
      <c r="L1959" s="6">
        <v>50</v>
      </c>
      <c r="M1959">
        <v>2</v>
      </c>
      <c r="N1959" s="6">
        <v>0</v>
      </c>
      <c r="O1959" s="6">
        <v>0</v>
      </c>
      <c r="P1959" s="6">
        <v>0</v>
      </c>
      <c r="Q1959" s="6">
        <v>0</v>
      </c>
      <c r="R1959" s="6">
        <v>0</v>
      </c>
      <c r="S1959" s="6">
        <v>0</v>
      </c>
      <c r="T1959" s="6">
        <v>0</v>
      </c>
      <c r="U1959" s="6">
        <v>0</v>
      </c>
      <c r="V1959" s="6">
        <v>0</v>
      </c>
      <c r="W1959" s="6">
        <v>0</v>
      </c>
      <c r="X1959" s="6">
        <v>0</v>
      </c>
      <c r="Y1959" s="6">
        <v>0</v>
      </c>
      <c r="Z1959" s="6">
        <v>0</v>
      </c>
      <c r="AA1959" s="6">
        <v>0</v>
      </c>
      <c r="AB1959" t="s">
        <v>4449</v>
      </c>
      <c r="AC1959" t="s">
        <v>4246</v>
      </c>
      <c r="AD1959" t="s">
        <v>4407</v>
      </c>
      <c r="AE1959" s="6" t="s">
        <v>4</v>
      </c>
      <c r="AF1959" s="6" t="s">
        <v>1</v>
      </c>
      <c r="AG1959" s="6" t="s">
        <v>1</v>
      </c>
      <c r="AH1959" t="s">
        <v>5313</v>
      </c>
      <c r="AI1959" t="s">
        <v>3286</v>
      </c>
      <c r="AJ1959" t="s">
        <v>1</v>
      </c>
      <c r="AK1959">
        <v>9371283939</v>
      </c>
      <c r="AL1959" s="6" t="s">
        <v>1</v>
      </c>
      <c r="AM1959" s="6" t="s">
        <v>1</v>
      </c>
      <c r="AN1959" s="6" t="s">
        <v>1</v>
      </c>
      <c r="AO1959" t="s">
        <v>5313</v>
      </c>
      <c r="AP1959" s="6" t="s">
        <v>1</v>
      </c>
      <c r="AQ1959" s="6" t="s">
        <v>2</v>
      </c>
      <c r="AR1959" s="6" t="s">
        <v>1</v>
      </c>
      <c r="AS1959" s="6" t="s">
        <v>1</v>
      </c>
      <c r="AT1959" s="6" t="s">
        <v>1</v>
      </c>
      <c r="AU1959" s="6" t="s">
        <v>1</v>
      </c>
      <c r="AV1959" s="6" t="s">
        <v>1</v>
      </c>
      <c r="AW1959" s="6" t="s">
        <v>11</v>
      </c>
      <c r="AX1959" s="6">
        <f>Tabla1[[#This Row],[precio del paquete]]-Tabla1[[#This Row],[Saldo_Deudor]]</f>
        <v>1500</v>
      </c>
      <c r="AY1959">
        <v>23000</v>
      </c>
      <c r="AZ1959" s="6">
        <v>0</v>
      </c>
      <c r="BA1959" s="6">
        <v>0</v>
      </c>
      <c r="BB1959" s="24">
        <v>0</v>
      </c>
      <c r="BC1959" t="s">
        <v>3966</v>
      </c>
      <c r="BD1959" t="s">
        <v>6036</v>
      </c>
      <c r="BE1959" s="6" t="s">
        <v>3</v>
      </c>
      <c r="BF1959" s="6" t="s">
        <v>3</v>
      </c>
      <c r="BG1959" s="6" t="s">
        <v>3</v>
      </c>
      <c r="BH1959" s="6" t="s">
        <v>3</v>
      </c>
      <c r="BI1959" s="6" t="s">
        <v>3</v>
      </c>
      <c r="BJ1959" s="19" t="s">
        <v>6140</v>
      </c>
      <c r="BK1959" s="6" t="s">
        <v>3</v>
      </c>
      <c r="BL1959" s="6" t="s">
        <v>132</v>
      </c>
      <c r="BM1959" s="6" t="s">
        <v>1</v>
      </c>
      <c r="BN1959" s="6">
        <f>Tabla1[[#This Row],[precio del paquete]]</f>
        <v>24500</v>
      </c>
      <c r="BO1959" s="6" t="s">
        <v>1</v>
      </c>
      <c r="BP1959" s="6" t="s">
        <v>1</v>
      </c>
      <c r="BQ1959" s="6" t="s">
        <v>1</v>
      </c>
      <c r="BR1959" s="6" t="s">
        <v>1</v>
      </c>
      <c r="BS1959" s="6" t="s">
        <v>1</v>
      </c>
      <c r="BT1959" s="6" t="s">
        <v>1</v>
      </c>
      <c r="BU1959" s="6" t="s">
        <v>1</v>
      </c>
      <c r="BV1959" s="6" t="s">
        <v>1</v>
      </c>
      <c r="BW1959" s="6" t="s">
        <v>0</v>
      </c>
      <c r="BX1959" s="6" t="s">
        <v>1</v>
      </c>
      <c r="BY1959" t="s">
        <v>1</v>
      </c>
      <c r="BZ1959" t="s">
        <v>1</v>
      </c>
      <c r="CA1959" t="s">
        <v>1</v>
      </c>
      <c r="CB1959" t="s">
        <v>1</v>
      </c>
      <c r="CD1959" t="str" cm="1">
        <f t="array" aca="1" ref="CD1959" ca="1">eConcatenar(A1959:CB1959,"|")</f>
        <v>yYtarOSaECcVIhF2|CAR2021-6637|3|DIGNITY|TABASCO|CARDENAS|COLONIA PUEBLO NUEVO|2021-03-11|24500|0|500|50|2|0|0|0|0|0|0|0|0|0|0|0|0|0|0|CANO|JIMENEZ|ALFREDO|SOLTERO|X|X|CALLE MANUEL LEYVA NUMERO 150|COLONIA PUEBLO NUEVO|X|9371283939|X|X|X|CALLE MANUEL LEYVA NUMERO 150|X|LUNES|X|X|X|X|X|DOMICILIO |1500|23000|0|0|0|2022-04-01|2022-04-08|x|x|x|x|x|QWZGYVYW9KVTQO|x|HOMBRE|X|24500|X|X|X|X|X|X|X|X|CARDENAS|X|X|X|X|X</v>
      </c>
    </row>
    <row r="1960" spans="1:82" x14ac:dyDescent="0.25">
      <c r="A1960" t="s">
        <v>2094</v>
      </c>
      <c r="B1960" t="s">
        <v>2427</v>
      </c>
      <c r="C1960" s="6">
        <v>3</v>
      </c>
      <c r="D1960" t="s">
        <v>3183</v>
      </c>
      <c r="E1960" t="s">
        <v>3188</v>
      </c>
      <c r="F1960" t="s">
        <v>3192</v>
      </c>
      <c r="G1960" t="s">
        <v>3371</v>
      </c>
      <c r="H1960" t="s">
        <v>3767</v>
      </c>
      <c r="I1960">
        <v>14800</v>
      </c>
      <c r="J1960" s="6">
        <v>0</v>
      </c>
      <c r="K1960">
        <v>200</v>
      </c>
      <c r="L1960" s="6">
        <v>50</v>
      </c>
      <c r="M1960">
        <v>1</v>
      </c>
      <c r="N1960" s="6">
        <v>0</v>
      </c>
      <c r="O1960" s="6">
        <v>0</v>
      </c>
      <c r="P1960" s="6">
        <v>0</v>
      </c>
      <c r="Q1960" s="6">
        <v>0</v>
      </c>
      <c r="R1960" s="6">
        <v>0</v>
      </c>
      <c r="S1960" s="6">
        <v>0</v>
      </c>
      <c r="T1960" s="6">
        <v>0</v>
      </c>
      <c r="U1960" s="6">
        <v>0</v>
      </c>
      <c r="V1960" s="6">
        <v>0</v>
      </c>
      <c r="W1960" s="6">
        <v>0</v>
      </c>
      <c r="X1960" s="6">
        <v>0</v>
      </c>
      <c r="Y1960" s="6">
        <v>0</v>
      </c>
      <c r="Z1960" s="6">
        <v>0</v>
      </c>
      <c r="AA1960" s="6">
        <v>0</v>
      </c>
      <c r="AB1960" t="s">
        <v>8</v>
      </c>
      <c r="AC1960" t="s">
        <v>4215</v>
      </c>
      <c r="AD1960" t="s">
        <v>4512</v>
      </c>
      <c r="AE1960" s="6" t="s">
        <v>4</v>
      </c>
      <c r="AF1960" s="6" t="s">
        <v>1</v>
      </c>
      <c r="AG1960" s="6" t="s">
        <v>1</v>
      </c>
      <c r="AH1960" t="s">
        <v>5419</v>
      </c>
      <c r="AI1960" t="s">
        <v>3371</v>
      </c>
      <c r="AJ1960" t="s">
        <v>1</v>
      </c>
      <c r="AK1960">
        <v>9331023422</v>
      </c>
      <c r="AL1960" s="6" t="s">
        <v>1</v>
      </c>
      <c r="AM1960" s="6" t="s">
        <v>1</v>
      </c>
      <c r="AN1960" s="6" t="s">
        <v>1</v>
      </c>
      <c r="AO1960" t="s">
        <v>5419</v>
      </c>
      <c r="AP1960" s="6" t="s">
        <v>1</v>
      </c>
      <c r="AQ1960" s="6" t="s">
        <v>2</v>
      </c>
      <c r="AR1960" s="6" t="s">
        <v>1</v>
      </c>
      <c r="AS1960" s="6" t="s">
        <v>1</v>
      </c>
      <c r="AT1960" s="6" t="s">
        <v>1</v>
      </c>
      <c r="AU1960" s="6" t="s">
        <v>1</v>
      </c>
      <c r="AV1960" s="6" t="s">
        <v>1</v>
      </c>
      <c r="AW1960" s="6" t="s">
        <v>11</v>
      </c>
      <c r="AX1960" s="6">
        <f>Tabla1[[#This Row],[precio del paquete]]-Tabla1[[#This Row],[Saldo_Deudor]]</f>
        <v>1800</v>
      </c>
      <c r="AY1960">
        <v>13000</v>
      </c>
      <c r="AZ1960" s="6">
        <v>0</v>
      </c>
      <c r="BA1960" s="6">
        <v>0</v>
      </c>
      <c r="BB1960" s="24">
        <v>0</v>
      </c>
      <c r="BC1960" t="s">
        <v>5974</v>
      </c>
      <c r="BD1960" t="s">
        <v>6064</v>
      </c>
      <c r="BE1960" s="6" t="s">
        <v>3</v>
      </c>
      <c r="BF1960" s="6" t="s">
        <v>3</v>
      </c>
      <c r="BG1960" s="6" t="s">
        <v>3</v>
      </c>
      <c r="BH1960" s="6" t="s">
        <v>3</v>
      </c>
      <c r="BI1960" s="6" t="s">
        <v>3</v>
      </c>
      <c r="BJ1960" s="18" t="s">
        <v>6140</v>
      </c>
      <c r="BK1960" s="6" t="s">
        <v>3</v>
      </c>
      <c r="BL1960" s="6" t="s">
        <v>132</v>
      </c>
      <c r="BM1960" s="6" t="s">
        <v>1</v>
      </c>
      <c r="BN1960" s="6">
        <f>Tabla1[[#This Row],[precio del paquete]]</f>
        <v>14800</v>
      </c>
      <c r="BO1960" s="6" t="s">
        <v>1</v>
      </c>
      <c r="BP1960" s="6" t="s">
        <v>1</v>
      </c>
      <c r="BQ1960" s="6" t="s">
        <v>1</v>
      </c>
      <c r="BR1960" s="6" t="s">
        <v>1</v>
      </c>
      <c r="BS1960" s="6" t="s">
        <v>1</v>
      </c>
      <c r="BT1960" s="6" t="s">
        <v>1</v>
      </c>
      <c r="BU1960" s="6" t="s">
        <v>1</v>
      </c>
      <c r="BV1960" s="6" t="s">
        <v>1</v>
      </c>
      <c r="BW1960" s="6" t="s">
        <v>0</v>
      </c>
      <c r="BX1960" s="6" t="s">
        <v>1</v>
      </c>
      <c r="BY1960" t="s">
        <v>1</v>
      </c>
      <c r="BZ1960" t="s">
        <v>1</v>
      </c>
      <c r="CA1960" t="s">
        <v>1</v>
      </c>
      <c r="CB1960" t="s">
        <v>1</v>
      </c>
      <c r="CD1960" t="str" cm="1">
        <f t="array" aca="1" ref="CD1960" ca="1">eConcatenar(A1960:CB1960,"|")</f>
        <v>3IOnYTCpTc7YsscJ|PAR2021-3337|3|MEMORIAL|TABASCO|PARAISO|FRACCIONAMIENTO PRIMAVERA|2021-10-20|14800|0|200|50|1|0|0|0|0|0|0|0|0|0|0|0|0|0|0|GOMEZ|COLLADO|ROSALINO|SOLTERO|X|X|CALLE GUAYACANES SIN NUMERO|FRACCIONAMIENTO PRIMAVERA|X|9331023422|X|X|X|CALLE GUAYACANES SIN NUMERO|X|LUNES|X|X|X|X|X|DOMICILIO |1800|13000|0|0|0|2022-03-02|2022-03-09|x|x|x|x|x|QWZGYVYW9KVTQO|x|HOMBRE|X|14800|X|X|X|X|X|X|X|X|CARDENAS|X|X|X|X|X</v>
      </c>
    </row>
    <row r="1961" spans="1:82" x14ac:dyDescent="0.25">
      <c r="A1961" t="s">
        <v>2095</v>
      </c>
      <c r="B1961" t="s">
        <v>2685</v>
      </c>
      <c r="C1961" s="6">
        <v>3</v>
      </c>
      <c r="D1961" t="s">
        <v>3183</v>
      </c>
      <c r="E1961" t="s">
        <v>3188</v>
      </c>
      <c r="F1961" t="s">
        <v>0</v>
      </c>
      <c r="G1961" t="s">
        <v>3514</v>
      </c>
      <c r="H1961" t="s">
        <v>3972</v>
      </c>
      <c r="I1961">
        <v>14800</v>
      </c>
      <c r="J1961" s="6">
        <v>0</v>
      </c>
      <c r="K1961">
        <v>200</v>
      </c>
      <c r="L1961" s="6">
        <v>50</v>
      </c>
      <c r="M1961">
        <v>1</v>
      </c>
      <c r="N1961" s="6">
        <v>0</v>
      </c>
      <c r="O1961" s="6">
        <v>0</v>
      </c>
      <c r="P1961" s="6">
        <v>0</v>
      </c>
      <c r="Q1961" s="6">
        <v>0</v>
      </c>
      <c r="R1961" s="6">
        <v>0</v>
      </c>
      <c r="S1961" s="6">
        <v>0</v>
      </c>
      <c r="T1961" s="6">
        <v>0</v>
      </c>
      <c r="U1961" s="6">
        <v>0</v>
      </c>
      <c r="V1961" s="6">
        <v>0</v>
      </c>
      <c r="W1961" s="6">
        <v>0</v>
      </c>
      <c r="X1961" s="6">
        <v>0</v>
      </c>
      <c r="Y1961" s="6">
        <v>0</v>
      </c>
      <c r="Z1961" s="6">
        <v>0</v>
      </c>
      <c r="AA1961" s="6">
        <v>0</v>
      </c>
      <c r="AB1961" t="s">
        <v>4221</v>
      </c>
      <c r="AC1961" t="s">
        <v>4360</v>
      </c>
      <c r="AD1961" t="s">
        <v>4321</v>
      </c>
      <c r="AE1961" s="6" t="s">
        <v>4</v>
      </c>
      <c r="AF1961" s="6" t="s">
        <v>1</v>
      </c>
      <c r="AG1961" s="6" t="s">
        <v>1</v>
      </c>
      <c r="AH1961" t="s">
        <v>5582</v>
      </c>
      <c r="AI1961" t="s">
        <v>3514</v>
      </c>
      <c r="AJ1961" t="s">
        <v>1</v>
      </c>
      <c r="AK1961">
        <v>9141139500</v>
      </c>
      <c r="AL1961" s="6" t="s">
        <v>1</v>
      </c>
      <c r="AM1961" s="6" t="s">
        <v>1</v>
      </c>
      <c r="AN1961" s="6" t="s">
        <v>1</v>
      </c>
      <c r="AO1961" t="s">
        <v>5582</v>
      </c>
      <c r="AP1961" s="6" t="s">
        <v>1</v>
      </c>
      <c r="AQ1961" s="6" t="s">
        <v>2</v>
      </c>
      <c r="AR1961" s="6" t="s">
        <v>1</v>
      </c>
      <c r="AS1961" s="6" t="s">
        <v>1</v>
      </c>
      <c r="AT1961" s="6" t="s">
        <v>1</v>
      </c>
      <c r="AU1961" s="6" t="s">
        <v>1</v>
      </c>
      <c r="AV1961" s="6" t="s">
        <v>1</v>
      </c>
      <c r="AW1961" s="6" t="s">
        <v>11</v>
      </c>
      <c r="AX1961" s="6">
        <f>Tabla1[[#This Row],[precio del paquete]]-Tabla1[[#This Row],[Saldo_Deudor]]</f>
        <v>800</v>
      </c>
      <c r="AY1961">
        <v>14000</v>
      </c>
      <c r="AZ1961" s="6">
        <v>0</v>
      </c>
      <c r="BA1961" s="6">
        <v>0</v>
      </c>
      <c r="BB1961" s="24">
        <v>0</v>
      </c>
      <c r="BC1961" t="s">
        <v>3972</v>
      </c>
      <c r="BD1961" t="s">
        <v>3994</v>
      </c>
      <c r="BE1961" s="6" t="s">
        <v>3</v>
      </c>
      <c r="BF1961" s="6" t="s">
        <v>3</v>
      </c>
      <c r="BG1961" s="6" t="s">
        <v>3</v>
      </c>
      <c r="BH1961" s="6" t="s">
        <v>3</v>
      </c>
      <c r="BI1961" s="6" t="s">
        <v>3</v>
      </c>
      <c r="BJ1961" s="19" t="s">
        <v>6141</v>
      </c>
      <c r="BK1961" s="6" t="s">
        <v>3</v>
      </c>
      <c r="BL1961" s="6" t="s">
        <v>132</v>
      </c>
      <c r="BM1961" s="6" t="s">
        <v>1</v>
      </c>
      <c r="BN1961" s="6">
        <f>Tabla1[[#This Row],[precio del paquete]]</f>
        <v>14800</v>
      </c>
      <c r="BO1961" s="6" t="s">
        <v>1</v>
      </c>
      <c r="BP1961" s="6" t="s">
        <v>1</v>
      </c>
      <c r="BQ1961" s="6" t="s">
        <v>1</v>
      </c>
      <c r="BR1961" s="6" t="s">
        <v>1</v>
      </c>
      <c r="BS1961" s="6" t="s">
        <v>1</v>
      </c>
      <c r="BT1961" s="6" t="s">
        <v>1</v>
      </c>
      <c r="BU1961" s="6" t="s">
        <v>1</v>
      </c>
      <c r="BV1961" s="6" t="s">
        <v>1</v>
      </c>
      <c r="BW1961" s="6" t="s">
        <v>0</v>
      </c>
      <c r="BX1961" s="6" t="s">
        <v>1</v>
      </c>
      <c r="BY1961" t="s">
        <v>1</v>
      </c>
      <c r="BZ1961" t="s">
        <v>1</v>
      </c>
      <c r="CA1961" t="s">
        <v>1</v>
      </c>
      <c r="CB1961" t="s">
        <v>1</v>
      </c>
      <c r="CD1961" t="str" cm="1">
        <f t="array" aca="1" ref="CD1961" ca="1">eConcatenar(A1961:CB1961,"|")</f>
        <v>tcLEy71zfQxlIEFA|PAR2021-7490|3|MEMORIAL|TABASCO|CARDENAS|RANCHERIA HUAPACAL SEGUNDA SECCION|2021-09-12|14800|0|200|50|1|0|0|0|0|0|0|0|0|0|0|0|0|0|0|GONZALEZ|TORRES|PABLO|SOLTERO|X|X|CALLE DEL CENTRO DE SALUD|RANCHERIA HUAPACAL SEGUNDA SECCION|X|9141139500|X|X|X|CALLE DEL CENTRO DE SALUD|X|LUNES|X|X|X|X|X|DOMICILIO |800|14000|0|0|0|2021-09-12|2021-09-19|x|x|x|x|x|QWZGYZFM9KVTQO|x|HOMBRE|X|14800|X|X|X|X|X|X|X|X|CARDENAS|X|X|X|X|X</v>
      </c>
    </row>
    <row r="1962" spans="1:82" x14ac:dyDescent="0.25">
      <c r="A1962" t="s">
        <v>2096</v>
      </c>
      <c r="B1962" t="s">
        <v>2394</v>
      </c>
      <c r="C1962" s="6">
        <v>3</v>
      </c>
      <c r="D1962" t="s">
        <v>3183</v>
      </c>
      <c r="E1962" t="s">
        <v>3188</v>
      </c>
      <c r="F1962" t="s">
        <v>3192</v>
      </c>
      <c r="G1962" t="s">
        <v>3351</v>
      </c>
      <c r="H1962" t="s">
        <v>3916</v>
      </c>
      <c r="I1962">
        <v>14800</v>
      </c>
      <c r="J1962" s="6">
        <v>0</v>
      </c>
      <c r="K1962">
        <v>400</v>
      </c>
      <c r="L1962" s="6">
        <v>50</v>
      </c>
      <c r="M1962">
        <v>2</v>
      </c>
      <c r="N1962" s="6">
        <v>0</v>
      </c>
      <c r="O1962" s="6">
        <v>0</v>
      </c>
      <c r="P1962" s="6">
        <v>0</v>
      </c>
      <c r="Q1962" s="6">
        <v>0</v>
      </c>
      <c r="R1962" s="6">
        <v>0</v>
      </c>
      <c r="S1962" s="6">
        <v>0</v>
      </c>
      <c r="T1962" s="6">
        <v>0</v>
      </c>
      <c r="U1962" s="6">
        <v>0</v>
      </c>
      <c r="V1962" s="6">
        <v>0</v>
      </c>
      <c r="W1962" s="6">
        <v>0</v>
      </c>
      <c r="X1962" s="6">
        <v>0</v>
      </c>
      <c r="Y1962" s="6">
        <v>0</v>
      </c>
      <c r="Z1962" s="6">
        <v>0</v>
      </c>
      <c r="AA1962" s="6">
        <v>0</v>
      </c>
      <c r="AB1962" t="s">
        <v>4201</v>
      </c>
      <c r="AC1962" t="s">
        <v>4231</v>
      </c>
      <c r="AD1962" t="s">
        <v>4570</v>
      </c>
      <c r="AE1962" s="6" t="s">
        <v>4</v>
      </c>
      <c r="AF1962" s="6" t="s">
        <v>1</v>
      </c>
      <c r="AG1962" s="6" t="s">
        <v>1</v>
      </c>
      <c r="AH1962" t="s">
        <v>5391</v>
      </c>
      <c r="AI1962" t="s">
        <v>3351</v>
      </c>
      <c r="AJ1962" t="s">
        <v>1</v>
      </c>
      <c r="AK1962">
        <v>9331339128</v>
      </c>
      <c r="AL1962" s="6" t="s">
        <v>1</v>
      </c>
      <c r="AM1962" s="6" t="s">
        <v>1</v>
      </c>
      <c r="AN1962" s="6" t="s">
        <v>1</v>
      </c>
      <c r="AO1962" t="s">
        <v>5391</v>
      </c>
      <c r="AP1962" s="6" t="s">
        <v>1</v>
      </c>
      <c r="AQ1962" s="6" t="s">
        <v>2</v>
      </c>
      <c r="AR1962" s="6" t="s">
        <v>1</v>
      </c>
      <c r="AS1962" s="6" t="s">
        <v>1</v>
      </c>
      <c r="AT1962" s="6" t="s">
        <v>1</v>
      </c>
      <c r="AU1962" s="6" t="s">
        <v>1</v>
      </c>
      <c r="AV1962" s="6" t="s">
        <v>1</v>
      </c>
      <c r="AW1962" s="6" t="s">
        <v>11</v>
      </c>
      <c r="AX1962" s="6">
        <f>Tabla1[[#This Row],[precio del paquete]]-Tabla1[[#This Row],[Saldo_Deudor]]</f>
        <v>6500</v>
      </c>
      <c r="AY1962">
        <v>8300</v>
      </c>
      <c r="AZ1962" s="6">
        <v>0</v>
      </c>
      <c r="BA1962" s="6">
        <v>0</v>
      </c>
      <c r="BB1962" s="24">
        <v>0</v>
      </c>
      <c r="BC1962" t="s">
        <v>3957</v>
      </c>
      <c r="BD1962" t="s">
        <v>4137</v>
      </c>
      <c r="BE1962" s="6" t="s">
        <v>3</v>
      </c>
      <c r="BF1962" s="6" t="s">
        <v>3</v>
      </c>
      <c r="BG1962" s="6" t="s">
        <v>3</v>
      </c>
      <c r="BH1962" s="6" t="s">
        <v>3</v>
      </c>
      <c r="BI1962" s="6" t="s">
        <v>3</v>
      </c>
      <c r="BJ1962" s="18" t="s">
        <v>6141</v>
      </c>
      <c r="BK1962" s="6" t="s">
        <v>3</v>
      </c>
      <c r="BL1962" s="6" t="s">
        <v>132</v>
      </c>
      <c r="BM1962" s="6" t="s">
        <v>1</v>
      </c>
      <c r="BN1962" s="6">
        <f>Tabla1[[#This Row],[precio del paquete]]</f>
        <v>14800</v>
      </c>
      <c r="BO1962" s="6" t="s">
        <v>1</v>
      </c>
      <c r="BP1962" s="6" t="s">
        <v>1</v>
      </c>
      <c r="BQ1962" s="6" t="s">
        <v>1</v>
      </c>
      <c r="BR1962" s="6" t="s">
        <v>1</v>
      </c>
      <c r="BS1962" s="6" t="s">
        <v>1</v>
      </c>
      <c r="BT1962" s="6" t="s">
        <v>1</v>
      </c>
      <c r="BU1962" s="6" t="s">
        <v>1</v>
      </c>
      <c r="BV1962" s="6" t="s">
        <v>1</v>
      </c>
      <c r="BW1962" s="6" t="s">
        <v>0</v>
      </c>
      <c r="BX1962" s="6" t="s">
        <v>1</v>
      </c>
      <c r="BY1962" t="s">
        <v>1</v>
      </c>
      <c r="BZ1962" t="s">
        <v>1</v>
      </c>
      <c r="CA1962" t="s">
        <v>1</v>
      </c>
      <c r="CB1962" t="s">
        <v>1</v>
      </c>
      <c r="CD1962" t="str" cm="1">
        <f t="array" aca="1" ref="CD1962" ca="1">eConcatenar(A1962:CB1962,"|")</f>
        <v>EoDtLUkOWuEW4m9r|PAR2021-2381|3|MEMORIAL|TABASCO|PARAISO|EL PENJAMO|2021-07-13|14800|0|400|50|2|0|0|0|0|0|0|0|0|0|0|0|0|0|0|HERNANDEZ|MORALES|AIDALINA|SOLTERO|X|X|ENTRADA CHILTEPEC|EL PENJAMO|X|9331339128|X|X|X|ENTRADA CHILTEPEC|X|LUNES|X|X|X|X|X|DOMICILIO |6500|8300|0|0|0|2021-07-01|2021-07-08|x|x|x|x|x|QWZGYZFM9KVTQO|x|HOMBRE|X|14800|X|X|X|X|X|X|X|X|CARDENAS|X|X|X|X|X</v>
      </c>
    </row>
    <row r="1963" spans="1:82" x14ac:dyDescent="0.25">
      <c r="A1963" t="s">
        <v>2097</v>
      </c>
      <c r="B1963" t="s">
        <v>2395</v>
      </c>
      <c r="C1963" s="6">
        <v>3</v>
      </c>
      <c r="D1963" t="s">
        <v>3183</v>
      </c>
      <c r="E1963" t="s">
        <v>3188</v>
      </c>
      <c r="F1963" t="s">
        <v>3192</v>
      </c>
      <c r="G1963" t="s">
        <v>3351</v>
      </c>
      <c r="H1963" t="s">
        <v>3916</v>
      </c>
      <c r="I1963">
        <v>14800</v>
      </c>
      <c r="J1963" s="6">
        <v>0</v>
      </c>
      <c r="K1963">
        <v>400</v>
      </c>
      <c r="L1963" s="6">
        <v>50</v>
      </c>
      <c r="M1963">
        <v>2</v>
      </c>
      <c r="N1963" s="6">
        <v>0</v>
      </c>
      <c r="O1963" s="6">
        <v>0</v>
      </c>
      <c r="P1963" s="6">
        <v>0</v>
      </c>
      <c r="Q1963" s="6">
        <v>0</v>
      </c>
      <c r="R1963" s="6">
        <v>0</v>
      </c>
      <c r="S1963" s="6">
        <v>0</v>
      </c>
      <c r="T1963" s="6">
        <v>0</v>
      </c>
      <c r="U1963" s="6">
        <v>0</v>
      </c>
      <c r="V1963" s="6">
        <v>0</v>
      </c>
      <c r="W1963" s="6">
        <v>0</v>
      </c>
      <c r="X1963" s="6">
        <v>0</v>
      </c>
      <c r="Y1963" s="6">
        <v>0</v>
      </c>
      <c r="Z1963" s="6">
        <v>0</v>
      </c>
      <c r="AA1963" s="6">
        <v>0</v>
      </c>
      <c r="AB1963" t="s">
        <v>4219</v>
      </c>
      <c r="AC1963" t="s">
        <v>4217</v>
      </c>
      <c r="AD1963" t="s">
        <v>4571</v>
      </c>
      <c r="AE1963" s="6" t="s">
        <v>4</v>
      </c>
      <c r="AF1963" s="6" t="s">
        <v>1</v>
      </c>
      <c r="AG1963" s="6" t="s">
        <v>1</v>
      </c>
      <c r="AH1963" t="s">
        <v>5392</v>
      </c>
      <c r="AI1963" t="s">
        <v>3351</v>
      </c>
      <c r="AJ1963" t="s">
        <v>1</v>
      </c>
      <c r="AK1963">
        <v>9331210203</v>
      </c>
      <c r="AL1963" s="6" t="s">
        <v>1</v>
      </c>
      <c r="AM1963" s="6" t="s">
        <v>1</v>
      </c>
      <c r="AN1963" s="6" t="s">
        <v>1</v>
      </c>
      <c r="AO1963" t="s">
        <v>5392</v>
      </c>
      <c r="AP1963" s="6" t="s">
        <v>1</v>
      </c>
      <c r="AQ1963" s="6" t="s">
        <v>2</v>
      </c>
      <c r="AR1963" s="6" t="s">
        <v>1</v>
      </c>
      <c r="AS1963" s="6" t="s">
        <v>1</v>
      </c>
      <c r="AT1963" s="6" t="s">
        <v>1</v>
      </c>
      <c r="AU1963" s="6" t="s">
        <v>1</v>
      </c>
      <c r="AV1963" s="6" t="s">
        <v>1</v>
      </c>
      <c r="AW1963" s="6" t="s">
        <v>11</v>
      </c>
      <c r="AX1963" s="6">
        <f>Tabla1[[#This Row],[precio del paquete]]-Tabla1[[#This Row],[Saldo_Deudor]]</f>
        <v>6500</v>
      </c>
      <c r="AY1963">
        <v>8300</v>
      </c>
      <c r="AZ1963" s="6">
        <v>0</v>
      </c>
      <c r="BA1963" s="6">
        <v>0</v>
      </c>
      <c r="BB1963" s="24">
        <v>0</v>
      </c>
      <c r="BC1963" t="s">
        <v>3983</v>
      </c>
      <c r="BD1963" t="s">
        <v>6048</v>
      </c>
      <c r="BE1963" s="6" t="s">
        <v>3</v>
      </c>
      <c r="BF1963" s="6" t="s">
        <v>3</v>
      </c>
      <c r="BG1963" s="6" t="s">
        <v>3</v>
      </c>
      <c r="BH1963" s="6" t="s">
        <v>3</v>
      </c>
      <c r="BI1963" s="6" t="s">
        <v>3</v>
      </c>
      <c r="BJ1963" s="19" t="s">
        <v>6139</v>
      </c>
      <c r="BK1963" s="6" t="s">
        <v>3</v>
      </c>
      <c r="BL1963" s="6" t="s">
        <v>132</v>
      </c>
      <c r="BM1963" s="6" t="s">
        <v>1</v>
      </c>
      <c r="BN1963" s="6">
        <f>Tabla1[[#This Row],[precio del paquete]]</f>
        <v>14800</v>
      </c>
      <c r="BO1963" s="6" t="s">
        <v>1</v>
      </c>
      <c r="BP1963" s="6" t="s">
        <v>1</v>
      </c>
      <c r="BQ1963" s="6" t="s">
        <v>1</v>
      </c>
      <c r="BR1963" s="6" t="s">
        <v>1</v>
      </c>
      <c r="BS1963" s="6" t="s">
        <v>1</v>
      </c>
      <c r="BT1963" s="6" t="s">
        <v>1</v>
      </c>
      <c r="BU1963" s="6" t="s">
        <v>1</v>
      </c>
      <c r="BV1963" s="6" t="s">
        <v>1</v>
      </c>
      <c r="BW1963" s="6" t="s">
        <v>0</v>
      </c>
      <c r="BX1963" s="6" t="s">
        <v>1</v>
      </c>
      <c r="BY1963" t="s">
        <v>1</v>
      </c>
      <c r="BZ1963" t="s">
        <v>1</v>
      </c>
      <c r="CA1963" t="s">
        <v>1</v>
      </c>
      <c r="CB1963" t="s">
        <v>1</v>
      </c>
      <c r="CD1963" t="str" cm="1">
        <f t="array" aca="1" ref="CD1963" ca="1">eConcatenar(A1963:CB1963,"|")</f>
        <v>1UsxSPMTZeBVwpgc|PAR2021-2388|3|MEMORIAL|TABASCO|PARAISO|EL PENJAMO|2021-07-13|14800|0|400|50|2|0|0|0|0|0|0|0|0|0|0|0|0|0|0|RUIZ|RODRIGUEZ|ARIAN|SOLTERO|X|X|CARRETERA AL POBLADO CHILTEPEC|EL PENJAMO|X|9331210203|X|X|X|CARRETERA AL POBLADO CHILTEPEC|X|LUNES|X|X|X|X|X|DOMICILIO |6500|8300|0|0|0|2022-07-01|2022-07-08|x|x|x|x|x|QWZGYT4O9KVTQO|x|HOMBRE|X|14800|X|X|X|X|X|X|X|X|CARDENAS|X|X|X|X|X</v>
      </c>
    </row>
    <row r="1964" spans="1:82" x14ac:dyDescent="0.25">
      <c r="A1964" t="s">
        <v>2098</v>
      </c>
      <c r="B1964" t="s">
        <v>2333</v>
      </c>
      <c r="C1964" s="6">
        <v>3</v>
      </c>
      <c r="D1964" t="s">
        <v>3187</v>
      </c>
      <c r="E1964" t="s">
        <v>3188</v>
      </c>
      <c r="F1964" t="s">
        <v>3192</v>
      </c>
      <c r="G1964" t="s">
        <v>3314</v>
      </c>
      <c r="H1964" t="s">
        <v>3879</v>
      </c>
      <c r="I1964">
        <v>12900</v>
      </c>
      <c r="J1964" s="6">
        <v>0</v>
      </c>
      <c r="K1964">
        <v>400</v>
      </c>
      <c r="L1964" s="6">
        <v>50</v>
      </c>
      <c r="M1964">
        <v>2</v>
      </c>
      <c r="N1964" s="6">
        <v>0</v>
      </c>
      <c r="O1964" s="6">
        <v>0</v>
      </c>
      <c r="P1964" s="6">
        <v>0</v>
      </c>
      <c r="Q1964" s="6">
        <v>0</v>
      </c>
      <c r="R1964" s="6">
        <v>0</v>
      </c>
      <c r="S1964" s="6">
        <v>0</v>
      </c>
      <c r="T1964" s="6">
        <v>0</v>
      </c>
      <c r="U1964" s="6">
        <v>0</v>
      </c>
      <c r="V1964" s="6">
        <v>0</v>
      </c>
      <c r="W1964" s="6">
        <v>0</v>
      </c>
      <c r="X1964" s="6">
        <v>0</v>
      </c>
      <c r="Y1964" s="6">
        <v>0</v>
      </c>
      <c r="Z1964" s="6">
        <v>0</v>
      </c>
      <c r="AA1964" s="6">
        <v>0</v>
      </c>
      <c r="AB1964" t="s">
        <v>4325</v>
      </c>
      <c r="AC1964" t="s">
        <v>4237</v>
      </c>
      <c r="AD1964" t="s">
        <v>4509</v>
      </c>
      <c r="AE1964" s="6" t="s">
        <v>4</v>
      </c>
      <c r="AF1964" s="6" t="s">
        <v>1</v>
      </c>
      <c r="AG1964" s="6" t="s">
        <v>1</v>
      </c>
      <c r="AH1964" t="s">
        <v>5352</v>
      </c>
      <c r="AI1964" t="s">
        <v>3314</v>
      </c>
      <c r="AJ1964" t="s">
        <v>1</v>
      </c>
      <c r="AK1964">
        <v>9331606255</v>
      </c>
      <c r="AL1964" s="6" t="s">
        <v>1</v>
      </c>
      <c r="AM1964" s="6" t="s">
        <v>1</v>
      </c>
      <c r="AN1964" s="6" t="s">
        <v>1</v>
      </c>
      <c r="AO1964" t="s">
        <v>5352</v>
      </c>
      <c r="AP1964" s="6" t="s">
        <v>1</v>
      </c>
      <c r="AQ1964" s="6" t="s">
        <v>2</v>
      </c>
      <c r="AR1964" s="6" t="s">
        <v>1</v>
      </c>
      <c r="AS1964" s="6" t="s">
        <v>1</v>
      </c>
      <c r="AT1964" s="6" t="s">
        <v>1</v>
      </c>
      <c r="AU1964" s="6" t="s">
        <v>1</v>
      </c>
      <c r="AV1964" s="6" t="s">
        <v>1</v>
      </c>
      <c r="AW1964" s="6" t="s">
        <v>11</v>
      </c>
      <c r="AX1964" s="6">
        <f>Tabla1[[#This Row],[precio del paquete]]-Tabla1[[#This Row],[Saldo_Deudor]]</f>
        <v>10600</v>
      </c>
      <c r="AY1964">
        <v>2300</v>
      </c>
      <c r="AZ1964" s="6">
        <v>0</v>
      </c>
      <c r="BA1964" s="6">
        <v>0</v>
      </c>
      <c r="BB1964" s="24">
        <v>0</v>
      </c>
      <c r="BC1964" t="s">
        <v>3966</v>
      </c>
      <c r="BD1964" t="s">
        <v>6036</v>
      </c>
      <c r="BE1964" s="6" t="s">
        <v>3</v>
      </c>
      <c r="BF1964" s="6" t="s">
        <v>3</v>
      </c>
      <c r="BG1964" s="6" t="s">
        <v>3</v>
      </c>
      <c r="BH1964" s="6" t="s">
        <v>3</v>
      </c>
      <c r="BI1964" s="6" t="s">
        <v>3</v>
      </c>
      <c r="BJ1964" s="18" t="s">
        <v>6139</v>
      </c>
      <c r="BK1964" s="6" t="s">
        <v>3</v>
      </c>
      <c r="BL1964" s="6" t="s">
        <v>132</v>
      </c>
      <c r="BM1964" s="6" t="s">
        <v>1</v>
      </c>
      <c r="BN1964" s="6">
        <f>Tabla1[[#This Row],[precio del paquete]]</f>
        <v>12900</v>
      </c>
      <c r="BO1964" s="6" t="s">
        <v>1</v>
      </c>
      <c r="BP1964" s="6" t="s">
        <v>1</v>
      </c>
      <c r="BQ1964" s="6" t="s">
        <v>1</v>
      </c>
      <c r="BR1964" s="6" t="s">
        <v>1</v>
      </c>
      <c r="BS1964" s="6" t="s">
        <v>1</v>
      </c>
      <c r="BT1964" s="6" t="s">
        <v>1</v>
      </c>
      <c r="BU1964" s="6" t="s">
        <v>1</v>
      </c>
      <c r="BV1964" s="6" t="s">
        <v>1</v>
      </c>
      <c r="BW1964" s="6" t="s">
        <v>0</v>
      </c>
      <c r="BX1964" s="6" t="s">
        <v>1</v>
      </c>
      <c r="BY1964" t="s">
        <v>1</v>
      </c>
      <c r="BZ1964" t="s">
        <v>1</v>
      </c>
      <c r="CA1964" t="s">
        <v>1</v>
      </c>
      <c r="CB1964" t="s">
        <v>1</v>
      </c>
      <c r="CD1964" t="str" cm="1">
        <f t="array" aca="1" ref="CD1964" ca="1">eConcatenar(A1964:CB1964,"|")</f>
        <v>MM4zAVpcRCihNTJf|PAR2019-2765|3|ECONOLINE|TABASCO|PARAISO|EJIDO CHILTEPEC SECCION TANQUE|2019-09-25|12900|0|400|50|2|0|0|0|0|0|0|0|0|0|0|0|0|0|0|SEGURA|ALEJANDRO|MARLENE|SOLTERO|X|X|CALLE POR LA PALAPA EL GRINGO|EJIDO CHILTEPEC SECCION TANQUE|X|9331606255|X|X|X|CALLE POR LA PALAPA EL GRINGO|X|LUNES|X|X|X|X|X|DOMICILIO |10600|2300|0|0|0|2022-04-01|2022-04-08|x|x|x|x|x|QWZGYT4O9KVTQO|x|HOMBRE|X|12900|X|X|X|X|X|X|X|X|CARDENAS|X|X|X|X|X</v>
      </c>
    </row>
    <row r="1965" spans="1:82" x14ac:dyDescent="0.25">
      <c r="A1965" t="s">
        <v>2099</v>
      </c>
      <c r="B1965" t="s">
        <v>3181</v>
      </c>
      <c r="C1965" s="6">
        <v>3</v>
      </c>
      <c r="D1965" t="s">
        <v>3186</v>
      </c>
      <c r="E1965" t="s">
        <v>3188</v>
      </c>
      <c r="F1965" t="s">
        <v>3192</v>
      </c>
      <c r="G1965" t="s">
        <v>3501</v>
      </c>
      <c r="H1965" t="s">
        <v>4172</v>
      </c>
      <c r="I1965">
        <v>19800</v>
      </c>
      <c r="J1965" s="6">
        <v>0</v>
      </c>
      <c r="K1965">
        <v>400</v>
      </c>
      <c r="L1965" s="6">
        <v>50</v>
      </c>
      <c r="M1965">
        <v>2</v>
      </c>
      <c r="N1965" s="6">
        <v>0</v>
      </c>
      <c r="O1965" s="6">
        <v>0</v>
      </c>
      <c r="P1965" s="6">
        <v>0</v>
      </c>
      <c r="Q1965" s="6">
        <v>0</v>
      </c>
      <c r="R1965" s="6">
        <v>0</v>
      </c>
      <c r="S1965" s="6">
        <v>0</v>
      </c>
      <c r="T1965" s="6">
        <v>0</v>
      </c>
      <c r="U1965" s="6">
        <v>0</v>
      </c>
      <c r="V1965" s="6">
        <v>0</v>
      </c>
      <c r="W1965" s="6">
        <v>0</v>
      </c>
      <c r="X1965" s="6">
        <v>0</v>
      </c>
      <c r="Y1965" s="6">
        <v>0</v>
      </c>
      <c r="Z1965" s="6">
        <v>0</v>
      </c>
      <c r="AA1965" s="6">
        <v>0</v>
      </c>
      <c r="AB1965" t="s">
        <v>4428</v>
      </c>
      <c r="AC1965" t="s">
        <v>5186</v>
      </c>
      <c r="AD1965" t="s">
        <v>5187</v>
      </c>
      <c r="AE1965" s="6" t="s">
        <v>4</v>
      </c>
      <c r="AF1965" s="6" t="s">
        <v>1</v>
      </c>
      <c r="AG1965" s="6" t="s">
        <v>1</v>
      </c>
      <c r="AH1965" t="s">
        <v>5958</v>
      </c>
      <c r="AI1965" t="s">
        <v>3501</v>
      </c>
      <c r="AJ1965" t="s">
        <v>1</v>
      </c>
      <c r="AK1965">
        <v>9331165525</v>
      </c>
      <c r="AL1965" s="6" t="s">
        <v>1</v>
      </c>
      <c r="AM1965" s="6" t="s">
        <v>1</v>
      </c>
      <c r="AN1965" s="6" t="s">
        <v>1</v>
      </c>
      <c r="AO1965" t="s">
        <v>5958</v>
      </c>
      <c r="AP1965" s="6" t="s">
        <v>1</v>
      </c>
      <c r="AQ1965" s="6" t="s">
        <v>2</v>
      </c>
      <c r="AR1965" s="6" t="s">
        <v>1</v>
      </c>
      <c r="AS1965" s="6" t="s">
        <v>1</v>
      </c>
      <c r="AT1965" s="6" t="s">
        <v>1</v>
      </c>
      <c r="AU1965" s="6" t="s">
        <v>1</v>
      </c>
      <c r="AV1965" s="6" t="s">
        <v>1</v>
      </c>
      <c r="AW1965" s="6" t="s">
        <v>11</v>
      </c>
      <c r="AX1965" s="6">
        <f>Tabla1[[#This Row],[precio del paquete]]-Tabla1[[#This Row],[Saldo_Deudor]]</f>
        <v>15300</v>
      </c>
      <c r="AY1965">
        <v>4500</v>
      </c>
      <c r="AZ1965" s="6">
        <v>0</v>
      </c>
      <c r="BA1965" s="6">
        <v>0</v>
      </c>
      <c r="BB1965" s="24">
        <v>0</v>
      </c>
      <c r="BC1965" t="s">
        <v>6032</v>
      </c>
      <c r="BD1965" t="s">
        <v>6122</v>
      </c>
      <c r="BE1965" s="6" t="s">
        <v>3</v>
      </c>
      <c r="BF1965" s="6" t="s">
        <v>3</v>
      </c>
      <c r="BG1965" s="6" t="s">
        <v>3</v>
      </c>
      <c r="BH1965" s="6" t="s">
        <v>3</v>
      </c>
      <c r="BI1965" s="6" t="s">
        <v>3</v>
      </c>
      <c r="BJ1965" s="19" t="s">
        <v>6139</v>
      </c>
      <c r="BK1965" s="6" t="s">
        <v>3</v>
      </c>
      <c r="BL1965" s="6" t="s">
        <v>132</v>
      </c>
      <c r="BM1965" s="6" t="s">
        <v>1</v>
      </c>
      <c r="BN1965" s="6">
        <f>Tabla1[[#This Row],[precio del paquete]]</f>
        <v>19800</v>
      </c>
      <c r="BO1965" s="6" t="s">
        <v>1</v>
      </c>
      <c r="BP1965" s="6" t="s">
        <v>1</v>
      </c>
      <c r="BQ1965" s="6" t="s">
        <v>1</v>
      </c>
      <c r="BR1965" s="6" t="s">
        <v>1</v>
      </c>
      <c r="BS1965" s="6" t="s">
        <v>1</v>
      </c>
      <c r="BT1965" s="6" t="s">
        <v>1</v>
      </c>
      <c r="BU1965" s="6" t="s">
        <v>1</v>
      </c>
      <c r="BV1965" s="6" t="s">
        <v>1</v>
      </c>
      <c r="BW1965" s="6" t="s">
        <v>0</v>
      </c>
      <c r="BX1965" s="6" t="s">
        <v>1</v>
      </c>
      <c r="BY1965" t="s">
        <v>1</v>
      </c>
      <c r="BZ1965" t="s">
        <v>1</v>
      </c>
      <c r="CA1965" t="s">
        <v>1</v>
      </c>
      <c r="CB1965" t="s">
        <v>1</v>
      </c>
      <c r="CD1965" t="str" cm="1">
        <f t="array" aca="1" ref="CD1965" ca="1">eConcatenar(A1965:CB1965,"|")</f>
        <v>y5eW8AXqVXlMqwvL|PAR2018-2777|3|ZAFIRO|TABASCO|PARAISO|RANCHERIA AQUILES SERDAN|2018-12-12|19800|0|400|50|2|0|0|0|0|0|0|0|0|0|0|0|0|0|0|IZQUIERDO|BENITEZ|LLURIRIS|SOLTERO|X|X|ENTRADA VIENTO FRESCO|RANCHERIA AQUILES SERDAN|X|9331165525|X|X|X|ENTRADA VIENTO FRESCO|X|LUNES|X|X|X|X|X|DOMICILIO |15300|4500|0|0|0|2012-07-01|2012-07-08|x|x|x|x|x|QWZGYT4O9KVTQO|x|HOMBRE|X|19800|X|X|X|X|X|X|X|X|CARDENAS|X|X|X|X|X</v>
      </c>
    </row>
    <row r="1966" spans="1:82" x14ac:dyDescent="0.25">
      <c r="A1966" t="s">
        <v>2100</v>
      </c>
      <c r="B1966" t="s">
        <v>2622</v>
      </c>
      <c r="C1966" s="6">
        <v>3</v>
      </c>
      <c r="D1966" t="s">
        <v>3184</v>
      </c>
      <c r="E1966" t="s">
        <v>3188</v>
      </c>
      <c r="F1966" t="s">
        <v>3192</v>
      </c>
      <c r="G1966" t="s">
        <v>3487</v>
      </c>
      <c r="H1966" t="s">
        <v>3982</v>
      </c>
      <c r="I1966">
        <v>24500</v>
      </c>
      <c r="J1966" s="6">
        <v>0</v>
      </c>
      <c r="K1966">
        <v>1000</v>
      </c>
      <c r="L1966" s="6">
        <v>50</v>
      </c>
      <c r="M1966">
        <v>2</v>
      </c>
      <c r="N1966" s="6">
        <v>0</v>
      </c>
      <c r="O1966" s="6">
        <v>0</v>
      </c>
      <c r="P1966" s="6">
        <v>0</v>
      </c>
      <c r="Q1966" s="6">
        <v>0</v>
      </c>
      <c r="R1966" s="6">
        <v>0</v>
      </c>
      <c r="S1966" s="6">
        <v>0</v>
      </c>
      <c r="T1966" s="6">
        <v>0</v>
      </c>
      <c r="U1966" s="6">
        <v>0</v>
      </c>
      <c r="V1966" s="6">
        <v>0</v>
      </c>
      <c r="W1966" s="6">
        <v>0</v>
      </c>
      <c r="X1966" s="6">
        <v>0</v>
      </c>
      <c r="Y1966" s="6">
        <v>0</v>
      </c>
      <c r="Z1966" s="6">
        <v>0</v>
      </c>
      <c r="AA1966" s="6">
        <v>0</v>
      </c>
      <c r="AB1966" t="s">
        <v>4318</v>
      </c>
      <c r="AC1966" t="s">
        <v>4201</v>
      </c>
      <c r="AD1966" t="s">
        <v>4784</v>
      </c>
      <c r="AE1966" s="6" t="s">
        <v>4</v>
      </c>
      <c r="AF1966" s="6" t="s">
        <v>1</v>
      </c>
      <c r="AG1966" s="6" t="s">
        <v>1</v>
      </c>
      <c r="AH1966" t="s">
        <v>5547</v>
      </c>
      <c r="AI1966" t="s">
        <v>3487</v>
      </c>
      <c r="AJ1966" t="s">
        <v>1</v>
      </c>
      <c r="AK1966">
        <v>9131059331</v>
      </c>
      <c r="AL1966" s="6" t="s">
        <v>1</v>
      </c>
      <c r="AM1966" s="6" t="s">
        <v>1</v>
      </c>
      <c r="AN1966" s="6" t="s">
        <v>1</v>
      </c>
      <c r="AO1966" t="s">
        <v>5547</v>
      </c>
      <c r="AP1966" s="6" t="s">
        <v>1</v>
      </c>
      <c r="AQ1966" s="6" t="s">
        <v>2</v>
      </c>
      <c r="AR1966" s="6" t="s">
        <v>1</v>
      </c>
      <c r="AS1966" s="6" t="s">
        <v>1</v>
      </c>
      <c r="AT1966" s="6" t="s">
        <v>1</v>
      </c>
      <c r="AU1966" s="6" t="s">
        <v>1</v>
      </c>
      <c r="AV1966" s="6" t="s">
        <v>1</v>
      </c>
      <c r="AW1966" s="6" t="s">
        <v>11</v>
      </c>
      <c r="AX1966" s="6">
        <f>Tabla1[[#This Row],[precio del paquete]]-Tabla1[[#This Row],[Saldo_Deudor]]</f>
        <v>6000</v>
      </c>
      <c r="AY1966">
        <v>18500</v>
      </c>
      <c r="AZ1966" s="6">
        <v>0</v>
      </c>
      <c r="BA1966" s="6">
        <v>0</v>
      </c>
      <c r="BB1966" s="24">
        <v>0</v>
      </c>
      <c r="BC1966" t="s">
        <v>3983</v>
      </c>
      <c r="BD1966" t="s">
        <v>6048</v>
      </c>
      <c r="BE1966" s="6" t="s">
        <v>3</v>
      </c>
      <c r="BF1966" s="6" t="s">
        <v>3</v>
      </c>
      <c r="BG1966" s="6" t="s">
        <v>3</v>
      </c>
      <c r="BH1966" s="6" t="s">
        <v>3</v>
      </c>
      <c r="BI1966" s="6" t="s">
        <v>3</v>
      </c>
      <c r="BJ1966" s="18" t="s">
        <v>6139</v>
      </c>
      <c r="BK1966" s="6" t="s">
        <v>3</v>
      </c>
      <c r="BL1966" s="6" t="s">
        <v>132</v>
      </c>
      <c r="BM1966" s="6" t="s">
        <v>1</v>
      </c>
      <c r="BN1966" s="6">
        <f>Tabla1[[#This Row],[precio del paquete]]</f>
        <v>24500</v>
      </c>
      <c r="BO1966" s="6" t="s">
        <v>1</v>
      </c>
      <c r="BP1966" s="6" t="s">
        <v>1</v>
      </c>
      <c r="BQ1966" s="6" t="s">
        <v>1</v>
      </c>
      <c r="BR1966" s="6" t="s">
        <v>1</v>
      </c>
      <c r="BS1966" s="6" t="s">
        <v>1</v>
      </c>
      <c r="BT1966" s="6" t="s">
        <v>1</v>
      </c>
      <c r="BU1966" s="6" t="s">
        <v>1</v>
      </c>
      <c r="BV1966" s="6" t="s">
        <v>1</v>
      </c>
      <c r="BW1966" s="6" t="s">
        <v>0</v>
      </c>
      <c r="BX1966" s="6" t="s">
        <v>1</v>
      </c>
      <c r="BY1966" t="s">
        <v>1</v>
      </c>
      <c r="BZ1966" t="s">
        <v>1</v>
      </c>
      <c r="CA1966" t="s">
        <v>1</v>
      </c>
      <c r="CB1966" t="s">
        <v>1</v>
      </c>
      <c r="CD1966" t="str" cm="1">
        <f t="array" aca="1" ref="CD1966" ca="1">eConcatenar(A1966:CB1966,"|")</f>
        <v>TYAOXX8p3TAE2P5V|PAR2021-1532|3|DIGNITY|TABASCO|PARAISO|POBLADO IGNACIO ZARAGOZA|2021-06-05|24500|0|1000|50|2|0|0|0|0|0|0|0|0|0|0|0|0|0|0|GALMICHE|HERNANDEZ|HUGO|SOLTERO|X|X|CALLE LINDO MERINO SIN NUMERO|POBLADO IGNACIO ZARAGOZA|X|9131059331|X|X|X|CALLE LINDO MERINO SIN NUMERO|X|LUNES|X|X|X|X|X|DOMICILIO |6000|18500|0|0|0|2022-07-01|2022-07-08|x|x|x|x|x|QWZGYT4O9KVTQO|x|HOMBRE|X|24500|X|X|X|X|X|X|X|X|CARDENAS|X|X|X|X|X</v>
      </c>
    </row>
    <row r="1967" spans="1:82" x14ac:dyDescent="0.25">
      <c r="A1967" t="s">
        <v>2101</v>
      </c>
      <c r="B1967" t="s">
        <v>2666</v>
      </c>
      <c r="C1967" s="6">
        <v>3</v>
      </c>
      <c r="D1967" t="s">
        <v>3185</v>
      </c>
      <c r="E1967" t="s">
        <v>3188</v>
      </c>
      <c r="F1967" t="s">
        <v>3192</v>
      </c>
      <c r="G1967" t="s">
        <v>3501</v>
      </c>
      <c r="H1967" t="s">
        <v>3956</v>
      </c>
      <c r="I1967">
        <v>12900</v>
      </c>
      <c r="J1967" s="6">
        <v>0</v>
      </c>
      <c r="K1967">
        <v>500</v>
      </c>
      <c r="L1967" s="6">
        <v>50</v>
      </c>
      <c r="M1967">
        <v>2</v>
      </c>
      <c r="N1967" s="6">
        <v>0</v>
      </c>
      <c r="O1967" s="6">
        <v>0</v>
      </c>
      <c r="P1967" s="6">
        <v>0</v>
      </c>
      <c r="Q1967" s="6">
        <v>0</v>
      </c>
      <c r="R1967" s="6">
        <v>0</v>
      </c>
      <c r="S1967" s="6">
        <v>0</v>
      </c>
      <c r="T1967" s="6">
        <v>0</v>
      </c>
      <c r="U1967" s="6">
        <v>0</v>
      </c>
      <c r="V1967" s="6">
        <v>0</v>
      </c>
      <c r="W1967" s="6">
        <v>0</v>
      </c>
      <c r="X1967" s="6">
        <v>0</v>
      </c>
      <c r="Y1967" s="6">
        <v>0</v>
      </c>
      <c r="Z1967" s="6">
        <v>0</v>
      </c>
      <c r="AA1967" s="6">
        <v>0</v>
      </c>
      <c r="AB1967" t="s">
        <v>4562</v>
      </c>
      <c r="AC1967" t="s">
        <v>4305</v>
      </c>
      <c r="AD1967" t="s">
        <v>4552</v>
      </c>
      <c r="AE1967" s="6" t="s">
        <v>4</v>
      </c>
      <c r="AF1967" s="6" t="s">
        <v>1</v>
      </c>
      <c r="AG1967" s="6" t="s">
        <v>1</v>
      </c>
      <c r="AH1967" t="s">
        <v>5580</v>
      </c>
      <c r="AI1967" t="s">
        <v>3501</v>
      </c>
      <c r="AJ1967" t="s">
        <v>1</v>
      </c>
      <c r="AK1967">
        <v>9331137468</v>
      </c>
      <c r="AL1967" s="6" t="s">
        <v>1</v>
      </c>
      <c r="AM1967" s="6" t="s">
        <v>1</v>
      </c>
      <c r="AN1967" s="6" t="s">
        <v>1</v>
      </c>
      <c r="AO1967" t="s">
        <v>5580</v>
      </c>
      <c r="AP1967" s="6" t="s">
        <v>1</v>
      </c>
      <c r="AQ1967" s="6" t="s">
        <v>2</v>
      </c>
      <c r="AR1967" s="6" t="s">
        <v>1</v>
      </c>
      <c r="AS1967" s="6" t="s">
        <v>1</v>
      </c>
      <c r="AT1967" s="6" t="s">
        <v>1</v>
      </c>
      <c r="AU1967" s="6" t="s">
        <v>1</v>
      </c>
      <c r="AV1967" s="6" t="s">
        <v>1</v>
      </c>
      <c r="AW1967" s="6" t="s">
        <v>11</v>
      </c>
      <c r="AX1967" s="6">
        <f>Tabla1[[#This Row],[precio del paquete]]-Tabla1[[#This Row],[Saldo_Deudor]]</f>
        <v>5400</v>
      </c>
      <c r="AY1967">
        <v>7500</v>
      </c>
      <c r="AZ1967" s="6">
        <v>0</v>
      </c>
      <c r="BA1967" s="6">
        <v>0</v>
      </c>
      <c r="BB1967" s="24">
        <v>0</v>
      </c>
      <c r="BC1967" t="s">
        <v>3983</v>
      </c>
      <c r="BD1967" t="s">
        <v>6048</v>
      </c>
      <c r="BE1967" s="6" t="s">
        <v>3</v>
      </c>
      <c r="BF1967" s="6" t="s">
        <v>3</v>
      </c>
      <c r="BG1967" s="6" t="s">
        <v>3</v>
      </c>
      <c r="BH1967" s="6" t="s">
        <v>3</v>
      </c>
      <c r="BI1967" s="6" t="s">
        <v>3</v>
      </c>
      <c r="BJ1967" s="19" t="s">
        <v>6139</v>
      </c>
      <c r="BK1967" s="6" t="s">
        <v>3</v>
      </c>
      <c r="BL1967" s="6" t="s">
        <v>132</v>
      </c>
      <c r="BM1967" s="6" t="s">
        <v>1</v>
      </c>
      <c r="BN1967" s="6">
        <f>Tabla1[[#This Row],[precio del paquete]]</f>
        <v>12900</v>
      </c>
      <c r="BO1967" s="6" t="s">
        <v>1</v>
      </c>
      <c r="BP1967" s="6" t="s">
        <v>1</v>
      </c>
      <c r="BQ1967" s="6" t="s">
        <v>1</v>
      </c>
      <c r="BR1967" s="6" t="s">
        <v>1</v>
      </c>
      <c r="BS1967" s="6" t="s">
        <v>1</v>
      </c>
      <c r="BT1967" s="6" t="s">
        <v>1</v>
      </c>
      <c r="BU1967" s="6" t="s">
        <v>1</v>
      </c>
      <c r="BV1967" s="6" t="s">
        <v>1</v>
      </c>
      <c r="BW1967" s="6" t="s">
        <v>0</v>
      </c>
      <c r="BX1967" s="6" t="s">
        <v>1</v>
      </c>
      <c r="BY1967" t="s">
        <v>1</v>
      </c>
      <c r="BZ1967" t="s">
        <v>1</v>
      </c>
      <c r="CA1967" t="s">
        <v>1</v>
      </c>
      <c r="CB1967" t="s">
        <v>1</v>
      </c>
      <c r="CD1967" t="str" cm="1">
        <f t="array" aca="1" ref="CD1967" ca="1">eConcatenar(A1967:CB1967,"|")</f>
        <v>q2Ck1bqDzNQpi2R7|PAR2021-0879|3|IMPERIAL DE LUJO|TABASCO|PARAISO|RANCHERIA AQUILES SERDAN|2021-12-03|12900|0|500|50|2|0|0|0|0|0|0|0|0|0|0|0|0|0|0|ACOSTA|SANCHEZ|MARIA GUADALUPE|SOLTERO|X|X|ENTRADA EL EMBUDO SIN NUMERO|RANCHERIA AQUILES SERDAN|X|9331137468|X|X|X|ENTRADA EL EMBUDO SIN NUMERO|X|LUNES|X|X|X|X|X|DOMICILIO |5400|7500|0|0|0|2022-07-01|2022-07-08|x|x|x|x|x|QWZGYT4O9KVTQO|x|HOMBRE|X|12900|X|X|X|X|X|X|X|X|CARDENAS|X|X|X|X|X</v>
      </c>
    </row>
    <row r="1968" spans="1:82" x14ac:dyDescent="0.25">
      <c r="A1968" t="s">
        <v>2102</v>
      </c>
      <c r="B1968" t="s">
        <v>2667</v>
      </c>
      <c r="C1968">
        <v>3</v>
      </c>
      <c r="D1968" t="s">
        <v>3187</v>
      </c>
      <c r="E1968" t="s">
        <v>3188</v>
      </c>
      <c r="F1968" t="s">
        <v>3192</v>
      </c>
      <c r="G1968" t="s">
        <v>3501</v>
      </c>
      <c r="H1968" t="s">
        <v>4000</v>
      </c>
      <c r="I1968">
        <v>12900</v>
      </c>
      <c r="J1968">
        <v>0</v>
      </c>
      <c r="K1968">
        <v>400</v>
      </c>
      <c r="L1968">
        <v>50</v>
      </c>
      <c r="M1968">
        <v>2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0</v>
      </c>
      <c r="X1968">
        <v>0</v>
      </c>
      <c r="Y1968">
        <v>0</v>
      </c>
      <c r="Z1968">
        <v>0</v>
      </c>
      <c r="AA1968">
        <v>0</v>
      </c>
      <c r="AB1968" t="s">
        <v>4562</v>
      </c>
      <c r="AC1968" t="s">
        <v>4305</v>
      </c>
      <c r="AD1968" t="s">
        <v>4552</v>
      </c>
      <c r="AE1968" t="s">
        <v>4</v>
      </c>
      <c r="AF1968" t="s">
        <v>1</v>
      </c>
      <c r="AG1968" t="s">
        <v>1</v>
      </c>
      <c r="AH1968" t="s">
        <v>5581</v>
      </c>
      <c r="AI1968" t="s">
        <v>3501</v>
      </c>
      <c r="AJ1968" t="s">
        <v>1</v>
      </c>
      <c r="AK1968">
        <v>9331137468</v>
      </c>
      <c r="AL1968" t="s">
        <v>1</v>
      </c>
      <c r="AM1968" t="s">
        <v>1</v>
      </c>
      <c r="AN1968" t="s">
        <v>1</v>
      </c>
      <c r="AO1968" t="s">
        <v>5581</v>
      </c>
      <c r="AP1968" t="s">
        <v>1</v>
      </c>
      <c r="AQ1968" t="s">
        <v>2</v>
      </c>
      <c r="AR1968" t="s">
        <v>1</v>
      </c>
      <c r="AS1968" t="s">
        <v>1</v>
      </c>
      <c r="AT1968" t="s">
        <v>1</v>
      </c>
      <c r="AU1968" t="s">
        <v>1</v>
      </c>
      <c r="AV1968" t="s">
        <v>1</v>
      </c>
      <c r="AW1968" t="s">
        <v>11</v>
      </c>
      <c r="AX1968">
        <f>Tabla1[[#This Row],[precio del paquete]]-Tabla1[[#This Row],[Saldo_Deudor]]</f>
        <v>12300</v>
      </c>
      <c r="AY1968">
        <v>600</v>
      </c>
      <c r="AZ1968">
        <v>0</v>
      </c>
      <c r="BA1968">
        <v>0</v>
      </c>
      <c r="BB1968" s="20">
        <v>0</v>
      </c>
      <c r="BC1968" t="s">
        <v>3983</v>
      </c>
      <c r="BD1968" t="s">
        <v>6048</v>
      </c>
      <c r="BE1968" t="s">
        <v>3</v>
      </c>
      <c r="BF1968" t="s">
        <v>3</v>
      </c>
      <c r="BG1968" t="s">
        <v>3</v>
      </c>
      <c r="BH1968" t="s">
        <v>3</v>
      </c>
      <c r="BI1968" t="s">
        <v>3</v>
      </c>
      <c r="BJ1968" s="18" t="s">
        <v>6139</v>
      </c>
      <c r="BK1968" t="s">
        <v>3</v>
      </c>
      <c r="BL1968" t="s">
        <v>132</v>
      </c>
      <c r="BM1968" t="s">
        <v>1</v>
      </c>
      <c r="BN1968">
        <f>Tabla1[[#This Row],[precio del paquete]]</f>
        <v>12900</v>
      </c>
      <c r="BO1968" t="s">
        <v>1</v>
      </c>
      <c r="BP1968" t="s">
        <v>1</v>
      </c>
      <c r="BQ1968" t="s">
        <v>1</v>
      </c>
      <c r="BR1968" t="s">
        <v>1</v>
      </c>
      <c r="BS1968" t="s">
        <v>1</v>
      </c>
      <c r="BT1968" t="s">
        <v>1</v>
      </c>
      <c r="BU1968" t="s">
        <v>1</v>
      </c>
      <c r="BV1968" t="s">
        <v>1</v>
      </c>
      <c r="BW1968" t="s">
        <v>0</v>
      </c>
      <c r="BX1968" t="s">
        <v>1</v>
      </c>
      <c r="BY1968" t="s">
        <v>1</v>
      </c>
      <c r="BZ1968" t="s">
        <v>1</v>
      </c>
      <c r="CA1968" t="s">
        <v>1</v>
      </c>
      <c r="CB1968" t="s">
        <v>1</v>
      </c>
      <c r="CD1968" t="str" cm="1">
        <f t="array" aca="1" ref="CD1968" ca="1">eConcatenar(A1968:CB1968,"|")</f>
        <v>XUkbolpFozbVJj58|PAR2019-2320|3|ECONOLINE|TABASCO|PARAISO|RANCHERIA AQUILES SERDAN|2019-08-22|12900|0|400|50|2|0|0|0|0|0|0|0|0|0|0|0|0|0|0|ACOSTA|SANCHEZ|MARIA GUADALUPE|SOLTERO|X|X|ENTRADA EL EMBUDO|RANCHERIA AQUILES SERDAN|X|9331137468|X|X|X|ENTRADA EL EMBUDO|X|LUNES|X|X|X|X|X|DOMICILIO |12300|600|0|0|0|2022-07-01|2022-07-08|x|x|x|x|x|QWZGYT4O9KVTQO|x|HOMBRE|X|12900|X|X|X|X|X|X|X|X|CARDENAS|X|X|X|X|X</v>
      </c>
    </row>
    <row r="1969" spans="1:82" x14ac:dyDescent="0.25">
      <c r="A1969" t="s">
        <v>2103</v>
      </c>
      <c r="B1969" t="s">
        <v>2334</v>
      </c>
      <c r="C1969">
        <v>3</v>
      </c>
      <c r="D1969" t="s">
        <v>3185</v>
      </c>
      <c r="E1969" t="s">
        <v>3188</v>
      </c>
      <c r="F1969" t="s">
        <v>3192</v>
      </c>
      <c r="G1969" t="s">
        <v>3314</v>
      </c>
      <c r="H1969" t="s">
        <v>3884</v>
      </c>
      <c r="I1969">
        <v>12900</v>
      </c>
      <c r="J1969">
        <v>0</v>
      </c>
      <c r="K1969">
        <v>400</v>
      </c>
      <c r="L1969">
        <v>50</v>
      </c>
      <c r="M1969">
        <v>2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0</v>
      </c>
      <c r="AA1969">
        <v>0</v>
      </c>
      <c r="AB1969" t="s">
        <v>4201</v>
      </c>
      <c r="AC1969" t="s">
        <v>4184</v>
      </c>
      <c r="AD1969" t="s">
        <v>4510</v>
      </c>
      <c r="AE1969" t="s">
        <v>4</v>
      </c>
      <c r="AF1969" t="s">
        <v>1</v>
      </c>
      <c r="AG1969" t="s">
        <v>1</v>
      </c>
      <c r="AH1969" t="s">
        <v>5353</v>
      </c>
      <c r="AI1969" t="s">
        <v>3314</v>
      </c>
      <c r="AJ1969" t="s">
        <v>1</v>
      </c>
      <c r="AK1969">
        <v>9331355233</v>
      </c>
      <c r="AL1969" t="s">
        <v>1</v>
      </c>
      <c r="AM1969" t="s">
        <v>1</v>
      </c>
      <c r="AN1969" t="s">
        <v>1</v>
      </c>
      <c r="AO1969" t="s">
        <v>5353</v>
      </c>
      <c r="AP1969" t="s">
        <v>1</v>
      </c>
      <c r="AQ1969" t="s">
        <v>2</v>
      </c>
      <c r="AR1969" t="s">
        <v>1</v>
      </c>
      <c r="AS1969" t="s">
        <v>1</v>
      </c>
      <c r="AT1969" t="s">
        <v>1</v>
      </c>
      <c r="AU1969" t="s">
        <v>1</v>
      </c>
      <c r="AV1969" t="s">
        <v>1</v>
      </c>
      <c r="AW1969" t="s">
        <v>11</v>
      </c>
      <c r="AX1969">
        <f>Tabla1[[#This Row],[precio del paquete]]-Tabla1[[#This Row],[Saldo_Deudor]]</f>
        <v>1400</v>
      </c>
      <c r="AY1969">
        <v>11500</v>
      </c>
      <c r="AZ1969">
        <v>0</v>
      </c>
      <c r="BA1969">
        <v>0</v>
      </c>
      <c r="BB1969" s="20">
        <v>0</v>
      </c>
      <c r="BC1969" t="s">
        <v>3860</v>
      </c>
      <c r="BD1969" t="s">
        <v>6060</v>
      </c>
      <c r="BE1969" t="s">
        <v>3</v>
      </c>
      <c r="BF1969" t="s">
        <v>3</v>
      </c>
      <c r="BG1969" t="s">
        <v>3</v>
      </c>
      <c r="BH1969" t="s">
        <v>3</v>
      </c>
      <c r="BI1969" t="s">
        <v>3</v>
      </c>
      <c r="BJ1969" s="19" t="s">
        <v>6139</v>
      </c>
      <c r="BK1969" t="s">
        <v>3</v>
      </c>
      <c r="BL1969" t="s">
        <v>132</v>
      </c>
      <c r="BM1969" t="s">
        <v>1</v>
      </c>
      <c r="BN1969">
        <f>Tabla1[[#This Row],[precio del paquete]]</f>
        <v>12900</v>
      </c>
      <c r="BO1969" t="s">
        <v>1</v>
      </c>
      <c r="BP1969" t="s">
        <v>1</v>
      </c>
      <c r="BQ1969" t="s">
        <v>1</v>
      </c>
      <c r="BR1969" t="s">
        <v>1</v>
      </c>
      <c r="BS1969" t="s">
        <v>1</v>
      </c>
      <c r="BT1969" t="s">
        <v>1</v>
      </c>
      <c r="BU1969" t="s">
        <v>1</v>
      </c>
      <c r="BV1969" t="s">
        <v>1</v>
      </c>
      <c r="BW1969" t="s">
        <v>0</v>
      </c>
      <c r="BX1969" t="s">
        <v>1</v>
      </c>
      <c r="BY1969" t="s">
        <v>1</v>
      </c>
      <c r="BZ1969" t="s">
        <v>1</v>
      </c>
      <c r="CA1969" t="s">
        <v>1</v>
      </c>
      <c r="CB1969" t="s">
        <v>1</v>
      </c>
      <c r="CD1969" t="str" cm="1">
        <f t="array" aca="1" ref="CD1969" ca="1">eConcatenar(A1969:CB1969,"|")</f>
        <v>wPgvqPqeFPzmZ8Jk|PAR2021-1923|3|IMPERIAL DE LUJO|TABASCO|PARAISO|EJIDO CHILTEPEC SECCION TANQUE|2021-08-06|12900|0|400|50|2|0|0|0|0|0|0|0|0|0|0|0|0|0|0|HERNANDEZ|PEREZ|NILSA|SOLTERO|X|X|CAMINO VECINAL|EJIDO CHILTEPEC SECCION TANQUE|X|9331355233|X|X|X|CAMINO VECINAL|X|LUNES|X|X|X|X|X|DOMICILIO |1400|11500|0|0|0|2021-07-12|2021-07-19|x|x|x|x|x|QWZGYT4O9KVTQO|x|HOMBRE|X|12900|X|X|X|X|X|X|X|X|CARDENAS|X|X|X|X|X</v>
      </c>
    </row>
    <row r="1970" spans="1:82" x14ac:dyDescent="0.25">
      <c r="A1970" t="s">
        <v>2104</v>
      </c>
      <c r="B1970" t="s">
        <v>2396</v>
      </c>
      <c r="C1970">
        <v>3</v>
      </c>
      <c r="D1970" t="s">
        <v>3183</v>
      </c>
      <c r="E1970" t="s">
        <v>3188</v>
      </c>
      <c r="F1970" t="s">
        <v>3192</v>
      </c>
      <c r="G1970" t="s">
        <v>3351</v>
      </c>
      <c r="H1970" t="s">
        <v>3806</v>
      </c>
      <c r="I1970">
        <v>14800</v>
      </c>
      <c r="J1970">
        <v>0</v>
      </c>
      <c r="K1970">
        <v>300</v>
      </c>
      <c r="L1970">
        <v>50</v>
      </c>
      <c r="M1970">
        <v>2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</v>
      </c>
      <c r="Z1970">
        <v>0</v>
      </c>
      <c r="AA1970">
        <v>0</v>
      </c>
      <c r="AB1970" t="s">
        <v>4246</v>
      </c>
      <c r="AC1970" t="s">
        <v>4283</v>
      </c>
      <c r="AD1970" t="s">
        <v>4572</v>
      </c>
      <c r="AE1970" t="s">
        <v>4</v>
      </c>
      <c r="AF1970" t="s">
        <v>1</v>
      </c>
      <c r="AG1970" t="s">
        <v>1</v>
      </c>
      <c r="AH1970" t="s">
        <v>5393</v>
      </c>
      <c r="AI1970" t="s">
        <v>3351</v>
      </c>
      <c r="AJ1970" t="s">
        <v>1</v>
      </c>
      <c r="AK1970">
        <v>9331014156</v>
      </c>
      <c r="AL1970" t="s">
        <v>1</v>
      </c>
      <c r="AM1970" t="s">
        <v>1</v>
      </c>
      <c r="AN1970" t="s">
        <v>1</v>
      </c>
      <c r="AO1970" t="s">
        <v>5393</v>
      </c>
      <c r="AP1970" t="s">
        <v>1</v>
      </c>
      <c r="AQ1970" t="s">
        <v>2</v>
      </c>
      <c r="AR1970" t="s">
        <v>1</v>
      </c>
      <c r="AS1970" t="s">
        <v>1</v>
      </c>
      <c r="AT1970" t="s">
        <v>1</v>
      </c>
      <c r="AU1970" t="s">
        <v>1</v>
      </c>
      <c r="AV1970" t="s">
        <v>1</v>
      </c>
      <c r="AW1970" t="s">
        <v>11</v>
      </c>
      <c r="AX1970">
        <f>Tabla1[[#This Row],[precio del paquete]]-Tabla1[[#This Row],[Saldo_Deudor]]</f>
        <v>2700</v>
      </c>
      <c r="AY1970">
        <v>12100</v>
      </c>
      <c r="AZ1970">
        <v>0</v>
      </c>
      <c r="BA1970">
        <v>0</v>
      </c>
      <c r="BB1970" s="20">
        <v>0</v>
      </c>
      <c r="BC1970" t="s">
        <v>3983</v>
      </c>
      <c r="BD1970" t="s">
        <v>6048</v>
      </c>
      <c r="BE1970" t="s">
        <v>3</v>
      </c>
      <c r="BF1970" t="s">
        <v>3</v>
      </c>
      <c r="BG1970" t="s">
        <v>3</v>
      </c>
      <c r="BH1970" t="s">
        <v>3</v>
      </c>
      <c r="BI1970" t="s">
        <v>3</v>
      </c>
      <c r="BJ1970" s="18" t="s">
        <v>6139</v>
      </c>
      <c r="BK1970" t="s">
        <v>3</v>
      </c>
      <c r="BL1970" t="s">
        <v>132</v>
      </c>
      <c r="BM1970" t="s">
        <v>1</v>
      </c>
      <c r="BN1970">
        <f>Tabla1[[#This Row],[precio del paquete]]</f>
        <v>14800</v>
      </c>
      <c r="BO1970" t="s">
        <v>1</v>
      </c>
      <c r="BP1970" t="s">
        <v>1</v>
      </c>
      <c r="BQ1970" t="s">
        <v>1</v>
      </c>
      <c r="BR1970" t="s">
        <v>1</v>
      </c>
      <c r="BS1970" t="s">
        <v>1</v>
      </c>
      <c r="BT1970" t="s">
        <v>1</v>
      </c>
      <c r="BU1970" t="s">
        <v>1</v>
      </c>
      <c r="BV1970" t="s">
        <v>1</v>
      </c>
      <c r="BW1970" t="s">
        <v>0</v>
      </c>
      <c r="BX1970" t="s">
        <v>1</v>
      </c>
      <c r="BY1970" t="s">
        <v>1</v>
      </c>
      <c r="BZ1970" t="s">
        <v>1</v>
      </c>
      <c r="CA1970" t="s">
        <v>1</v>
      </c>
      <c r="CB1970" t="s">
        <v>1</v>
      </c>
      <c r="CD1970" t="str" cm="1">
        <f t="array" aca="1" ref="CD1970" ca="1">eConcatenar(A1970:CB1970,"|")</f>
        <v>LhTnQvfzTSvEC9jO|PAR2021-2158|3|MEMORIAL|TABASCO|PARAISO|EL PENJAMO|2021-06-23|14800|0|300|50|2|0|0|0|0|0|0|0|0|0|0|0|0|0|0|JIMENEZ|CORDOVA|MARIA FELIPA|SOLTERO|X|X|ENTRADA AL PANTEON|EL PENJAMO|X|9331014156|X|X|X|ENTRADA AL PANTEON|X|LUNES|X|X|X|X|X|DOMICILIO |2700|12100|0|0|0|2022-07-01|2022-07-08|x|x|x|x|x|QWZGYT4O9KVTQO|x|HOMBRE|X|14800|X|X|X|X|X|X|X|X|CARDENAS|X|X|X|X|X</v>
      </c>
    </row>
    <row r="1971" spans="1:82" x14ac:dyDescent="0.25">
      <c r="A1971" t="s">
        <v>2105</v>
      </c>
      <c r="B1971" t="s">
        <v>2697</v>
      </c>
      <c r="C1971">
        <v>3</v>
      </c>
      <c r="D1971" t="s">
        <v>3187</v>
      </c>
      <c r="E1971" t="s">
        <v>3188</v>
      </c>
      <c r="F1971" t="s">
        <v>3192</v>
      </c>
      <c r="G1971" t="s">
        <v>3521</v>
      </c>
      <c r="H1971" t="s">
        <v>4012</v>
      </c>
      <c r="I1971">
        <v>12900</v>
      </c>
      <c r="J1971">
        <v>0</v>
      </c>
      <c r="K1971">
        <v>500</v>
      </c>
      <c r="L1971">
        <v>50</v>
      </c>
      <c r="M1971">
        <v>2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</v>
      </c>
      <c r="Z1971">
        <v>0</v>
      </c>
      <c r="AA1971">
        <v>0</v>
      </c>
      <c r="AB1971" t="s">
        <v>4555</v>
      </c>
      <c r="AC1971" t="s">
        <v>4344</v>
      </c>
      <c r="AD1971" t="s">
        <v>4833</v>
      </c>
      <c r="AE1971" t="s">
        <v>4</v>
      </c>
      <c r="AF1971" t="s">
        <v>1</v>
      </c>
      <c r="AG1971" t="s">
        <v>1</v>
      </c>
      <c r="AH1971" t="s">
        <v>5609</v>
      </c>
      <c r="AI1971" t="s">
        <v>3521</v>
      </c>
      <c r="AJ1971" t="s">
        <v>1</v>
      </c>
      <c r="AK1971">
        <v>9331564727</v>
      </c>
      <c r="AL1971" t="s">
        <v>1</v>
      </c>
      <c r="AM1971" t="s">
        <v>1</v>
      </c>
      <c r="AN1971" t="s">
        <v>1</v>
      </c>
      <c r="AO1971" t="s">
        <v>5609</v>
      </c>
      <c r="AP1971" t="s">
        <v>1</v>
      </c>
      <c r="AQ1971" t="s">
        <v>2</v>
      </c>
      <c r="AR1971" t="s">
        <v>1</v>
      </c>
      <c r="AS1971" t="s">
        <v>1</v>
      </c>
      <c r="AT1971" t="s">
        <v>1</v>
      </c>
      <c r="AU1971" t="s">
        <v>1</v>
      </c>
      <c r="AV1971" t="s">
        <v>1</v>
      </c>
      <c r="AW1971" t="s">
        <v>11</v>
      </c>
      <c r="AX1971">
        <f>Tabla1[[#This Row],[precio del paquete]]-Tabla1[[#This Row],[Saldo_Deudor]]</f>
        <v>11900</v>
      </c>
      <c r="AY1971">
        <v>1000</v>
      </c>
      <c r="AZ1971">
        <v>0</v>
      </c>
      <c r="BA1971">
        <v>0</v>
      </c>
      <c r="BB1971" s="20">
        <v>0</v>
      </c>
      <c r="BC1971" t="s">
        <v>3983</v>
      </c>
      <c r="BD1971" t="s">
        <v>6048</v>
      </c>
      <c r="BE1971" t="s">
        <v>3</v>
      </c>
      <c r="BF1971" t="s">
        <v>3</v>
      </c>
      <c r="BG1971" t="s">
        <v>3</v>
      </c>
      <c r="BH1971" t="s">
        <v>3</v>
      </c>
      <c r="BI1971" t="s">
        <v>3</v>
      </c>
      <c r="BJ1971" s="19" t="s">
        <v>6139</v>
      </c>
      <c r="BK1971" t="s">
        <v>3</v>
      </c>
      <c r="BL1971" t="s">
        <v>132</v>
      </c>
      <c r="BM1971" t="s">
        <v>1</v>
      </c>
      <c r="BN1971">
        <f>Tabla1[[#This Row],[precio del paquete]]</f>
        <v>12900</v>
      </c>
      <c r="BO1971" t="s">
        <v>1</v>
      </c>
      <c r="BP1971" t="s">
        <v>1</v>
      </c>
      <c r="BQ1971" t="s">
        <v>1</v>
      </c>
      <c r="BR1971" t="s">
        <v>1</v>
      </c>
      <c r="BS1971" t="s">
        <v>1</v>
      </c>
      <c r="BT1971" t="s">
        <v>1</v>
      </c>
      <c r="BU1971" t="s">
        <v>1</v>
      </c>
      <c r="BV1971" t="s">
        <v>1</v>
      </c>
      <c r="BW1971" t="s">
        <v>0</v>
      </c>
      <c r="BX1971" t="s">
        <v>1</v>
      </c>
      <c r="BY1971" t="s">
        <v>1</v>
      </c>
      <c r="BZ1971" t="s">
        <v>1</v>
      </c>
      <c r="CA1971" t="s">
        <v>1</v>
      </c>
      <c r="CB1971" t="s">
        <v>1</v>
      </c>
      <c r="CD1971" t="str" cm="1">
        <f t="array" aca="1" ref="CD1971" ca="1">eConcatenar(A1971:CB1971,"|")</f>
        <v>Ojc9FXtTLO8PxURn|PAR2019-2735|3|ECONOLINE|TABASCO|PARAISO|RANCHERIA JOSE MARIA MORELOS BELLOTE|2019-09-20|12900|0|500|50|2|0|0|0|0|0|0|0|0|0|0|0|0|0|0|WILSON||URBANO|SOLTERO|X|X|CARRETERA A CHILTEPEC|RANCHERIA JOSE MARIA MORELOS BELLOTE|X|9331564727|X|X|X|CARRETERA A CHILTEPEC|X|LUNES|X|X|X|X|X|DOMICILIO |11900|1000|0|0|0|2022-07-01|2022-07-08|x|x|x|x|x|QWZGYT4O9KVTQO|x|HOMBRE|X|12900|X|X|X|X|X|X|X|X|CARDENAS|X|X|X|X|X</v>
      </c>
    </row>
    <row r="1972" spans="1:82" x14ac:dyDescent="0.25">
      <c r="A1972" t="s">
        <v>2106</v>
      </c>
      <c r="B1972" t="s">
        <v>2313</v>
      </c>
      <c r="C1972">
        <v>3</v>
      </c>
      <c r="D1972" t="s">
        <v>3186</v>
      </c>
      <c r="E1972" t="s">
        <v>3188</v>
      </c>
      <c r="F1972" t="s">
        <v>3192</v>
      </c>
      <c r="G1972" t="s">
        <v>3305</v>
      </c>
      <c r="H1972" t="s">
        <v>3871</v>
      </c>
      <c r="I1972">
        <v>19800</v>
      </c>
      <c r="J1972">
        <v>0</v>
      </c>
      <c r="K1972">
        <v>400</v>
      </c>
      <c r="L1972">
        <v>50</v>
      </c>
      <c r="M1972">
        <v>2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>
        <v>0</v>
      </c>
      <c r="Z1972">
        <v>0</v>
      </c>
      <c r="AA1972">
        <v>0</v>
      </c>
      <c r="AB1972" t="s">
        <v>4212</v>
      </c>
      <c r="AC1972" t="s">
        <v>4485</v>
      </c>
      <c r="AD1972" t="s">
        <v>4486</v>
      </c>
      <c r="AE1972" t="s">
        <v>4</v>
      </c>
      <c r="AF1972" t="s">
        <v>1</v>
      </c>
      <c r="AG1972" t="s">
        <v>1</v>
      </c>
      <c r="AH1972" t="s">
        <v>5337</v>
      </c>
      <c r="AI1972" t="s">
        <v>3305</v>
      </c>
      <c r="AJ1972" t="s">
        <v>1</v>
      </c>
      <c r="AK1972">
        <v>9331348812</v>
      </c>
      <c r="AL1972" t="s">
        <v>1</v>
      </c>
      <c r="AM1972" t="s">
        <v>1</v>
      </c>
      <c r="AN1972" t="s">
        <v>1</v>
      </c>
      <c r="AO1972" t="s">
        <v>5337</v>
      </c>
      <c r="AP1972" t="s">
        <v>1</v>
      </c>
      <c r="AQ1972" t="s">
        <v>2</v>
      </c>
      <c r="AR1972" t="s">
        <v>1</v>
      </c>
      <c r="AS1972" t="s">
        <v>1</v>
      </c>
      <c r="AT1972" t="s">
        <v>1</v>
      </c>
      <c r="AU1972" t="s">
        <v>1</v>
      </c>
      <c r="AV1972" t="s">
        <v>1</v>
      </c>
      <c r="AW1972" t="s">
        <v>11</v>
      </c>
      <c r="AX1972">
        <f>Tabla1[[#This Row],[precio del paquete]]-Tabla1[[#This Row],[Saldo_Deudor]]</f>
        <v>10500</v>
      </c>
      <c r="AY1972">
        <v>9300</v>
      </c>
      <c r="AZ1972">
        <v>0</v>
      </c>
      <c r="BA1972">
        <v>0</v>
      </c>
      <c r="BB1972" s="20">
        <v>0</v>
      </c>
      <c r="BC1972" t="s">
        <v>3924</v>
      </c>
      <c r="BD1972" t="s">
        <v>6041</v>
      </c>
      <c r="BE1972" t="s">
        <v>3</v>
      </c>
      <c r="BF1972" t="s">
        <v>3</v>
      </c>
      <c r="BG1972" t="s">
        <v>3</v>
      </c>
      <c r="BH1972" t="s">
        <v>3</v>
      </c>
      <c r="BI1972" t="s">
        <v>3</v>
      </c>
      <c r="BJ1972" s="18" t="s">
        <v>6139</v>
      </c>
      <c r="BK1972" t="s">
        <v>3</v>
      </c>
      <c r="BL1972" t="s">
        <v>132</v>
      </c>
      <c r="BM1972" t="s">
        <v>1</v>
      </c>
      <c r="BN1972">
        <f>Tabla1[[#This Row],[precio del paquete]]</f>
        <v>19800</v>
      </c>
      <c r="BO1972" t="s">
        <v>1</v>
      </c>
      <c r="BP1972" t="s">
        <v>1</v>
      </c>
      <c r="BQ1972" t="s">
        <v>1</v>
      </c>
      <c r="BR1972" t="s">
        <v>1</v>
      </c>
      <c r="BS1972" t="s">
        <v>1</v>
      </c>
      <c r="BT1972" t="s">
        <v>1</v>
      </c>
      <c r="BU1972" t="s">
        <v>1</v>
      </c>
      <c r="BV1972" t="s">
        <v>1</v>
      </c>
      <c r="BW1972" t="s">
        <v>0</v>
      </c>
      <c r="BX1972" t="s">
        <v>1</v>
      </c>
      <c r="BY1972" t="s">
        <v>1</v>
      </c>
      <c r="BZ1972" t="s">
        <v>1</v>
      </c>
      <c r="CA1972" t="s">
        <v>1</v>
      </c>
      <c r="CB1972" t="s">
        <v>1</v>
      </c>
      <c r="CD1972" t="str" cm="1">
        <f t="array" aca="1" ref="CD1972" ca="1">eConcatenar(A1972:CB1972,"|")</f>
        <v>bUbNYFWgYRxk5MYX|PAR2019-2943|3|ZAFIRO|TABASCO|PARAISO|EJIDO AQUILES  SERDAN|2019-05-10|19800|0|400|50|2|0|0|0|0|0|0|0|0|0|0|0|0|0|0|RAMIREZ|LIGONIO|ARACELI|SOLTERO|X|X|CALLE DEL VIVERO|EJIDO AQUILES  SERDAN|X|9331348812|X|X|X|CALLE DEL VIVERO|X|LUNES|X|X|X|X|X|DOMICILIO |10500|9300|0|0|0|2022-08-01|2022-08-08|x|x|x|x|x|QWZGYT4O9KVTQO|x|HOMBRE|X|19800|X|X|X|X|X|X|X|X|CARDENAS|X|X|X|X|X</v>
      </c>
    </row>
    <row r="1973" spans="1:82" x14ac:dyDescent="0.25">
      <c r="A1973" t="s">
        <v>2107</v>
      </c>
      <c r="B1973" t="s">
        <v>2314</v>
      </c>
      <c r="C1973">
        <v>3</v>
      </c>
      <c r="D1973" t="s">
        <v>3187</v>
      </c>
      <c r="E1973" t="s">
        <v>3188</v>
      </c>
      <c r="F1973" t="s">
        <v>3192</v>
      </c>
      <c r="G1973" t="s">
        <v>3305</v>
      </c>
      <c r="H1973" t="s">
        <v>3872</v>
      </c>
      <c r="I1973">
        <v>12900</v>
      </c>
      <c r="J1973">
        <v>0</v>
      </c>
      <c r="K1973">
        <v>500</v>
      </c>
      <c r="L1973">
        <v>50</v>
      </c>
      <c r="M1973">
        <v>2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  <c r="Z1973">
        <v>0</v>
      </c>
      <c r="AA1973">
        <v>0</v>
      </c>
      <c r="AB1973" t="s">
        <v>8</v>
      </c>
      <c r="AC1973" t="s">
        <v>4188</v>
      </c>
      <c r="AD1973" t="s">
        <v>4306</v>
      </c>
      <c r="AE1973" t="s">
        <v>4</v>
      </c>
      <c r="AF1973" t="s">
        <v>1</v>
      </c>
      <c r="AG1973" t="s">
        <v>1</v>
      </c>
      <c r="AH1973" t="s">
        <v>5338</v>
      </c>
      <c r="AI1973" t="s">
        <v>3305</v>
      </c>
      <c r="AJ1973" t="s">
        <v>1</v>
      </c>
      <c r="AK1973">
        <v>9331137834</v>
      </c>
      <c r="AL1973" t="s">
        <v>1</v>
      </c>
      <c r="AM1973" t="s">
        <v>1</v>
      </c>
      <c r="AN1973" t="s">
        <v>1</v>
      </c>
      <c r="AO1973" t="s">
        <v>5338</v>
      </c>
      <c r="AP1973" t="s">
        <v>1</v>
      </c>
      <c r="AQ1973" t="s">
        <v>2</v>
      </c>
      <c r="AR1973" t="s">
        <v>1</v>
      </c>
      <c r="AS1973" t="s">
        <v>1</v>
      </c>
      <c r="AT1973" t="s">
        <v>1</v>
      </c>
      <c r="AU1973" t="s">
        <v>1</v>
      </c>
      <c r="AV1973" t="s">
        <v>1</v>
      </c>
      <c r="AW1973" t="s">
        <v>11</v>
      </c>
      <c r="AX1973">
        <f>Tabla1[[#This Row],[precio del paquete]]-Tabla1[[#This Row],[Saldo_Deudor]]</f>
        <v>10700</v>
      </c>
      <c r="AY1973">
        <v>2200</v>
      </c>
      <c r="AZ1973">
        <v>0</v>
      </c>
      <c r="BA1973">
        <v>0</v>
      </c>
      <c r="BB1973" s="20">
        <v>0</v>
      </c>
      <c r="BC1973" t="s">
        <v>3763</v>
      </c>
      <c r="BD1973" t="s">
        <v>6037</v>
      </c>
      <c r="BE1973" t="s">
        <v>3</v>
      </c>
      <c r="BF1973" t="s">
        <v>3</v>
      </c>
      <c r="BG1973" t="s">
        <v>3</v>
      </c>
      <c r="BH1973" t="s">
        <v>3</v>
      </c>
      <c r="BI1973" t="s">
        <v>3</v>
      </c>
      <c r="BJ1973" s="19" t="s">
        <v>6139</v>
      </c>
      <c r="BK1973" t="s">
        <v>3</v>
      </c>
      <c r="BL1973" t="s">
        <v>132</v>
      </c>
      <c r="BM1973" t="s">
        <v>1</v>
      </c>
      <c r="BN1973">
        <f>Tabla1[[#This Row],[precio del paquete]]</f>
        <v>12900</v>
      </c>
      <c r="BO1973" t="s">
        <v>1</v>
      </c>
      <c r="BP1973" t="s">
        <v>1</v>
      </c>
      <c r="BQ1973" t="s">
        <v>1</v>
      </c>
      <c r="BR1973" t="s">
        <v>1</v>
      </c>
      <c r="BS1973" t="s">
        <v>1</v>
      </c>
      <c r="BT1973" t="s">
        <v>1</v>
      </c>
      <c r="BU1973" t="s">
        <v>1</v>
      </c>
      <c r="BV1973" t="s">
        <v>1</v>
      </c>
      <c r="BW1973" t="s">
        <v>0</v>
      </c>
      <c r="BX1973" t="s">
        <v>1</v>
      </c>
      <c r="BY1973" t="s">
        <v>1</v>
      </c>
      <c r="BZ1973" t="s">
        <v>1</v>
      </c>
      <c r="CA1973" t="s">
        <v>1</v>
      </c>
      <c r="CB1973" t="s">
        <v>1</v>
      </c>
      <c r="CD1973" t="str" cm="1">
        <f t="array" aca="1" ref="CD1973" ca="1">eConcatenar(A1973:CB1973,"|")</f>
        <v>6JM2lxEbUBJMB2Wk|PAR2019-2949|3|ECONOLINE|TABASCO|PARAISO|EJIDO AQUILES  SERDAN|2019-07-10|12900|0|500|50|2|0|0|0|0|0|0|0|0|0|0|0|0|0|0|GOMEZ|ARIAS|GUADALUPE|SOLTERO|X|X|POR LA LAGUNA|EJIDO AQUILES  SERDAN|X|9331137834|X|X|X|POR LA LAGUNA|X|LUNES|X|X|X|X|X|DOMICILIO |10700|2200|0|0|0|2022-02-01|2022-02-08|x|x|x|x|x|QWZGYT4O9KVTQO|x|HOMBRE|X|12900|X|X|X|X|X|X|X|X|CARDENAS|X|X|X|X|X</v>
      </c>
    </row>
    <row r="1974" spans="1:82" x14ac:dyDescent="0.25">
      <c r="A1974" t="s">
        <v>2108</v>
      </c>
      <c r="B1974" t="s">
        <v>2692</v>
      </c>
      <c r="C1974">
        <v>3</v>
      </c>
      <c r="D1974" t="s">
        <v>3187</v>
      </c>
      <c r="E1974" t="s">
        <v>3188</v>
      </c>
      <c r="F1974" t="s">
        <v>3192</v>
      </c>
      <c r="G1974" t="s">
        <v>3518</v>
      </c>
      <c r="H1974" t="s">
        <v>4011</v>
      </c>
      <c r="I1974">
        <v>12900</v>
      </c>
      <c r="J1974">
        <v>0</v>
      </c>
      <c r="K1974">
        <v>500</v>
      </c>
      <c r="L1974">
        <v>50</v>
      </c>
      <c r="M1974">
        <v>2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0</v>
      </c>
      <c r="AA1974">
        <v>0</v>
      </c>
      <c r="AB1974" t="s">
        <v>7</v>
      </c>
      <c r="AC1974" t="s">
        <v>4408</v>
      </c>
      <c r="AD1974" t="s">
        <v>4828</v>
      </c>
      <c r="AE1974" t="s">
        <v>4</v>
      </c>
      <c r="AF1974" t="s">
        <v>1</v>
      </c>
      <c r="AG1974" t="s">
        <v>1</v>
      </c>
      <c r="AH1974" t="s">
        <v>5604</v>
      </c>
      <c r="AI1974" t="s">
        <v>3518</v>
      </c>
      <c r="AJ1974" t="s">
        <v>1</v>
      </c>
      <c r="AK1974">
        <v>9371081539</v>
      </c>
      <c r="AL1974" t="s">
        <v>1</v>
      </c>
      <c r="AM1974" t="s">
        <v>1</v>
      </c>
      <c r="AN1974" t="s">
        <v>1</v>
      </c>
      <c r="AO1974" t="s">
        <v>5604</v>
      </c>
      <c r="AP1974" t="s">
        <v>1</v>
      </c>
      <c r="AQ1974" t="s">
        <v>2</v>
      </c>
      <c r="AR1974" t="s">
        <v>1</v>
      </c>
      <c r="AS1974" t="s">
        <v>1</v>
      </c>
      <c r="AT1974" t="s">
        <v>1</v>
      </c>
      <c r="AU1974" t="s">
        <v>1</v>
      </c>
      <c r="AV1974" t="s">
        <v>1</v>
      </c>
      <c r="AW1974" t="s">
        <v>11</v>
      </c>
      <c r="AX1974">
        <f>Tabla1[[#This Row],[precio del paquete]]-Tabla1[[#This Row],[Saldo_Deudor]]</f>
        <v>10100</v>
      </c>
      <c r="AY1974">
        <v>2800</v>
      </c>
      <c r="AZ1974">
        <v>0</v>
      </c>
      <c r="BA1974">
        <v>0</v>
      </c>
      <c r="BB1974" s="20">
        <v>0</v>
      </c>
      <c r="BC1974" t="s">
        <v>3957</v>
      </c>
      <c r="BD1974" t="s">
        <v>4137</v>
      </c>
      <c r="BE1974" t="s">
        <v>3</v>
      </c>
      <c r="BF1974" t="s">
        <v>3</v>
      </c>
      <c r="BG1974" t="s">
        <v>3</v>
      </c>
      <c r="BH1974" t="s">
        <v>3</v>
      </c>
      <c r="BI1974" t="s">
        <v>3</v>
      </c>
      <c r="BJ1974" s="18" t="s">
        <v>6139</v>
      </c>
      <c r="BK1974" t="s">
        <v>3</v>
      </c>
      <c r="BL1974" t="s">
        <v>132</v>
      </c>
      <c r="BM1974" t="s">
        <v>1</v>
      </c>
      <c r="BN1974">
        <f>Tabla1[[#This Row],[precio del paquete]]</f>
        <v>12900</v>
      </c>
      <c r="BO1974" t="s">
        <v>1</v>
      </c>
      <c r="BP1974" t="s">
        <v>1</v>
      </c>
      <c r="BQ1974" t="s">
        <v>1</v>
      </c>
      <c r="BR1974" t="s">
        <v>1</v>
      </c>
      <c r="BS1974" t="s">
        <v>1</v>
      </c>
      <c r="BT1974" t="s">
        <v>1</v>
      </c>
      <c r="BU1974" t="s">
        <v>1</v>
      </c>
      <c r="BV1974" t="s">
        <v>1</v>
      </c>
      <c r="BW1974" t="s">
        <v>0</v>
      </c>
      <c r="BX1974" t="s">
        <v>1</v>
      </c>
      <c r="BY1974" t="s">
        <v>1</v>
      </c>
      <c r="BZ1974" t="s">
        <v>1</v>
      </c>
      <c r="CA1974" t="s">
        <v>1</v>
      </c>
      <c r="CB1974" t="s">
        <v>1</v>
      </c>
      <c r="CD1974" t="str" cm="1">
        <f t="array" aca="1" ref="CD1974" ca="1">eConcatenar(A1974:CB1974,"|")</f>
        <v>cfDvq8QfkinpVDz6|PAR2019-1793|3|ECONOLINE|TABASCO|PARAISO|RANCHERIA JALAPITA|2019-12-07|12900|0|500|50|2|0|0|0|0|0|0|0|0|0|0|0|0|0|0|LOPEZ|MAY|REMIGIO|SOLTERO|X|X|CALLE EL AGUILA|RANCHERIA JALAPITA|X|9371081539|X|X|X|CALLE EL AGUILA|X|LUNES|X|X|X|X|X|DOMICILIO |10100|2800|0|0|0|2021-07-01|2021-07-08|x|x|x|x|x|QWZGYT4O9KVTQO|x|HOMBRE|X|12900|X|X|X|X|X|X|X|X|CARDENAS|X|X|X|X|X</v>
      </c>
    </row>
    <row r="1975" spans="1:82" x14ac:dyDescent="0.25">
      <c r="A1975" t="s">
        <v>2109</v>
      </c>
      <c r="B1975" t="s">
        <v>2694</v>
      </c>
      <c r="C1975">
        <v>3</v>
      </c>
      <c r="D1975" t="s">
        <v>3183</v>
      </c>
      <c r="E1975" t="s">
        <v>3188</v>
      </c>
      <c r="F1975" t="s">
        <v>3194</v>
      </c>
      <c r="G1975" t="s">
        <v>3519</v>
      </c>
      <c r="H1975" t="s">
        <v>3858</v>
      </c>
      <c r="I1975">
        <v>14800</v>
      </c>
      <c r="J1975">
        <v>0</v>
      </c>
      <c r="K1975">
        <v>400</v>
      </c>
      <c r="L1975">
        <v>50</v>
      </c>
      <c r="M1975">
        <v>2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>
        <v>0</v>
      </c>
      <c r="Z1975">
        <v>0</v>
      </c>
      <c r="AA1975">
        <v>0</v>
      </c>
      <c r="AB1975" t="s">
        <v>4305</v>
      </c>
      <c r="AC1975" t="s">
        <v>4374</v>
      </c>
      <c r="AD1975" t="s">
        <v>4333</v>
      </c>
      <c r="AE1975" t="s">
        <v>4</v>
      </c>
      <c r="AF1975" t="s">
        <v>1</v>
      </c>
      <c r="AG1975" t="s">
        <v>1</v>
      </c>
      <c r="AH1975" t="s">
        <v>5606</v>
      </c>
      <c r="AI1975" t="s">
        <v>3519</v>
      </c>
      <c r="AJ1975" t="s">
        <v>1</v>
      </c>
      <c r="AK1975">
        <v>9331021127</v>
      </c>
      <c r="AL1975" t="s">
        <v>1</v>
      </c>
      <c r="AM1975" t="s">
        <v>1</v>
      </c>
      <c r="AN1975" t="s">
        <v>1</v>
      </c>
      <c r="AO1975" t="s">
        <v>5606</v>
      </c>
      <c r="AP1975" t="s">
        <v>1</v>
      </c>
      <c r="AQ1975" t="s">
        <v>2</v>
      </c>
      <c r="AR1975" t="s">
        <v>1</v>
      </c>
      <c r="AS1975" t="s">
        <v>1</v>
      </c>
      <c r="AT1975" t="s">
        <v>1</v>
      </c>
      <c r="AU1975" t="s">
        <v>1</v>
      </c>
      <c r="AV1975" t="s">
        <v>1</v>
      </c>
      <c r="AW1975" t="s">
        <v>11</v>
      </c>
      <c r="AX1975">
        <f>Tabla1[[#This Row],[precio del paquete]]-Tabla1[[#This Row],[Saldo_Deudor]]</f>
        <v>450</v>
      </c>
      <c r="AY1975">
        <v>14350</v>
      </c>
      <c r="AZ1975">
        <v>0</v>
      </c>
      <c r="BA1975">
        <v>0</v>
      </c>
      <c r="BB1975" s="20">
        <v>0</v>
      </c>
      <c r="BC1975" t="s">
        <v>3983</v>
      </c>
      <c r="BD1975" t="s">
        <v>6048</v>
      </c>
      <c r="BE1975" t="s">
        <v>3</v>
      </c>
      <c r="BF1975" t="s">
        <v>3</v>
      </c>
      <c r="BG1975" t="s">
        <v>3</v>
      </c>
      <c r="BH1975" t="s">
        <v>3</v>
      </c>
      <c r="BI1975" t="s">
        <v>3</v>
      </c>
      <c r="BJ1975" s="19" t="s">
        <v>6139</v>
      </c>
      <c r="BK1975" t="s">
        <v>3</v>
      </c>
      <c r="BL1975" t="s">
        <v>132</v>
      </c>
      <c r="BM1975" t="s">
        <v>1</v>
      </c>
      <c r="BN1975">
        <f>Tabla1[[#This Row],[precio del paquete]]</f>
        <v>14800</v>
      </c>
      <c r="BO1975" t="s">
        <v>1</v>
      </c>
      <c r="BP1975" t="s">
        <v>1</v>
      </c>
      <c r="BQ1975" t="s">
        <v>1</v>
      </c>
      <c r="BR1975" t="s">
        <v>1</v>
      </c>
      <c r="BS1975" t="s">
        <v>1</v>
      </c>
      <c r="BT1975" t="s">
        <v>1</v>
      </c>
      <c r="BU1975" t="s">
        <v>1</v>
      </c>
      <c r="BV1975" t="s">
        <v>1</v>
      </c>
      <c r="BW1975" t="s">
        <v>0</v>
      </c>
      <c r="BX1975" t="s">
        <v>1</v>
      </c>
      <c r="BY1975" t="s">
        <v>1</v>
      </c>
      <c r="BZ1975" t="s">
        <v>1</v>
      </c>
      <c r="CA1975" t="s">
        <v>1</v>
      </c>
      <c r="CB1975" t="s">
        <v>1</v>
      </c>
      <c r="CD1975" t="str" cm="1">
        <f t="array" aca="1" ref="CD1975" ca="1">eConcatenar(A1975:CB1975,"|")</f>
        <v>ZUdzoiCNoCPtRQVK|PAR2021-3735|3|MEMORIAL|TABASCO|CENTLA|RANCHERIA JALAPITA CENTLA|2021-11-19|14800|0|400|50|2|0|0|0|0|0|0|0|0|0|0|0|0|0|0|SANCHEZ|MAGAÃ‘A|ESPERANZA|SOLTERO|X|X|CALLE PRINCIPAL SIN NUMERO|RANCHERIA JALAPITA CENTLA|X|9331021127|X|X|X|CALLE PRINCIPAL SIN NUMERO|X|LUNES|X|X|X|X|X|DOMICILIO |450|14350|0|0|0|2022-07-01|2022-07-08|x|x|x|x|x|QWZGYT4O9KVTQO|x|HOMBRE|X|14800|X|X|X|X|X|X|X|X|CARDENAS|X|X|X|X|X</v>
      </c>
    </row>
    <row r="1976" spans="1:82" x14ac:dyDescent="0.25">
      <c r="A1976" t="s">
        <v>2110</v>
      </c>
      <c r="B1976" t="s">
        <v>2695</v>
      </c>
      <c r="C1976">
        <v>3</v>
      </c>
      <c r="D1976" t="s">
        <v>3187</v>
      </c>
      <c r="E1976" t="s">
        <v>3188</v>
      </c>
      <c r="F1976" t="s">
        <v>3194</v>
      </c>
      <c r="G1976" t="s">
        <v>3519</v>
      </c>
      <c r="H1976" t="s">
        <v>3875</v>
      </c>
      <c r="I1976">
        <v>12900</v>
      </c>
      <c r="J1976">
        <v>0</v>
      </c>
      <c r="K1976">
        <v>400</v>
      </c>
      <c r="L1976">
        <v>50</v>
      </c>
      <c r="M1976">
        <v>2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>
        <v>0</v>
      </c>
      <c r="Z1976">
        <v>0</v>
      </c>
      <c r="AA1976">
        <v>0</v>
      </c>
      <c r="AB1976" t="s">
        <v>4829</v>
      </c>
      <c r="AC1976" t="s">
        <v>4305</v>
      </c>
      <c r="AD1976" t="s">
        <v>4830</v>
      </c>
      <c r="AE1976" t="s">
        <v>4</v>
      </c>
      <c r="AF1976" t="s">
        <v>1</v>
      </c>
      <c r="AG1976" t="s">
        <v>1</v>
      </c>
      <c r="AH1976" t="s">
        <v>5607</v>
      </c>
      <c r="AI1976" t="s">
        <v>3519</v>
      </c>
      <c r="AJ1976" t="s">
        <v>1</v>
      </c>
      <c r="AK1976" t="s">
        <v>1</v>
      </c>
      <c r="AL1976" t="s">
        <v>1</v>
      </c>
      <c r="AM1976" t="s">
        <v>1</v>
      </c>
      <c r="AN1976" t="s">
        <v>1</v>
      </c>
      <c r="AO1976" t="s">
        <v>5607</v>
      </c>
      <c r="AP1976" t="s">
        <v>1</v>
      </c>
      <c r="AQ1976" t="s">
        <v>2</v>
      </c>
      <c r="AR1976" t="s">
        <v>1</v>
      </c>
      <c r="AS1976" t="s">
        <v>1</v>
      </c>
      <c r="AT1976" t="s">
        <v>1</v>
      </c>
      <c r="AU1976" t="s">
        <v>1</v>
      </c>
      <c r="AV1976" t="s">
        <v>1</v>
      </c>
      <c r="AW1976" t="s">
        <v>11</v>
      </c>
      <c r="AX1976">
        <f>Tabla1[[#This Row],[precio del paquete]]-Tabla1[[#This Row],[Saldo_Deudor]]</f>
        <v>9700</v>
      </c>
      <c r="AY1976">
        <v>3200</v>
      </c>
      <c r="AZ1976">
        <v>0</v>
      </c>
      <c r="BA1976">
        <v>0</v>
      </c>
      <c r="BB1976" s="20">
        <v>0</v>
      </c>
      <c r="BC1976" t="s">
        <v>3983</v>
      </c>
      <c r="BD1976" t="s">
        <v>6048</v>
      </c>
      <c r="BE1976" t="s">
        <v>3</v>
      </c>
      <c r="BF1976" t="s">
        <v>3</v>
      </c>
      <c r="BG1976" t="s">
        <v>3</v>
      </c>
      <c r="BH1976" t="s">
        <v>3</v>
      </c>
      <c r="BI1976" t="s">
        <v>3</v>
      </c>
      <c r="BJ1976" s="18" t="s">
        <v>6139</v>
      </c>
      <c r="BK1976" t="s">
        <v>3</v>
      </c>
      <c r="BL1976" t="s">
        <v>132</v>
      </c>
      <c r="BM1976" t="s">
        <v>1</v>
      </c>
      <c r="BN1976">
        <f>Tabla1[[#This Row],[precio del paquete]]</f>
        <v>12900</v>
      </c>
      <c r="BO1976" t="s">
        <v>1</v>
      </c>
      <c r="BP1976" t="s">
        <v>1</v>
      </c>
      <c r="BQ1976" t="s">
        <v>1</v>
      </c>
      <c r="BR1976" t="s">
        <v>1</v>
      </c>
      <c r="BS1976" t="s">
        <v>1</v>
      </c>
      <c r="BT1976" t="s">
        <v>1</v>
      </c>
      <c r="BU1976" t="s">
        <v>1</v>
      </c>
      <c r="BV1976" t="s">
        <v>1</v>
      </c>
      <c r="BW1976" t="s">
        <v>0</v>
      </c>
      <c r="BX1976" t="s">
        <v>1</v>
      </c>
      <c r="BY1976" t="s">
        <v>1</v>
      </c>
      <c r="BZ1976" t="s">
        <v>1</v>
      </c>
      <c r="CA1976" t="s">
        <v>1</v>
      </c>
      <c r="CB1976" t="s">
        <v>1</v>
      </c>
      <c r="CD1976" t="str" cm="1">
        <f t="array" aca="1" ref="CD1976" ca="1">eConcatenar(A1976:CB1976,"|")</f>
        <v>F8pGDGs2uwgZKQOC|PAR2019-2927|3|ECONOLINE|TABASCO|CENTLA|RANCHERIA JALAPITA CENTLA|2019-02-10|12900|0|400|50|2|0|0|0|0|0|0|0|0|0|0|0|0|0|0|AQUINO|SANCHEZ|ELIA GUADALUPE|SOLTERO|X|X|CARRETERA A CENTLA|RANCHERIA JALAPITA CENTLA|X|X|X|X|X|CARRETERA A CENTLA|X|LUNES|X|X|X|X|X|DOMICILIO |9700|3200|0|0|0|2022-07-01|2022-07-08|x|x|x|x|x|QWZGYT4O9KVTQO|x|HOMBRE|X|12900|X|X|X|X|X|X|X|X|CARDENAS|X|X|X|X|X</v>
      </c>
    </row>
    <row r="1977" spans="1:82" x14ac:dyDescent="0.25">
      <c r="A1977" t="s">
        <v>2111</v>
      </c>
      <c r="B1977" t="s">
        <v>2594</v>
      </c>
      <c r="C1977">
        <v>3</v>
      </c>
      <c r="D1977" t="s">
        <v>3187</v>
      </c>
      <c r="E1977" t="s">
        <v>3188</v>
      </c>
      <c r="F1977" t="s">
        <v>3192</v>
      </c>
      <c r="G1977" t="s">
        <v>3474</v>
      </c>
      <c r="H1977" t="s">
        <v>3872</v>
      </c>
      <c r="I1977">
        <v>12900</v>
      </c>
      <c r="J1977">
        <v>0</v>
      </c>
      <c r="K1977">
        <v>400</v>
      </c>
      <c r="L1977">
        <v>50</v>
      </c>
      <c r="M1977">
        <v>2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0</v>
      </c>
      <c r="AA1977">
        <v>0</v>
      </c>
      <c r="AB1977" t="s">
        <v>4231</v>
      </c>
      <c r="AC1977" t="s">
        <v>4385</v>
      </c>
      <c r="AD1977" t="s">
        <v>4765</v>
      </c>
      <c r="AE1977" t="s">
        <v>4</v>
      </c>
      <c r="AF1977" t="s">
        <v>1</v>
      </c>
      <c r="AG1977" t="s">
        <v>1</v>
      </c>
      <c r="AH1977" t="s">
        <v>5528</v>
      </c>
      <c r="AI1977" t="s">
        <v>3474</v>
      </c>
      <c r="AJ1977" t="s">
        <v>1</v>
      </c>
      <c r="AK1977">
        <v>9331107908</v>
      </c>
      <c r="AL1977" t="s">
        <v>1</v>
      </c>
      <c r="AM1977" t="s">
        <v>1</v>
      </c>
      <c r="AN1977" t="s">
        <v>1</v>
      </c>
      <c r="AO1977" t="s">
        <v>5528</v>
      </c>
      <c r="AP1977" t="s">
        <v>1</v>
      </c>
      <c r="AQ1977" t="s">
        <v>2</v>
      </c>
      <c r="AR1977" t="s">
        <v>1</v>
      </c>
      <c r="AS1977" t="s">
        <v>1</v>
      </c>
      <c r="AT1977" t="s">
        <v>1</v>
      </c>
      <c r="AU1977" t="s">
        <v>1</v>
      </c>
      <c r="AV1977" t="s">
        <v>1</v>
      </c>
      <c r="AW1977" t="s">
        <v>11</v>
      </c>
      <c r="AX1977">
        <f>Tabla1[[#This Row],[precio del paquete]]-Tabla1[[#This Row],[Saldo_Deudor]]</f>
        <v>10400</v>
      </c>
      <c r="AY1977">
        <v>2500</v>
      </c>
      <c r="AZ1977">
        <v>0</v>
      </c>
      <c r="BA1977">
        <v>0</v>
      </c>
      <c r="BB1977" s="20">
        <v>0</v>
      </c>
      <c r="BC1977" t="s">
        <v>3983</v>
      </c>
      <c r="BD1977" t="s">
        <v>6048</v>
      </c>
      <c r="BE1977" t="s">
        <v>3</v>
      </c>
      <c r="BF1977" t="s">
        <v>3</v>
      </c>
      <c r="BG1977" t="s">
        <v>3</v>
      </c>
      <c r="BH1977" t="s">
        <v>3</v>
      </c>
      <c r="BI1977" t="s">
        <v>3</v>
      </c>
      <c r="BJ1977" s="19" t="s">
        <v>6139</v>
      </c>
      <c r="BK1977" t="s">
        <v>3</v>
      </c>
      <c r="BL1977" t="s">
        <v>132</v>
      </c>
      <c r="BM1977" t="s">
        <v>1</v>
      </c>
      <c r="BN1977">
        <f>Tabla1[[#This Row],[precio del paquete]]</f>
        <v>12900</v>
      </c>
      <c r="BO1977" t="s">
        <v>1</v>
      </c>
      <c r="BP1977" t="s">
        <v>1</v>
      </c>
      <c r="BQ1977" t="s">
        <v>1</v>
      </c>
      <c r="BR1977" t="s">
        <v>1</v>
      </c>
      <c r="BS1977" t="s">
        <v>1</v>
      </c>
      <c r="BT1977" t="s">
        <v>1</v>
      </c>
      <c r="BU1977" t="s">
        <v>1</v>
      </c>
      <c r="BV1977" t="s">
        <v>1</v>
      </c>
      <c r="BW1977" t="s">
        <v>0</v>
      </c>
      <c r="BX1977" t="s">
        <v>1</v>
      </c>
      <c r="BY1977" t="s">
        <v>1</v>
      </c>
      <c r="BZ1977" t="s">
        <v>1</v>
      </c>
      <c r="CA1977" t="s">
        <v>1</v>
      </c>
      <c r="CB1977" t="s">
        <v>1</v>
      </c>
      <c r="CD1977" t="str" cm="1">
        <f t="array" aca="1" ref="CD1977" ca="1">eConcatenar(A1977:CB1977,"|")</f>
        <v>Ok9nSXPmxOTxWk59|PAR2019-2948|3|ECONOLINE|TABASCO|PARAISO|PENJAMO|2019-07-10|12900|0|400|50|2|0|0|0|0|0|0|0|0|0|0|0|0|0|0|MORALES|SANTOS|MARCELINO|SOLTERO|X|X|CARRETERA A PLAYA BRUJA SIN NUMERO|PENJAMO|X|9331107908|X|X|X|CARRETERA A PLAYA BRUJA SIN NUMERO|X|LUNES|X|X|X|X|X|DOMICILIO |10400|2500|0|0|0|2022-07-01|2022-07-08|x|x|x|x|x|QWZGYT4O9KVTQO|x|HOMBRE|X|12900|X|X|X|X|X|X|X|X|CARDENAS|X|X|X|X|X</v>
      </c>
    </row>
    <row r="1978" spans="1:82" x14ac:dyDescent="0.25">
      <c r="A1978" t="s">
        <v>2112</v>
      </c>
      <c r="B1978" t="s">
        <v>2335</v>
      </c>
      <c r="C1978">
        <v>3</v>
      </c>
      <c r="D1978" t="s">
        <v>3183</v>
      </c>
      <c r="E1978" t="s">
        <v>3188</v>
      </c>
      <c r="F1978" t="s">
        <v>3192</v>
      </c>
      <c r="G1978" t="s">
        <v>3314</v>
      </c>
      <c r="H1978" t="s">
        <v>3761</v>
      </c>
      <c r="I1978">
        <v>14800</v>
      </c>
      <c r="J1978">
        <v>0</v>
      </c>
      <c r="K1978">
        <v>800</v>
      </c>
      <c r="L1978">
        <v>50</v>
      </c>
      <c r="M1978">
        <v>2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0</v>
      </c>
      <c r="AB1978" t="s">
        <v>4325</v>
      </c>
      <c r="AC1978" t="s">
        <v>4511</v>
      </c>
      <c r="AD1978" t="s">
        <v>4512</v>
      </c>
      <c r="AE1978" t="s">
        <v>4</v>
      </c>
      <c r="AF1978" t="s">
        <v>1</v>
      </c>
      <c r="AG1978" t="s">
        <v>1</v>
      </c>
      <c r="AH1978" t="s">
        <v>5354</v>
      </c>
      <c r="AI1978" t="s">
        <v>3314</v>
      </c>
      <c r="AJ1978" t="s">
        <v>1</v>
      </c>
      <c r="AK1978">
        <v>9331345152</v>
      </c>
      <c r="AL1978" t="s">
        <v>1</v>
      </c>
      <c r="AM1978" t="s">
        <v>1</v>
      </c>
      <c r="AN1978" t="s">
        <v>1</v>
      </c>
      <c r="AO1978" t="s">
        <v>5354</v>
      </c>
      <c r="AP1978" t="s">
        <v>1</v>
      </c>
      <c r="AQ1978" t="s">
        <v>2</v>
      </c>
      <c r="AR1978" t="s">
        <v>1</v>
      </c>
      <c r="AS1978" t="s">
        <v>1</v>
      </c>
      <c r="AT1978" t="s">
        <v>1</v>
      </c>
      <c r="AU1978" t="s">
        <v>1</v>
      </c>
      <c r="AV1978" t="s">
        <v>1</v>
      </c>
      <c r="AW1978" t="s">
        <v>11</v>
      </c>
      <c r="AX1978">
        <f>Tabla1[[#This Row],[precio del paquete]]-Tabla1[[#This Row],[Saldo_Deudor]]</f>
        <v>800</v>
      </c>
      <c r="AY1978">
        <v>14000</v>
      </c>
      <c r="AZ1978">
        <v>0</v>
      </c>
      <c r="BA1978">
        <v>0</v>
      </c>
      <c r="BB1978" s="20">
        <v>0</v>
      </c>
      <c r="BC1978" t="s">
        <v>4163</v>
      </c>
      <c r="BD1978" t="s">
        <v>5979</v>
      </c>
      <c r="BE1978" t="s">
        <v>3</v>
      </c>
      <c r="BF1978" t="s">
        <v>3</v>
      </c>
      <c r="BG1978" t="s">
        <v>3</v>
      </c>
      <c r="BH1978" t="s">
        <v>3</v>
      </c>
      <c r="BI1978" t="s">
        <v>3</v>
      </c>
      <c r="BJ1978" s="18" t="s">
        <v>6139</v>
      </c>
      <c r="BK1978" t="s">
        <v>3</v>
      </c>
      <c r="BL1978" t="s">
        <v>132</v>
      </c>
      <c r="BM1978" t="s">
        <v>1</v>
      </c>
      <c r="BN1978">
        <f>Tabla1[[#This Row],[precio del paquete]]</f>
        <v>14800</v>
      </c>
      <c r="BO1978" t="s">
        <v>1</v>
      </c>
      <c r="BP1978" t="s">
        <v>1</v>
      </c>
      <c r="BQ1978" t="s">
        <v>1</v>
      </c>
      <c r="BR1978" t="s">
        <v>1</v>
      </c>
      <c r="BS1978" t="s">
        <v>1</v>
      </c>
      <c r="BT1978" t="s">
        <v>1</v>
      </c>
      <c r="BU1978" t="s">
        <v>1</v>
      </c>
      <c r="BV1978" t="s">
        <v>1</v>
      </c>
      <c r="BW1978" t="s">
        <v>0</v>
      </c>
      <c r="BX1978" t="s">
        <v>1</v>
      </c>
      <c r="BY1978" t="s">
        <v>1</v>
      </c>
      <c r="BZ1978" t="s">
        <v>1</v>
      </c>
      <c r="CA1978" t="s">
        <v>1</v>
      </c>
      <c r="CB1978" t="s">
        <v>1</v>
      </c>
      <c r="CD1978" t="str" cm="1">
        <f t="array" aca="1" ref="CD1978" ca="1">eConcatenar(A1978:CB1978,"|")</f>
        <v>3x2uCqBUkT33zdJF|PAR2021-3904|3|MEMORIAL|TABASCO|PARAISO|EJIDO CHILTEPEC SECCION TANQUE|2021-11-30|14800|0|800|50|2|0|0|0|0|0|0|0|0|0|0|0|0|0|0|SEGURA|MONTERO|ROSALINO|SOLTERO|X|X|CARRETERA VECINAL SIN NUMERO|EJIDO CHILTEPEC SECCION TANQUE|X|9331345152|X|X|X|CARRETERA VECINAL SIN NUMERO|X|LUNES|X|X|X|X|X|DOMICILIO |800|14000|0|0|0|2021-11-28|2021-12-05|x|x|x|x|x|QWZGYT4O9KVTQO|x|HOMBRE|X|14800|X|X|X|X|X|X|X|X|CARDENAS|X|X|X|X|X</v>
      </c>
    </row>
    <row r="1979" spans="1:82" x14ac:dyDescent="0.25">
      <c r="A1979" t="s">
        <v>2113</v>
      </c>
      <c r="B1979" t="s">
        <v>2379</v>
      </c>
      <c r="C1979">
        <v>3</v>
      </c>
      <c r="D1979" t="s">
        <v>3186</v>
      </c>
      <c r="E1979" t="s">
        <v>3188</v>
      </c>
      <c r="F1979" t="s">
        <v>3192</v>
      </c>
      <c r="G1979" t="s">
        <v>3346</v>
      </c>
      <c r="H1979" t="s">
        <v>3908</v>
      </c>
      <c r="I1979">
        <v>19800</v>
      </c>
      <c r="J1979">
        <v>0</v>
      </c>
      <c r="K1979">
        <v>800</v>
      </c>
      <c r="L1979">
        <v>50</v>
      </c>
      <c r="M1979">
        <v>2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0</v>
      </c>
      <c r="AB1979" t="s">
        <v>4191</v>
      </c>
      <c r="AC1979" t="s">
        <v>4555</v>
      </c>
      <c r="AD1979" t="s">
        <v>4338</v>
      </c>
      <c r="AE1979" t="s">
        <v>4</v>
      </c>
      <c r="AF1979" t="s">
        <v>1</v>
      </c>
      <c r="AG1979" t="s">
        <v>1</v>
      </c>
      <c r="AH1979" t="s">
        <v>5384</v>
      </c>
      <c r="AI1979" t="s">
        <v>3346</v>
      </c>
      <c r="AJ1979" t="s">
        <v>1</v>
      </c>
      <c r="AK1979">
        <v>9331350730</v>
      </c>
      <c r="AL1979" t="s">
        <v>1</v>
      </c>
      <c r="AM1979" t="s">
        <v>1</v>
      </c>
      <c r="AN1979" t="s">
        <v>1</v>
      </c>
      <c r="AO1979" t="s">
        <v>5384</v>
      </c>
      <c r="AP1979" t="s">
        <v>1</v>
      </c>
      <c r="AQ1979" t="s">
        <v>2</v>
      </c>
      <c r="AR1979" t="s">
        <v>1</v>
      </c>
      <c r="AS1979" t="s">
        <v>1</v>
      </c>
      <c r="AT1979" t="s">
        <v>1</v>
      </c>
      <c r="AU1979" t="s">
        <v>1</v>
      </c>
      <c r="AV1979" t="s">
        <v>1</v>
      </c>
      <c r="AW1979" t="s">
        <v>11</v>
      </c>
      <c r="AX1979">
        <f>Tabla1[[#This Row],[precio del paquete]]-Tabla1[[#This Row],[Saldo_Deudor]]</f>
        <v>5700</v>
      </c>
      <c r="AY1979">
        <v>14100</v>
      </c>
      <c r="AZ1979">
        <v>0</v>
      </c>
      <c r="BA1979">
        <v>0</v>
      </c>
      <c r="BB1979" s="20">
        <v>0</v>
      </c>
      <c r="BC1979" t="s">
        <v>3983</v>
      </c>
      <c r="BD1979" t="s">
        <v>6048</v>
      </c>
      <c r="BE1979" t="s">
        <v>3</v>
      </c>
      <c r="BF1979" t="s">
        <v>3</v>
      </c>
      <c r="BG1979" t="s">
        <v>3</v>
      </c>
      <c r="BH1979" t="s">
        <v>3</v>
      </c>
      <c r="BI1979" t="s">
        <v>3</v>
      </c>
      <c r="BJ1979" s="19" t="s">
        <v>6139</v>
      </c>
      <c r="BK1979" t="s">
        <v>3</v>
      </c>
      <c r="BL1979" t="s">
        <v>132</v>
      </c>
      <c r="BM1979" t="s">
        <v>1</v>
      </c>
      <c r="BN1979">
        <f>Tabla1[[#This Row],[precio del paquete]]</f>
        <v>19800</v>
      </c>
      <c r="BO1979" t="s">
        <v>1</v>
      </c>
      <c r="BP1979" t="s">
        <v>1</v>
      </c>
      <c r="BQ1979" t="s">
        <v>1</v>
      </c>
      <c r="BR1979" t="s">
        <v>1</v>
      </c>
      <c r="BS1979" t="s">
        <v>1</v>
      </c>
      <c r="BT1979" t="s">
        <v>1</v>
      </c>
      <c r="BU1979" t="s">
        <v>1</v>
      </c>
      <c r="BV1979" t="s">
        <v>1</v>
      </c>
      <c r="BW1979" t="s">
        <v>0</v>
      </c>
      <c r="BX1979" t="s">
        <v>1</v>
      </c>
      <c r="BY1979" t="s">
        <v>1</v>
      </c>
      <c r="BZ1979" t="s">
        <v>1</v>
      </c>
      <c r="CA1979" t="s">
        <v>1</v>
      </c>
      <c r="CB1979" t="s">
        <v>1</v>
      </c>
      <c r="CD1979" t="str" cm="1">
        <f t="array" aca="1" ref="CD1979" ca="1">eConcatenar(A1979:CB1979,"|")</f>
        <v>XTfzyMwxdiLssucX|PAR2020-1720|3|ZAFIRO|TABASCO|PARAISO|EL BELLOTE|2020-08-24|19800|0|800|50|2|0|0|0|0|0|0|0|0|0|0|0|0|0|0|FUENTES|WILSON|MARIA DEL CARMEN|SOLTERO|X|X|ENTRADA DEL P|EL BELLOTE|X|9331350730|X|X|X|ENTRADA DEL P|X|LUNES|X|X|X|X|X|DOMICILIO |5700|14100|0|0|0|2022-07-01|2022-07-08|x|x|x|x|x|QWZGYT4O9KVTQO|x|HOMBRE|X|19800|X|X|X|X|X|X|X|X|CARDENAS|X|X|X|X|X</v>
      </c>
    </row>
    <row r="1980" spans="1:82" x14ac:dyDescent="0.25">
      <c r="A1980" t="s">
        <v>2114</v>
      </c>
      <c r="B1980" t="s">
        <v>2642</v>
      </c>
      <c r="C1980">
        <v>3</v>
      </c>
      <c r="D1980" t="s">
        <v>3183</v>
      </c>
      <c r="E1980" t="s">
        <v>3188</v>
      </c>
      <c r="F1980" t="s">
        <v>3192</v>
      </c>
      <c r="G1980" t="s">
        <v>3496</v>
      </c>
      <c r="H1980" t="s">
        <v>3759</v>
      </c>
      <c r="I1980">
        <v>14800</v>
      </c>
      <c r="J1980">
        <v>0</v>
      </c>
      <c r="K1980">
        <v>400</v>
      </c>
      <c r="L1980">
        <v>50</v>
      </c>
      <c r="M1980">
        <v>2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0</v>
      </c>
      <c r="AA1980">
        <v>0</v>
      </c>
      <c r="AB1980" t="s">
        <v>4730</v>
      </c>
      <c r="AC1980" t="s">
        <v>4184</v>
      </c>
      <c r="AD1980" t="s">
        <v>4320</v>
      </c>
      <c r="AE1980" t="s">
        <v>4</v>
      </c>
      <c r="AF1980" t="s">
        <v>1</v>
      </c>
      <c r="AG1980" t="s">
        <v>1</v>
      </c>
      <c r="AH1980" t="s">
        <v>5359</v>
      </c>
      <c r="AI1980" t="s">
        <v>3496</v>
      </c>
      <c r="AJ1980" t="s">
        <v>1</v>
      </c>
      <c r="AK1980">
        <v>9331343797</v>
      </c>
      <c r="AL1980" t="s">
        <v>1</v>
      </c>
      <c r="AM1980" t="s">
        <v>1</v>
      </c>
      <c r="AN1980" t="s">
        <v>1</v>
      </c>
      <c r="AO1980" t="s">
        <v>5359</v>
      </c>
      <c r="AP1980" t="s">
        <v>1</v>
      </c>
      <c r="AQ1980" t="s">
        <v>2</v>
      </c>
      <c r="AR1980" t="s">
        <v>1</v>
      </c>
      <c r="AS1980" t="s">
        <v>1</v>
      </c>
      <c r="AT1980" t="s">
        <v>1</v>
      </c>
      <c r="AU1980" t="s">
        <v>1</v>
      </c>
      <c r="AV1980" t="s">
        <v>1</v>
      </c>
      <c r="AW1980" t="s">
        <v>11</v>
      </c>
      <c r="AX1980">
        <f>Tabla1[[#This Row],[precio del paquete]]-Tabla1[[#This Row],[Saldo_Deudor]]</f>
        <v>1000</v>
      </c>
      <c r="AY1980">
        <v>13800</v>
      </c>
      <c r="AZ1980">
        <v>0</v>
      </c>
      <c r="BA1980">
        <v>0</v>
      </c>
      <c r="BB1980" s="20">
        <v>0</v>
      </c>
      <c r="BC1980" t="s">
        <v>3983</v>
      </c>
      <c r="BD1980" t="s">
        <v>6048</v>
      </c>
      <c r="BE1980" t="s">
        <v>3</v>
      </c>
      <c r="BF1980" t="s">
        <v>3</v>
      </c>
      <c r="BG1980" t="s">
        <v>3</v>
      </c>
      <c r="BH1980" t="s">
        <v>3</v>
      </c>
      <c r="BI1980" t="s">
        <v>3</v>
      </c>
      <c r="BJ1980" s="18" t="s">
        <v>6139</v>
      </c>
      <c r="BK1980" t="s">
        <v>3</v>
      </c>
      <c r="BL1980" t="s">
        <v>132</v>
      </c>
      <c r="BM1980" t="s">
        <v>1</v>
      </c>
      <c r="BN1980">
        <f>Tabla1[[#This Row],[precio del paquete]]</f>
        <v>14800</v>
      </c>
      <c r="BO1980" t="s">
        <v>1</v>
      </c>
      <c r="BP1980" t="s">
        <v>1</v>
      </c>
      <c r="BQ1980" t="s">
        <v>1</v>
      </c>
      <c r="BR1980" t="s">
        <v>1</v>
      </c>
      <c r="BS1980" t="s">
        <v>1</v>
      </c>
      <c r="BT1980" t="s">
        <v>1</v>
      </c>
      <c r="BU1980" t="s">
        <v>1</v>
      </c>
      <c r="BV1980" t="s">
        <v>1</v>
      </c>
      <c r="BW1980" t="s">
        <v>0</v>
      </c>
      <c r="BX1980" t="s">
        <v>1</v>
      </c>
      <c r="BY1980" t="s">
        <v>1</v>
      </c>
      <c r="BZ1980" t="s">
        <v>1</v>
      </c>
      <c r="CA1980" t="s">
        <v>1</v>
      </c>
      <c r="CB1980" t="s">
        <v>1</v>
      </c>
      <c r="CD1980" t="str" cm="1">
        <f t="array" aca="1" ref="CD1980" ca="1">eConcatenar(A1980:CB1980,"|")</f>
        <v>Y05VbulMsewwrSmP|PAR2021-3503|3|MEMORIAL|TABASCO|PARAISO|PUERTO CEIBA CARRIZAL|2021-10-29|14800|0|400|50|2|0|0|0|0|0|0|0|0|0|0|0|0|0|0|OSORIO|PEREZ|CARLOS|SOLTERO|X|X|CALLE DEL PANTEON|PUERTO CEIBA CARRIZAL|X|9331343797|X|X|X|CALLE DEL PANTEON|X|LUNES|X|X|X|X|X|DOMICILIO |1000|13800|0|0|0|2022-07-01|2022-07-08|x|x|x|x|x|QWZGYT4O9KVTQO|x|HOMBRE|X|14800|X|X|X|X|X|X|X|X|CARDENAS|X|X|X|X|X</v>
      </c>
    </row>
    <row r="1981" spans="1:82" x14ac:dyDescent="0.25">
      <c r="A1981" t="s">
        <v>2115</v>
      </c>
      <c r="B1981" t="s">
        <v>2668</v>
      </c>
      <c r="C1981">
        <v>3</v>
      </c>
      <c r="D1981" t="s">
        <v>4176</v>
      </c>
      <c r="E1981" t="s">
        <v>3188</v>
      </c>
      <c r="F1981" t="s">
        <v>3192</v>
      </c>
      <c r="G1981" t="s">
        <v>3501</v>
      </c>
      <c r="H1981" t="s">
        <v>4001</v>
      </c>
      <c r="I1981">
        <v>35000</v>
      </c>
      <c r="J1981">
        <v>0</v>
      </c>
      <c r="K1981">
        <v>500</v>
      </c>
      <c r="L1981">
        <v>50</v>
      </c>
      <c r="M1981">
        <v>2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0</v>
      </c>
      <c r="Y1981">
        <v>0</v>
      </c>
      <c r="Z1981">
        <v>0</v>
      </c>
      <c r="AA1981">
        <v>0</v>
      </c>
      <c r="AB1981" t="s">
        <v>4186</v>
      </c>
      <c r="AC1981" t="s">
        <v>4212</v>
      </c>
      <c r="AD1981" t="s">
        <v>4808</v>
      </c>
      <c r="AE1981" t="s">
        <v>4</v>
      </c>
      <c r="AF1981" t="s">
        <v>1</v>
      </c>
      <c r="AG1981" t="s">
        <v>1</v>
      </c>
      <c r="AH1981" t="s">
        <v>5582</v>
      </c>
      <c r="AI1981" t="s">
        <v>3501</v>
      </c>
      <c r="AJ1981" t="s">
        <v>1</v>
      </c>
      <c r="AK1981">
        <v>9331189805</v>
      </c>
      <c r="AL1981" t="s">
        <v>1</v>
      </c>
      <c r="AM1981" t="s">
        <v>1</v>
      </c>
      <c r="AN1981" t="s">
        <v>1</v>
      </c>
      <c r="AO1981" t="s">
        <v>5582</v>
      </c>
      <c r="AP1981" t="s">
        <v>1</v>
      </c>
      <c r="AQ1981" t="s">
        <v>2</v>
      </c>
      <c r="AR1981" t="s">
        <v>1</v>
      </c>
      <c r="AS1981" t="s">
        <v>1</v>
      </c>
      <c r="AT1981" t="s">
        <v>1</v>
      </c>
      <c r="AU1981" t="s">
        <v>1</v>
      </c>
      <c r="AV1981" t="s">
        <v>1</v>
      </c>
      <c r="AW1981" t="s">
        <v>11</v>
      </c>
      <c r="AX1981">
        <f>Tabla1[[#This Row],[precio del paquete]]-Tabla1[[#This Row],[Saldo_Deudor]]</f>
        <v>2500</v>
      </c>
      <c r="AY1981">
        <v>32500</v>
      </c>
      <c r="AZ1981">
        <v>0</v>
      </c>
      <c r="BA1981">
        <v>0</v>
      </c>
      <c r="BB1981" s="20">
        <v>0</v>
      </c>
      <c r="BC1981" t="s">
        <v>5987</v>
      </c>
      <c r="BD1981" t="s">
        <v>3896</v>
      </c>
      <c r="BE1981" t="s">
        <v>3</v>
      </c>
      <c r="BF1981" t="s">
        <v>3</v>
      </c>
      <c r="BG1981" t="s">
        <v>3</v>
      </c>
      <c r="BH1981" t="s">
        <v>3</v>
      </c>
      <c r="BI1981" t="s">
        <v>3</v>
      </c>
      <c r="BJ1981" s="19" t="s">
        <v>6139</v>
      </c>
      <c r="BK1981" t="s">
        <v>3</v>
      </c>
      <c r="BL1981" t="s">
        <v>132</v>
      </c>
      <c r="BM1981" t="s">
        <v>1</v>
      </c>
      <c r="BN1981">
        <f>Tabla1[[#This Row],[precio del paquete]]</f>
        <v>35000</v>
      </c>
      <c r="BO1981" t="s">
        <v>1</v>
      </c>
      <c r="BP1981" t="s">
        <v>1</v>
      </c>
      <c r="BQ1981" t="s">
        <v>1</v>
      </c>
      <c r="BR1981" t="s">
        <v>1</v>
      </c>
      <c r="BS1981" t="s">
        <v>1</v>
      </c>
      <c r="BT1981" t="s">
        <v>1</v>
      </c>
      <c r="BU1981" t="s">
        <v>1</v>
      </c>
      <c r="BV1981" t="s">
        <v>1</v>
      </c>
      <c r="BW1981" t="s">
        <v>0</v>
      </c>
      <c r="BX1981" t="s">
        <v>1</v>
      </c>
      <c r="BY1981" t="s">
        <v>1</v>
      </c>
      <c r="BZ1981" t="s">
        <v>1</v>
      </c>
      <c r="CA1981" t="s">
        <v>1</v>
      </c>
      <c r="CB1981" t="s">
        <v>1</v>
      </c>
      <c r="CD1981" t="str" cm="1">
        <f t="array" aca="1" ref="CD1981" ca="1">eConcatenar(A1981:CB1981,"|")</f>
        <v>XlOFnUjiXEde2UTI|PAR2021-2779|3|DELUX|TABASCO|PARAISO|RANCHERIA AQUILES SERDAN|2021-06-09|35000|0|500|50|2|0|0|0|0|0|0|0|0|0|0|0|0|0|0|GARCIA|RAMIREZ|ANDREA|SOLTERO|X|X|CALLE DEL CENTRO DE SALUD|RANCHERIA AQUILES SERDAN|X|9331189805|X|X|X|CALLE DEL CENTRO DE SALUD|X|LUNES|X|X|X|X|X|DOMICILIO |2500|32500|0|0|0|2021-12-24|2021-12-31|x|x|x|x|x|QWZGYT4O9KVTQO|x|HOMBRE|X|35000|X|X|X|X|X|X|X|X|CARDENAS|X|X|X|X|X</v>
      </c>
    </row>
    <row r="1982" spans="1:82" x14ac:dyDescent="0.25">
      <c r="A1982" t="s">
        <v>2116</v>
      </c>
      <c r="B1982" t="s">
        <v>2332</v>
      </c>
      <c r="C1982">
        <v>3</v>
      </c>
      <c r="D1982" t="s">
        <v>3183</v>
      </c>
      <c r="E1982" t="s">
        <v>3188</v>
      </c>
      <c r="F1982" t="s">
        <v>3192</v>
      </c>
      <c r="G1982" t="s">
        <v>3313</v>
      </c>
      <c r="H1982" t="s">
        <v>3814</v>
      </c>
      <c r="I1982">
        <v>14800</v>
      </c>
      <c r="J1982">
        <v>0</v>
      </c>
      <c r="K1982">
        <v>400</v>
      </c>
      <c r="L1982">
        <v>50</v>
      </c>
      <c r="M1982">
        <v>2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>
        <v>0</v>
      </c>
      <c r="Z1982">
        <v>0</v>
      </c>
      <c r="AA1982">
        <v>0</v>
      </c>
      <c r="AB1982" t="s">
        <v>4272</v>
      </c>
      <c r="AC1982" t="s">
        <v>4224</v>
      </c>
      <c r="AD1982" t="s">
        <v>4202</v>
      </c>
      <c r="AE1982" t="s">
        <v>4</v>
      </c>
      <c r="AF1982" t="s">
        <v>1</v>
      </c>
      <c r="AG1982" t="s">
        <v>1</v>
      </c>
      <c r="AH1982" t="s">
        <v>5351</v>
      </c>
      <c r="AI1982" t="s">
        <v>3313</v>
      </c>
      <c r="AJ1982" t="s">
        <v>1</v>
      </c>
      <c r="AK1982">
        <v>9331333928</v>
      </c>
      <c r="AL1982" t="s">
        <v>1</v>
      </c>
      <c r="AM1982" t="s">
        <v>1</v>
      </c>
      <c r="AN1982" t="s">
        <v>1</v>
      </c>
      <c r="AO1982" t="s">
        <v>5351</v>
      </c>
      <c r="AP1982" t="s">
        <v>1</v>
      </c>
      <c r="AQ1982" t="s">
        <v>2</v>
      </c>
      <c r="AR1982" t="s">
        <v>1</v>
      </c>
      <c r="AS1982" t="s">
        <v>1</v>
      </c>
      <c r="AT1982" t="s">
        <v>1</v>
      </c>
      <c r="AU1982" t="s">
        <v>1</v>
      </c>
      <c r="AV1982" t="s">
        <v>1</v>
      </c>
      <c r="AW1982" t="s">
        <v>11</v>
      </c>
      <c r="AX1982">
        <f>Tabla1[[#This Row],[precio del paquete]]-Tabla1[[#This Row],[Saldo_Deudor]]</f>
        <v>400</v>
      </c>
      <c r="AY1982">
        <v>14400</v>
      </c>
      <c r="AZ1982">
        <v>0</v>
      </c>
      <c r="BA1982">
        <v>0</v>
      </c>
      <c r="BB1982" s="20">
        <v>0</v>
      </c>
      <c r="BC1982" t="s">
        <v>3786</v>
      </c>
      <c r="BD1982" t="s">
        <v>3838</v>
      </c>
      <c r="BE1982" t="s">
        <v>3</v>
      </c>
      <c r="BF1982" t="s">
        <v>3</v>
      </c>
      <c r="BG1982" t="s">
        <v>3</v>
      </c>
      <c r="BH1982" t="s">
        <v>3</v>
      </c>
      <c r="BI1982" t="s">
        <v>3</v>
      </c>
      <c r="BJ1982" s="18" t="s">
        <v>6139</v>
      </c>
      <c r="BK1982" t="s">
        <v>3</v>
      </c>
      <c r="BL1982" t="s">
        <v>132</v>
      </c>
      <c r="BM1982" t="s">
        <v>1</v>
      </c>
      <c r="BN1982">
        <f>Tabla1[[#This Row],[precio del paquete]]</f>
        <v>14800</v>
      </c>
      <c r="BO1982" t="s">
        <v>1</v>
      </c>
      <c r="BP1982" t="s">
        <v>1</v>
      </c>
      <c r="BQ1982" t="s">
        <v>1</v>
      </c>
      <c r="BR1982" t="s">
        <v>1</v>
      </c>
      <c r="BS1982" t="s">
        <v>1</v>
      </c>
      <c r="BT1982" t="s">
        <v>1</v>
      </c>
      <c r="BU1982" t="s">
        <v>1</v>
      </c>
      <c r="BV1982" t="s">
        <v>1</v>
      </c>
      <c r="BW1982" t="s">
        <v>0</v>
      </c>
      <c r="BX1982" t="s">
        <v>1</v>
      </c>
      <c r="BY1982" t="s">
        <v>1</v>
      </c>
      <c r="BZ1982" t="s">
        <v>1</v>
      </c>
      <c r="CA1982" t="s">
        <v>1</v>
      </c>
      <c r="CB1982" t="s">
        <v>1</v>
      </c>
      <c r="CD1982" t="str" cm="1">
        <f t="array" aca="1" ref="CD1982" ca="1">eConcatenar(A1982:CB1982,"|")</f>
        <v>VcuCZXBWD2GGZalD|PAR2021-3529|3|MEMORIAL|TABASCO|PARAISO|EJIDO CHILTEPEC SECCION BANCO|2021-01-11|14800|0|400|50|2|0|0|0|0|0|0|0|0|0|0|0|0|0|0|BOLAINA|DOMINGUEZ|SANTIAGO|SOLTERO|X|X|CALLE PRINCIPAL |EJIDO CHILTEPEC SECCION BANCO|X|9331333928|X|X|X|CALLE PRINCIPAL |X|LUNES|X|X|X|X|X|DOMICILIO |400|14400|0|0|0|2021-04-12|2021-04-19|x|x|x|x|x|QWZGYT4O9KVTQO|x|HOMBRE|X|14800|X|X|X|X|X|X|X|X|CARDENAS|X|X|X|X|X</v>
      </c>
    </row>
    <row r="1983" spans="1:82" x14ac:dyDescent="0.25">
      <c r="A1983" t="s">
        <v>2117</v>
      </c>
      <c r="B1983" t="s">
        <v>2669</v>
      </c>
      <c r="C1983">
        <v>3</v>
      </c>
      <c r="D1983" t="s">
        <v>3187</v>
      </c>
      <c r="E1983" t="s">
        <v>3188</v>
      </c>
      <c r="F1983" t="s">
        <v>3192</v>
      </c>
      <c r="G1983" t="s">
        <v>3501</v>
      </c>
      <c r="H1983" t="s">
        <v>4002</v>
      </c>
      <c r="I1983">
        <v>12900</v>
      </c>
      <c r="J1983">
        <v>0</v>
      </c>
      <c r="K1983">
        <v>400</v>
      </c>
      <c r="L1983">
        <v>50</v>
      </c>
      <c r="M1983">
        <v>2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>
        <v>0</v>
      </c>
      <c r="Z1983">
        <v>0</v>
      </c>
      <c r="AA1983">
        <v>0</v>
      </c>
      <c r="AB1983" t="s">
        <v>4631</v>
      </c>
      <c r="AC1983" t="s">
        <v>4328</v>
      </c>
      <c r="AD1983" t="s">
        <v>4809</v>
      </c>
      <c r="AE1983" t="s">
        <v>4</v>
      </c>
      <c r="AF1983" t="s">
        <v>1</v>
      </c>
      <c r="AG1983" t="s">
        <v>1</v>
      </c>
      <c r="AH1983" t="s">
        <v>5583</v>
      </c>
      <c r="AI1983" t="s">
        <v>3501</v>
      </c>
      <c r="AJ1983" t="s">
        <v>1</v>
      </c>
      <c r="AK1983">
        <v>9331130934</v>
      </c>
      <c r="AL1983" t="s">
        <v>1</v>
      </c>
      <c r="AM1983" t="s">
        <v>1</v>
      </c>
      <c r="AN1983" t="s">
        <v>1</v>
      </c>
      <c r="AO1983" t="s">
        <v>5583</v>
      </c>
      <c r="AP1983" t="s">
        <v>1</v>
      </c>
      <c r="AQ1983" t="s">
        <v>2</v>
      </c>
      <c r="AR1983" t="s">
        <v>1</v>
      </c>
      <c r="AS1983" t="s">
        <v>1</v>
      </c>
      <c r="AT1983" t="s">
        <v>1</v>
      </c>
      <c r="AU1983" t="s">
        <v>1</v>
      </c>
      <c r="AV1983" t="s">
        <v>1</v>
      </c>
      <c r="AW1983" t="s">
        <v>11</v>
      </c>
      <c r="AX1983">
        <f>Tabla1[[#This Row],[precio del paquete]]-Tabla1[[#This Row],[Saldo_Deudor]]</f>
        <v>12400</v>
      </c>
      <c r="AY1983">
        <v>500</v>
      </c>
      <c r="AZ1983">
        <v>0</v>
      </c>
      <c r="BA1983">
        <v>0</v>
      </c>
      <c r="BB1983" s="20">
        <v>0</v>
      </c>
      <c r="BC1983" t="s">
        <v>3964</v>
      </c>
      <c r="BD1983" t="s">
        <v>6065</v>
      </c>
      <c r="BE1983" t="s">
        <v>3</v>
      </c>
      <c r="BF1983" t="s">
        <v>3</v>
      </c>
      <c r="BG1983" t="s">
        <v>3</v>
      </c>
      <c r="BH1983" t="s">
        <v>3</v>
      </c>
      <c r="BI1983" t="s">
        <v>3</v>
      </c>
      <c r="BJ1983" s="19" t="s">
        <v>6139</v>
      </c>
      <c r="BK1983" t="s">
        <v>3</v>
      </c>
      <c r="BL1983" t="s">
        <v>132</v>
      </c>
      <c r="BM1983" t="s">
        <v>1</v>
      </c>
      <c r="BN1983">
        <f>Tabla1[[#This Row],[precio del paquete]]</f>
        <v>12900</v>
      </c>
      <c r="BO1983" t="s">
        <v>1</v>
      </c>
      <c r="BP1983" t="s">
        <v>1</v>
      </c>
      <c r="BQ1983" t="s">
        <v>1</v>
      </c>
      <c r="BR1983" t="s">
        <v>1</v>
      </c>
      <c r="BS1983" t="s">
        <v>1</v>
      </c>
      <c r="BT1983" t="s">
        <v>1</v>
      </c>
      <c r="BU1983" t="s">
        <v>1</v>
      </c>
      <c r="BV1983" t="s">
        <v>1</v>
      </c>
      <c r="BW1983" t="s">
        <v>0</v>
      </c>
      <c r="BX1983" t="s">
        <v>1</v>
      </c>
      <c r="BY1983" t="s">
        <v>1</v>
      </c>
      <c r="BZ1983" t="s">
        <v>1</v>
      </c>
      <c r="CA1983" t="s">
        <v>1</v>
      </c>
      <c r="CB1983" t="s">
        <v>1</v>
      </c>
      <c r="CD1983" t="str" cm="1">
        <f t="array" aca="1" ref="CD1983" ca="1">eConcatenar(A1983:CB1983,"|")</f>
        <v>Wb0kDFtSphdGRkxw|PAR2018-2734|3|ECONOLINE|TABASCO|PARAISO|RANCHERIA AQUILES SERDAN|2018-04-12|12900|0|400|50|2|0|0|0|0|0|0|0|0|0|0|0|0|0|0|ZAPATA|CUPIL|JULIO|SOLTERO|X|X|CARRETERA PARAISO - JALAPITA|RANCHERIA AQUILES SERDAN|X|9331130934|X|X|X|CARRETERA PARAISO - JALAPITA|X|LUNES|X|X|X|X|X|DOMICILIO |12400|500|0|0|0|2021-03-12|2021-03-19|x|x|x|x|x|QWZGYT4O9KVTQO|x|HOMBRE|X|12900|X|X|X|X|X|X|X|X|CARDENAS|X|X|X|X|X</v>
      </c>
    </row>
    <row r="1984" spans="1:82" x14ac:dyDescent="0.25">
      <c r="A1984" t="s">
        <v>2118</v>
      </c>
      <c r="B1984" t="s">
        <v>2623</v>
      </c>
      <c r="C1984">
        <v>3</v>
      </c>
      <c r="D1984" t="s">
        <v>3184</v>
      </c>
      <c r="E1984" t="s">
        <v>3188</v>
      </c>
      <c r="F1984" t="s">
        <v>3192</v>
      </c>
      <c r="G1984" t="s">
        <v>3487</v>
      </c>
      <c r="H1984" t="s">
        <v>3927</v>
      </c>
      <c r="I1984">
        <v>24500</v>
      </c>
      <c r="J1984">
        <v>0</v>
      </c>
      <c r="K1984">
        <v>400</v>
      </c>
      <c r="L1984">
        <v>50</v>
      </c>
      <c r="M1984">
        <v>2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>
        <v>0</v>
      </c>
      <c r="Z1984">
        <v>0</v>
      </c>
      <c r="AA1984">
        <v>0</v>
      </c>
      <c r="AB1984" t="s">
        <v>4184</v>
      </c>
      <c r="AC1984" t="s">
        <v>4201</v>
      </c>
      <c r="AD1984" t="s">
        <v>4528</v>
      </c>
      <c r="AE1984" t="s">
        <v>4</v>
      </c>
      <c r="AF1984" t="s">
        <v>1</v>
      </c>
      <c r="AG1984" t="s">
        <v>1</v>
      </c>
      <c r="AH1984" t="s">
        <v>5548</v>
      </c>
      <c r="AI1984" t="s">
        <v>3487</v>
      </c>
      <c r="AJ1984" t="s">
        <v>1</v>
      </c>
      <c r="AK1984">
        <v>9131007982</v>
      </c>
      <c r="AL1984" t="s">
        <v>1</v>
      </c>
      <c r="AM1984" t="s">
        <v>1</v>
      </c>
      <c r="AN1984" t="s">
        <v>1</v>
      </c>
      <c r="AO1984" t="s">
        <v>5548</v>
      </c>
      <c r="AP1984" t="s">
        <v>1</v>
      </c>
      <c r="AQ1984" t="s">
        <v>2</v>
      </c>
      <c r="AR1984" t="s">
        <v>1</v>
      </c>
      <c r="AS1984" t="s">
        <v>1</v>
      </c>
      <c r="AT1984" t="s">
        <v>1</v>
      </c>
      <c r="AU1984" t="s">
        <v>1</v>
      </c>
      <c r="AV1984" t="s">
        <v>1</v>
      </c>
      <c r="AW1984" t="s">
        <v>11</v>
      </c>
      <c r="AX1984">
        <f>Tabla1[[#This Row],[precio del paquete]]-Tabla1[[#This Row],[Saldo_Deudor]]</f>
        <v>2200</v>
      </c>
      <c r="AY1984">
        <v>22300</v>
      </c>
      <c r="AZ1984">
        <v>0</v>
      </c>
      <c r="BA1984">
        <v>0</v>
      </c>
      <c r="BB1984" s="20">
        <v>0</v>
      </c>
      <c r="BC1984" t="s">
        <v>3964</v>
      </c>
      <c r="BD1984" t="s">
        <v>6065</v>
      </c>
      <c r="BE1984" t="s">
        <v>3</v>
      </c>
      <c r="BF1984" t="s">
        <v>3</v>
      </c>
      <c r="BG1984" t="s">
        <v>3</v>
      </c>
      <c r="BH1984" t="s">
        <v>3</v>
      </c>
      <c r="BI1984" t="s">
        <v>3</v>
      </c>
      <c r="BJ1984" s="18" t="s">
        <v>6139</v>
      </c>
      <c r="BK1984" t="s">
        <v>3</v>
      </c>
      <c r="BL1984" t="s">
        <v>132</v>
      </c>
      <c r="BM1984" t="s">
        <v>1</v>
      </c>
      <c r="BN1984">
        <f>Tabla1[[#This Row],[precio del paquete]]</f>
        <v>24500</v>
      </c>
      <c r="BO1984" t="s">
        <v>1</v>
      </c>
      <c r="BP1984" t="s">
        <v>1</v>
      </c>
      <c r="BQ1984" t="s">
        <v>1</v>
      </c>
      <c r="BR1984" t="s">
        <v>1</v>
      </c>
      <c r="BS1984" t="s">
        <v>1</v>
      </c>
      <c r="BT1984" t="s">
        <v>1</v>
      </c>
      <c r="BU1984" t="s">
        <v>1</v>
      </c>
      <c r="BV1984" t="s">
        <v>1</v>
      </c>
      <c r="BW1984" t="s">
        <v>0</v>
      </c>
      <c r="BX1984" t="s">
        <v>1</v>
      </c>
      <c r="BY1984" t="s">
        <v>1</v>
      </c>
      <c r="BZ1984" t="s">
        <v>1</v>
      </c>
      <c r="CA1984" t="s">
        <v>1</v>
      </c>
      <c r="CB1984" t="s">
        <v>1</v>
      </c>
      <c r="CD1984" t="str" cm="1">
        <f t="array" aca="1" ref="CD1984" ca="1">eConcatenar(A1984:CB1984,"|")</f>
        <v>rR6TZxbpLPi0Gd8j|PAR2021-1713|3|DIGNITY|TABASCO|PARAISO|POBLADO IGNACIO ZARAGOZA|2021-05-20|24500|0|400|50|2|0|0|0|0|0|0|0|0|0|0|0|0|0|0|PEREZ|HERNANDEZ|ELIZABETH|SOLTERO|X|X|CALLE NARCIZO MENDOZA ESQUINA LINO MERINO|POBLADO IGNACIO ZARAGOZA|X|9131007982|X|X|X|CALLE NARCIZO MENDOZA ESQUINA LINO MERINO|X|LUNES|X|X|X|X|X|DOMICILIO |2200|22300|0|0|0|2021-03-12|2021-03-19|x|x|x|x|x|QWZGYT4O9KVTQO|x|HOMBRE|X|24500|X|X|X|X|X|X|X|X|CARDENAS|X|X|X|X|X</v>
      </c>
    </row>
    <row r="1985" spans="1:82" x14ac:dyDescent="0.25">
      <c r="A1985" t="s">
        <v>2119</v>
      </c>
      <c r="B1985" t="s">
        <v>2653</v>
      </c>
      <c r="C1985">
        <v>3</v>
      </c>
      <c r="D1985" t="s">
        <v>3187</v>
      </c>
      <c r="E1985" t="s">
        <v>3188</v>
      </c>
      <c r="F1985" t="s">
        <v>3192</v>
      </c>
      <c r="G1985" t="s">
        <v>3498</v>
      </c>
      <c r="H1985" t="s">
        <v>3995</v>
      </c>
      <c r="I1985">
        <v>11500</v>
      </c>
      <c r="J1985">
        <v>0</v>
      </c>
      <c r="K1985">
        <v>400</v>
      </c>
      <c r="L1985">
        <v>50</v>
      </c>
      <c r="M1985">
        <v>2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0</v>
      </c>
      <c r="AA1985">
        <v>0</v>
      </c>
      <c r="AB1985" t="s">
        <v>4258</v>
      </c>
      <c r="AC1985" t="s">
        <v>4237</v>
      </c>
      <c r="AD1985" t="s">
        <v>4259</v>
      </c>
      <c r="AE1985" t="s">
        <v>4</v>
      </c>
      <c r="AF1985" t="s">
        <v>1</v>
      </c>
      <c r="AG1985" t="s">
        <v>1</v>
      </c>
      <c r="AH1985" t="s">
        <v>5570</v>
      </c>
      <c r="AI1985" t="s">
        <v>3498</v>
      </c>
      <c r="AJ1985" t="s">
        <v>1</v>
      </c>
      <c r="AK1985">
        <v>9333252890</v>
      </c>
      <c r="AL1985" t="s">
        <v>1</v>
      </c>
      <c r="AM1985" t="s">
        <v>1</v>
      </c>
      <c r="AN1985" t="s">
        <v>1</v>
      </c>
      <c r="AO1985" t="s">
        <v>5570</v>
      </c>
      <c r="AP1985" t="s">
        <v>1</v>
      </c>
      <c r="AQ1985" t="s">
        <v>2</v>
      </c>
      <c r="AR1985" t="s">
        <v>1</v>
      </c>
      <c r="AS1985" t="s">
        <v>1</v>
      </c>
      <c r="AT1985" t="s">
        <v>1</v>
      </c>
      <c r="AU1985" t="s">
        <v>1</v>
      </c>
      <c r="AV1985" t="s">
        <v>1</v>
      </c>
      <c r="AW1985" t="s">
        <v>11</v>
      </c>
      <c r="AX1985">
        <f>Tabla1[[#This Row],[precio del paquete]]-Tabla1[[#This Row],[Saldo_Deudor]]</f>
        <v>10650</v>
      </c>
      <c r="AY1985">
        <v>850</v>
      </c>
      <c r="AZ1985">
        <v>0</v>
      </c>
      <c r="BA1985">
        <v>0</v>
      </c>
      <c r="BB1985" s="20">
        <v>0</v>
      </c>
      <c r="BC1985" t="s">
        <v>3900</v>
      </c>
      <c r="BD1985" t="s">
        <v>3942</v>
      </c>
      <c r="BE1985" t="s">
        <v>3</v>
      </c>
      <c r="BF1985" t="s">
        <v>3</v>
      </c>
      <c r="BG1985" t="s">
        <v>3</v>
      </c>
      <c r="BH1985" t="s">
        <v>3</v>
      </c>
      <c r="BI1985" t="s">
        <v>3</v>
      </c>
      <c r="BJ1985" s="19" t="s">
        <v>6139</v>
      </c>
      <c r="BK1985" t="s">
        <v>3</v>
      </c>
      <c r="BL1985" t="s">
        <v>132</v>
      </c>
      <c r="BM1985" t="s">
        <v>1</v>
      </c>
      <c r="BN1985">
        <f>Tabla1[[#This Row],[precio del paquete]]</f>
        <v>11500</v>
      </c>
      <c r="BO1985" t="s">
        <v>1</v>
      </c>
      <c r="BP1985" t="s">
        <v>1</v>
      </c>
      <c r="BQ1985" t="s">
        <v>1</v>
      </c>
      <c r="BR1985" t="s">
        <v>1</v>
      </c>
      <c r="BS1985" t="s">
        <v>1</v>
      </c>
      <c r="BT1985" t="s">
        <v>1</v>
      </c>
      <c r="BU1985" t="s">
        <v>1</v>
      </c>
      <c r="BV1985" t="s">
        <v>1</v>
      </c>
      <c r="BW1985" t="s">
        <v>0</v>
      </c>
      <c r="BX1985" t="s">
        <v>1</v>
      </c>
      <c r="BY1985" t="s">
        <v>1</v>
      </c>
      <c r="BZ1985" t="s">
        <v>1</v>
      </c>
      <c r="CA1985" t="s">
        <v>1</v>
      </c>
      <c r="CB1985" t="s">
        <v>1</v>
      </c>
      <c r="CD1985" t="str" cm="1">
        <f t="array" aca="1" ref="CD1985" ca="1">eConcatenar(A1985:CB1985,"|")</f>
        <v>u6YWgoaGRDB82IjJ|PAR2016-1361|3|ECONOLINE|TABASCO|PARAISO|PUERTO CHILTEPEC|2016-08-04|11500|0|400|50|2|0|0|0|0|0|0|0|0|0|0|0|0|0|0|MANUEL|ALEJANDRO|JOSE|SOLTERO|X|X|CALLE FRANCISCO I MADERO|PUERTO CHILTEPEC|X|9333252890|X|X|X|CALLE FRANCISCO I MADERO|X|LUNES|X|X|X|X|X|DOMICILIO |10650|850|0|0|0|2021-12-11|2021-12-18|x|x|x|x|x|QWZGYT4O9KVTQO|x|HOMBRE|X|11500|X|X|X|X|X|X|X|X|CARDENAS|X|X|X|X|X</v>
      </c>
    </row>
    <row r="1986" spans="1:82" x14ac:dyDescent="0.25">
      <c r="A1986" t="s">
        <v>2120</v>
      </c>
      <c r="B1986" t="s">
        <v>2336</v>
      </c>
      <c r="C1986">
        <v>3</v>
      </c>
      <c r="D1986" t="s">
        <v>3187</v>
      </c>
      <c r="E1986" t="s">
        <v>3188</v>
      </c>
      <c r="F1986" t="s">
        <v>3192</v>
      </c>
      <c r="G1986" t="s">
        <v>3314</v>
      </c>
      <c r="H1986" t="s">
        <v>3881</v>
      </c>
      <c r="I1986">
        <v>12900</v>
      </c>
      <c r="J1986">
        <v>0</v>
      </c>
      <c r="K1986">
        <v>500</v>
      </c>
      <c r="L1986">
        <v>50</v>
      </c>
      <c r="M1986">
        <v>2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>
        <v>0</v>
      </c>
      <c r="Z1986">
        <v>0</v>
      </c>
      <c r="AA1986">
        <v>0</v>
      </c>
      <c r="AB1986" t="s">
        <v>4184</v>
      </c>
      <c r="AC1986" t="s">
        <v>4513</v>
      </c>
      <c r="AD1986" t="s">
        <v>4514</v>
      </c>
      <c r="AE1986" t="s">
        <v>4</v>
      </c>
      <c r="AF1986" t="s">
        <v>1</v>
      </c>
      <c r="AG1986" t="s">
        <v>1</v>
      </c>
      <c r="AH1986" t="s">
        <v>5339</v>
      </c>
      <c r="AI1986" t="s">
        <v>3314</v>
      </c>
      <c r="AJ1986" t="s">
        <v>1</v>
      </c>
      <c r="AK1986">
        <v>9333295948</v>
      </c>
      <c r="AL1986" t="s">
        <v>1</v>
      </c>
      <c r="AM1986" t="s">
        <v>1</v>
      </c>
      <c r="AN1986" t="s">
        <v>1</v>
      </c>
      <c r="AO1986" t="s">
        <v>5339</v>
      </c>
      <c r="AP1986" t="s">
        <v>1</v>
      </c>
      <c r="AQ1986" t="s">
        <v>2</v>
      </c>
      <c r="AR1986" t="s">
        <v>1</v>
      </c>
      <c r="AS1986" t="s">
        <v>1</v>
      </c>
      <c r="AT1986" t="s">
        <v>1</v>
      </c>
      <c r="AU1986" t="s">
        <v>1</v>
      </c>
      <c r="AV1986" t="s">
        <v>1</v>
      </c>
      <c r="AW1986" t="s">
        <v>11</v>
      </c>
      <c r="AX1986">
        <f>Tabla1[[#This Row],[precio del paquete]]-Tabla1[[#This Row],[Saldo_Deudor]]</f>
        <v>5200</v>
      </c>
      <c r="AY1986">
        <v>7700</v>
      </c>
      <c r="AZ1986">
        <v>0</v>
      </c>
      <c r="BA1986">
        <v>0</v>
      </c>
      <c r="BB1986" s="20">
        <v>0</v>
      </c>
      <c r="BC1986" t="s">
        <v>3964</v>
      </c>
      <c r="BD1986" t="s">
        <v>6065</v>
      </c>
      <c r="BE1986" t="s">
        <v>3</v>
      </c>
      <c r="BF1986" t="s">
        <v>3</v>
      </c>
      <c r="BG1986" t="s">
        <v>3</v>
      </c>
      <c r="BH1986" t="s">
        <v>3</v>
      </c>
      <c r="BI1986" t="s">
        <v>3</v>
      </c>
      <c r="BJ1986" s="18" t="s">
        <v>6139</v>
      </c>
      <c r="BK1986" t="s">
        <v>3</v>
      </c>
      <c r="BL1986" t="s">
        <v>132</v>
      </c>
      <c r="BM1986" t="s">
        <v>1</v>
      </c>
      <c r="BN1986">
        <f>Tabla1[[#This Row],[precio del paquete]]</f>
        <v>12900</v>
      </c>
      <c r="BO1986" t="s">
        <v>1</v>
      </c>
      <c r="BP1986" t="s">
        <v>1</v>
      </c>
      <c r="BQ1986" t="s">
        <v>1</v>
      </c>
      <c r="BR1986" t="s">
        <v>1</v>
      </c>
      <c r="BS1986" t="s">
        <v>1</v>
      </c>
      <c r="BT1986" t="s">
        <v>1</v>
      </c>
      <c r="BU1986" t="s">
        <v>1</v>
      </c>
      <c r="BV1986" t="s">
        <v>1</v>
      </c>
      <c r="BW1986" t="s">
        <v>0</v>
      </c>
      <c r="BX1986" t="s">
        <v>1</v>
      </c>
      <c r="BY1986" t="s">
        <v>1</v>
      </c>
      <c r="BZ1986" t="s">
        <v>1</v>
      </c>
      <c r="CA1986" t="s">
        <v>1</v>
      </c>
      <c r="CB1986" t="s">
        <v>1</v>
      </c>
      <c r="CD1986" t="str" cm="1">
        <f t="array" aca="1" ref="CD1986" ca="1">eConcatenar(A1986:CB1986,"|")</f>
        <v>1JtDPBs9O5OYrqfC|PAR2019-2965|3|ECONOLINE|TABASCO|PARAISO|EJIDO CHILTEPEC SECCION TANQUE|2019-08-10|12900|0|500|50|2|0|0|0|0|0|0|0|0|0|0|0|0|0|0|PEREZ|SILVAN|CRECONCIA|SOLTERO|X|X|CARRETERA A JALAPITA|EJIDO CHILTEPEC SECCION TANQUE|X|9333295948|X|X|X|CARRETERA A JALAPITA|X|LUNES|X|X|X|X|X|DOMICILIO |5200|7700|0|0|0|2021-03-12|2021-03-19|x|x|x|x|x|QWZGYT4O9KVTQO|x|HOMBRE|X|12900|X|X|X|X|X|X|X|X|CARDENAS|X|X|X|X|X</v>
      </c>
    </row>
    <row r="1987" spans="1:82" x14ac:dyDescent="0.25">
      <c r="A1987" t="s">
        <v>2121</v>
      </c>
      <c r="B1987" t="s">
        <v>2422</v>
      </c>
      <c r="C1987">
        <v>3</v>
      </c>
      <c r="D1987" t="s">
        <v>3187</v>
      </c>
      <c r="E1987" t="s">
        <v>3188</v>
      </c>
      <c r="F1987" t="s">
        <v>3192</v>
      </c>
      <c r="G1987" t="s">
        <v>3368</v>
      </c>
      <c r="H1987" t="s">
        <v>3920</v>
      </c>
      <c r="I1987">
        <v>11900</v>
      </c>
      <c r="J1987">
        <v>0</v>
      </c>
      <c r="K1987">
        <v>400</v>
      </c>
      <c r="L1987">
        <v>50</v>
      </c>
      <c r="M1987">
        <v>2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v>0</v>
      </c>
      <c r="V1987">
        <v>0</v>
      </c>
      <c r="W1987">
        <v>0</v>
      </c>
      <c r="X1987">
        <v>0</v>
      </c>
      <c r="Y1987">
        <v>0</v>
      </c>
      <c r="Z1987">
        <v>0</v>
      </c>
      <c r="AA1987">
        <v>0</v>
      </c>
      <c r="AB1987" t="s">
        <v>4305</v>
      </c>
      <c r="AC1987" t="s">
        <v>4283</v>
      </c>
      <c r="AD1987" t="s">
        <v>4189</v>
      </c>
      <c r="AE1987" t="s">
        <v>4</v>
      </c>
      <c r="AF1987" t="s">
        <v>1</v>
      </c>
      <c r="AG1987" t="s">
        <v>1</v>
      </c>
      <c r="AH1987" t="s">
        <v>5414</v>
      </c>
      <c r="AI1987" t="s">
        <v>3368</v>
      </c>
      <c r="AJ1987" t="s">
        <v>1</v>
      </c>
      <c r="AK1987" t="s">
        <v>1</v>
      </c>
      <c r="AL1987" t="s">
        <v>1</v>
      </c>
      <c r="AM1987" t="s">
        <v>1</v>
      </c>
      <c r="AN1987" t="s">
        <v>1</v>
      </c>
      <c r="AO1987" t="s">
        <v>5414</v>
      </c>
      <c r="AP1987" t="s">
        <v>1</v>
      </c>
      <c r="AQ1987" t="s">
        <v>2</v>
      </c>
      <c r="AR1987" t="s">
        <v>1</v>
      </c>
      <c r="AS1987" t="s">
        <v>1</v>
      </c>
      <c r="AT1987" t="s">
        <v>1</v>
      </c>
      <c r="AU1987" t="s">
        <v>1</v>
      </c>
      <c r="AV1987" t="s">
        <v>1</v>
      </c>
      <c r="AW1987" t="s">
        <v>11</v>
      </c>
      <c r="AX1987">
        <f>Tabla1[[#This Row],[precio del paquete]]-Tabla1[[#This Row],[Saldo_Deudor]]</f>
        <v>4300</v>
      </c>
      <c r="AY1987">
        <v>7600</v>
      </c>
      <c r="AZ1987">
        <v>0</v>
      </c>
      <c r="BA1987">
        <v>0</v>
      </c>
      <c r="BB1987" s="20">
        <v>0</v>
      </c>
      <c r="BC1987" t="s">
        <v>3962</v>
      </c>
      <c r="BD1987" t="s">
        <v>4153</v>
      </c>
      <c r="BE1987" t="s">
        <v>3</v>
      </c>
      <c r="BF1987" t="s">
        <v>3</v>
      </c>
      <c r="BG1987" t="s">
        <v>3</v>
      </c>
      <c r="BH1987" t="s">
        <v>3</v>
      </c>
      <c r="BI1987" t="s">
        <v>3</v>
      </c>
      <c r="BJ1987" s="19" t="s">
        <v>6139</v>
      </c>
      <c r="BK1987" t="s">
        <v>3</v>
      </c>
      <c r="BL1987" t="s">
        <v>132</v>
      </c>
      <c r="BM1987" t="s">
        <v>1</v>
      </c>
      <c r="BN1987">
        <f>Tabla1[[#This Row],[precio del paquete]]</f>
        <v>11900</v>
      </c>
      <c r="BO1987" t="s">
        <v>1</v>
      </c>
      <c r="BP1987" t="s">
        <v>1</v>
      </c>
      <c r="BQ1987" t="s">
        <v>1</v>
      </c>
      <c r="BR1987" t="s">
        <v>1</v>
      </c>
      <c r="BS1987" t="s">
        <v>1</v>
      </c>
      <c r="BT1987" t="s">
        <v>1</v>
      </c>
      <c r="BU1987" t="s">
        <v>1</v>
      </c>
      <c r="BV1987" t="s">
        <v>1</v>
      </c>
      <c r="BW1987" t="s">
        <v>0</v>
      </c>
      <c r="BX1987" t="s">
        <v>1</v>
      </c>
      <c r="BY1987" t="s">
        <v>1</v>
      </c>
      <c r="BZ1987" t="s">
        <v>1</v>
      </c>
      <c r="CA1987" t="s">
        <v>1</v>
      </c>
      <c r="CB1987" t="s">
        <v>1</v>
      </c>
      <c r="CD1987" t="str" cm="1">
        <f t="array" aca="1" ref="CD1987" ca="1">eConcatenar(A1987:CB1987,"|")</f>
        <v>bvIviv4eDmjuTF48|PAR2019-1460|3|ECONOLINE|TABASCO|PARAISO|FRACCIONAMIENTO LOS COCOS|2019-04-06|11900|0|400|50|2|0|0|0|0|0|0|0|0|0|0|0|0|0|0|SANCHEZ|CORDOVA|MARIA CRUZ|SOLTERO|X|X|CALLE NUEVO LEON|FRACCIONAMIENTO LOS COCOS|X|X|X|X|X|CALLE NUEVO LEON|X|LUNES|X|X|X|X|X|DOMICILIO |4300|7600|0|0|0|2021-03-01|2021-03-08|x|x|x|x|x|QWZGYT4O9KVTQO|x|HOMBRE|X|11900|X|X|X|X|X|X|X|X|CARDENAS|X|X|X|X|X</v>
      </c>
    </row>
    <row r="1988" spans="1:82" x14ac:dyDescent="0.25">
      <c r="A1988" t="s">
        <v>2122</v>
      </c>
      <c r="B1988" t="s">
        <v>2365</v>
      </c>
      <c r="C1988">
        <v>3</v>
      </c>
      <c r="D1988" t="s">
        <v>3183</v>
      </c>
      <c r="E1988" t="s">
        <v>3188</v>
      </c>
      <c r="F1988" t="s">
        <v>3192</v>
      </c>
      <c r="G1988" t="s">
        <v>3338</v>
      </c>
      <c r="H1988" t="s">
        <v>3899</v>
      </c>
      <c r="I1988">
        <v>14800</v>
      </c>
      <c r="J1988">
        <v>0</v>
      </c>
      <c r="K1988">
        <v>500</v>
      </c>
      <c r="L1988">
        <v>50</v>
      </c>
      <c r="M1988">
        <v>2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0</v>
      </c>
      <c r="AA1988">
        <v>0</v>
      </c>
      <c r="AB1988" t="s">
        <v>4184</v>
      </c>
      <c r="AC1988" t="s">
        <v>4541</v>
      </c>
      <c r="AD1988" t="s">
        <v>4481</v>
      </c>
      <c r="AE1988" t="s">
        <v>4</v>
      </c>
      <c r="AF1988" t="s">
        <v>1</v>
      </c>
      <c r="AG1988" t="s">
        <v>1</v>
      </c>
      <c r="AH1988" t="s">
        <v>5374</v>
      </c>
      <c r="AI1988" t="s">
        <v>3338</v>
      </c>
      <c r="AJ1988" t="s">
        <v>1</v>
      </c>
      <c r="AK1988">
        <v>9331221154</v>
      </c>
      <c r="AL1988" t="s">
        <v>1</v>
      </c>
      <c r="AM1988" t="s">
        <v>1</v>
      </c>
      <c r="AN1988" t="s">
        <v>1</v>
      </c>
      <c r="AO1988" t="s">
        <v>5374</v>
      </c>
      <c r="AP1988" t="s">
        <v>1</v>
      </c>
      <c r="AQ1988" t="s">
        <v>2</v>
      </c>
      <c r="AR1988" t="s">
        <v>1</v>
      </c>
      <c r="AS1988" t="s">
        <v>1</v>
      </c>
      <c r="AT1988" t="s">
        <v>1</v>
      </c>
      <c r="AU1988" t="s">
        <v>1</v>
      </c>
      <c r="AV1988" t="s">
        <v>1</v>
      </c>
      <c r="AW1988" t="s">
        <v>11</v>
      </c>
      <c r="AX1988">
        <f>Tabla1[[#This Row],[precio del paquete]]-Tabla1[[#This Row],[Saldo_Deudor]]</f>
        <v>2500</v>
      </c>
      <c r="AY1988">
        <v>12300</v>
      </c>
      <c r="AZ1988">
        <v>0</v>
      </c>
      <c r="BA1988">
        <v>0</v>
      </c>
      <c r="BB1988" s="20">
        <v>0</v>
      </c>
      <c r="BC1988" t="s">
        <v>3988</v>
      </c>
      <c r="BD1988" t="s">
        <v>3768</v>
      </c>
      <c r="BE1988" t="s">
        <v>3</v>
      </c>
      <c r="BF1988" t="s">
        <v>3</v>
      </c>
      <c r="BG1988" t="s">
        <v>3</v>
      </c>
      <c r="BH1988" t="s">
        <v>3</v>
      </c>
      <c r="BI1988" t="s">
        <v>3</v>
      </c>
      <c r="BJ1988" s="18" t="s">
        <v>6139</v>
      </c>
      <c r="BK1988" t="s">
        <v>3</v>
      </c>
      <c r="BL1988" t="s">
        <v>132</v>
      </c>
      <c r="BM1988" t="s">
        <v>1</v>
      </c>
      <c r="BN1988">
        <f>Tabla1[[#This Row],[precio del paquete]]</f>
        <v>14800</v>
      </c>
      <c r="BO1988" t="s">
        <v>1</v>
      </c>
      <c r="BP1988" t="s">
        <v>1</v>
      </c>
      <c r="BQ1988" t="s">
        <v>1</v>
      </c>
      <c r="BR1988" t="s">
        <v>1</v>
      </c>
      <c r="BS1988" t="s">
        <v>1</v>
      </c>
      <c r="BT1988" t="s">
        <v>1</v>
      </c>
      <c r="BU1988" t="s">
        <v>1</v>
      </c>
      <c r="BV1988" t="s">
        <v>1</v>
      </c>
      <c r="BW1988" t="s">
        <v>0</v>
      </c>
      <c r="BX1988" t="s">
        <v>1</v>
      </c>
      <c r="BY1988" t="s">
        <v>1</v>
      </c>
      <c r="BZ1988" t="s">
        <v>1</v>
      </c>
      <c r="CA1988" t="s">
        <v>1</v>
      </c>
      <c r="CB1988" t="s">
        <v>1</v>
      </c>
      <c r="CD1988" t="str" cm="1">
        <f t="array" aca="1" ref="CD1988" ca="1">eConcatenar(A1988:CB1988,"|")</f>
        <v>65CVzenbw63xJshY|PAR2021-2777|3|MEMORIAL|TABASCO|PARAISO|EJIDO PUERTO CEIBA|2021-04-09|14800|0|500|50|2|0|0|0|0|0|0|0|0|0|0|0|0|0|0|PEREZ|MADRIGAL|DORIS|SOLTERO|X|X|ENTRADA LOS PESCADORES SIN NUMERO|EJIDO PUERTO CEIBA|X|9331221154|X|X|X|ENTRADA LOS PESCADORES SIN NUMERO|X|LUNES|X|X|X|X|X|DOMICILIO |2500|12300|0|0|0|2022-01-15|2022-01-22|x|x|x|x|x|QWZGYT4O9KVTQO|x|HOMBRE|X|14800|X|X|X|X|X|X|X|X|CARDENAS|X|X|X|X|X</v>
      </c>
    </row>
    <row r="1989" spans="1:82" x14ac:dyDescent="0.25">
      <c r="A1989" t="s">
        <v>2123</v>
      </c>
      <c r="B1989" t="s">
        <v>2315</v>
      </c>
      <c r="C1989">
        <v>3</v>
      </c>
      <c r="D1989" t="s">
        <v>3183</v>
      </c>
      <c r="E1989" t="s">
        <v>3188</v>
      </c>
      <c r="F1989" t="s">
        <v>3192</v>
      </c>
      <c r="G1989" t="s">
        <v>3305</v>
      </c>
      <c r="H1989" t="s">
        <v>3873</v>
      </c>
      <c r="I1989">
        <v>14800</v>
      </c>
      <c r="J1989">
        <v>0</v>
      </c>
      <c r="K1989">
        <v>100</v>
      </c>
      <c r="L1989">
        <v>50</v>
      </c>
      <c r="M1989">
        <v>2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>
        <v>0</v>
      </c>
      <c r="Z1989">
        <v>0</v>
      </c>
      <c r="AA1989">
        <v>0</v>
      </c>
      <c r="AB1989" t="s">
        <v>4186</v>
      </c>
      <c r="AC1989" t="s">
        <v>8</v>
      </c>
      <c r="AD1989" t="s">
        <v>4487</v>
      </c>
      <c r="AE1989" t="s">
        <v>4</v>
      </c>
      <c r="AF1989" t="s">
        <v>1</v>
      </c>
      <c r="AG1989" t="s">
        <v>1</v>
      </c>
      <c r="AH1989" t="s">
        <v>5339</v>
      </c>
      <c r="AI1989" t="s">
        <v>3305</v>
      </c>
      <c r="AJ1989" t="s">
        <v>1</v>
      </c>
      <c r="AK1989">
        <v>9931529861</v>
      </c>
      <c r="AL1989" t="s">
        <v>1</v>
      </c>
      <c r="AM1989" t="s">
        <v>1</v>
      </c>
      <c r="AN1989" t="s">
        <v>1</v>
      </c>
      <c r="AO1989" t="s">
        <v>5339</v>
      </c>
      <c r="AP1989" t="s">
        <v>1</v>
      </c>
      <c r="AQ1989" t="s">
        <v>2</v>
      </c>
      <c r="AR1989" t="s">
        <v>1</v>
      </c>
      <c r="AS1989" t="s">
        <v>1</v>
      </c>
      <c r="AT1989" t="s">
        <v>1</v>
      </c>
      <c r="AU1989" t="s">
        <v>1</v>
      </c>
      <c r="AV1989" t="s">
        <v>1</v>
      </c>
      <c r="AW1989" t="s">
        <v>11</v>
      </c>
      <c r="AX1989">
        <f>Tabla1[[#This Row],[precio del paquete]]-Tabla1[[#This Row],[Saldo_Deudor]]</f>
        <v>100</v>
      </c>
      <c r="AY1989">
        <v>14700</v>
      </c>
      <c r="AZ1989">
        <v>0</v>
      </c>
      <c r="BA1989">
        <v>0</v>
      </c>
      <c r="BB1989" s="20">
        <v>0</v>
      </c>
      <c r="BC1989" t="s">
        <v>3976</v>
      </c>
      <c r="BD1989" t="s">
        <v>6034</v>
      </c>
      <c r="BE1989" t="s">
        <v>3</v>
      </c>
      <c r="BF1989" t="s">
        <v>3</v>
      </c>
      <c r="BG1989" t="s">
        <v>3</v>
      </c>
      <c r="BH1989" t="s">
        <v>3</v>
      </c>
      <c r="BI1989" t="s">
        <v>3</v>
      </c>
      <c r="BJ1989" s="19" t="s">
        <v>6139</v>
      </c>
      <c r="BK1989" t="s">
        <v>3</v>
      </c>
      <c r="BL1989" t="s">
        <v>132</v>
      </c>
      <c r="BM1989" t="s">
        <v>1</v>
      </c>
      <c r="BN1989">
        <f>Tabla1[[#This Row],[precio del paquete]]</f>
        <v>14800</v>
      </c>
      <c r="BO1989" t="s">
        <v>1</v>
      </c>
      <c r="BP1989" t="s">
        <v>1</v>
      </c>
      <c r="BQ1989" t="s">
        <v>1</v>
      </c>
      <c r="BR1989" t="s">
        <v>1</v>
      </c>
      <c r="BS1989" t="s">
        <v>1</v>
      </c>
      <c r="BT1989" t="s">
        <v>1</v>
      </c>
      <c r="BU1989" t="s">
        <v>1</v>
      </c>
      <c r="BV1989" t="s">
        <v>1</v>
      </c>
      <c r="BW1989" t="s">
        <v>0</v>
      </c>
      <c r="BX1989" t="s">
        <v>1</v>
      </c>
      <c r="BY1989" t="s">
        <v>1</v>
      </c>
      <c r="BZ1989" t="s">
        <v>1</v>
      </c>
      <c r="CA1989" t="s">
        <v>1</v>
      </c>
      <c r="CB1989" t="s">
        <v>1</v>
      </c>
      <c r="CD1989" t="str" cm="1">
        <f t="array" aca="1" ref="CD1989" ca="1">eConcatenar(A1989:CB1989,"|")</f>
        <v>PPYsmLGOuJiC6Km5|PAR2022-0118|3|MEMORIAL|TABASCO|PARAISO|EJIDO AQUILES  SERDAN|2021-06-01|14800|0|100|50|2|0|0|0|0|0|0|0|0|0|0|0|0|0|0|GARCIA|GOMEZ|ELSA|SOLTERO|X|X|CARRETERA A JALAPITA|EJIDO AQUILES  SERDAN|X|9931529861|X|X|X|CARRETERA A JALAPITA|X|LUNES|X|X|X|X|X|DOMICILIO |100|14700|0|0|0|2022-05-01|2022-05-08|x|x|x|x|x|QWZGYT4O9KVTQO|x|HOMBRE|X|14800|X|X|X|X|X|X|X|X|CARDENAS|X|X|X|X|X</v>
      </c>
    </row>
    <row r="1990" spans="1:82" x14ac:dyDescent="0.25">
      <c r="A1990" t="s">
        <v>2124</v>
      </c>
      <c r="B1990" t="s">
        <v>2904</v>
      </c>
      <c r="C1990">
        <v>3</v>
      </c>
      <c r="D1990" t="s">
        <v>3183</v>
      </c>
      <c r="E1990" t="s">
        <v>3188</v>
      </c>
      <c r="F1990" t="s">
        <v>3192</v>
      </c>
      <c r="G1990" t="s">
        <v>3625</v>
      </c>
      <c r="H1990" t="s">
        <v>3966</v>
      </c>
      <c r="I1990">
        <v>14800</v>
      </c>
      <c r="J1990">
        <v>0</v>
      </c>
      <c r="K1990">
        <v>50</v>
      </c>
      <c r="L1990">
        <v>50</v>
      </c>
      <c r="M1990">
        <v>2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0</v>
      </c>
      <c r="AB1990" t="s">
        <v>4987</v>
      </c>
      <c r="AC1990" t="s">
        <v>4988</v>
      </c>
      <c r="AD1990" t="s">
        <v>4989</v>
      </c>
      <c r="AE1990" t="s">
        <v>4</v>
      </c>
      <c r="AF1990" t="s">
        <v>1</v>
      </c>
      <c r="AG1990" t="s">
        <v>1</v>
      </c>
      <c r="AH1990" t="s">
        <v>5743</v>
      </c>
      <c r="AI1990" t="s">
        <v>3625</v>
      </c>
      <c r="AJ1990" t="s">
        <v>1</v>
      </c>
      <c r="AK1990">
        <v>9331138472</v>
      </c>
      <c r="AL1990" t="s">
        <v>1</v>
      </c>
      <c r="AM1990" t="s">
        <v>1</v>
      </c>
      <c r="AN1990" t="s">
        <v>1</v>
      </c>
      <c r="AO1990" t="s">
        <v>5743</v>
      </c>
      <c r="AP1990" t="s">
        <v>1</v>
      </c>
      <c r="AQ1990" t="s">
        <v>2</v>
      </c>
      <c r="AR1990" t="s">
        <v>1</v>
      </c>
      <c r="AS1990" t="s">
        <v>1</v>
      </c>
      <c r="AT1990" t="s">
        <v>1</v>
      </c>
      <c r="AU1990" t="s">
        <v>1</v>
      </c>
      <c r="AV1990" t="s">
        <v>1</v>
      </c>
      <c r="AW1990" t="s">
        <v>11</v>
      </c>
      <c r="AX1990">
        <f>Tabla1[[#This Row],[precio del paquete]]-Tabla1[[#This Row],[Saldo_Deudor]]</f>
        <v>50</v>
      </c>
      <c r="AY1990">
        <v>14750</v>
      </c>
      <c r="AZ1990">
        <v>0</v>
      </c>
      <c r="BA1990">
        <v>0</v>
      </c>
      <c r="BB1990" s="20">
        <v>0</v>
      </c>
      <c r="BC1990" t="s">
        <v>3966</v>
      </c>
      <c r="BD1990" t="s">
        <v>6036</v>
      </c>
      <c r="BE1990" t="s">
        <v>3</v>
      </c>
      <c r="BF1990" t="s">
        <v>3</v>
      </c>
      <c r="BG1990" t="s">
        <v>3</v>
      </c>
      <c r="BH1990" t="s">
        <v>3</v>
      </c>
      <c r="BI1990" t="s">
        <v>3</v>
      </c>
      <c r="BJ1990" s="18" t="s">
        <v>6139</v>
      </c>
      <c r="BK1990" t="s">
        <v>3</v>
      </c>
      <c r="BL1990" t="s">
        <v>132</v>
      </c>
      <c r="BM1990" t="s">
        <v>1</v>
      </c>
      <c r="BN1990">
        <f>Tabla1[[#This Row],[precio del paquete]]</f>
        <v>14800</v>
      </c>
      <c r="BO1990" t="s">
        <v>1</v>
      </c>
      <c r="BP1990" t="s">
        <v>1</v>
      </c>
      <c r="BQ1990" t="s">
        <v>1</v>
      </c>
      <c r="BR1990" t="s">
        <v>1</v>
      </c>
      <c r="BS1990" t="s">
        <v>1</v>
      </c>
      <c r="BT1990" t="s">
        <v>1</v>
      </c>
      <c r="BU1990" t="s">
        <v>1</v>
      </c>
      <c r="BV1990" t="s">
        <v>1</v>
      </c>
      <c r="BW1990" t="s">
        <v>0</v>
      </c>
      <c r="BX1990" t="s">
        <v>1</v>
      </c>
      <c r="BY1990" t="s">
        <v>1</v>
      </c>
      <c r="BZ1990" t="s">
        <v>1</v>
      </c>
      <c r="CA1990" t="s">
        <v>1</v>
      </c>
      <c r="CB1990" t="s">
        <v>1</v>
      </c>
      <c r="CD1990" t="str" cm="1">
        <f t="array" aca="1" ref="CD1990" ca="1">eConcatenar(A1990:CB1990,"|")</f>
        <v>McTJlPt4MjriYtmC|PAR2022-0114|3|MEMORIAL|TABASCO|PARAISO|VILLAPUERTO CEIBA|2022-04-01|14800|0|50|50|2|0|0|0|0|0|0|0|0|0|0|0|0|0|0|CAMPECHANO|TOTO|OLIMPIA|SOLTERO|X|X|AVENIDA 5 DE FEBRERO SIN NUMERO|VILLAPUERTO CEIBA|X|9331138472|X|X|X|AVENIDA 5 DE FEBRERO SIN NUMERO|X|LUNES|X|X|X|X|X|DOMICILIO |50|14750|0|0|0|2022-04-01|2022-04-08|x|x|x|x|x|QWZGYT4O9KVTQO|x|HOMBRE|X|14800|X|X|X|X|X|X|X|X|CARDENAS|X|X|X|X|X</v>
      </c>
    </row>
    <row r="1991" spans="1:82" x14ac:dyDescent="0.25">
      <c r="A1991" t="s">
        <v>2125</v>
      </c>
      <c r="B1991" t="s">
        <v>2205</v>
      </c>
      <c r="C1991">
        <v>3</v>
      </c>
      <c r="D1991" t="s">
        <v>3183</v>
      </c>
      <c r="E1991" t="s">
        <v>3188</v>
      </c>
      <c r="F1991" t="s">
        <v>3192</v>
      </c>
      <c r="G1991" t="s">
        <v>3245</v>
      </c>
      <c r="H1991" t="s">
        <v>3783</v>
      </c>
      <c r="I1991">
        <v>14800</v>
      </c>
      <c r="J1991">
        <v>0</v>
      </c>
      <c r="K1991">
        <v>300</v>
      </c>
      <c r="L1991">
        <v>50</v>
      </c>
      <c r="M1991">
        <v>1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0</v>
      </c>
      <c r="AB1991" t="s">
        <v>4183</v>
      </c>
      <c r="AC1991" t="s">
        <v>4217</v>
      </c>
      <c r="AD1991" t="s">
        <v>4321</v>
      </c>
      <c r="AE1991" t="s">
        <v>4</v>
      </c>
      <c r="AF1991" t="s">
        <v>1</v>
      </c>
      <c r="AG1991" t="s">
        <v>1</v>
      </c>
      <c r="AH1991" t="s">
        <v>5244</v>
      </c>
      <c r="AI1991" t="s">
        <v>3245</v>
      </c>
      <c r="AJ1991" t="s">
        <v>1</v>
      </c>
      <c r="AK1991">
        <v>9331218168</v>
      </c>
      <c r="AL1991" t="s">
        <v>1</v>
      </c>
      <c r="AM1991" t="s">
        <v>1</v>
      </c>
      <c r="AN1991" t="s">
        <v>1</v>
      </c>
      <c r="AO1991" t="s">
        <v>5244</v>
      </c>
      <c r="AP1991" t="s">
        <v>1</v>
      </c>
      <c r="AQ1991" t="s">
        <v>2</v>
      </c>
      <c r="AR1991" t="s">
        <v>1</v>
      </c>
      <c r="AS1991" t="s">
        <v>1</v>
      </c>
      <c r="AT1991" t="s">
        <v>1</v>
      </c>
      <c r="AU1991" t="s">
        <v>1</v>
      </c>
      <c r="AV1991" t="s">
        <v>1</v>
      </c>
      <c r="AW1991" t="s">
        <v>11</v>
      </c>
      <c r="AX1991">
        <f>Tabla1[[#This Row],[precio del paquete]]-Tabla1[[#This Row],[Saldo_Deudor]]</f>
        <v>1600</v>
      </c>
      <c r="AY1991">
        <v>13200</v>
      </c>
      <c r="AZ1991">
        <v>0</v>
      </c>
      <c r="BA1991">
        <v>0</v>
      </c>
      <c r="BB1991" s="20">
        <v>0</v>
      </c>
      <c r="BC1991" t="s">
        <v>3924</v>
      </c>
      <c r="BD1991" t="s">
        <v>6041</v>
      </c>
      <c r="BE1991" t="s">
        <v>3</v>
      </c>
      <c r="BF1991" t="s">
        <v>3</v>
      </c>
      <c r="BG1991" t="s">
        <v>3</v>
      </c>
      <c r="BH1991" t="s">
        <v>3</v>
      </c>
      <c r="BI1991" t="s">
        <v>3</v>
      </c>
      <c r="BJ1991" s="19" t="s">
        <v>6139</v>
      </c>
      <c r="BK1991" t="s">
        <v>3</v>
      </c>
      <c r="BL1991" t="s">
        <v>132</v>
      </c>
      <c r="BM1991" t="s">
        <v>1</v>
      </c>
      <c r="BN1991">
        <f>Tabla1[[#This Row],[precio del paquete]]</f>
        <v>14800</v>
      </c>
      <c r="BO1991" t="s">
        <v>1</v>
      </c>
      <c r="BP1991" t="s">
        <v>1</v>
      </c>
      <c r="BQ1991" t="s">
        <v>1</v>
      </c>
      <c r="BR1991" t="s">
        <v>1</v>
      </c>
      <c r="BS1991" t="s">
        <v>1</v>
      </c>
      <c r="BT1991" t="s">
        <v>1</v>
      </c>
      <c r="BU1991" t="s">
        <v>1</v>
      </c>
      <c r="BV1991" t="s">
        <v>1</v>
      </c>
      <c r="BW1991" t="s">
        <v>0</v>
      </c>
      <c r="BX1991" t="s">
        <v>1</v>
      </c>
      <c r="BY1991" t="s">
        <v>1</v>
      </c>
      <c r="BZ1991" t="s">
        <v>1</v>
      </c>
      <c r="CA1991" t="s">
        <v>1</v>
      </c>
      <c r="CB1991" t="s">
        <v>1</v>
      </c>
      <c r="CD1991" t="str" cm="1">
        <f t="array" aca="1" ref="CD1991" ca="1">eConcatenar(A1991:CB1991,"|")</f>
        <v>Lt5ubG9EnhpUsRoj|PAR2021-3359|3|MEMORIAL|TABASCO|PARAISO|CHILTEPEC|2021-10-23|14800|0|300|50|1|0|0|0|0|0|0|0|0|0|0|0|0|0|0|DE LA CRUZ|RODRIGUEZ|PABLO|SOLTERO|X|X|ENTRADA DEL RESTAURANT EL PULPO|CHILTEPEC|X|9331218168|X|X|X|ENTRADA DEL RESTAURANT EL PULPO|X|LUNES|X|X|X|X|X|DOMICILIO |1600|13200|0|0|0|2022-08-01|2022-08-08|x|x|x|x|x|QWZGYT4O9KVTQO|x|HOMBRE|X|14800|X|X|X|X|X|X|X|X|CARDENAS|X|X|X|X|X</v>
      </c>
    </row>
    <row r="1992" spans="1:82" x14ac:dyDescent="0.25">
      <c r="A1992" t="s">
        <v>2126</v>
      </c>
      <c r="B1992" t="s">
        <v>2572</v>
      </c>
      <c r="C1992">
        <v>3</v>
      </c>
      <c r="D1992" t="s">
        <v>3183</v>
      </c>
      <c r="E1992" t="s">
        <v>3188</v>
      </c>
      <c r="F1992" t="s">
        <v>3192</v>
      </c>
      <c r="G1992" t="s">
        <v>3457</v>
      </c>
      <c r="H1992" t="s">
        <v>3962</v>
      </c>
      <c r="I1992">
        <v>14800</v>
      </c>
      <c r="J1992">
        <v>0</v>
      </c>
      <c r="K1992">
        <v>100</v>
      </c>
      <c r="L1992">
        <v>50</v>
      </c>
      <c r="M1992">
        <v>1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>
        <v>0</v>
      </c>
      <c r="Z1992">
        <v>0</v>
      </c>
      <c r="AA1992">
        <v>0</v>
      </c>
      <c r="AB1992" t="s">
        <v>4744</v>
      </c>
      <c r="AC1992" t="s">
        <v>4183</v>
      </c>
      <c r="AD1992" t="s">
        <v>4234</v>
      </c>
      <c r="AE1992" t="s">
        <v>4</v>
      </c>
      <c r="AF1992" t="s">
        <v>1</v>
      </c>
      <c r="AG1992" t="s">
        <v>1</v>
      </c>
      <c r="AH1992" t="s">
        <v>3237</v>
      </c>
      <c r="AI1992" t="s">
        <v>3457</v>
      </c>
      <c r="AJ1992" t="s">
        <v>1</v>
      </c>
      <c r="AK1992">
        <v>9331060490</v>
      </c>
      <c r="AL1992" t="s">
        <v>1</v>
      </c>
      <c r="AM1992" t="s">
        <v>1</v>
      </c>
      <c r="AN1992" t="s">
        <v>1</v>
      </c>
      <c r="AO1992" t="s">
        <v>3237</v>
      </c>
      <c r="AP1992" t="s">
        <v>1</v>
      </c>
      <c r="AQ1992" t="s">
        <v>2</v>
      </c>
      <c r="AR1992" t="s">
        <v>1</v>
      </c>
      <c r="AS1992" t="s">
        <v>1</v>
      </c>
      <c r="AT1992" t="s">
        <v>1</v>
      </c>
      <c r="AU1992" t="s">
        <v>1</v>
      </c>
      <c r="AV1992" t="s">
        <v>1</v>
      </c>
      <c r="AW1992" t="s">
        <v>11</v>
      </c>
      <c r="AX1992">
        <f>Tabla1[[#This Row],[precio del paquete]]-Tabla1[[#This Row],[Saldo_Deudor]]</f>
        <v>100</v>
      </c>
      <c r="AY1992">
        <v>14700</v>
      </c>
      <c r="AZ1992">
        <v>0</v>
      </c>
      <c r="BA1992">
        <v>0</v>
      </c>
      <c r="BB1992" s="20">
        <v>0</v>
      </c>
      <c r="BC1992" t="s">
        <v>3962</v>
      </c>
      <c r="BD1992" t="s">
        <v>4153</v>
      </c>
      <c r="BE1992" t="s">
        <v>3</v>
      </c>
      <c r="BF1992" t="s">
        <v>3</v>
      </c>
      <c r="BG1992" t="s">
        <v>3</v>
      </c>
      <c r="BH1992" t="s">
        <v>3</v>
      </c>
      <c r="BI1992" t="s">
        <v>3</v>
      </c>
      <c r="BJ1992" s="18" t="s">
        <v>6139</v>
      </c>
      <c r="BK1992" t="s">
        <v>3</v>
      </c>
      <c r="BL1992" t="s">
        <v>132</v>
      </c>
      <c r="BM1992" t="s">
        <v>1</v>
      </c>
      <c r="BN1992">
        <f>Tabla1[[#This Row],[precio del paquete]]</f>
        <v>14800</v>
      </c>
      <c r="BO1992" t="s">
        <v>1</v>
      </c>
      <c r="BP1992" t="s">
        <v>1</v>
      </c>
      <c r="BQ1992" t="s">
        <v>1</v>
      </c>
      <c r="BR1992" t="s">
        <v>1</v>
      </c>
      <c r="BS1992" t="s">
        <v>1</v>
      </c>
      <c r="BT1992" t="s">
        <v>1</v>
      </c>
      <c r="BU1992" t="s">
        <v>1</v>
      </c>
      <c r="BV1992" t="s">
        <v>1</v>
      </c>
      <c r="BW1992" t="s">
        <v>0</v>
      </c>
      <c r="BX1992" t="s">
        <v>1</v>
      </c>
      <c r="BY1992" t="s">
        <v>1</v>
      </c>
      <c r="BZ1992" t="s">
        <v>1</v>
      </c>
      <c r="CA1992" t="s">
        <v>1</v>
      </c>
      <c r="CB1992" t="s">
        <v>1</v>
      </c>
      <c r="CD1992" t="str" cm="1">
        <f t="array" aca="1" ref="CD1992" ca="1">eConcatenar(A1992:CB1992,"|")</f>
        <v>1r3TckXMg9Q8DDLx|PAR2022-0101|3|MEMORIAL|TABASCO|PARAISO|NUEVO TORNO LARGO|2021-03-01|14800|0|100|50|1|0|0|0|0|0|0|0|0|0|0|0|0|0|0|MARQUES|DE LA CRUZ|GLADYS|SOLTERO|X|X|CARRETERA PRINCIPAL SIN NUMERO|NUEVO TORNO LARGO|X|9331060490|X|X|X|CARRETERA PRINCIPAL SIN NUMERO|X|LUNES|X|X|X|X|X|DOMICILIO |100|14700|0|0|0|2021-03-01|2021-03-08|x|x|x|x|x|QWZGYT4O9KVTQO|x|HOMBRE|X|14800|X|X|X|X|X|X|X|X|CARDENAS|X|X|X|X|X</v>
      </c>
    </row>
    <row r="1993" spans="1:82" x14ac:dyDescent="0.25">
      <c r="A1993" t="s">
        <v>2127</v>
      </c>
      <c r="B1993" t="s">
        <v>2693</v>
      </c>
      <c r="C1993">
        <v>3</v>
      </c>
      <c r="D1993" t="s">
        <v>3183</v>
      </c>
      <c r="E1993" t="s">
        <v>3188</v>
      </c>
      <c r="F1993" t="s">
        <v>3192</v>
      </c>
      <c r="G1993" t="s">
        <v>3518</v>
      </c>
      <c r="H1993" t="s">
        <v>3887</v>
      </c>
      <c r="I1993">
        <v>14800</v>
      </c>
      <c r="J1993">
        <v>0</v>
      </c>
      <c r="K1993">
        <v>200</v>
      </c>
      <c r="L1993">
        <v>50</v>
      </c>
      <c r="M1993">
        <v>1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0</v>
      </c>
      <c r="AA1993">
        <v>0</v>
      </c>
      <c r="AB1993" t="s">
        <v>4283</v>
      </c>
      <c r="AC1993" t="s">
        <v>4328</v>
      </c>
      <c r="AD1993" t="s">
        <v>4693</v>
      </c>
      <c r="AE1993" t="s">
        <v>4</v>
      </c>
      <c r="AF1993" t="s">
        <v>1</v>
      </c>
      <c r="AG1993" t="s">
        <v>1</v>
      </c>
      <c r="AH1993" t="s">
        <v>5605</v>
      </c>
      <c r="AI1993" t="s">
        <v>3518</v>
      </c>
      <c r="AJ1993" t="s">
        <v>1</v>
      </c>
      <c r="AK1993">
        <v>9331074263</v>
      </c>
      <c r="AL1993" t="s">
        <v>1</v>
      </c>
      <c r="AM1993" t="s">
        <v>1</v>
      </c>
      <c r="AN1993" t="s">
        <v>1</v>
      </c>
      <c r="AO1993" t="s">
        <v>5605</v>
      </c>
      <c r="AP1993" t="s">
        <v>1</v>
      </c>
      <c r="AQ1993" t="s">
        <v>2</v>
      </c>
      <c r="AR1993" t="s">
        <v>1</v>
      </c>
      <c r="AS1993" t="s">
        <v>1</v>
      </c>
      <c r="AT1993" t="s">
        <v>1</v>
      </c>
      <c r="AU1993" t="s">
        <v>1</v>
      </c>
      <c r="AV1993" t="s">
        <v>1</v>
      </c>
      <c r="AW1993" t="s">
        <v>11</v>
      </c>
      <c r="AX1993">
        <f>Tabla1[[#This Row],[precio del paquete]]-Tabla1[[#This Row],[Saldo_Deudor]]</f>
        <v>1000</v>
      </c>
      <c r="AY1993">
        <v>13800</v>
      </c>
      <c r="AZ1993">
        <v>0</v>
      </c>
      <c r="BA1993">
        <v>0</v>
      </c>
      <c r="BB1993" s="20">
        <v>0</v>
      </c>
      <c r="BC1993" t="s">
        <v>3858</v>
      </c>
      <c r="BD1993" t="s">
        <v>3987</v>
      </c>
      <c r="BE1993" t="s">
        <v>3</v>
      </c>
      <c r="BF1993" t="s">
        <v>3</v>
      </c>
      <c r="BG1993" t="s">
        <v>3</v>
      </c>
      <c r="BH1993" t="s">
        <v>3</v>
      </c>
      <c r="BI1993" t="s">
        <v>3</v>
      </c>
      <c r="BJ1993" s="19" t="s">
        <v>6139</v>
      </c>
      <c r="BK1993" t="s">
        <v>3</v>
      </c>
      <c r="BL1993" t="s">
        <v>132</v>
      </c>
      <c r="BM1993" t="s">
        <v>1</v>
      </c>
      <c r="BN1993">
        <f>Tabla1[[#This Row],[precio del paquete]]</f>
        <v>14800</v>
      </c>
      <c r="BO1993" t="s">
        <v>1</v>
      </c>
      <c r="BP1993" t="s">
        <v>1</v>
      </c>
      <c r="BQ1993" t="s">
        <v>1</v>
      </c>
      <c r="BR1993" t="s">
        <v>1</v>
      </c>
      <c r="BS1993" t="s">
        <v>1</v>
      </c>
      <c r="BT1993" t="s">
        <v>1</v>
      </c>
      <c r="BU1993" t="s">
        <v>1</v>
      </c>
      <c r="BV1993" t="s">
        <v>1</v>
      </c>
      <c r="BW1993" t="s">
        <v>0</v>
      </c>
      <c r="BX1993" t="s">
        <v>1</v>
      </c>
      <c r="BY1993" t="s">
        <v>1</v>
      </c>
      <c r="BZ1993" t="s">
        <v>1</v>
      </c>
      <c r="CA1993" t="s">
        <v>1</v>
      </c>
      <c r="CB1993" t="s">
        <v>1</v>
      </c>
      <c r="CD1993" t="str" cm="1">
        <f t="array" aca="1" ref="CD1993" ca="1">eConcatenar(A1993:CB1993,"|")</f>
        <v>40AdG64vfrQ2aK83|PAR2021-2906|3|MEMORIAL|TABASCO|PARAISO|RANCHERIA JALAPITA|2021-09-13|14800|0|200|50|1|0|0|0|0|0|0|0|0|0|0|0|0|0|0|CORDOVA|CUPIL|MARCOLFA|SOLTERO|X|X|CARRETERA A LA PLAYA EL MORRAL|RANCHERIA JALAPITA|X|9331074263|X|X|X|CARRETERA A LA PLAYA EL MORRAL|X|LUNES|X|X|X|X|X|DOMICILIO |1000|13800|0|0|0|2021-11-19|2021-11-26|x|x|x|x|x|QWZGYT4O9KVTQO|x|HOMBRE|X|14800|X|X|X|X|X|X|X|X|CARDENAS|X|X|X|X|X</v>
      </c>
    </row>
    <row r="1994" spans="1:82" x14ac:dyDescent="0.25">
      <c r="A1994" t="s">
        <v>2128</v>
      </c>
      <c r="B1994" t="s">
        <v>3182</v>
      </c>
      <c r="C1994">
        <v>3</v>
      </c>
      <c r="D1994" t="s">
        <v>3187</v>
      </c>
      <c r="E1994" t="s">
        <v>3188</v>
      </c>
      <c r="F1994" t="s">
        <v>3192</v>
      </c>
      <c r="G1994" t="s">
        <v>3752</v>
      </c>
      <c r="H1994" t="s">
        <v>4173</v>
      </c>
      <c r="I1994">
        <v>12900</v>
      </c>
      <c r="J1994">
        <v>0</v>
      </c>
      <c r="K1994">
        <v>200</v>
      </c>
      <c r="L1994">
        <v>50</v>
      </c>
      <c r="M1994">
        <v>1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>
        <v>0</v>
      </c>
      <c r="Z1994">
        <v>0</v>
      </c>
      <c r="AA1994">
        <v>0</v>
      </c>
      <c r="AB1994" t="s">
        <v>4283</v>
      </c>
      <c r="AC1994" t="s">
        <v>4224</v>
      </c>
      <c r="AD1994" t="s">
        <v>4306</v>
      </c>
      <c r="AE1994" t="s">
        <v>4</v>
      </c>
      <c r="AF1994" t="s">
        <v>1</v>
      </c>
      <c r="AG1994" t="s">
        <v>1</v>
      </c>
      <c r="AH1994" t="s">
        <v>3752</v>
      </c>
      <c r="AI1994" t="s">
        <v>3752</v>
      </c>
      <c r="AJ1994" t="s">
        <v>1</v>
      </c>
      <c r="AK1994">
        <v>9331325997</v>
      </c>
      <c r="AL1994" t="s">
        <v>1</v>
      </c>
      <c r="AM1994" t="s">
        <v>1</v>
      </c>
      <c r="AN1994" t="s">
        <v>1</v>
      </c>
      <c r="AO1994" t="s">
        <v>3752</v>
      </c>
      <c r="AP1994" t="s">
        <v>1</v>
      </c>
      <c r="AQ1994" t="s">
        <v>2</v>
      </c>
      <c r="AR1994" t="s">
        <v>1</v>
      </c>
      <c r="AS1994" t="s">
        <v>1</v>
      </c>
      <c r="AT1994" t="s">
        <v>1</v>
      </c>
      <c r="AU1994" t="s">
        <v>1</v>
      </c>
      <c r="AV1994" t="s">
        <v>1</v>
      </c>
      <c r="AW1994" t="s">
        <v>11</v>
      </c>
      <c r="AX1994">
        <f>Tabla1[[#This Row],[precio del paquete]]-Tabla1[[#This Row],[Saldo_Deudor]]</f>
        <v>11850</v>
      </c>
      <c r="AY1994">
        <v>1050</v>
      </c>
      <c r="AZ1994">
        <v>0</v>
      </c>
      <c r="BA1994">
        <v>0</v>
      </c>
      <c r="BB1994" s="20">
        <v>0</v>
      </c>
      <c r="BC1994" t="s">
        <v>3833</v>
      </c>
      <c r="BD1994" t="s">
        <v>4084</v>
      </c>
      <c r="BE1994" t="s">
        <v>3</v>
      </c>
      <c r="BF1994" t="s">
        <v>3</v>
      </c>
      <c r="BG1994" t="s">
        <v>3</v>
      </c>
      <c r="BH1994" t="s">
        <v>3</v>
      </c>
      <c r="BI1994" t="s">
        <v>3</v>
      </c>
      <c r="BJ1994" s="18" t="s">
        <v>6139</v>
      </c>
      <c r="BK1994" t="s">
        <v>3</v>
      </c>
      <c r="BL1994" t="s">
        <v>132</v>
      </c>
      <c r="BM1994" t="s">
        <v>1</v>
      </c>
      <c r="BN1994">
        <f>Tabla1[[#This Row],[precio del paquete]]</f>
        <v>12900</v>
      </c>
      <c r="BO1994" t="s">
        <v>1</v>
      </c>
      <c r="BP1994" t="s">
        <v>1</v>
      </c>
      <c r="BQ1994" t="s">
        <v>1</v>
      </c>
      <c r="BR1994" t="s">
        <v>1</v>
      </c>
      <c r="BS1994" t="s">
        <v>1</v>
      </c>
      <c r="BT1994" t="s">
        <v>1</v>
      </c>
      <c r="BU1994" t="s">
        <v>1</v>
      </c>
      <c r="BV1994" t="s">
        <v>1</v>
      </c>
      <c r="BW1994" t="s">
        <v>0</v>
      </c>
      <c r="BX1994" t="s">
        <v>1</v>
      </c>
      <c r="BY1994" t="s">
        <v>1</v>
      </c>
      <c r="BZ1994" t="s">
        <v>1</v>
      </c>
      <c r="CA1994" t="s">
        <v>1</v>
      </c>
      <c r="CB1994" t="s">
        <v>1</v>
      </c>
      <c r="CD1994" t="str" cm="1">
        <f t="array" aca="1" ref="CD1994" ca="1">eConcatenar(A1994:CB1994,"|")</f>
        <v>1vuQ5aTAMxYllAv8|PAR2020-1765|3|ECONOLINE|TABASCO|PARAISO|CHILTEPEC SECCION B|2020-08-31|12900|0|200|50|1|0|0|0|0|0|0|0|0|0|0|0|0|0|0|CORDOVA|DOMINGUEZ|GUADALUPE|SOLTERO|X|X|CHILTEPEC SECCION B|CHILTEPEC SECCION B|X|9331325997|X|X|X|CHILTEPEC SECCION B|X|LUNES|X|X|X|X|X|DOMICILIO |11850|1050|0|0|0|2021-08-11|2021-08-18|x|x|x|x|x|QWZGYT4O9KVTQO|x|HOMBRE|X|12900|X|X|X|X|X|X|X|X|CARDENAS|X|X|X|X|X</v>
      </c>
    </row>
    <row r="1995" spans="1:82" x14ac:dyDescent="0.25">
      <c r="A1995" t="s">
        <v>2129</v>
      </c>
      <c r="B1995" t="s">
        <v>2643</v>
      </c>
      <c r="C1995">
        <v>3</v>
      </c>
      <c r="D1995" t="s">
        <v>3187</v>
      </c>
      <c r="E1995" t="s">
        <v>3188</v>
      </c>
      <c r="F1995" t="s">
        <v>3192</v>
      </c>
      <c r="G1995" t="s">
        <v>3496</v>
      </c>
      <c r="H1995" t="s">
        <v>3990</v>
      </c>
      <c r="I1995">
        <v>12900</v>
      </c>
      <c r="J1995">
        <v>0</v>
      </c>
      <c r="K1995">
        <v>200</v>
      </c>
      <c r="L1995">
        <v>50</v>
      </c>
      <c r="M1995">
        <v>1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0</v>
      </c>
      <c r="Z1995">
        <v>0</v>
      </c>
      <c r="AA1995">
        <v>0</v>
      </c>
      <c r="AB1995" t="s">
        <v>4428</v>
      </c>
      <c r="AC1995" t="s">
        <v>4201</v>
      </c>
      <c r="AD1995" t="s">
        <v>4795</v>
      </c>
      <c r="AE1995" t="s">
        <v>4</v>
      </c>
      <c r="AF1995" t="s">
        <v>1</v>
      </c>
      <c r="AG1995" t="s">
        <v>1</v>
      </c>
      <c r="AH1995" t="s">
        <v>5562</v>
      </c>
      <c r="AI1995" t="s">
        <v>3496</v>
      </c>
      <c r="AJ1995" t="s">
        <v>1</v>
      </c>
      <c r="AK1995">
        <v>9331135662</v>
      </c>
      <c r="AL1995" t="s">
        <v>1</v>
      </c>
      <c r="AM1995" t="s">
        <v>1</v>
      </c>
      <c r="AN1995" t="s">
        <v>1</v>
      </c>
      <c r="AO1995" t="s">
        <v>5562</v>
      </c>
      <c r="AP1995" t="s">
        <v>1</v>
      </c>
      <c r="AQ1995" t="s">
        <v>2</v>
      </c>
      <c r="AR1995" t="s">
        <v>1</v>
      </c>
      <c r="AS1995" t="s">
        <v>1</v>
      </c>
      <c r="AT1995" t="s">
        <v>1</v>
      </c>
      <c r="AU1995" t="s">
        <v>1</v>
      </c>
      <c r="AV1995" t="s">
        <v>1</v>
      </c>
      <c r="AW1995" t="s">
        <v>11</v>
      </c>
      <c r="AX1995">
        <f>Tabla1[[#This Row],[precio del paquete]]-Tabla1[[#This Row],[Saldo_Deudor]]</f>
        <v>8350</v>
      </c>
      <c r="AY1995">
        <v>4550</v>
      </c>
      <c r="AZ1995">
        <v>0</v>
      </c>
      <c r="BA1995">
        <v>0</v>
      </c>
      <c r="BB1995" s="20">
        <v>0</v>
      </c>
      <c r="BC1995" t="s">
        <v>3924</v>
      </c>
      <c r="BD1995" t="s">
        <v>6041</v>
      </c>
      <c r="BE1995" t="s">
        <v>3</v>
      </c>
      <c r="BF1995" t="s">
        <v>3</v>
      </c>
      <c r="BG1995" t="s">
        <v>3</v>
      </c>
      <c r="BH1995" t="s">
        <v>3</v>
      </c>
      <c r="BI1995" t="s">
        <v>3</v>
      </c>
      <c r="BJ1995" s="19" t="s">
        <v>6139</v>
      </c>
      <c r="BK1995" t="s">
        <v>3</v>
      </c>
      <c r="BL1995" t="s">
        <v>132</v>
      </c>
      <c r="BM1995" t="s">
        <v>1</v>
      </c>
      <c r="BN1995">
        <f>Tabla1[[#This Row],[precio del paquete]]</f>
        <v>12900</v>
      </c>
      <c r="BO1995" t="s">
        <v>1</v>
      </c>
      <c r="BP1995" t="s">
        <v>1</v>
      </c>
      <c r="BQ1995" t="s">
        <v>1</v>
      </c>
      <c r="BR1995" t="s">
        <v>1</v>
      </c>
      <c r="BS1995" t="s">
        <v>1</v>
      </c>
      <c r="BT1995" t="s">
        <v>1</v>
      </c>
      <c r="BU1995" t="s">
        <v>1</v>
      </c>
      <c r="BV1995" t="s">
        <v>1</v>
      </c>
      <c r="BW1995" t="s">
        <v>0</v>
      </c>
      <c r="BX1995" t="s">
        <v>1</v>
      </c>
      <c r="BY1995" t="s">
        <v>1</v>
      </c>
      <c r="BZ1995" t="s">
        <v>1</v>
      </c>
      <c r="CA1995" t="s">
        <v>1</v>
      </c>
      <c r="CB1995" t="s">
        <v>1</v>
      </c>
      <c r="CD1995" t="str" cm="1">
        <f t="array" aca="1" ref="CD1995" ca="1">eConcatenar(A1995:CB1995,"|")</f>
        <v>8e7XBvKi8RMpwkwl|PAR2019-0001|3|ECONOLINE|TABASCO|PARAISO|PUERTO CEIBA CARRIZAL|2019-03-01|12900|0|200|50|1|0|0|0|0|0|0|0|0|0|0|0|0|0|0|IZQUIERDO|HERNANDEZ|MARBELLA|SOLTERO|X|X|CALLE LOS DELFINES|PUERTO CEIBA CARRIZAL|X|9331135662|X|X|X|CALLE LOS DELFINES|X|LUNES|X|X|X|X|X|DOMICILIO |8350|4550|0|0|0|2022-08-01|2022-08-08|x|x|x|x|x|QWZGYT4O9KVTQO|x|HOMBRE|X|12900|X|X|X|X|X|X|X|X|CARDENAS|X|X|X|X|X</v>
      </c>
    </row>
    <row r="1996" spans="1:82" x14ac:dyDescent="0.25">
      <c r="A1996" t="s">
        <v>2130</v>
      </c>
      <c r="B1996" t="s">
        <v>2859</v>
      </c>
      <c r="C1996">
        <v>3</v>
      </c>
      <c r="D1996" t="s">
        <v>3187</v>
      </c>
      <c r="E1996" t="s">
        <v>3188</v>
      </c>
      <c r="F1996" t="s">
        <v>3192</v>
      </c>
      <c r="G1996" t="s">
        <v>3609</v>
      </c>
      <c r="H1996" t="s">
        <v>4068</v>
      </c>
      <c r="I1996">
        <v>12900</v>
      </c>
      <c r="J1996">
        <v>0</v>
      </c>
      <c r="K1996">
        <v>200</v>
      </c>
      <c r="L1996">
        <v>50</v>
      </c>
      <c r="M1996">
        <v>1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0</v>
      </c>
      <c r="AA1996">
        <v>0</v>
      </c>
      <c r="AB1996" t="s">
        <v>4346</v>
      </c>
      <c r="AC1996" t="s">
        <v>4221</v>
      </c>
      <c r="AD1996" t="s">
        <v>4353</v>
      </c>
      <c r="AE1996" t="s">
        <v>4</v>
      </c>
      <c r="AF1996" t="s">
        <v>1</v>
      </c>
      <c r="AG1996" t="s">
        <v>1</v>
      </c>
      <c r="AH1996" t="s">
        <v>5710</v>
      </c>
      <c r="AI1996" t="s">
        <v>3609</v>
      </c>
      <c r="AJ1996" t="s">
        <v>1</v>
      </c>
      <c r="AK1996">
        <v>5520114553</v>
      </c>
      <c r="AL1996" t="s">
        <v>1</v>
      </c>
      <c r="AM1996" t="s">
        <v>1</v>
      </c>
      <c r="AN1996" t="s">
        <v>1</v>
      </c>
      <c r="AO1996" t="s">
        <v>5710</v>
      </c>
      <c r="AP1996" t="s">
        <v>1</v>
      </c>
      <c r="AQ1996" t="s">
        <v>2</v>
      </c>
      <c r="AR1996" t="s">
        <v>1</v>
      </c>
      <c r="AS1996" t="s">
        <v>1</v>
      </c>
      <c r="AT1996" t="s">
        <v>1</v>
      </c>
      <c r="AU1996" t="s">
        <v>1</v>
      </c>
      <c r="AV1996" t="s">
        <v>1</v>
      </c>
      <c r="AW1996" t="s">
        <v>11</v>
      </c>
      <c r="AX1996">
        <f>Tabla1[[#This Row],[precio del paquete]]-Tabla1[[#This Row],[Saldo_Deudor]]</f>
        <v>4850</v>
      </c>
      <c r="AY1996">
        <v>8050</v>
      </c>
      <c r="AZ1996">
        <v>0</v>
      </c>
      <c r="BA1996">
        <v>0</v>
      </c>
      <c r="BB1996" s="20">
        <v>0</v>
      </c>
      <c r="BC1996" t="s">
        <v>4124</v>
      </c>
      <c r="BD1996" t="s">
        <v>4103</v>
      </c>
      <c r="BE1996" t="s">
        <v>3</v>
      </c>
      <c r="BF1996" t="s">
        <v>3</v>
      </c>
      <c r="BG1996" t="s">
        <v>3</v>
      </c>
      <c r="BH1996" t="s">
        <v>3</v>
      </c>
      <c r="BI1996" t="s">
        <v>3</v>
      </c>
      <c r="BJ1996" s="18" t="s">
        <v>6139</v>
      </c>
      <c r="BK1996" t="s">
        <v>3</v>
      </c>
      <c r="BL1996" t="s">
        <v>132</v>
      </c>
      <c r="BM1996" t="s">
        <v>1</v>
      </c>
      <c r="BN1996">
        <f>Tabla1[[#This Row],[precio del paquete]]</f>
        <v>12900</v>
      </c>
      <c r="BO1996" t="s">
        <v>1</v>
      </c>
      <c r="BP1996" t="s">
        <v>1</v>
      </c>
      <c r="BQ1996" t="s">
        <v>1</v>
      </c>
      <c r="BR1996" t="s">
        <v>1</v>
      </c>
      <c r="BS1996" t="s">
        <v>1</v>
      </c>
      <c r="BT1996" t="s">
        <v>1</v>
      </c>
      <c r="BU1996" t="s">
        <v>1</v>
      </c>
      <c r="BV1996" t="s">
        <v>1</v>
      </c>
      <c r="BW1996" t="s">
        <v>0</v>
      </c>
      <c r="BX1996" t="s">
        <v>1</v>
      </c>
      <c r="BY1996" t="s">
        <v>1</v>
      </c>
      <c r="BZ1996" t="s">
        <v>1</v>
      </c>
      <c r="CA1996" t="s">
        <v>1</v>
      </c>
      <c r="CB1996" t="s">
        <v>1</v>
      </c>
      <c r="CD1996" t="str" cm="1">
        <f t="array" aca="1" ref="CD1996" ca="1">eConcatenar(A1996:CB1996,"|")</f>
        <v>z69M46DdsYZ10Fst|PAR2020-1535|3|ECONOLINE|TABASCO|PARAISO|TORNO LARGO|2020-05-08|12900|0|200|50|1|0|0|0|0|0|0|0|0|0|0|0|0|0|0|FLORES|GONZALEZ|BARTOLO|SOLTERO|X|X|CALLE DE LA ABARROTERA|TORNO LARGO|X|5520114553|X|X|X|CALLE DE LA ABARROTERA|X|LUNES|X|X|X|X|X|DOMICILIO |4850|8050|0|0|0|2022-01-21|2022-01-28|x|x|x|x|x|QWZGYT4O9KVTQO|x|HOMBRE|X|12900|X|X|X|X|X|X|X|X|CARDENAS|X|X|X|X|X</v>
      </c>
    </row>
    <row r="1997" spans="1:82" x14ac:dyDescent="0.25">
      <c r="A1997" t="s">
        <v>2131</v>
      </c>
      <c r="B1997" t="s">
        <v>2670</v>
      </c>
      <c r="C1997">
        <v>3</v>
      </c>
      <c r="D1997" t="s">
        <v>3187</v>
      </c>
      <c r="E1997" t="s">
        <v>3188</v>
      </c>
      <c r="F1997" t="s">
        <v>3192</v>
      </c>
      <c r="G1997" t="s">
        <v>3501</v>
      </c>
      <c r="H1997" t="s">
        <v>3879</v>
      </c>
      <c r="I1997">
        <v>12900</v>
      </c>
      <c r="J1997">
        <v>0</v>
      </c>
      <c r="K1997">
        <v>200</v>
      </c>
      <c r="L1997">
        <v>50</v>
      </c>
      <c r="M1997">
        <v>1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0</v>
      </c>
      <c r="Z1997">
        <v>0</v>
      </c>
      <c r="AA1997">
        <v>0</v>
      </c>
      <c r="AB1997" t="s">
        <v>4318</v>
      </c>
      <c r="AC1997" t="s">
        <v>4212</v>
      </c>
      <c r="AD1997" t="s">
        <v>4810</v>
      </c>
      <c r="AE1997" t="s">
        <v>4</v>
      </c>
      <c r="AF1997" t="s">
        <v>1</v>
      </c>
      <c r="AG1997" t="s">
        <v>1</v>
      </c>
      <c r="AH1997" t="s">
        <v>5584</v>
      </c>
      <c r="AI1997" t="s">
        <v>3501</v>
      </c>
      <c r="AJ1997" t="s">
        <v>1</v>
      </c>
      <c r="AK1997">
        <v>9331292590</v>
      </c>
      <c r="AL1997" t="s">
        <v>1</v>
      </c>
      <c r="AM1997" t="s">
        <v>1</v>
      </c>
      <c r="AN1997" t="s">
        <v>1</v>
      </c>
      <c r="AO1997" t="s">
        <v>5584</v>
      </c>
      <c r="AP1997" t="s">
        <v>1</v>
      </c>
      <c r="AQ1997" t="s">
        <v>2</v>
      </c>
      <c r="AR1997" t="s">
        <v>1</v>
      </c>
      <c r="AS1997" t="s">
        <v>1</v>
      </c>
      <c r="AT1997" t="s">
        <v>1</v>
      </c>
      <c r="AU1997" t="s">
        <v>1</v>
      </c>
      <c r="AV1997" t="s">
        <v>1</v>
      </c>
      <c r="AW1997" t="s">
        <v>11</v>
      </c>
      <c r="AX1997">
        <f>Tabla1[[#This Row],[precio del paquete]]-Tabla1[[#This Row],[Saldo_Deudor]]</f>
        <v>12700</v>
      </c>
      <c r="AY1997">
        <v>200</v>
      </c>
      <c r="AZ1997">
        <v>0</v>
      </c>
      <c r="BA1997">
        <v>0</v>
      </c>
      <c r="BB1997" s="20">
        <v>0</v>
      </c>
      <c r="BC1997" t="s">
        <v>5975</v>
      </c>
      <c r="BD1997" t="s">
        <v>6011</v>
      </c>
      <c r="BE1997" t="s">
        <v>3</v>
      </c>
      <c r="BF1997" t="s">
        <v>3</v>
      </c>
      <c r="BG1997" t="s">
        <v>3</v>
      </c>
      <c r="BH1997" t="s">
        <v>3</v>
      </c>
      <c r="BI1997" t="s">
        <v>3</v>
      </c>
      <c r="BJ1997" s="19" t="s">
        <v>6139</v>
      </c>
      <c r="BK1997" t="s">
        <v>3</v>
      </c>
      <c r="BL1997" t="s">
        <v>132</v>
      </c>
      <c r="BM1997" t="s">
        <v>1</v>
      </c>
      <c r="BN1997">
        <f>Tabla1[[#This Row],[precio del paquete]]</f>
        <v>12900</v>
      </c>
      <c r="BO1997" t="s">
        <v>1</v>
      </c>
      <c r="BP1997" t="s">
        <v>1</v>
      </c>
      <c r="BQ1997" t="s">
        <v>1</v>
      </c>
      <c r="BR1997" t="s">
        <v>1</v>
      </c>
      <c r="BS1997" t="s">
        <v>1</v>
      </c>
      <c r="BT1997" t="s">
        <v>1</v>
      </c>
      <c r="BU1997" t="s">
        <v>1</v>
      </c>
      <c r="BV1997" t="s">
        <v>1</v>
      </c>
      <c r="BW1997" t="s">
        <v>0</v>
      </c>
      <c r="BX1997" t="s">
        <v>1</v>
      </c>
      <c r="BY1997" t="s">
        <v>1</v>
      </c>
      <c r="BZ1997" t="s">
        <v>1</v>
      </c>
      <c r="CA1997" t="s">
        <v>1</v>
      </c>
      <c r="CB1997" t="s">
        <v>1</v>
      </c>
      <c r="CD1997" t="str" cm="1">
        <f t="array" aca="1" ref="CD1997" ca="1">eConcatenar(A1997:CB1997,"|")</f>
        <v>6Bdr773kjrYDPHLS|PAR2019-2763|3|ECONOLINE|TABASCO|PARAISO|RANCHERIA AQUILES SERDAN|2019-09-25|12900|0|200|50|1|0|0|0|0|0|0|0|0|0|0|0|0|0|0|GALMICHE|RAMIREZ|FATIMA DEL CARMEN|SOLTERO|X|X|ENTRADA POLLO AMY|RANCHERIA AQUILES SERDAN|X|9331292590|X|X|X|ENTRADA POLLO AMY|X|LUNES|X|X|X|X|X|DOMICILIO |12700|200|0|0|0|2022-11-21|2022-11-28|x|x|x|x|x|QWZGYT4O9KVTQO|x|HOMBRE|X|12900|X|X|X|X|X|X|X|X|CARDENAS|X|X|X|X|X</v>
      </c>
    </row>
    <row r="1998" spans="1:82" x14ac:dyDescent="0.25">
      <c r="A1998" t="s">
        <v>2132</v>
      </c>
      <c r="B1998" t="s">
        <v>2327</v>
      </c>
      <c r="C1998">
        <v>3</v>
      </c>
      <c r="D1998" t="s">
        <v>3183</v>
      </c>
      <c r="E1998" t="s">
        <v>3188</v>
      </c>
      <c r="F1998" t="s">
        <v>3192</v>
      </c>
      <c r="G1998" t="s">
        <v>3311</v>
      </c>
      <c r="H1998" t="s">
        <v>3766</v>
      </c>
      <c r="I1998">
        <v>14800</v>
      </c>
      <c r="J1998">
        <v>0</v>
      </c>
      <c r="K1998">
        <v>500</v>
      </c>
      <c r="L1998">
        <v>50</v>
      </c>
      <c r="M1998">
        <v>1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>
        <v>0</v>
      </c>
      <c r="Z1998">
        <v>0</v>
      </c>
      <c r="AA1998">
        <v>0</v>
      </c>
      <c r="AB1998" t="s">
        <v>4504</v>
      </c>
      <c r="AC1998" t="s">
        <v>4201</v>
      </c>
      <c r="AD1998" t="s">
        <v>4488</v>
      </c>
      <c r="AE1998" t="s">
        <v>4</v>
      </c>
      <c r="AF1998" t="s">
        <v>1</v>
      </c>
      <c r="AG1998" t="s">
        <v>1</v>
      </c>
      <c r="AH1998" t="s">
        <v>5346</v>
      </c>
      <c r="AI1998" t="s">
        <v>3311</v>
      </c>
      <c r="AJ1998" t="s">
        <v>1</v>
      </c>
      <c r="AK1998">
        <v>9331133237</v>
      </c>
      <c r="AL1998" t="s">
        <v>1</v>
      </c>
      <c r="AM1998" t="s">
        <v>1</v>
      </c>
      <c r="AN1998" t="s">
        <v>1</v>
      </c>
      <c r="AO1998" t="s">
        <v>5346</v>
      </c>
      <c r="AP1998" t="s">
        <v>1</v>
      </c>
      <c r="AQ1998" t="s">
        <v>2</v>
      </c>
      <c r="AR1998" t="s">
        <v>1</v>
      </c>
      <c r="AS1998" t="s">
        <v>1</v>
      </c>
      <c r="AT1998" t="s">
        <v>1</v>
      </c>
      <c r="AU1998" t="s">
        <v>1</v>
      </c>
      <c r="AV1998" t="s">
        <v>1</v>
      </c>
      <c r="AW1998" t="s">
        <v>11</v>
      </c>
      <c r="AX1998">
        <f>Tabla1[[#This Row],[precio del paquete]]-Tabla1[[#This Row],[Saldo_Deudor]]</f>
        <v>14600</v>
      </c>
      <c r="AY1998">
        <v>200</v>
      </c>
      <c r="AZ1998">
        <v>0</v>
      </c>
      <c r="BA1998">
        <v>0</v>
      </c>
      <c r="BB1998" s="20">
        <v>0</v>
      </c>
      <c r="BC1998" t="s">
        <v>5975</v>
      </c>
      <c r="BD1998" t="s">
        <v>6011</v>
      </c>
      <c r="BE1998" t="s">
        <v>3</v>
      </c>
      <c r="BF1998" t="s">
        <v>3</v>
      </c>
      <c r="BG1998" t="s">
        <v>3</v>
      </c>
      <c r="BH1998" t="s">
        <v>3</v>
      </c>
      <c r="BI1998" t="s">
        <v>3</v>
      </c>
      <c r="BJ1998" s="18" t="s">
        <v>6139</v>
      </c>
      <c r="BK1998" t="s">
        <v>3</v>
      </c>
      <c r="BL1998" t="s">
        <v>132</v>
      </c>
      <c r="BM1998" t="s">
        <v>1</v>
      </c>
      <c r="BN1998">
        <f>Tabla1[[#This Row],[precio del paquete]]</f>
        <v>14800</v>
      </c>
      <c r="BO1998" t="s">
        <v>1</v>
      </c>
      <c r="BP1998" t="s">
        <v>1</v>
      </c>
      <c r="BQ1998" t="s">
        <v>1</v>
      </c>
      <c r="BR1998" t="s">
        <v>1</v>
      </c>
      <c r="BS1998" t="s">
        <v>1</v>
      </c>
      <c r="BT1998" t="s">
        <v>1</v>
      </c>
      <c r="BU1998" t="s">
        <v>1</v>
      </c>
      <c r="BV1998" t="s">
        <v>1</v>
      </c>
      <c r="BW1998" t="s">
        <v>0</v>
      </c>
      <c r="BX1998" t="s">
        <v>1</v>
      </c>
      <c r="BY1998" t="s">
        <v>1</v>
      </c>
      <c r="BZ1998" t="s">
        <v>1</v>
      </c>
      <c r="CA1998" t="s">
        <v>1</v>
      </c>
      <c r="CB1998" t="s">
        <v>1</v>
      </c>
      <c r="CD1998" t="str" cm="1">
        <f t="array" aca="1" ref="CD1998" ca="1">eConcatenar(A1998:CB1998,"|")</f>
        <v>MAA8UfSFA2q38Py5|PAR2021-3959|3|MEMORIAL|TABASCO|PARAISO|EJIDO CHILTEPEC|2021-10-12|14800|0|500|50|1|0|0|0|0|0|0|0|0|0|0|0|0|0|0|BELTRAN|HERNANDEZ|RAMON|SOLTERO|X|X|LOCALIDAD CHILTEPEC SECCION TANQUE|EJIDO CHILTEPEC|X|9331133237|X|X|X|LOCALIDAD CHILTEPEC SECCION TANQUE|X|LUNES|X|X|X|X|X|DOMICILIO |14600|200|0|0|0|2022-11-21|2022-11-28|x|x|x|x|x|QWZGYT4O9KVTQO|x|HOMBRE|X|14800|X|X|X|X|X|X|X|X|CARDENAS|X|X|X|X|X</v>
      </c>
    </row>
    <row r="1999" spans="1:82" x14ac:dyDescent="0.25">
      <c r="A1999" t="s">
        <v>2133</v>
      </c>
      <c r="B1999" t="s">
        <v>2698</v>
      </c>
      <c r="C1999">
        <v>3</v>
      </c>
      <c r="D1999" t="s">
        <v>3183</v>
      </c>
      <c r="E1999" t="s">
        <v>3188</v>
      </c>
      <c r="F1999" t="s">
        <v>3192</v>
      </c>
      <c r="G1999" t="s">
        <v>3521</v>
      </c>
      <c r="H1999" t="s">
        <v>3813</v>
      </c>
      <c r="I1999">
        <v>14800</v>
      </c>
      <c r="J1999">
        <v>0</v>
      </c>
      <c r="K1999">
        <v>200</v>
      </c>
      <c r="L1999">
        <v>50</v>
      </c>
      <c r="M1999">
        <v>1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0</v>
      </c>
      <c r="AB1999" t="s">
        <v>4642</v>
      </c>
      <c r="AC1999" t="s">
        <v>4381</v>
      </c>
      <c r="AD1999" t="s">
        <v>4834</v>
      </c>
      <c r="AE1999" t="s">
        <v>4</v>
      </c>
      <c r="AF1999" t="s">
        <v>1</v>
      </c>
      <c r="AG1999" t="s">
        <v>1</v>
      </c>
      <c r="AH1999" t="s">
        <v>5610</v>
      </c>
      <c r="AI1999" t="s">
        <v>3521</v>
      </c>
      <c r="AJ1999" t="s">
        <v>1</v>
      </c>
      <c r="AK1999">
        <v>9334063471</v>
      </c>
      <c r="AL1999" t="s">
        <v>1</v>
      </c>
      <c r="AM1999" t="s">
        <v>1</v>
      </c>
      <c r="AN1999" t="s">
        <v>1</v>
      </c>
      <c r="AO1999" t="s">
        <v>5610</v>
      </c>
      <c r="AP1999" t="s">
        <v>1</v>
      </c>
      <c r="AQ1999" t="s">
        <v>2</v>
      </c>
      <c r="AR1999" t="s">
        <v>1</v>
      </c>
      <c r="AS1999" t="s">
        <v>1</v>
      </c>
      <c r="AT1999" t="s">
        <v>1</v>
      </c>
      <c r="AU1999" t="s">
        <v>1</v>
      </c>
      <c r="AV1999" t="s">
        <v>1</v>
      </c>
      <c r="AW1999" t="s">
        <v>11</v>
      </c>
      <c r="AX1999">
        <f>Tabla1[[#This Row],[precio del paquete]]-Tabla1[[#This Row],[Saldo_Deudor]]</f>
        <v>14600</v>
      </c>
      <c r="AY1999">
        <v>200</v>
      </c>
      <c r="AZ1999">
        <v>0</v>
      </c>
      <c r="BA1999">
        <v>0</v>
      </c>
      <c r="BB1999" s="20">
        <v>0</v>
      </c>
      <c r="BC1999" t="s">
        <v>4124</v>
      </c>
      <c r="BD1999" t="s">
        <v>4103</v>
      </c>
      <c r="BE1999" t="s">
        <v>3</v>
      </c>
      <c r="BF1999" t="s">
        <v>3</v>
      </c>
      <c r="BG1999" t="s">
        <v>3</v>
      </c>
      <c r="BH1999" t="s">
        <v>3</v>
      </c>
      <c r="BI1999" t="s">
        <v>3</v>
      </c>
      <c r="BJ1999" s="19" t="s">
        <v>6139</v>
      </c>
      <c r="BK1999" t="s">
        <v>3</v>
      </c>
      <c r="BL1999" t="s">
        <v>132</v>
      </c>
      <c r="BM1999" t="s">
        <v>1</v>
      </c>
      <c r="BN1999">
        <f>Tabla1[[#This Row],[precio del paquete]]</f>
        <v>14800</v>
      </c>
      <c r="BO1999" t="s">
        <v>1</v>
      </c>
      <c r="BP1999" t="s">
        <v>1</v>
      </c>
      <c r="BQ1999" t="s">
        <v>1</v>
      </c>
      <c r="BR1999" t="s">
        <v>1</v>
      </c>
      <c r="BS1999" t="s">
        <v>1</v>
      </c>
      <c r="BT1999" t="s">
        <v>1</v>
      </c>
      <c r="BU1999" t="s">
        <v>1</v>
      </c>
      <c r="BV1999" t="s">
        <v>1</v>
      </c>
      <c r="BW1999" t="s">
        <v>0</v>
      </c>
      <c r="BX1999" t="s">
        <v>1</v>
      </c>
      <c r="BY1999" t="s">
        <v>1</v>
      </c>
      <c r="BZ1999" t="s">
        <v>1</v>
      </c>
      <c r="CA1999" t="s">
        <v>1</v>
      </c>
      <c r="CB1999" t="s">
        <v>1</v>
      </c>
      <c r="CD1999" t="str" cm="1">
        <f t="array" aca="1" ref="CD1999" ca="1">eConcatenar(A1999:CB1999,"|")</f>
        <v>RgKbhLyXUzYxGlYI|PAR2021-3536|3|MEMORIAL|TABASCO|PARAISO|RANCHERIA JOSE MARIA MORELOS BELLOTE|2021-04-11|14800|0|200|50|1|0|0|0|0|0|0|0|0|0|0|0|0|0|0|CARRILLO|DE DIOS|RUBICELA|SOLTERO|X|X|CARRETERA PARAISO - CHILTEPEC|RANCHERIA JOSE MARIA MORELOS BELLOTE|X|9334063471|X|X|X|CARRETERA PARAISO - CHILTEPEC|X|LUNES|X|X|X|X|X|DOMICILIO |14600|200|0|0|0|2022-01-21|2022-01-28|x|x|x|x|x|QWZGYT4O9KVTQO|x|HOMBRE|X|14800|X|X|X|X|X|X|X|X|CARDENAS|X|X|X|X|X</v>
      </c>
    </row>
    <row r="2000" spans="1:82" x14ac:dyDescent="0.25">
      <c r="A2000" t="s">
        <v>2134</v>
      </c>
      <c r="B2000" t="s">
        <v>2649</v>
      </c>
      <c r="C2000">
        <v>3</v>
      </c>
      <c r="D2000" t="s">
        <v>3183</v>
      </c>
      <c r="E2000" t="s">
        <v>3188</v>
      </c>
      <c r="F2000" t="s">
        <v>3192</v>
      </c>
      <c r="G2000" t="s">
        <v>3339</v>
      </c>
      <c r="H2000" t="s">
        <v>3765</v>
      </c>
      <c r="I2000">
        <v>14800</v>
      </c>
      <c r="J2000">
        <v>0</v>
      </c>
      <c r="K2000">
        <v>100</v>
      </c>
      <c r="L2000">
        <v>50</v>
      </c>
      <c r="M2000">
        <v>1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0</v>
      </c>
      <c r="Z2000">
        <v>0</v>
      </c>
      <c r="AA2000">
        <v>0</v>
      </c>
      <c r="AB2000" t="s">
        <v>4346</v>
      </c>
      <c r="AC2000" t="s">
        <v>4314</v>
      </c>
      <c r="AD2000" t="s">
        <v>4798</v>
      </c>
      <c r="AE2000" t="s">
        <v>4</v>
      </c>
      <c r="AF2000" t="s">
        <v>1</v>
      </c>
      <c r="AG2000" t="s">
        <v>1</v>
      </c>
      <c r="AH2000" t="s">
        <v>5566</v>
      </c>
      <c r="AI2000" t="s">
        <v>3339</v>
      </c>
      <c r="AJ2000" t="s">
        <v>1</v>
      </c>
      <c r="AK2000">
        <v>9331604844</v>
      </c>
      <c r="AL2000" t="s">
        <v>1</v>
      </c>
      <c r="AM2000" t="s">
        <v>1</v>
      </c>
      <c r="AN2000" t="s">
        <v>1</v>
      </c>
      <c r="AO2000" t="s">
        <v>5566</v>
      </c>
      <c r="AP2000" t="s">
        <v>1</v>
      </c>
      <c r="AQ2000" t="s">
        <v>2</v>
      </c>
      <c r="AR2000" t="s">
        <v>1</v>
      </c>
      <c r="AS2000" t="s">
        <v>1</v>
      </c>
      <c r="AT2000" t="s">
        <v>1</v>
      </c>
      <c r="AU2000" t="s">
        <v>1</v>
      </c>
      <c r="AV2000" t="s">
        <v>1</v>
      </c>
      <c r="AW2000" t="s">
        <v>11</v>
      </c>
      <c r="AX2000">
        <f>Tabla1[[#This Row],[precio del paquete]]-Tabla1[[#This Row],[Saldo_Deudor]]</f>
        <v>14600</v>
      </c>
      <c r="AY2000">
        <v>200</v>
      </c>
      <c r="AZ2000">
        <v>0</v>
      </c>
      <c r="BA2000">
        <v>0</v>
      </c>
      <c r="BB2000" s="20">
        <v>0</v>
      </c>
      <c r="BC2000" t="s">
        <v>4124</v>
      </c>
      <c r="BD2000" t="s">
        <v>4103</v>
      </c>
      <c r="BE2000" t="s">
        <v>3</v>
      </c>
      <c r="BF2000" t="s">
        <v>3</v>
      </c>
      <c r="BG2000" t="s">
        <v>3</v>
      </c>
      <c r="BH2000" t="s">
        <v>3</v>
      </c>
      <c r="BI2000" t="s">
        <v>3</v>
      </c>
      <c r="BJ2000" s="18" t="s">
        <v>6139</v>
      </c>
      <c r="BK2000" t="s">
        <v>3</v>
      </c>
      <c r="BL2000" t="s">
        <v>132</v>
      </c>
      <c r="BM2000" t="s">
        <v>1</v>
      </c>
      <c r="BN2000">
        <f>Tabla1[[#This Row],[precio del paquete]]</f>
        <v>14800</v>
      </c>
      <c r="BO2000" t="s">
        <v>1</v>
      </c>
      <c r="BP2000" t="s">
        <v>1</v>
      </c>
      <c r="BQ2000" t="s">
        <v>1</v>
      </c>
      <c r="BR2000" t="s">
        <v>1</v>
      </c>
      <c r="BS2000" t="s">
        <v>1</v>
      </c>
      <c r="BT2000" t="s">
        <v>1</v>
      </c>
      <c r="BU2000" t="s">
        <v>1</v>
      </c>
      <c r="BV2000" t="s">
        <v>1</v>
      </c>
      <c r="BW2000" t="s">
        <v>0</v>
      </c>
      <c r="BX2000" t="s">
        <v>1</v>
      </c>
      <c r="BY2000" t="s">
        <v>1</v>
      </c>
      <c r="BZ2000" t="s">
        <v>1</v>
      </c>
      <c r="CA2000" t="s">
        <v>1</v>
      </c>
      <c r="CB2000" t="s">
        <v>1</v>
      </c>
      <c r="CD2000" t="str" cm="1">
        <f t="array" aca="1" ref="CD2000" ca="1">eConcatenar(A2000:CB2000,"|")</f>
        <v>efxPK6sLkHtc0302|PAR2021-3705|3|MEMORIAL|TABASCO|PARAISO|EJIDO PUERTO CEIBA CARRIZAL|2021-11-16|14800|0|100|50|1|0|0|0|0|0|0|0|0|0|0|0|0|0|0|FLORES|CASTILLO|GISELA|SOLTERO|X|X|CALLE FREDY LOVERA SIN NUMERO|EJIDO PUERTO CEIBA CARRIZAL|X|9331604844|X|X|X|CALLE FREDY LOVERA SIN NUMERO|X|LUNES|X|X|X|X|X|DOMICILIO |14600|200|0|0|0|2022-01-21|2022-01-28|x|x|x|x|x|QWZGYT4O9KVTQO|x|HOMBRE|X|14800|X|X|X|X|X|X|X|X|CARDENAS|X|X|X|X|X</v>
      </c>
    </row>
    <row r="2001" spans="54:54" x14ac:dyDescent="0.25">
      <c r="BB2001" s="20"/>
    </row>
    <row r="2002" spans="54:54" x14ac:dyDescent="0.25">
      <c r="BB2002" s="20"/>
    </row>
    <row r="2003" spans="54:54" x14ac:dyDescent="0.25">
      <c r="BB2003" s="20"/>
    </row>
    <row r="2004" spans="54:54" x14ac:dyDescent="0.25">
      <c r="BB2004" s="20"/>
    </row>
    <row r="2005" spans="54:54" x14ac:dyDescent="0.25">
      <c r="BB2005" s="20"/>
    </row>
    <row r="2006" spans="54:54" x14ac:dyDescent="0.25">
      <c r="BB2006" s="20"/>
    </row>
    <row r="2007" spans="54:54" x14ac:dyDescent="0.25">
      <c r="BB2007" s="20"/>
    </row>
    <row r="2008" spans="54:54" x14ac:dyDescent="0.25">
      <c r="BB2008" s="20"/>
    </row>
    <row r="2009" spans="54:54" x14ac:dyDescent="0.25">
      <c r="BB2009" s="20"/>
    </row>
    <row r="2010" spans="54:54" x14ac:dyDescent="0.25">
      <c r="BB2010" s="20"/>
    </row>
    <row r="2011" spans="54:54" x14ac:dyDescent="0.25">
      <c r="BB2011" s="20"/>
    </row>
    <row r="2012" spans="54:54" x14ac:dyDescent="0.25">
      <c r="BB2012" s="20"/>
    </row>
    <row r="2013" spans="54:54" x14ac:dyDescent="0.25">
      <c r="BB2013" s="20"/>
    </row>
    <row r="2014" spans="54:54" x14ac:dyDescent="0.25">
      <c r="BB2014" s="20"/>
    </row>
    <row r="2015" spans="54:54" x14ac:dyDescent="0.25">
      <c r="BB2015" s="20"/>
    </row>
    <row r="2016" spans="54:54" x14ac:dyDescent="0.25">
      <c r="BB2016" s="20"/>
    </row>
    <row r="2017" spans="32:65" x14ac:dyDescent="0.25">
      <c r="BB2017" s="20"/>
    </row>
    <row r="2018" spans="32:65" x14ac:dyDescent="0.25">
      <c r="BB2018" s="20"/>
    </row>
    <row r="2019" spans="32:65" x14ac:dyDescent="0.25">
      <c r="BB2019" s="20"/>
    </row>
    <row r="2020" spans="32:65" x14ac:dyDescent="0.25">
      <c r="BB2020" s="20"/>
    </row>
    <row r="2021" spans="32:65" x14ac:dyDescent="0.25">
      <c r="BB2021" s="20"/>
    </row>
    <row r="2022" spans="32:65" x14ac:dyDescent="0.25">
      <c r="BB2022" s="20"/>
    </row>
    <row r="2023" spans="32:65" x14ac:dyDescent="0.25">
      <c r="BB2023" s="20"/>
    </row>
    <row r="2024" spans="32:65" x14ac:dyDescent="0.25">
      <c r="BB2024" s="20"/>
    </row>
    <row r="2025" spans="32:65" x14ac:dyDescent="0.25">
      <c r="BB2025" s="20"/>
    </row>
    <row r="2026" spans="32:65" x14ac:dyDescent="0.25">
      <c r="BB2026" s="20"/>
    </row>
    <row r="2027" spans="32:65" x14ac:dyDescent="0.25">
      <c r="BB2027" s="20"/>
    </row>
    <row r="2028" spans="32:65" x14ac:dyDescent="0.25">
      <c r="BB2028" s="20"/>
    </row>
    <row r="2029" spans="32:65" x14ac:dyDescent="0.25">
      <c r="AF2029" s="1"/>
      <c r="BB2029" s="20"/>
      <c r="BE2029" s="1"/>
      <c r="BM2029" s="2"/>
    </row>
    <row r="2030" spans="32:65" x14ac:dyDescent="0.25">
      <c r="BB2030" s="20"/>
    </row>
    <row r="2031" spans="32:65" x14ac:dyDescent="0.25">
      <c r="BB2031" s="20"/>
    </row>
    <row r="2032" spans="32:65" x14ac:dyDescent="0.25">
      <c r="BB2032" s="20"/>
    </row>
    <row r="2033" spans="54:54" x14ac:dyDescent="0.25">
      <c r="BB2033" s="20"/>
    </row>
    <row r="2034" spans="54:54" x14ac:dyDescent="0.25">
      <c r="BB2034" s="20"/>
    </row>
    <row r="2035" spans="54:54" x14ac:dyDescent="0.25">
      <c r="BB2035" s="20"/>
    </row>
    <row r="2036" spans="54:54" x14ac:dyDescent="0.25">
      <c r="BB2036" s="20"/>
    </row>
    <row r="2037" spans="54:54" x14ac:dyDescent="0.25">
      <c r="BB2037" s="20"/>
    </row>
    <row r="2038" spans="54:54" x14ac:dyDescent="0.25">
      <c r="BB2038" s="20"/>
    </row>
    <row r="2039" spans="54:54" x14ac:dyDescent="0.25">
      <c r="BB2039" s="20"/>
    </row>
    <row r="2040" spans="54:54" x14ac:dyDescent="0.25">
      <c r="BB2040" s="20"/>
    </row>
    <row r="2041" spans="54:54" x14ac:dyDescent="0.25">
      <c r="BB2041" s="20"/>
    </row>
    <row r="2042" spans="54:54" x14ac:dyDescent="0.25">
      <c r="BB2042" s="20"/>
    </row>
    <row r="2043" spans="54:54" x14ac:dyDescent="0.25">
      <c r="BB2043" s="20"/>
    </row>
    <row r="2044" spans="54:54" x14ac:dyDescent="0.25">
      <c r="BB2044" s="20"/>
    </row>
    <row r="2045" spans="54:54" x14ac:dyDescent="0.25">
      <c r="BB2045" s="20"/>
    </row>
    <row r="2046" spans="54:54" x14ac:dyDescent="0.25">
      <c r="BB2046" s="20"/>
    </row>
    <row r="2047" spans="54:54" x14ac:dyDescent="0.25">
      <c r="BB2047" s="20"/>
    </row>
    <row r="2048" spans="54:54" x14ac:dyDescent="0.25">
      <c r="BB2048" s="20"/>
    </row>
    <row r="2049" spans="54:54" x14ac:dyDescent="0.25">
      <c r="BB2049" s="20"/>
    </row>
    <row r="2050" spans="54:54" x14ac:dyDescent="0.25">
      <c r="BB2050" s="20"/>
    </row>
    <row r="2051" spans="54:54" x14ac:dyDescent="0.25">
      <c r="BB2051" s="20"/>
    </row>
    <row r="2052" spans="54:54" x14ac:dyDescent="0.25">
      <c r="BB2052" s="20"/>
    </row>
    <row r="2053" spans="54:54" x14ac:dyDescent="0.25">
      <c r="BB2053" s="20"/>
    </row>
    <row r="2054" spans="54:54" x14ac:dyDescent="0.25">
      <c r="BB2054" s="20"/>
    </row>
    <row r="2055" spans="54:54" x14ac:dyDescent="0.25">
      <c r="BB2055" s="20"/>
    </row>
    <row r="2056" spans="54:54" x14ac:dyDescent="0.25">
      <c r="BB2056" s="20"/>
    </row>
    <row r="2057" spans="54:54" x14ac:dyDescent="0.25">
      <c r="BB2057" s="20"/>
    </row>
    <row r="2058" spans="54:54" x14ac:dyDescent="0.25">
      <c r="BB2058" s="20"/>
    </row>
    <row r="2059" spans="54:54" x14ac:dyDescent="0.25">
      <c r="BB2059" s="20"/>
    </row>
    <row r="2060" spans="54:54" x14ac:dyDescent="0.25">
      <c r="BB2060" s="20"/>
    </row>
    <row r="2061" spans="54:54" x14ac:dyDescent="0.25">
      <c r="BB2061" s="20"/>
    </row>
    <row r="2062" spans="54:54" x14ac:dyDescent="0.25">
      <c r="BB2062" s="20"/>
    </row>
    <row r="2063" spans="54:54" x14ac:dyDescent="0.25">
      <c r="BB2063" s="20"/>
    </row>
    <row r="2064" spans="54:54" x14ac:dyDescent="0.25">
      <c r="BB2064" s="20"/>
    </row>
    <row r="2065" spans="54:54" x14ac:dyDescent="0.25">
      <c r="BB2065" s="20"/>
    </row>
    <row r="2066" spans="54:54" x14ac:dyDescent="0.25">
      <c r="BB2066" s="20"/>
    </row>
    <row r="2067" spans="54:54" x14ac:dyDescent="0.25">
      <c r="BB2067" s="20"/>
    </row>
    <row r="2068" spans="54:54" x14ac:dyDescent="0.25">
      <c r="BB2068" s="20"/>
    </row>
    <row r="2069" spans="54:54" x14ac:dyDescent="0.25">
      <c r="BB2069" s="20"/>
    </row>
    <row r="2070" spans="54:54" x14ac:dyDescent="0.25">
      <c r="BB2070" s="20"/>
    </row>
    <row r="2071" spans="54:54" x14ac:dyDescent="0.25">
      <c r="BB2071" s="20"/>
    </row>
    <row r="2072" spans="54:54" x14ac:dyDescent="0.25">
      <c r="BB2072" s="20"/>
    </row>
    <row r="2073" spans="54:54" x14ac:dyDescent="0.25">
      <c r="BB2073" s="20"/>
    </row>
    <row r="2074" spans="54:54" x14ac:dyDescent="0.25">
      <c r="BB2074" s="20"/>
    </row>
    <row r="2075" spans="54:54" x14ac:dyDescent="0.25">
      <c r="BB2075" s="20"/>
    </row>
    <row r="2076" spans="54:54" x14ac:dyDescent="0.25">
      <c r="BB2076" s="20"/>
    </row>
    <row r="2077" spans="54:54" x14ac:dyDescent="0.25">
      <c r="BB2077" s="20"/>
    </row>
    <row r="2078" spans="54:54" x14ac:dyDescent="0.25">
      <c r="BB2078" s="20"/>
    </row>
    <row r="2079" spans="54:54" x14ac:dyDescent="0.25">
      <c r="BB2079" s="20"/>
    </row>
    <row r="2080" spans="54:54" x14ac:dyDescent="0.25">
      <c r="BB2080" s="20"/>
    </row>
    <row r="2081" spans="54:54" x14ac:dyDescent="0.25">
      <c r="BB2081" s="20"/>
    </row>
    <row r="2082" spans="54:54" x14ac:dyDescent="0.25">
      <c r="BB2082" s="20"/>
    </row>
    <row r="2083" spans="54:54" x14ac:dyDescent="0.25">
      <c r="BB2083" s="20"/>
    </row>
    <row r="2084" spans="54:54" x14ac:dyDescent="0.25">
      <c r="BB2084" s="20"/>
    </row>
    <row r="2085" spans="54:54" x14ac:dyDescent="0.25">
      <c r="BB2085" s="20"/>
    </row>
    <row r="2086" spans="54:54" x14ac:dyDescent="0.25">
      <c r="BB2086" s="20"/>
    </row>
    <row r="2087" spans="54:54" x14ac:dyDescent="0.25">
      <c r="BB2087" s="20"/>
    </row>
    <row r="2088" spans="54:54" x14ac:dyDescent="0.25">
      <c r="BB2088" s="20"/>
    </row>
    <row r="2089" spans="54:54" x14ac:dyDescent="0.25">
      <c r="BB2089" s="20"/>
    </row>
    <row r="2090" spans="54:54" x14ac:dyDescent="0.25">
      <c r="BB2090" s="20"/>
    </row>
    <row r="2091" spans="54:54" x14ac:dyDescent="0.25">
      <c r="BB2091" s="20"/>
    </row>
    <row r="2092" spans="54:54" x14ac:dyDescent="0.25">
      <c r="BB2092" s="20"/>
    </row>
    <row r="2093" spans="54:54" x14ac:dyDescent="0.25">
      <c r="BB2093" s="20"/>
    </row>
    <row r="2094" spans="54:54" x14ac:dyDescent="0.25">
      <c r="BB2094" s="20"/>
    </row>
    <row r="2095" spans="54:54" x14ac:dyDescent="0.25">
      <c r="BB2095" s="20"/>
    </row>
    <row r="2096" spans="54:54" x14ac:dyDescent="0.25">
      <c r="BB2096" s="20"/>
    </row>
    <row r="2097" spans="54:54" x14ac:dyDescent="0.25">
      <c r="BB2097" s="20"/>
    </row>
    <row r="2098" spans="54:54" x14ac:dyDescent="0.25">
      <c r="BB2098" s="20"/>
    </row>
    <row r="2099" spans="54:54" x14ac:dyDescent="0.25">
      <c r="BB2099" s="20"/>
    </row>
    <row r="2100" spans="54:54" x14ac:dyDescent="0.25">
      <c r="BB2100" s="20"/>
    </row>
    <row r="2101" spans="54:54" x14ac:dyDescent="0.25">
      <c r="BB2101" s="20"/>
    </row>
    <row r="2102" spans="54:54" x14ac:dyDescent="0.25">
      <c r="BB2102" s="20"/>
    </row>
    <row r="2103" spans="54:54" x14ac:dyDescent="0.25">
      <c r="BB2103" s="20"/>
    </row>
    <row r="2104" spans="54:54" x14ac:dyDescent="0.25">
      <c r="BB2104" s="20"/>
    </row>
    <row r="2105" spans="54:54" x14ac:dyDescent="0.25">
      <c r="BB2105" s="20"/>
    </row>
    <row r="2106" spans="54:54" x14ac:dyDescent="0.25">
      <c r="BB2106" s="20"/>
    </row>
    <row r="2107" spans="54:54" x14ac:dyDescent="0.25">
      <c r="BB2107" s="20"/>
    </row>
    <row r="2108" spans="54:54" x14ac:dyDescent="0.25">
      <c r="BB2108" s="20"/>
    </row>
    <row r="2109" spans="54:54" x14ac:dyDescent="0.25">
      <c r="BB2109" s="20"/>
    </row>
    <row r="2110" spans="54:54" x14ac:dyDescent="0.25">
      <c r="BB2110" s="20"/>
    </row>
    <row r="2111" spans="54:54" x14ac:dyDescent="0.25">
      <c r="BB2111" s="20"/>
    </row>
    <row r="2112" spans="54:54" x14ac:dyDescent="0.25">
      <c r="BB2112" s="20"/>
    </row>
    <row r="2113" spans="54:54" x14ac:dyDescent="0.25">
      <c r="BB2113" s="20"/>
    </row>
    <row r="2114" spans="54:54" x14ac:dyDescent="0.25">
      <c r="BB2114" s="20"/>
    </row>
    <row r="2115" spans="54:54" x14ac:dyDescent="0.25">
      <c r="BB2115" s="20"/>
    </row>
    <row r="2116" spans="54:54" x14ac:dyDescent="0.25">
      <c r="BB2116" s="20"/>
    </row>
    <row r="2117" spans="54:54" x14ac:dyDescent="0.25">
      <c r="BB2117" s="20"/>
    </row>
    <row r="2118" spans="54:54" x14ac:dyDescent="0.25">
      <c r="BB2118" s="20"/>
    </row>
    <row r="2119" spans="54:54" x14ac:dyDescent="0.25">
      <c r="BB2119" s="20"/>
    </row>
    <row r="2120" spans="54:54" x14ac:dyDescent="0.25">
      <c r="BB2120" s="20"/>
    </row>
    <row r="2121" spans="54:54" x14ac:dyDescent="0.25">
      <c r="BB2121" s="20"/>
    </row>
    <row r="2122" spans="54:54" x14ac:dyDescent="0.25">
      <c r="BB2122" s="20"/>
    </row>
    <row r="2123" spans="54:54" x14ac:dyDescent="0.25">
      <c r="BB2123" s="20"/>
    </row>
    <row r="2124" spans="54:54" x14ac:dyDescent="0.25">
      <c r="BB2124" s="20"/>
    </row>
    <row r="2125" spans="54:54" x14ac:dyDescent="0.25">
      <c r="BB2125" s="20"/>
    </row>
    <row r="2126" spans="54:54" x14ac:dyDescent="0.25">
      <c r="BB2126" s="20"/>
    </row>
    <row r="2127" spans="54:54" x14ac:dyDescent="0.25">
      <c r="BB2127" s="20"/>
    </row>
    <row r="2128" spans="54:54" x14ac:dyDescent="0.25">
      <c r="BB2128" s="20"/>
    </row>
    <row r="2129" spans="54:54" x14ac:dyDescent="0.25">
      <c r="BB2129" s="20"/>
    </row>
    <row r="2130" spans="54:54" x14ac:dyDescent="0.25">
      <c r="BB2130" s="20"/>
    </row>
    <row r="2131" spans="54:54" x14ac:dyDescent="0.25">
      <c r="BB2131" s="20"/>
    </row>
    <row r="2132" spans="54:54" x14ac:dyDescent="0.25">
      <c r="BB2132" s="20"/>
    </row>
    <row r="2133" spans="54:54" x14ac:dyDescent="0.25">
      <c r="BB2133" s="20"/>
    </row>
    <row r="2134" spans="54:54" x14ac:dyDescent="0.25">
      <c r="BB2134" s="20"/>
    </row>
    <row r="2135" spans="54:54" x14ac:dyDescent="0.25">
      <c r="BB2135" s="20"/>
    </row>
    <row r="2136" spans="54:54" x14ac:dyDescent="0.25">
      <c r="BB2136" s="20"/>
    </row>
    <row r="2137" spans="54:54" x14ac:dyDescent="0.25">
      <c r="BB2137" s="20"/>
    </row>
    <row r="2138" spans="54:54" x14ac:dyDescent="0.25">
      <c r="BB2138" s="20"/>
    </row>
    <row r="2139" spans="54:54" x14ac:dyDescent="0.25">
      <c r="BB2139" s="20"/>
    </row>
    <row r="2140" spans="54:54" x14ac:dyDescent="0.25">
      <c r="BB2140" s="20"/>
    </row>
    <row r="2141" spans="54:54" x14ac:dyDescent="0.25">
      <c r="BB2141" s="20"/>
    </row>
    <row r="2142" spans="54:54" x14ac:dyDescent="0.25">
      <c r="BB2142" s="20"/>
    </row>
    <row r="2143" spans="54:54" x14ac:dyDescent="0.25">
      <c r="BB2143" s="20"/>
    </row>
    <row r="2144" spans="54:54" x14ac:dyDescent="0.25">
      <c r="BB2144" s="20"/>
    </row>
    <row r="2145" spans="54:54" x14ac:dyDescent="0.25">
      <c r="BB2145" s="20"/>
    </row>
    <row r="2146" spans="54:54" x14ac:dyDescent="0.25">
      <c r="BB2146" s="20"/>
    </row>
    <row r="2147" spans="54:54" x14ac:dyDescent="0.25">
      <c r="BB2147" s="20"/>
    </row>
    <row r="2148" spans="54:54" x14ac:dyDescent="0.25">
      <c r="BB2148" s="20"/>
    </row>
    <row r="2149" spans="54:54" x14ac:dyDescent="0.25">
      <c r="BB2149" s="20"/>
    </row>
    <row r="2150" spans="54:54" x14ac:dyDescent="0.25">
      <c r="BB2150" s="20"/>
    </row>
    <row r="2151" spans="54:54" x14ac:dyDescent="0.25">
      <c r="BB2151" s="20"/>
    </row>
    <row r="2152" spans="54:54" x14ac:dyDescent="0.25">
      <c r="BB2152" s="20"/>
    </row>
    <row r="2153" spans="54:54" x14ac:dyDescent="0.25">
      <c r="BB2153" s="20"/>
    </row>
    <row r="2154" spans="54:54" x14ac:dyDescent="0.25">
      <c r="BB2154" s="20"/>
    </row>
    <row r="2155" spans="54:54" x14ac:dyDescent="0.25">
      <c r="BB2155" s="20"/>
    </row>
    <row r="2156" spans="54:54" x14ac:dyDescent="0.25">
      <c r="BB2156" s="20"/>
    </row>
    <row r="2157" spans="54:54" x14ac:dyDescent="0.25">
      <c r="BB2157" s="20"/>
    </row>
    <row r="2158" spans="54:54" x14ac:dyDescent="0.25">
      <c r="BB2158" s="20"/>
    </row>
    <row r="2159" spans="54:54" x14ac:dyDescent="0.25">
      <c r="BB2159" s="20"/>
    </row>
    <row r="2160" spans="54:54" x14ac:dyDescent="0.25">
      <c r="BB2160" s="20"/>
    </row>
    <row r="2161" spans="51:54" x14ac:dyDescent="0.25">
      <c r="BB2161" s="20"/>
    </row>
    <row r="2162" spans="51:54" x14ac:dyDescent="0.25">
      <c r="BB2162" s="20"/>
    </row>
    <row r="2163" spans="51:54" x14ac:dyDescent="0.25">
      <c r="BB2163" s="20"/>
    </row>
    <row r="2164" spans="51:54" x14ac:dyDescent="0.25">
      <c r="BB2164" s="20"/>
    </row>
    <row r="2165" spans="51:54" x14ac:dyDescent="0.25">
      <c r="BB2165" s="20"/>
    </row>
    <row r="2166" spans="51:54" x14ac:dyDescent="0.25">
      <c r="BB2166" s="20"/>
    </row>
    <row r="2167" spans="51:54" x14ac:dyDescent="0.25">
      <c r="AY2167" s="8"/>
      <c r="BB2167" s="20"/>
    </row>
    <row r="2168" spans="51:54" x14ac:dyDescent="0.25">
      <c r="BB2168" s="20"/>
    </row>
    <row r="2169" spans="51:54" x14ac:dyDescent="0.25">
      <c r="BB2169" s="20"/>
    </row>
    <row r="2170" spans="51:54" x14ac:dyDescent="0.25">
      <c r="BB2170" s="20"/>
    </row>
    <row r="2171" spans="51:54" x14ac:dyDescent="0.25">
      <c r="BB2171" s="20"/>
    </row>
    <row r="2172" spans="51:54" x14ac:dyDescent="0.25">
      <c r="BB2172" s="20"/>
    </row>
    <row r="2173" spans="51:54" x14ac:dyDescent="0.25">
      <c r="BB2173" s="20"/>
    </row>
    <row r="2174" spans="51:54" x14ac:dyDescent="0.25">
      <c r="BB2174" s="20"/>
    </row>
    <row r="2175" spans="51:54" x14ac:dyDescent="0.25">
      <c r="BB2175" s="20"/>
    </row>
    <row r="2176" spans="51:54" x14ac:dyDescent="0.25">
      <c r="BB2176" s="20"/>
    </row>
    <row r="2177" spans="1:76" x14ac:dyDescent="0.25">
      <c r="I2177" s="8"/>
      <c r="BB2177" s="20"/>
      <c r="BN2177" s="8"/>
    </row>
    <row r="2178" spans="1:76" x14ac:dyDescent="0.25">
      <c r="BB2178" s="20"/>
    </row>
    <row r="2179" spans="1:76" x14ac:dyDescent="0.25">
      <c r="BB2179" s="20"/>
    </row>
    <row r="2180" spans="1:76" x14ac:dyDescent="0.25">
      <c r="BB2180" s="20"/>
    </row>
    <row r="2181" spans="1:76" x14ac:dyDescent="0.25">
      <c r="BB2181" s="20"/>
    </row>
    <row r="2182" spans="1:76" x14ac:dyDescent="0.25">
      <c r="BB2182" s="20"/>
    </row>
    <row r="2183" spans="1:76" x14ac:dyDescent="0.25">
      <c r="BB2183" s="20"/>
    </row>
    <row r="2184" spans="1:76" x14ac:dyDescent="0.25">
      <c r="BB2184" s="20"/>
    </row>
    <row r="2185" spans="1:76" x14ac:dyDescent="0.25">
      <c r="BB2185" s="20"/>
    </row>
    <row r="2186" spans="1:76" x14ac:dyDescent="0.25">
      <c r="BB2186" s="20"/>
    </row>
    <row r="2187" spans="1:76" x14ac:dyDescent="0.25">
      <c r="BB2187" s="20"/>
    </row>
    <row r="2188" spans="1:76" x14ac:dyDescent="0.25">
      <c r="A2188" s="6"/>
      <c r="B2188" s="6"/>
      <c r="C2188" s="6"/>
      <c r="D2188" s="6"/>
      <c r="E2188" s="6"/>
      <c r="F2188" s="6"/>
      <c r="G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24"/>
      <c r="BE2188" s="6"/>
      <c r="BF2188" s="6"/>
      <c r="BG2188" s="6"/>
      <c r="BH2188" s="6"/>
      <c r="BI2188" s="6"/>
      <c r="BK2188" s="6"/>
      <c r="BL2188" s="6"/>
      <c r="BM2188" s="6"/>
      <c r="BN2188" s="6"/>
      <c r="BO2188" s="6"/>
      <c r="BP2188" s="6"/>
      <c r="BQ2188" s="6"/>
      <c r="BR2188" s="6"/>
      <c r="BS2188" s="6"/>
      <c r="BT2188" s="6"/>
      <c r="BU2188" s="6"/>
      <c r="BV2188" s="6"/>
      <c r="BW2188" s="6"/>
      <c r="BX2188" s="6"/>
    </row>
    <row r="2189" spans="1:76" x14ac:dyDescent="0.25">
      <c r="A2189" s="6"/>
      <c r="B2189" s="6"/>
      <c r="C2189" s="6"/>
      <c r="D2189" s="6"/>
      <c r="E2189" s="6"/>
      <c r="F2189" s="6"/>
      <c r="G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24"/>
      <c r="BE2189" s="6"/>
      <c r="BF2189" s="6"/>
      <c r="BG2189" s="6"/>
      <c r="BH2189" s="6"/>
      <c r="BI2189" s="6"/>
      <c r="BK2189" s="6"/>
      <c r="BL2189" s="6"/>
      <c r="BM2189" s="6"/>
      <c r="BN2189" s="6"/>
      <c r="BO2189" s="6"/>
      <c r="BP2189" s="6"/>
      <c r="BQ2189" s="6"/>
      <c r="BR2189" s="6"/>
      <c r="BS2189" s="6"/>
      <c r="BT2189" s="6"/>
      <c r="BU2189" s="6"/>
      <c r="BV2189" s="6"/>
      <c r="BW2189" s="6"/>
      <c r="BX2189" s="6"/>
    </row>
    <row r="2190" spans="1:76" x14ac:dyDescent="0.25">
      <c r="A2190" s="6"/>
      <c r="B2190" s="6"/>
      <c r="C2190" s="6"/>
      <c r="D2190" s="6"/>
      <c r="E2190" s="6"/>
      <c r="F2190" s="6"/>
      <c r="G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24"/>
      <c r="BE2190" s="6"/>
      <c r="BF2190" s="6"/>
      <c r="BG2190" s="6"/>
      <c r="BH2190" s="6"/>
      <c r="BI2190" s="6"/>
      <c r="BK2190" s="6"/>
      <c r="BL2190" s="6"/>
      <c r="BM2190" s="6"/>
      <c r="BN2190" s="6"/>
      <c r="BO2190" s="6"/>
      <c r="BP2190" s="6"/>
      <c r="BQ2190" s="6"/>
      <c r="BR2190" s="6"/>
      <c r="BS2190" s="6"/>
      <c r="BT2190" s="6"/>
      <c r="BU2190" s="6"/>
      <c r="BV2190" s="6"/>
      <c r="BW2190" s="6"/>
      <c r="BX2190" s="6"/>
    </row>
    <row r="2191" spans="1:76" x14ac:dyDescent="0.25">
      <c r="A2191" s="6"/>
      <c r="B2191" s="6"/>
      <c r="C2191" s="6"/>
      <c r="D2191" s="6"/>
      <c r="E2191" s="6"/>
      <c r="F2191" s="6"/>
      <c r="G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24"/>
      <c r="BE2191" s="6"/>
      <c r="BF2191" s="6"/>
      <c r="BG2191" s="6"/>
      <c r="BH2191" s="6"/>
      <c r="BI2191" s="6"/>
      <c r="BK2191" s="6"/>
      <c r="BL2191" s="6"/>
      <c r="BM2191" s="6"/>
      <c r="BN2191" s="6"/>
      <c r="BO2191" s="6"/>
      <c r="BP2191" s="6"/>
      <c r="BQ2191" s="6"/>
      <c r="BR2191" s="6"/>
      <c r="BS2191" s="6"/>
      <c r="BT2191" s="6"/>
      <c r="BU2191" s="6"/>
      <c r="BV2191" s="6"/>
      <c r="BW2191" s="6"/>
      <c r="BX2191" s="6"/>
    </row>
    <row r="2192" spans="1:76" x14ac:dyDescent="0.25">
      <c r="A2192" s="6"/>
      <c r="B2192" s="6"/>
      <c r="C2192" s="6"/>
      <c r="D2192" s="6"/>
      <c r="E2192" s="6"/>
      <c r="F2192" s="6"/>
      <c r="G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24"/>
      <c r="BE2192" s="6"/>
      <c r="BF2192" s="6"/>
      <c r="BG2192" s="6"/>
      <c r="BH2192" s="6"/>
      <c r="BI2192" s="6"/>
      <c r="BK2192" s="6"/>
      <c r="BL2192" s="6"/>
      <c r="BM2192" s="6"/>
      <c r="BN2192" s="6"/>
      <c r="BO2192" s="6"/>
      <c r="BP2192" s="6"/>
      <c r="BQ2192" s="6"/>
      <c r="BR2192" s="6"/>
      <c r="BS2192" s="6"/>
      <c r="BT2192" s="6"/>
      <c r="BU2192" s="6"/>
      <c r="BV2192" s="6"/>
      <c r="BW2192" s="6"/>
      <c r="BX2192" s="6"/>
    </row>
    <row r="2193" spans="54:54" x14ac:dyDescent="0.25">
      <c r="BB2193" s="20"/>
    </row>
    <row r="2194" spans="54:54" x14ac:dyDescent="0.25">
      <c r="BB2194" s="20"/>
    </row>
    <row r="2195" spans="54:54" x14ac:dyDescent="0.25">
      <c r="BB2195" s="20"/>
    </row>
    <row r="2196" spans="54:54" x14ac:dyDescent="0.25">
      <c r="BB2196" s="20"/>
    </row>
    <row r="2197" spans="54:54" x14ac:dyDescent="0.25">
      <c r="BB2197" s="20"/>
    </row>
    <row r="2198" spans="54:54" x14ac:dyDescent="0.25">
      <c r="BB2198" s="20"/>
    </row>
    <row r="2199" spans="54:54" x14ac:dyDescent="0.25">
      <c r="BB2199" s="20"/>
    </row>
    <row r="2200" spans="54:54" x14ac:dyDescent="0.25">
      <c r="BB2200" s="20"/>
    </row>
    <row r="2201" spans="54:54" x14ac:dyDescent="0.25">
      <c r="BB2201" s="20"/>
    </row>
    <row r="2202" spans="54:54" x14ac:dyDescent="0.25">
      <c r="BB2202" s="20"/>
    </row>
    <row r="2203" spans="54:54" x14ac:dyDescent="0.25">
      <c r="BB2203" s="20"/>
    </row>
    <row r="2204" spans="54:54" x14ac:dyDescent="0.25">
      <c r="BB2204" s="20"/>
    </row>
    <row r="2205" spans="54:54" x14ac:dyDescent="0.25">
      <c r="BB2205" s="20"/>
    </row>
    <row r="2206" spans="54:54" x14ac:dyDescent="0.25">
      <c r="BB2206" s="20"/>
    </row>
    <row r="2207" spans="54:54" x14ac:dyDescent="0.25">
      <c r="BB2207" s="20"/>
    </row>
    <row r="2208" spans="54:54" x14ac:dyDescent="0.25">
      <c r="BB2208" s="20"/>
    </row>
    <row r="2209" spans="1:54" x14ac:dyDescent="0.25">
      <c r="BB2209" s="20"/>
    </row>
    <row r="2210" spans="1:54" x14ac:dyDescent="0.25">
      <c r="BB2210" s="20"/>
    </row>
    <row r="2211" spans="1:54" x14ac:dyDescent="0.25">
      <c r="BB2211" s="20"/>
    </row>
    <row r="2212" spans="1:54" x14ac:dyDescent="0.25">
      <c r="BB2212" s="20"/>
    </row>
    <row r="2213" spans="1:54" x14ac:dyDescent="0.25">
      <c r="BB2213" s="20"/>
    </row>
    <row r="2214" spans="1:54" x14ac:dyDescent="0.25">
      <c r="BB2214" s="20"/>
    </row>
    <row r="2215" spans="1:54" x14ac:dyDescent="0.25">
      <c r="BB2215" s="20"/>
    </row>
    <row r="2216" spans="1:54" x14ac:dyDescent="0.25">
      <c r="BB2216" s="20"/>
    </row>
    <row r="2217" spans="1:54" x14ac:dyDescent="0.25">
      <c r="BB2217" s="20"/>
    </row>
    <row r="2218" spans="1:54" x14ac:dyDescent="0.25">
      <c r="BB2218" s="20"/>
    </row>
    <row r="2219" spans="1:54" x14ac:dyDescent="0.25">
      <c r="BB2219" s="20"/>
    </row>
    <row r="2220" spans="1:54" x14ac:dyDescent="0.25">
      <c r="BB2220" s="20"/>
    </row>
    <row r="2221" spans="1:54" x14ac:dyDescent="0.25">
      <c r="A2221" s="5"/>
      <c r="BB2221" s="20"/>
    </row>
    <row r="2222" spans="1:54" x14ac:dyDescent="0.25">
      <c r="BB2222" s="20"/>
    </row>
    <row r="2223" spans="1:54" x14ac:dyDescent="0.25">
      <c r="BB2223" s="20"/>
    </row>
    <row r="2224" spans="1:54" x14ac:dyDescent="0.25">
      <c r="BB2224" s="20"/>
    </row>
    <row r="2225" spans="32:65" x14ac:dyDescent="0.25">
      <c r="BB2225" s="20"/>
    </row>
    <row r="2226" spans="32:65" x14ac:dyDescent="0.25">
      <c r="BB2226" s="20"/>
    </row>
    <row r="2227" spans="32:65" x14ac:dyDescent="0.25">
      <c r="BB2227" s="20"/>
    </row>
    <row r="2228" spans="32:65" x14ac:dyDescent="0.25">
      <c r="BB2228" s="20"/>
    </row>
    <row r="2229" spans="32:65" x14ac:dyDescent="0.25">
      <c r="BB2229" s="20"/>
    </row>
    <row r="2230" spans="32:65" x14ac:dyDescent="0.25">
      <c r="BB2230" s="20"/>
    </row>
    <row r="2231" spans="32:65" x14ac:dyDescent="0.25">
      <c r="BB2231" s="20"/>
    </row>
    <row r="2232" spans="32:65" x14ac:dyDescent="0.25">
      <c r="BB2232" s="20"/>
    </row>
    <row r="2233" spans="32:65" x14ac:dyDescent="0.25">
      <c r="BB2233" s="20"/>
    </row>
    <row r="2234" spans="32:65" x14ac:dyDescent="0.25">
      <c r="BB2234" s="20"/>
    </row>
    <row r="2235" spans="32:65" x14ac:dyDescent="0.25">
      <c r="BB2235" s="20"/>
    </row>
    <row r="2236" spans="32:65" x14ac:dyDescent="0.25">
      <c r="BB2236" s="20"/>
    </row>
    <row r="2237" spans="32:65" x14ac:dyDescent="0.25">
      <c r="BB2237" s="20"/>
    </row>
    <row r="2238" spans="32:65" x14ac:dyDescent="0.25">
      <c r="BB2238" s="20"/>
    </row>
    <row r="2239" spans="32:65" x14ac:dyDescent="0.25">
      <c r="BB2239" s="20"/>
    </row>
    <row r="2240" spans="32:65" x14ac:dyDescent="0.25">
      <c r="AF2240" s="1"/>
      <c r="BB2240" s="20"/>
      <c r="BE2240" s="1"/>
      <c r="BM2240" s="2"/>
    </row>
    <row r="2241" spans="54:54" x14ac:dyDescent="0.25">
      <c r="BB2241" s="20"/>
    </row>
    <row r="2242" spans="54:54" x14ac:dyDescent="0.25">
      <c r="BB2242" s="20"/>
    </row>
    <row r="2243" spans="54:54" x14ac:dyDescent="0.25">
      <c r="BB2243" s="20"/>
    </row>
    <row r="2244" spans="54:54" x14ac:dyDescent="0.25">
      <c r="BB2244" s="20"/>
    </row>
    <row r="2245" spans="54:54" x14ac:dyDescent="0.25">
      <c r="BB2245" s="20"/>
    </row>
    <row r="2246" spans="54:54" x14ac:dyDescent="0.25">
      <c r="BB2246" s="20"/>
    </row>
    <row r="2247" spans="54:54" x14ac:dyDescent="0.25">
      <c r="BB2247" s="20"/>
    </row>
    <row r="2248" spans="54:54" x14ac:dyDescent="0.25">
      <c r="BB2248" s="20"/>
    </row>
    <row r="2249" spans="54:54" x14ac:dyDescent="0.25">
      <c r="BB2249" s="20"/>
    </row>
    <row r="2250" spans="54:54" x14ac:dyDescent="0.25">
      <c r="BB2250" s="20"/>
    </row>
    <row r="2251" spans="54:54" x14ac:dyDescent="0.25">
      <c r="BB2251" s="20"/>
    </row>
    <row r="2252" spans="54:54" x14ac:dyDescent="0.25">
      <c r="BB2252" s="20"/>
    </row>
    <row r="2253" spans="54:54" x14ac:dyDescent="0.25">
      <c r="BB2253" s="20"/>
    </row>
    <row r="2254" spans="54:54" x14ac:dyDescent="0.25">
      <c r="BB2254" s="20"/>
    </row>
    <row r="2255" spans="54:54" x14ac:dyDescent="0.25">
      <c r="BB2255" s="20"/>
    </row>
    <row r="2256" spans="54:54" x14ac:dyDescent="0.25">
      <c r="BB2256" s="20"/>
    </row>
    <row r="2257" spans="54:54" x14ac:dyDescent="0.25">
      <c r="BB2257" s="20"/>
    </row>
    <row r="2258" spans="54:54" x14ac:dyDescent="0.25">
      <c r="BB2258" s="20"/>
    </row>
    <row r="2259" spans="54:54" x14ac:dyDescent="0.25">
      <c r="BB2259" s="20"/>
    </row>
    <row r="2260" spans="54:54" x14ac:dyDescent="0.25">
      <c r="BB2260" s="20"/>
    </row>
    <row r="2261" spans="54:54" x14ac:dyDescent="0.25">
      <c r="BB2261" s="20"/>
    </row>
    <row r="2262" spans="54:54" x14ac:dyDescent="0.25">
      <c r="BB2262" s="20"/>
    </row>
    <row r="2263" spans="54:54" x14ac:dyDescent="0.25">
      <c r="BB2263" s="20"/>
    </row>
    <row r="2264" spans="54:54" x14ac:dyDescent="0.25">
      <c r="BB2264" s="20"/>
    </row>
    <row r="2265" spans="54:54" x14ac:dyDescent="0.25">
      <c r="BB2265" s="20"/>
    </row>
    <row r="2266" spans="54:54" x14ac:dyDescent="0.25">
      <c r="BB2266" s="20"/>
    </row>
    <row r="2267" spans="54:54" x14ac:dyDescent="0.25">
      <c r="BB2267" s="20"/>
    </row>
    <row r="2268" spans="54:54" x14ac:dyDescent="0.25">
      <c r="BB2268" s="20"/>
    </row>
    <row r="2269" spans="54:54" x14ac:dyDescent="0.25">
      <c r="BB2269" s="20"/>
    </row>
    <row r="2270" spans="54:54" x14ac:dyDescent="0.25">
      <c r="BB2270" s="20"/>
    </row>
    <row r="2271" spans="54:54" x14ac:dyDescent="0.25">
      <c r="BB2271" s="20"/>
    </row>
    <row r="2272" spans="54:54" x14ac:dyDescent="0.25">
      <c r="BB2272" s="20"/>
    </row>
    <row r="2273" spans="54:54" x14ac:dyDescent="0.25">
      <c r="BB2273" s="20"/>
    </row>
    <row r="2274" spans="54:54" x14ac:dyDescent="0.25">
      <c r="BB2274" s="20"/>
    </row>
    <row r="2275" spans="54:54" x14ac:dyDescent="0.25">
      <c r="BB2275" s="20"/>
    </row>
    <row r="2276" spans="54:54" x14ac:dyDescent="0.25">
      <c r="BB2276" s="20"/>
    </row>
    <row r="2277" spans="54:54" x14ac:dyDescent="0.25">
      <c r="BB2277" s="20"/>
    </row>
    <row r="2278" spans="54:54" x14ac:dyDescent="0.25">
      <c r="BB2278" s="20"/>
    </row>
    <row r="2279" spans="54:54" x14ac:dyDescent="0.25">
      <c r="BB2279" s="20"/>
    </row>
    <row r="2280" spans="54:54" x14ac:dyDescent="0.25">
      <c r="BB2280" s="20"/>
    </row>
    <row r="2281" spans="54:54" x14ac:dyDescent="0.25">
      <c r="BB2281" s="20"/>
    </row>
    <row r="2282" spans="54:54" x14ac:dyDescent="0.25">
      <c r="BB2282" s="20"/>
    </row>
    <row r="2283" spans="54:54" x14ac:dyDescent="0.25">
      <c r="BB2283" s="20"/>
    </row>
    <row r="2284" spans="54:54" x14ac:dyDescent="0.25">
      <c r="BB2284" s="20"/>
    </row>
    <row r="2285" spans="54:54" x14ac:dyDescent="0.25">
      <c r="BB2285" s="20"/>
    </row>
    <row r="2286" spans="54:54" x14ac:dyDescent="0.25">
      <c r="BB2286" s="20"/>
    </row>
    <row r="2287" spans="54:54" x14ac:dyDescent="0.25">
      <c r="BB2287" s="20"/>
    </row>
    <row r="2288" spans="54:54" x14ac:dyDescent="0.25">
      <c r="BB2288" s="20"/>
    </row>
    <row r="2289" spans="54:54" x14ac:dyDescent="0.25">
      <c r="BB2289" s="20"/>
    </row>
    <row r="2290" spans="54:54" x14ac:dyDescent="0.25">
      <c r="BB2290" s="20"/>
    </row>
    <row r="2291" spans="54:54" x14ac:dyDescent="0.25">
      <c r="BB2291" s="20"/>
    </row>
    <row r="2292" spans="54:54" x14ac:dyDescent="0.25">
      <c r="BB2292" s="20"/>
    </row>
    <row r="2293" spans="54:54" x14ac:dyDescent="0.25">
      <c r="BB2293" s="20"/>
    </row>
    <row r="2294" spans="54:54" x14ac:dyDescent="0.25">
      <c r="BB2294" s="20"/>
    </row>
    <row r="2295" spans="54:54" x14ac:dyDescent="0.25">
      <c r="BB2295" s="20"/>
    </row>
    <row r="2296" spans="54:54" x14ac:dyDescent="0.25">
      <c r="BB2296" s="20"/>
    </row>
    <row r="2297" spans="54:54" x14ac:dyDescent="0.25">
      <c r="BB2297" s="20"/>
    </row>
    <row r="2298" spans="54:54" x14ac:dyDescent="0.25">
      <c r="BB2298" s="20"/>
    </row>
    <row r="2299" spans="54:54" x14ac:dyDescent="0.25">
      <c r="BB2299" s="20"/>
    </row>
    <row r="2300" spans="54:54" x14ac:dyDescent="0.25">
      <c r="BB2300" s="20"/>
    </row>
    <row r="2301" spans="54:54" x14ac:dyDescent="0.25">
      <c r="BB2301" s="20"/>
    </row>
    <row r="2302" spans="54:54" x14ac:dyDescent="0.25">
      <c r="BB2302" s="20"/>
    </row>
    <row r="2303" spans="54:54" x14ac:dyDescent="0.25">
      <c r="BB2303" s="20"/>
    </row>
    <row r="2304" spans="54:54" x14ac:dyDescent="0.25">
      <c r="BB2304" s="20"/>
    </row>
    <row r="2305" spans="54:54" x14ac:dyDescent="0.25">
      <c r="BB2305" s="20"/>
    </row>
    <row r="2306" spans="54:54" x14ac:dyDescent="0.25">
      <c r="BB2306" s="20"/>
    </row>
    <row r="2307" spans="54:54" x14ac:dyDescent="0.25">
      <c r="BB2307" s="20"/>
    </row>
    <row r="2308" spans="54:54" x14ac:dyDescent="0.25">
      <c r="BB2308" s="20"/>
    </row>
    <row r="2309" spans="54:54" x14ac:dyDescent="0.25">
      <c r="BB2309" s="20"/>
    </row>
    <row r="2310" spans="54:54" x14ac:dyDescent="0.25">
      <c r="BB2310" s="20"/>
    </row>
    <row r="2311" spans="54:54" x14ac:dyDescent="0.25">
      <c r="BB2311" s="20"/>
    </row>
    <row r="2312" spans="54:54" x14ac:dyDescent="0.25">
      <c r="BB2312" s="20"/>
    </row>
    <row r="2313" spans="54:54" x14ac:dyDescent="0.25">
      <c r="BB2313" s="20"/>
    </row>
    <row r="2314" spans="54:54" x14ac:dyDescent="0.25">
      <c r="BB2314" s="20"/>
    </row>
    <row r="2315" spans="54:54" x14ac:dyDescent="0.25">
      <c r="BB2315" s="20"/>
    </row>
    <row r="2316" spans="54:54" x14ac:dyDescent="0.25">
      <c r="BB2316" s="20"/>
    </row>
    <row r="2317" spans="54:54" x14ac:dyDescent="0.25">
      <c r="BB2317" s="20"/>
    </row>
    <row r="2318" spans="54:54" x14ac:dyDescent="0.25">
      <c r="BB2318" s="20"/>
    </row>
    <row r="2319" spans="54:54" x14ac:dyDescent="0.25">
      <c r="BB2319" s="20"/>
    </row>
    <row r="2320" spans="54:54" x14ac:dyDescent="0.25">
      <c r="BB2320" s="20"/>
    </row>
    <row r="2321" spans="54:54" x14ac:dyDescent="0.25">
      <c r="BB2321" s="20"/>
    </row>
    <row r="2322" spans="54:54" x14ac:dyDescent="0.25">
      <c r="BB2322" s="20"/>
    </row>
    <row r="2323" spans="54:54" x14ac:dyDescent="0.25">
      <c r="BB2323" s="20"/>
    </row>
    <row r="2324" spans="54:54" x14ac:dyDescent="0.25">
      <c r="BB2324" s="20"/>
    </row>
    <row r="2325" spans="54:54" x14ac:dyDescent="0.25">
      <c r="BB2325" s="20"/>
    </row>
    <row r="2326" spans="54:54" x14ac:dyDescent="0.25">
      <c r="BB2326" s="20"/>
    </row>
    <row r="2327" spans="54:54" x14ac:dyDescent="0.25">
      <c r="BB2327" s="20"/>
    </row>
    <row r="2328" spans="54:54" x14ac:dyDescent="0.25">
      <c r="BB2328" s="20"/>
    </row>
    <row r="2329" spans="54:54" x14ac:dyDescent="0.25">
      <c r="BB2329" s="20"/>
    </row>
    <row r="2330" spans="54:54" x14ac:dyDescent="0.25">
      <c r="BB2330" s="20"/>
    </row>
    <row r="2331" spans="54:54" x14ac:dyDescent="0.25">
      <c r="BB2331" s="20"/>
    </row>
    <row r="2332" spans="54:54" x14ac:dyDescent="0.25">
      <c r="BB2332" s="20"/>
    </row>
    <row r="2333" spans="54:54" x14ac:dyDescent="0.25">
      <c r="BB2333" s="20"/>
    </row>
    <row r="2334" spans="54:54" x14ac:dyDescent="0.25">
      <c r="BB2334" s="20"/>
    </row>
    <row r="2335" spans="54:54" x14ac:dyDescent="0.25">
      <c r="BB2335" s="20"/>
    </row>
    <row r="2336" spans="54:54" x14ac:dyDescent="0.25">
      <c r="BB2336" s="20"/>
    </row>
    <row r="2337" spans="54:54" x14ac:dyDescent="0.25">
      <c r="BB2337" s="20"/>
    </row>
    <row r="2338" spans="54:54" x14ac:dyDescent="0.25">
      <c r="BB2338" s="20"/>
    </row>
    <row r="2339" spans="54:54" x14ac:dyDescent="0.25">
      <c r="BB2339" s="20"/>
    </row>
    <row r="2340" spans="54:54" x14ac:dyDescent="0.25">
      <c r="BB2340" s="20"/>
    </row>
    <row r="2341" spans="54:54" x14ac:dyDescent="0.25">
      <c r="BB2341" s="20"/>
    </row>
    <row r="2342" spans="54:54" x14ac:dyDescent="0.25">
      <c r="BB2342" s="20"/>
    </row>
    <row r="2343" spans="54:54" x14ac:dyDescent="0.25">
      <c r="BB2343" s="20"/>
    </row>
    <row r="2344" spans="54:54" x14ac:dyDescent="0.25">
      <c r="BB2344" s="20"/>
    </row>
    <row r="2345" spans="54:54" x14ac:dyDescent="0.25">
      <c r="BB2345" s="20"/>
    </row>
    <row r="2346" spans="54:54" x14ac:dyDescent="0.25">
      <c r="BB2346" s="20"/>
    </row>
    <row r="2347" spans="54:54" x14ac:dyDescent="0.25">
      <c r="BB2347" s="20"/>
    </row>
    <row r="2348" spans="54:54" x14ac:dyDescent="0.25">
      <c r="BB2348" s="20"/>
    </row>
    <row r="2349" spans="54:54" x14ac:dyDescent="0.25">
      <c r="BB2349" s="20"/>
    </row>
    <row r="2350" spans="54:54" x14ac:dyDescent="0.25">
      <c r="BB2350" s="20"/>
    </row>
    <row r="2351" spans="54:54" x14ac:dyDescent="0.25">
      <c r="BB2351" s="20"/>
    </row>
    <row r="2352" spans="54:54" x14ac:dyDescent="0.25">
      <c r="BB2352" s="20"/>
    </row>
    <row r="2353" spans="1:54" x14ac:dyDescent="0.25">
      <c r="BB2353" s="20"/>
    </row>
    <row r="2354" spans="1:54" x14ac:dyDescent="0.25">
      <c r="BB2354" s="20"/>
    </row>
    <row r="2355" spans="1:54" x14ac:dyDescent="0.25">
      <c r="BB2355" s="20"/>
    </row>
    <row r="2356" spans="1:54" x14ac:dyDescent="0.25">
      <c r="BB2356" s="20"/>
    </row>
    <row r="2357" spans="1:54" x14ac:dyDescent="0.25">
      <c r="BB2357" s="20"/>
    </row>
    <row r="2358" spans="1:54" x14ac:dyDescent="0.25">
      <c r="BB2358" s="20"/>
    </row>
    <row r="2359" spans="1:54" x14ac:dyDescent="0.25">
      <c r="BB2359" s="20"/>
    </row>
    <row r="2360" spans="1:54" x14ac:dyDescent="0.25">
      <c r="BB2360" s="20"/>
    </row>
    <row r="2361" spans="1:54" x14ac:dyDescent="0.25">
      <c r="BB2361" s="20"/>
    </row>
    <row r="2362" spans="1:54" x14ac:dyDescent="0.25">
      <c r="BB2362" s="20"/>
    </row>
    <row r="2363" spans="1:54" x14ac:dyDescent="0.25">
      <c r="BB2363" s="20"/>
    </row>
    <row r="2364" spans="1:54" x14ac:dyDescent="0.25">
      <c r="BB2364" s="20"/>
    </row>
    <row r="2365" spans="1:54" x14ac:dyDescent="0.25">
      <c r="A2365" s="10"/>
      <c r="BB2365" s="20"/>
    </row>
    <row r="2366" spans="1:54" x14ac:dyDescent="0.25">
      <c r="A2366" s="10"/>
      <c r="BB2366" s="20"/>
    </row>
    <row r="2367" spans="1:54" x14ac:dyDescent="0.25">
      <c r="BB2367" s="20"/>
    </row>
    <row r="2368" spans="1:54" x14ac:dyDescent="0.25">
      <c r="BB2368" s="20"/>
    </row>
    <row r="2369" spans="54:57" x14ac:dyDescent="0.25">
      <c r="BB2369" s="20"/>
    </row>
    <row r="2370" spans="54:57" x14ac:dyDescent="0.25">
      <c r="BB2370" s="20"/>
    </row>
    <row r="2371" spans="54:57" x14ac:dyDescent="0.25">
      <c r="BB2371" s="20"/>
    </row>
    <row r="2372" spans="54:57" x14ac:dyDescent="0.25">
      <c r="BB2372" s="20"/>
    </row>
    <row r="2373" spans="54:57" x14ac:dyDescent="0.25">
      <c r="BB2373" s="20"/>
    </row>
    <row r="2374" spans="54:57" x14ac:dyDescent="0.25">
      <c r="BB2374" s="20"/>
    </row>
    <row r="2375" spans="54:57" x14ac:dyDescent="0.25">
      <c r="BB2375" s="20"/>
    </row>
    <row r="2376" spans="54:57" x14ac:dyDescent="0.25">
      <c r="BB2376" s="20"/>
    </row>
    <row r="2377" spans="54:57" x14ac:dyDescent="0.25">
      <c r="BB2377" s="20"/>
      <c r="BE2377" s="1"/>
    </row>
    <row r="2378" spans="54:57" x14ac:dyDescent="0.25">
      <c r="BB2378" s="20"/>
    </row>
    <row r="2379" spans="54:57" x14ac:dyDescent="0.25">
      <c r="BB2379" s="20"/>
    </row>
    <row r="2380" spans="54:57" x14ac:dyDescent="0.25">
      <c r="BB2380" s="20"/>
    </row>
    <row r="2381" spans="54:57" x14ac:dyDescent="0.25">
      <c r="BB2381" s="20"/>
    </row>
    <row r="2382" spans="54:57" x14ac:dyDescent="0.25">
      <c r="BB2382" s="20"/>
    </row>
    <row r="2383" spans="54:57" x14ac:dyDescent="0.25">
      <c r="BB2383" s="20"/>
    </row>
    <row r="2384" spans="54:57" x14ac:dyDescent="0.25">
      <c r="BB2384" s="20"/>
    </row>
    <row r="2385" spans="54:54" x14ac:dyDescent="0.25">
      <c r="BB2385" s="20"/>
    </row>
    <row r="2386" spans="54:54" x14ac:dyDescent="0.25">
      <c r="BB2386" s="20"/>
    </row>
    <row r="2387" spans="54:54" x14ac:dyDescent="0.25">
      <c r="BB2387" s="20"/>
    </row>
    <row r="2388" spans="54:54" x14ac:dyDescent="0.25">
      <c r="BB2388" s="20"/>
    </row>
    <row r="2389" spans="54:54" x14ac:dyDescent="0.25">
      <c r="BB2389" s="20"/>
    </row>
    <row r="2390" spans="54:54" x14ac:dyDescent="0.25">
      <c r="BB2390" s="20"/>
    </row>
    <row r="2391" spans="54:54" x14ac:dyDescent="0.25">
      <c r="BB2391" s="20"/>
    </row>
    <row r="2392" spans="54:54" x14ac:dyDescent="0.25">
      <c r="BB2392" s="20"/>
    </row>
    <row r="2393" spans="54:54" x14ac:dyDescent="0.25">
      <c r="BB2393" s="20"/>
    </row>
    <row r="2394" spans="54:54" x14ac:dyDescent="0.25">
      <c r="BB2394" s="20"/>
    </row>
    <row r="2395" spans="54:54" x14ac:dyDescent="0.25">
      <c r="BB2395" s="20"/>
    </row>
    <row r="2396" spans="54:54" x14ac:dyDescent="0.25">
      <c r="BB2396" s="20"/>
    </row>
    <row r="2397" spans="54:54" x14ac:dyDescent="0.25">
      <c r="BB2397" s="20"/>
    </row>
    <row r="2398" spans="54:54" x14ac:dyDescent="0.25">
      <c r="BB2398" s="20"/>
    </row>
    <row r="2399" spans="54:54" x14ac:dyDescent="0.25">
      <c r="BB2399" s="20"/>
    </row>
    <row r="2400" spans="54:54" x14ac:dyDescent="0.25">
      <c r="BB2400" s="20"/>
    </row>
    <row r="2401" spans="1:54" x14ac:dyDescent="0.25">
      <c r="BB2401" s="20"/>
    </row>
    <row r="2402" spans="1:54" x14ac:dyDescent="0.25">
      <c r="BB2402" s="20"/>
    </row>
    <row r="2403" spans="1:54" x14ac:dyDescent="0.25">
      <c r="BB2403" s="20"/>
    </row>
    <row r="2404" spans="1:54" x14ac:dyDescent="0.25">
      <c r="BB2404" s="20"/>
    </row>
    <row r="2405" spans="1:54" x14ac:dyDescent="0.25">
      <c r="BB2405" s="20"/>
    </row>
    <row r="2406" spans="1:54" x14ac:dyDescent="0.25">
      <c r="BB2406" s="20"/>
    </row>
    <row r="2407" spans="1:54" x14ac:dyDescent="0.25">
      <c r="BB2407" s="20"/>
    </row>
    <row r="2408" spans="1:54" x14ac:dyDescent="0.25">
      <c r="BB2408" s="20"/>
    </row>
    <row r="2409" spans="1:54" x14ac:dyDescent="0.25">
      <c r="BB2409" s="20"/>
    </row>
    <row r="2410" spans="1:54" x14ac:dyDescent="0.25">
      <c r="BB2410" s="20"/>
    </row>
    <row r="2411" spans="1:54" x14ac:dyDescent="0.25">
      <c r="A2411" s="5"/>
      <c r="BB2411" s="20"/>
    </row>
    <row r="2412" spans="1:54" x14ac:dyDescent="0.25">
      <c r="BB2412" s="20"/>
    </row>
    <row r="2413" spans="1:54" x14ac:dyDescent="0.25">
      <c r="BB2413" s="20"/>
    </row>
    <row r="2414" spans="1:54" x14ac:dyDescent="0.25">
      <c r="BB2414" s="20"/>
    </row>
    <row r="2415" spans="1:54" x14ac:dyDescent="0.25">
      <c r="BB2415" s="20"/>
    </row>
    <row r="2416" spans="1:54" x14ac:dyDescent="0.25">
      <c r="BB2416" s="20"/>
    </row>
    <row r="2417" spans="54:54" x14ac:dyDescent="0.25">
      <c r="BB2417" s="20"/>
    </row>
    <row r="2418" spans="54:54" x14ac:dyDescent="0.25">
      <c r="BB2418" s="20"/>
    </row>
    <row r="2419" spans="54:54" x14ac:dyDescent="0.25">
      <c r="BB2419" s="20"/>
    </row>
    <row r="2420" spans="54:54" x14ac:dyDescent="0.25">
      <c r="BB2420" s="20"/>
    </row>
    <row r="2421" spans="54:54" x14ac:dyDescent="0.25">
      <c r="BB2421" s="20"/>
    </row>
    <row r="2422" spans="54:54" x14ac:dyDescent="0.25">
      <c r="BB2422" s="20"/>
    </row>
    <row r="2423" spans="54:54" x14ac:dyDescent="0.25">
      <c r="BB2423" s="20"/>
    </row>
    <row r="2424" spans="54:54" x14ac:dyDescent="0.25">
      <c r="BB2424" s="20"/>
    </row>
    <row r="2425" spans="54:54" x14ac:dyDescent="0.25">
      <c r="BB2425" s="20"/>
    </row>
    <row r="2426" spans="54:54" x14ac:dyDescent="0.25">
      <c r="BB2426" s="20"/>
    </row>
    <row r="2427" spans="54:54" x14ac:dyDescent="0.25">
      <c r="BB2427" s="20"/>
    </row>
    <row r="2428" spans="54:54" x14ac:dyDescent="0.25">
      <c r="BB2428" s="20"/>
    </row>
    <row r="2429" spans="54:54" x14ac:dyDescent="0.25">
      <c r="BB2429" s="20"/>
    </row>
    <row r="2430" spans="54:54" x14ac:dyDescent="0.25">
      <c r="BB2430" s="20"/>
    </row>
    <row r="2431" spans="54:54" x14ac:dyDescent="0.25">
      <c r="BB2431" s="20"/>
    </row>
    <row r="2432" spans="54:54" x14ac:dyDescent="0.25">
      <c r="BB2432" s="20"/>
    </row>
    <row r="2433" spans="54:54" x14ac:dyDescent="0.25">
      <c r="BB2433" s="20"/>
    </row>
    <row r="2434" spans="54:54" x14ac:dyDescent="0.25">
      <c r="BB2434" s="20"/>
    </row>
    <row r="2435" spans="54:54" x14ac:dyDescent="0.25">
      <c r="BB2435" s="20"/>
    </row>
    <row r="2436" spans="54:54" x14ac:dyDescent="0.25">
      <c r="BB2436" s="20"/>
    </row>
    <row r="2437" spans="54:54" x14ac:dyDescent="0.25">
      <c r="BB2437" s="20"/>
    </row>
    <row r="2438" spans="54:54" x14ac:dyDescent="0.25">
      <c r="BB2438" s="20"/>
    </row>
    <row r="2439" spans="54:54" x14ac:dyDescent="0.25">
      <c r="BB2439" s="20"/>
    </row>
    <row r="2440" spans="54:54" x14ac:dyDescent="0.25">
      <c r="BB2440" s="20"/>
    </row>
    <row r="2441" spans="54:54" x14ac:dyDescent="0.25">
      <c r="BB2441" s="20"/>
    </row>
    <row r="2442" spans="54:54" x14ac:dyDescent="0.25">
      <c r="BB2442" s="20"/>
    </row>
    <row r="2443" spans="54:54" x14ac:dyDescent="0.25">
      <c r="BB2443" s="20"/>
    </row>
    <row r="2444" spans="54:54" x14ac:dyDescent="0.25">
      <c r="BB2444" s="20"/>
    </row>
    <row r="2445" spans="54:54" x14ac:dyDescent="0.25">
      <c r="BB2445" s="20"/>
    </row>
    <row r="2446" spans="54:54" x14ac:dyDescent="0.25">
      <c r="BB2446" s="20"/>
    </row>
    <row r="2447" spans="54:54" x14ac:dyDescent="0.25">
      <c r="BB2447" s="20"/>
    </row>
    <row r="2448" spans="54:54" x14ac:dyDescent="0.25">
      <c r="BB2448" s="20"/>
    </row>
    <row r="2449" spans="1:76" x14ac:dyDescent="0.25">
      <c r="BB2449" s="20"/>
    </row>
    <row r="2450" spans="1:76" x14ac:dyDescent="0.25">
      <c r="BB2450" s="20"/>
    </row>
    <row r="2451" spans="1:76" x14ac:dyDescent="0.25">
      <c r="BB2451" s="20"/>
    </row>
    <row r="2452" spans="1:76" x14ac:dyDescent="0.25">
      <c r="BB2452" s="20"/>
    </row>
    <row r="2453" spans="1:76" x14ac:dyDescent="0.25">
      <c r="BB2453" s="20"/>
    </row>
    <row r="2454" spans="1:76" x14ac:dyDescent="0.25">
      <c r="BB2454" s="20"/>
    </row>
    <row r="2455" spans="1:76" x14ac:dyDescent="0.25">
      <c r="A2455" s="6"/>
      <c r="B2455" s="6"/>
      <c r="C2455" s="6"/>
      <c r="D2455" s="6"/>
      <c r="E2455" s="6"/>
      <c r="F2455" s="6"/>
      <c r="G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24"/>
      <c r="BE2455" s="6"/>
      <c r="BF2455" s="6"/>
      <c r="BG2455" s="6"/>
      <c r="BH2455" s="6"/>
      <c r="BI2455" s="6"/>
      <c r="BK2455" s="6"/>
      <c r="BL2455" s="6"/>
      <c r="BM2455" s="6"/>
      <c r="BN2455" s="6"/>
      <c r="BO2455" s="6"/>
      <c r="BP2455" s="6"/>
      <c r="BQ2455" s="6"/>
      <c r="BR2455" s="6"/>
      <c r="BS2455" s="6"/>
      <c r="BT2455" s="6"/>
      <c r="BU2455" s="6"/>
      <c r="BV2455" s="6"/>
      <c r="BW2455" s="6"/>
      <c r="BX2455" s="6"/>
    </row>
    <row r="2456" spans="1:76" x14ac:dyDescent="0.25">
      <c r="BB2456" s="20"/>
    </row>
    <row r="2457" spans="1:76" x14ac:dyDescent="0.25">
      <c r="AR2457" s="6"/>
      <c r="AS2457" s="6"/>
      <c r="AT2457" s="6"/>
      <c r="AU2457" s="6"/>
      <c r="AV2457" s="6"/>
      <c r="AW2457" s="6"/>
      <c r="BB2457" s="20"/>
    </row>
    <row r="2458" spans="1:76" x14ac:dyDescent="0.25">
      <c r="AR2458" s="6"/>
      <c r="AS2458" s="6"/>
      <c r="AT2458" s="6"/>
      <c r="AU2458" s="6"/>
      <c r="AV2458" s="6"/>
      <c r="AW2458" s="6"/>
      <c r="BB2458" s="20"/>
    </row>
    <row r="2459" spans="1:76" x14ac:dyDescent="0.25">
      <c r="AR2459" s="6"/>
      <c r="AS2459" s="6"/>
      <c r="AT2459" s="6"/>
      <c r="AU2459" s="6"/>
      <c r="AV2459" s="6"/>
      <c r="AW2459" s="6"/>
      <c r="BB2459" s="20"/>
    </row>
    <row r="2460" spans="1:76" x14ac:dyDescent="0.25">
      <c r="AR2460" s="6"/>
      <c r="AS2460" s="6"/>
      <c r="AT2460" s="6"/>
      <c r="AU2460" s="6"/>
      <c r="AV2460" s="6"/>
      <c r="AW2460" s="6"/>
      <c r="BB2460" s="20"/>
    </row>
    <row r="2461" spans="1:76" x14ac:dyDescent="0.25">
      <c r="AR2461" s="6"/>
      <c r="AS2461" s="6"/>
      <c r="AT2461" s="6"/>
      <c r="AU2461" s="6"/>
      <c r="AV2461" s="6"/>
      <c r="AW2461" s="6"/>
      <c r="BB2461" s="20"/>
    </row>
    <row r="2462" spans="1:76" x14ac:dyDescent="0.25">
      <c r="AR2462" s="6"/>
      <c r="AS2462" s="6"/>
      <c r="AT2462" s="6"/>
      <c r="AU2462" s="6"/>
      <c r="AV2462" s="6"/>
      <c r="AW2462" s="6"/>
      <c r="BB2462" s="20"/>
    </row>
    <row r="2463" spans="1:76" x14ac:dyDescent="0.25">
      <c r="AR2463" s="6"/>
      <c r="AS2463" s="6"/>
      <c r="AT2463" s="6"/>
      <c r="AU2463" s="6"/>
      <c r="AV2463" s="6"/>
      <c r="AW2463" s="6"/>
      <c r="BB2463" s="20"/>
    </row>
    <row r="2464" spans="1:76" x14ac:dyDescent="0.25">
      <c r="AR2464" s="6"/>
      <c r="AS2464" s="6"/>
      <c r="AT2464" s="6"/>
      <c r="AU2464" s="6"/>
      <c r="AV2464" s="6"/>
      <c r="AW2464" s="6"/>
      <c r="BB2464" s="20"/>
    </row>
    <row r="2465" spans="41:76" x14ac:dyDescent="0.25">
      <c r="AR2465" s="6"/>
      <c r="AS2465" s="6"/>
      <c r="AT2465" s="6"/>
      <c r="AU2465" s="6"/>
      <c r="AV2465" s="6"/>
      <c r="AW2465" s="6"/>
      <c r="BB2465" s="20"/>
    </row>
    <row r="2466" spans="41:76" x14ac:dyDescent="0.25">
      <c r="AO2466" s="6"/>
      <c r="AR2466" s="6"/>
      <c r="AS2466" s="6"/>
      <c r="AT2466" s="6"/>
      <c r="AU2466" s="6"/>
      <c r="AV2466" s="6"/>
      <c r="AW2466" s="6"/>
      <c r="AZ2466" s="6"/>
      <c r="BA2466" s="6"/>
      <c r="BB2466" s="24"/>
      <c r="BE2466" s="6"/>
      <c r="BF2466" s="6"/>
      <c r="BG2466" s="6"/>
      <c r="BH2466" s="6"/>
      <c r="BI2466" s="6"/>
      <c r="BK2466" s="6"/>
      <c r="BL2466" s="6"/>
      <c r="BO2466" s="6"/>
      <c r="BP2466" s="6"/>
      <c r="BQ2466" s="6"/>
      <c r="BR2466" s="6"/>
      <c r="BS2466" s="6"/>
      <c r="BT2466" s="6"/>
      <c r="BU2466" s="6"/>
      <c r="BV2466" s="6"/>
      <c r="BW2466" s="6"/>
      <c r="BX2466" s="6"/>
    </row>
    <row r="2467" spans="41:76" x14ac:dyDescent="0.25">
      <c r="AR2467" s="6"/>
      <c r="AS2467" s="6"/>
      <c r="AT2467" s="6"/>
      <c r="AU2467" s="6"/>
      <c r="AV2467" s="6"/>
      <c r="AW2467" s="6"/>
      <c r="BB2467" s="20"/>
    </row>
    <row r="2468" spans="41:76" x14ac:dyDescent="0.25">
      <c r="BB2468" s="20"/>
    </row>
    <row r="2469" spans="41:76" x14ac:dyDescent="0.25">
      <c r="BB2469" s="20"/>
    </row>
    <row r="2470" spans="41:76" x14ac:dyDescent="0.25">
      <c r="BB2470" s="20"/>
    </row>
    <row r="2471" spans="41:76" x14ac:dyDescent="0.25">
      <c r="BB2471" s="20"/>
    </row>
    <row r="2472" spans="41:76" x14ac:dyDescent="0.25">
      <c r="BB2472" s="20"/>
    </row>
    <row r="2473" spans="41:76" x14ac:dyDescent="0.25">
      <c r="BB2473" s="20"/>
    </row>
    <row r="2474" spans="41:76" x14ac:dyDescent="0.25">
      <c r="BB2474" s="20"/>
    </row>
    <row r="2475" spans="41:76" x14ac:dyDescent="0.25">
      <c r="BB2475" s="20"/>
    </row>
    <row r="2476" spans="41:76" x14ac:dyDescent="0.25">
      <c r="BB2476" s="20"/>
    </row>
    <row r="2477" spans="41:76" x14ac:dyDescent="0.25">
      <c r="BB2477" s="20"/>
    </row>
    <row r="2478" spans="41:76" x14ac:dyDescent="0.25">
      <c r="BB2478" s="20"/>
    </row>
    <row r="2479" spans="41:76" x14ac:dyDescent="0.25">
      <c r="BB2479" s="20"/>
    </row>
    <row r="2480" spans="41:76" x14ac:dyDescent="0.25">
      <c r="BB2480" s="20"/>
    </row>
    <row r="2481" spans="54:54" x14ac:dyDescent="0.25">
      <c r="BB2481" s="20"/>
    </row>
    <row r="2482" spans="54:54" x14ac:dyDescent="0.25">
      <c r="BB2482" s="20"/>
    </row>
    <row r="2483" spans="54:54" x14ac:dyDescent="0.25">
      <c r="BB2483" s="20"/>
    </row>
    <row r="2484" spans="54:54" x14ac:dyDescent="0.25">
      <c r="BB2484" s="20"/>
    </row>
    <row r="2485" spans="54:54" x14ac:dyDescent="0.25">
      <c r="BB2485" s="20"/>
    </row>
    <row r="2486" spans="54:54" x14ac:dyDescent="0.25">
      <c r="BB2486" s="20"/>
    </row>
    <row r="2487" spans="54:54" x14ac:dyDescent="0.25">
      <c r="BB2487" s="20"/>
    </row>
    <row r="2488" spans="54:54" x14ac:dyDescent="0.25">
      <c r="BB2488" s="20"/>
    </row>
    <row r="2489" spans="54:54" x14ac:dyDescent="0.25">
      <c r="BB2489" s="20"/>
    </row>
    <row r="2490" spans="54:54" x14ac:dyDescent="0.25">
      <c r="BB2490" s="20"/>
    </row>
    <row r="2491" spans="54:54" x14ac:dyDescent="0.25">
      <c r="BB2491" s="20"/>
    </row>
    <row r="2492" spans="54:54" x14ac:dyDescent="0.25">
      <c r="BB2492" s="20"/>
    </row>
    <row r="2493" spans="54:54" x14ac:dyDescent="0.25">
      <c r="BB2493" s="20"/>
    </row>
    <row r="2494" spans="54:54" x14ac:dyDescent="0.25">
      <c r="BB2494" s="20"/>
    </row>
    <row r="2495" spans="54:54" x14ac:dyDescent="0.25">
      <c r="BB2495" s="20"/>
    </row>
    <row r="2496" spans="54:54" x14ac:dyDescent="0.25">
      <c r="BB2496" s="20"/>
    </row>
    <row r="2497" spans="54:54" x14ac:dyDescent="0.25">
      <c r="BB2497" s="20"/>
    </row>
    <row r="2498" spans="54:54" x14ac:dyDescent="0.25">
      <c r="BB2498" s="20"/>
    </row>
    <row r="2499" spans="54:54" x14ac:dyDescent="0.25">
      <c r="BB2499" s="20"/>
    </row>
    <row r="2500" spans="54:54" x14ac:dyDescent="0.25">
      <c r="BB2500" s="20"/>
    </row>
    <row r="2501" spans="54:54" x14ac:dyDescent="0.25">
      <c r="BB2501" s="20"/>
    </row>
    <row r="2502" spans="54:54" x14ac:dyDescent="0.25">
      <c r="BB2502" s="20"/>
    </row>
    <row r="2503" spans="54:54" x14ac:dyDescent="0.25">
      <c r="BB2503" s="20"/>
    </row>
    <row r="2504" spans="54:54" x14ac:dyDescent="0.25">
      <c r="BB2504" s="20"/>
    </row>
    <row r="2505" spans="54:54" x14ac:dyDescent="0.25">
      <c r="BB2505" s="20"/>
    </row>
    <row r="2506" spans="54:54" x14ac:dyDescent="0.25">
      <c r="BB2506" s="20"/>
    </row>
    <row r="2507" spans="54:54" x14ac:dyDescent="0.25">
      <c r="BB2507" s="20"/>
    </row>
    <row r="2508" spans="54:54" x14ac:dyDescent="0.25">
      <c r="BB2508" s="20"/>
    </row>
    <row r="2509" spans="54:54" x14ac:dyDescent="0.25">
      <c r="BB2509" s="20"/>
    </row>
    <row r="2510" spans="54:54" x14ac:dyDescent="0.25">
      <c r="BB2510" s="20"/>
    </row>
    <row r="2511" spans="54:54" x14ac:dyDescent="0.25">
      <c r="BB2511" s="20"/>
    </row>
    <row r="2512" spans="54:54" x14ac:dyDescent="0.25">
      <c r="BB2512" s="20"/>
    </row>
    <row r="2513" spans="54:54" x14ac:dyDescent="0.25">
      <c r="BB2513" s="20"/>
    </row>
    <row r="2514" spans="54:54" x14ac:dyDescent="0.25">
      <c r="BB2514" s="20"/>
    </row>
    <row r="2515" spans="54:54" x14ac:dyDescent="0.25">
      <c r="BB2515" s="20"/>
    </row>
    <row r="2516" spans="54:54" x14ac:dyDescent="0.25">
      <c r="BB2516" s="20"/>
    </row>
    <row r="2517" spans="54:54" x14ac:dyDescent="0.25">
      <c r="BB2517" s="20"/>
    </row>
    <row r="2518" spans="54:54" x14ac:dyDescent="0.25">
      <c r="BB2518" s="20"/>
    </row>
    <row r="2519" spans="54:54" x14ac:dyDescent="0.25">
      <c r="BB2519" s="20"/>
    </row>
    <row r="2520" spans="54:54" x14ac:dyDescent="0.25">
      <c r="BB2520" s="20"/>
    </row>
    <row r="2521" spans="54:54" x14ac:dyDescent="0.25">
      <c r="BB2521" s="20"/>
    </row>
    <row r="2522" spans="54:54" x14ac:dyDescent="0.25">
      <c r="BB2522" s="20"/>
    </row>
    <row r="2523" spans="54:54" x14ac:dyDescent="0.25">
      <c r="BB2523" s="20"/>
    </row>
    <row r="2524" spans="54:54" x14ac:dyDescent="0.25">
      <c r="BB2524" s="20"/>
    </row>
    <row r="2525" spans="54:54" x14ac:dyDescent="0.25">
      <c r="BB2525" s="20"/>
    </row>
    <row r="2526" spans="54:54" x14ac:dyDescent="0.25">
      <c r="BB2526" s="20"/>
    </row>
    <row r="2527" spans="54:54" x14ac:dyDescent="0.25">
      <c r="BB2527" s="20"/>
    </row>
    <row r="2528" spans="54:54" x14ac:dyDescent="0.25">
      <c r="BB2528" s="20"/>
    </row>
    <row r="2529" spans="54:54" x14ac:dyDescent="0.25">
      <c r="BB2529" s="20"/>
    </row>
    <row r="2530" spans="54:54" x14ac:dyDescent="0.25">
      <c r="BB2530" s="20"/>
    </row>
    <row r="2531" spans="54:54" x14ac:dyDescent="0.25">
      <c r="BB2531" s="20"/>
    </row>
    <row r="2532" spans="54:54" x14ac:dyDescent="0.25">
      <c r="BB2532" s="20"/>
    </row>
    <row r="2533" spans="54:54" x14ac:dyDescent="0.25">
      <c r="BB2533" s="20"/>
    </row>
    <row r="2534" spans="54:54" x14ac:dyDescent="0.25">
      <c r="BB2534" s="20"/>
    </row>
    <row r="2535" spans="54:54" x14ac:dyDescent="0.25">
      <c r="BB2535" s="20"/>
    </row>
    <row r="2536" spans="54:54" x14ac:dyDescent="0.25">
      <c r="BB2536" s="20"/>
    </row>
    <row r="2537" spans="54:54" x14ac:dyDescent="0.25">
      <c r="BB2537" s="20"/>
    </row>
    <row r="2538" spans="54:54" x14ac:dyDescent="0.25">
      <c r="BB2538" s="20"/>
    </row>
    <row r="2539" spans="54:54" x14ac:dyDescent="0.25">
      <c r="BB2539" s="20"/>
    </row>
    <row r="2540" spans="54:54" x14ac:dyDescent="0.25">
      <c r="BB2540" s="20"/>
    </row>
    <row r="2541" spans="54:54" x14ac:dyDescent="0.25">
      <c r="BB2541" s="20"/>
    </row>
    <row r="2542" spans="54:54" x14ac:dyDescent="0.25">
      <c r="BB2542" s="20"/>
    </row>
    <row r="2543" spans="54:54" x14ac:dyDescent="0.25">
      <c r="BB2543" s="20"/>
    </row>
    <row r="2544" spans="54:54" x14ac:dyDescent="0.25">
      <c r="BB2544" s="20"/>
    </row>
    <row r="2545" spans="54:54" x14ac:dyDescent="0.25">
      <c r="BB2545" s="20"/>
    </row>
    <row r="2546" spans="54:54" x14ac:dyDescent="0.25">
      <c r="BB2546" s="20"/>
    </row>
    <row r="2547" spans="54:54" x14ac:dyDescent="0.25">
      <c r="BB2547" s="20"/>
    </row>
    <row r="2548" spans="54:54" x14ac:dyDescent="0.25">
      <c r="BB2548" s="20"/>
    </row>
    <row r="2549" spans="54:54" x14ac:dyDescent="0.25">
      <c r="BB2549" s="20"/>
    </row>
    <row r="2550" spans="54:54" x14ac:dyDescent="0.25">
      <c r="BB2550" s="20"/>
    </row>
    <row r="2551" spans="54:54" x14ac:dyDescent="0.25">
      <c r="BB2551" s="20"/>
    </row>
    <row r="2552" spans="54:54" x14ac:dyDescent="0.25">
      <c r="BB2552" s="20"/>
    </row>
    <row r="2553" spans="54:54" x14ac:dyDescent="0.25">
      <c r="BB2553" s="20"/>
    </row>
    <row r="2554" spans="54:54" x14ac:dyDescent="0.25">
      <c r="BB2554" s="20"/>
    </row>
    <row r="2555" spans="54:54" x14ac:dyDescent="0.25">
      <c r="BB2555" s="20"/>
    </row>
    <row r="2556" spans="54:54" x14ac:dyDescent="0.25">
      <c r="BB2556" s="20"/>
    </row>
    <row r="2557" spans="54:54" x14ac:dyDescent="0.25">
      <c r="BB2557" s="20"/>
    </row>
    <row r="2558" spans="54:54" x14ac:dyDescent="0.25">
      <c r="BB2558" s="20"/>
    </row>
    <row r="2559" spans="54:54" x14ac:dyDescent="0.25">
      <c r="BB2559" s="20"/>
    </row>
    <row r="2560" spans="54:54" x14ac:dyDescent="0.25">
      <c r="BB2560" s="20"/>
    </row>
    <row r="2561" spans="54:54" x14ac:dyDescent="0.25">
      <c r="BB2561" s="20"/>
    </row>
    <row r="2562" spans="54:54" x14ac:dyDescent="0.25">
      <c r="BB2562" s="20"/>
    </row>
    <row r="2563" spans="54:54" x14ac:dyDescent="0.25">
      <c r="BB2563" s="20"/>
    </row>
    <row r="2564" spans="54:54" x14ac:dyDescent="0.25">
      <c r="BB2564" s="20"/>
    </row>
    <row r="2565" spans="54:54" x14ac:dyDescent="0.25">
      <c r="BB2565" s="20"/>
    </row>
    <row r="2566" spans="54:54" x14ac:dyDescent="0.25">
      <c r="BB2566" s="20"/>
    </row>
    <row r="2567" spans="54:54" x14ac:dyDescent="0.25">
      <c r="BB2567" s="20"/>
    </row>
    <row r="2568" spans="54:54" x14ac:dyDescent="0.25">
      <c r="BB2568" s="20"/>
    </row>
    <row r="2569" spans="54:54" x14ac:dyDescent="0.25">
      <c r="BB2569" s="20"/>
    </row>
    <row r="2570" spans="54:54" x14ac:dyDescent="0.25">
      <c r="BB2570" s="20"/>
    </row>
    <row r="2571" spans="54:54" x14ac:dyDescent="0.25">
      <c r="BB2571" s="20"/>
    </row>
    <row r="2572" spans="54:54" x14ac:dyDescent="0.25">
      <c r="BB2572" s="20"/>
    </row>
    <row r="2573" spans="54:54" x14ac:dyDescent="0.25">
      <c r="BB2573" s="20"/>
    </row>
    <row r="2574" spans="54:54" x14ac:dyDescent="0.25">
      <c r="BB2574" s="20"/>
    </row>
    <row r="2575" spans="54:54" x14ac:dyDescent="0.25">
      <c r="BB2575" s="20"/>
    </row>
    <row r="2576" spans="54:54" x14ac:dyDescent="0.25">
      <c r="BB2576" s="20"/>
    </row>
    <row r="2577" spans="54:54" x14ac:dyDescent="0.25">
      <c r="BB2577" s="20"/>
    </row>
    <row r="2578" spans="54:54" x14ac:dyDescent="0.25">
      <c r="BB2578" s="20"/>
    </row>
    <row r="2579" spans="54:54" x14ac:dyDescent="0.25">
      <c r="BB2579" s="20"/>
    </row>
    <row r="2580" spans="54:54" x14ac:dyDescent="0.25">
      <c r="BB2580" s="20"/>
    </row>
    <row r="2581" spans="54:54" x14ac:dyDescent="0.25">
      <c r="BB2581" s="20"/>
    </row>
    <row r="2582" spans="54:54" x14ac:dyDescent="0.25">
      <c r="BB2582" s="20"/>
    </row>
    <row r="2583" spans="54:54" x14ac:dyDescent="0.25">
      <c r="BB2583" s="20"/>
    </row>
    <row r="2584" spans="54:54" x14ac:dyDescent="0.25">
      <c r="BB2584" s="20"/>
    </row>
    <row r="2585" spans="54:54" x14ac:dyDescent="0.25">
      <c r="BB2585" s="20"/>
    </row>
    <row r="2586" spans="54:54" x14ac:dyDescent="0.25">
      <c r="BB2586" s="20"/>
    </row>
    <row r="2587" spans="54:54" x14ac:dyDescent="0.25">
      <c r="BB2587" s="20"/>
    </row>
    <row r="2588" spans="54:54" x14ac:dyDescent="0.25">
      <c r="BB2588" s="20"/>
    </row>
    <row r="2589" spans="54:54" x14ac:dyDescent="0.25">
      <c r="BB2589" s="20"/>
    </row>
    <row r="2590" spans="54:54" x14ac:dyDescent="0.25">
      <c r="BB2590" s="20"/>
    </row>
    <row r="2591" spans="54:54" x14ac:dyDescent="0.25">
      <c r="BB2591" s="20"/>
    </row>
    <row r="2592" spans="54:54" x14ac:dyDescent="0.25">
      <c r="BB2592" s="20"/>
    </row>
    <row r="2593" spans="54:54" x14ac:dyDescent="0.25">
      <c r="BB2593" s="20"/>
    </row>
    <row r="2594" spans="54:54" x14ac:dyDescent="0.25">
      <c r="BB2594" s="20"/>
    </row>
    <row r="2595" spans="54:54" x14ac:dyDescent="0.25">
      <c r="BB2595" s="20"/>
    </row>
    <row r="2596" spans="54:54" x14ac:dyDescent="0.25">
      <c r="BB2596" s="20"/>
    </row>
    <row r="2597" spans="54:54" x14ac:dyDescent="0.25">
      <c r="BB2597" s="20"/>
    </row>
    <row r="2598" spans="54:54" x14ac:dyDescent="0.25">
      <c r="BB2598" s="20"/>
    </row>
    <row r="2599" spans="54:54" x14ac:dyDescent="0.25">
      <c r="BB2599" s="20"/>
    </row>
    <row r="2600" spans="54:54" x14ac:dyDescent="0.25">
      <c r="BB2600" s="20"/>
    </row>
    <row r="2601" spans="54:54" x14ac:dyDescent="0.25">
      <c r="BB2601" s="20"/>
    </row>
    <row r="2602" spans="54:54" x14ac:dyDescent="0.25">
      <c r="BB2602" s="20"/>
    </row>
    <row r="2603" spans="54:54" x14ac:dyDescent="0.25">
      <c r="BB2603" s="20"/>
    </row>
    <row r="2604" spans="54:54" x14ac:dyDescent="0.25">
      <c r="BB2604" s="20"/>
    </row>
    <row r="2605" spans="54:54" x14ac:dyDescent="0.25">
      <c r="BB2605" s="20"/>
    </row>
    <row r="2606" spans="54:54" x14ac:dyDescent="0.25">
      <c r="BB2606" s="20"/>
    </row>
    <row r="2607" spans="54:54" x14ac:dyDescent="0.25">
      <c r="BB2607" s="20"/>
    </row>
    <row r="2608" spans="54:54" x14ac:dyDescent="0.25">
      <c r="BB2608" s="20"/>
    </row>
    <row r="2609" spans="54:54" x14ac:dyDescent="0.25">
      <c r="BB2609" s="20"/>
    </row>
    <row r="2610" spans="54:54" x14ac:dyDescent="0.25">
      <c r="BB2610" s="20"/>
    </row>
    <row r="2611" spans="54:54" x14ac:dyDescent="0.25">
      <c r="BB2611" s="20"/>
    </row>
    <row r="2612" spans="54:54" x14ac:dyDescent="0.25">
      <c r="BB2612" s="20"/>
    </row>
    <row r="2613" spans="54:54" x14ac:dyDescent="0.25">
      <c r="BB2613" s="20"/>
    </row>
    <row r="2614" spans="54:54" x14ac:dyDescent="0.25">
      <c r="BB2614" s="20"/>
    </row>
    <row r="2615" spans="54:54" x14ac:dyDescent="0.25">
      <c r="BB2615" s="20"/>
    </row>
    <row r="2616" spans="54:54" x14ac:dyDescent="0.25">
      <c r="BB2616" s="20"/>
    </row>
    <row r="2617" spans="54:54" x14ac:dyDescent="0.25">
      <c r="BB2617" s="20"/>
    </row>
    <row r="2618" spans="54:54" x14ac:dyDescent="0.25">
      <c r="BB2618" s="20"/>
    </row>
    <row r="2619" spans="54:54" x14ac:dyDescent="0.25">
      <c r="BB2619" s="20"/>
    </row>
    <row r="2620" spans="54:54" x14ac:dyDescent="0.25">
      <c r="BB2620" s="20"/>
    </row>
    <row r="2621" spans="54:54" x14ac:dyDescent="0.25">
      <c r="BB2621" s="20"/>
    </row>
    <row r="2622" spans="54:54" x14ac:dyDescent="0.25">
      <c r="BB2622" s="20"/>
    </row>
    <row r="2623" spans="54:54" x14ac:dyDescent="0.25">
      <c r="BB2623" s="20"/>
    </row>
    <row r="2624" spans="54:54" x14ac:dyDescent="0.25">
      <c r="BB2624" s="20"/>
    </row>
    <row r="2625" spans="54:54" x14ac:dyDescent="0.25">
      <c r="BB2625" s="20"/>
    </row>
    <row r="2626" spans="54:54" x14ac:dyDescent="0.25">
      <c r="BB2626" s="20"/>
    </row>
    <row r="2627" spans="54:54" x14ac:dyDescent="0.25">
      <c r="BB2627" s="20"/>
    </row>
    <row r="2628" spans="54:54" x14ac:dyDescent="0.25">
      <c r="BB2628" s="20"/>
    </row>
    <row r="2629" spans="54:54" x14ac:dyDescent="0.25">
      <c r="BB2629" s="20"/>
    </row>
    <row r="2630" spans="54:54" x14ac:dyDescent="0.25">
      <c r="BB2630" s="20"/>
    </row>
    <row r="2631" spans="54:54" x14ac:dyDescent="0.25">
      <c r="BB2631" s="20"/>
    </row>
    <row r="2632" spans="54:54" x14ac:dyDescent="0.25">
      <c r="BB2632" s="20"/>
    </row>
    <row r="2633" spans="54:54" x14ac:dyDescent="0.25">
      <c r="BB2633" s="20"/>
    </row>
    <row r="2634" spans="54:54" x14ac:dyDescent="0.25">
      <c r="BB2634" s="20"/>
    </row>
    <row r="2635" spans="54:54" x14ac:dyDescent="0.25">
      <c r="BB2635" s="20"/>
    </row>
    <row r="2636" spans="54:54" x14ac:dyDescent="0.25">
      <c r="BB2636" s="20"/>
    </row>
    <row r="2637" spans="54:54" x14ac:dyDescent="0.25">
      <c r="BB2637" s="20"/>
    </row>
    <row r="2638" spans="54:54" x14ac:dyDescent="0.25">
      <c r="BB2638" s="20"/>
    </row>
    <row r="2639" spans="54:54" x14ac:dyDescent="0.25">
      <c r="BB2639" s="20"/>
    </row>
    <row r="2640" spans="54:54" x14ac:dyDescent="0.25">
      <c r="BB2640" s="20"/>
    </row>
    <row r="2641" spans="54:54" x14ac:dyDescent="0.25">
      <c r="BB2641" s="20"/>
    </row>
    <row r="2642" spans="54:54" x14ac:dyDescent="0.25">
      <c r="BB2642" s="20"/>
    </row>
    <row r="2643" spans="54:54" x14ac:dyDescent="0.25">
      <c r="BB2643" s="20"/>
    </row>
    <row r="2644" spans="54:54" x14ac:dyDescent="0.25">
      <c r="BB2644" s="20"/>
    </row>
    <row r="2645" spans="54:54" x14ac:dyDescent="0.25">
      <c r="BB2645" s="20"/>
    </row>
    <row r="2646" spans="54:54" x14ac:dyDescent="0.25">
      <c r="BB2646" s="20"/>
    </row>
    <row r="2647" spans="54:54" x14ac:dyDescent="0.25">
      <c r="BB2647" s="20"/>
    </row>
    <row r="2648" spans="54:54" x14ac:dyDescent="0.25">
      <c r="BB2648" s="20"/>
    </row>
    <row r="2649" spans="54:54" x14ac:dyDescent="0.25">
      <c r="BB2649" s="20"/>
    </row>
    <row r="2650" spans="54:54" x14ac:dyDescent="0.25">
      <c r="BB2650" s="20"/>
    </row>
    <row r="2651" spans="54:54" x14ac:dyDescent="0.25">
      <c r="BB2651" s="20"/>
    </row>
    <row r="2652" spans="54:54" x14ac:dyDescent="0.25">
      <c r="BB2652" s="20"/>
    </row>
    <row r="2653" spans="54:54" x14ac:dyDescent="0.25">
      <c r="BB2653" s="20"/>
    </row>
    <row r="2654" spans="54:54" x14ac:dyDescent="0.25">
      <c r="BB2654" s="20"/>
    </row>
    <row r="2655" spans="54:54" x14ac:dyDescent="0.25">
      <c r="BB2655" s="20"/>
    </row>
    <row r="2656" spans="54:54" x14ac:dyDescent="0.25">
      <c r="BB2656" s="20"/>
    </row>
    <row r="2657" spans="54:54" x14ac:dyDescent="0.25">
      <c r="BB2657" s="20"/>
    </row>
    <row r="2658" spans="54:54" x14ac:dyDescent="0.25">
      <c r="BB2658" s="20"/>
    </row>
    <row r="2659" spans="54:54" x14ac:dyDescent="0.25">
      <c r="BB2659" s="20"/>
    </row>
    <row r="2660" spans="54:54" x14ac:dyDescent="0.25">
      <c r="BB2660" s="20"/>
    </row>
    <row r="2661" spans="54:54" x14ac:dyDescent="0.25">
      <c r="BB2661" s="20"/>
    </row>
    <row r="2662" spans="54:54" x14ac:dyDescent="0.25">
      <c r="BB2662" s="20"/>
    </row>
    <row r="2663" spans="54:54" x14ac:dyDescent="0.25">
      <c r="BB2663" s="20"/>
    </row>
    <row r="2664" spans="54:54" x14ac:dyDescent="0.25">
      <c r="BB2664" s="20"/>
    </row>
    <row r="2665" spans="54:54" x14ac:dyDescent="0.25">
      <c r="BB2665" s="20"/>
    </row>
    <row r="2666" spans="54:54" x14ac:dyDescent="0.25">
      <c r="BB2666" s="20"/>
    </row>
    <row r="2667" spans="54:54" x14ac:dyDescent="0.25">
      <c r="BB2667" s="20"/>
    </row>
    <row r="2668" spans="54:54" x14ac:dyDescent="0.25">
      <c r="BB2668" s="20"/>
    </row>
    <row r="2669" spans="54:54" x14ac:dyDescent="0.25">
      <c r="BB2669" s="20"/>
    </row>
    <row r="2670" spans="54:54" x14ac:dyDescent="0.25">
      <c r="BB2670" s="20"/>
    </row>
    <row r="2671" spans="54:54" x14ac:dyDescent="0.25">
      <c r="BB2671" s="20"/>
    </row>
    <row r="2672" spans="54:54" x14ac:dyDescent="0.25">
      <c r="BB2672" s="20"/>
    </row>
    <row r="2673" spans="54:54" x14ac:dyDescent="0.25">
      <c r="BB2673" s="20"/>
    </row>
    <row r="2674" spans="54:54" x14ac:dyDescent="0.25">
      <c r="BB2674" s="20"/>
    </row>
    <row r="2675" spans="54:54" x14ac:dyDescent="0.25">
      <c r="BB2675" s="20"/>
    </row>
    <row r="2676" spans="54:54" x14ac:dyDescent="0.25">
      <c r="BB2676" s="20"/>
    </row>
    <row r="2677" spans="54:54" x14ac:dyDescent="0.25">
      <c r="BB2677" s="20"/>
    </row>
    <row r="2678" spans="54:54" x14ac:dyDescent="0.25">
      <c r="BB2678" s="20"/>
    </row>
    <row r="2679" spans="54:54" x14ac:dyDescent="0.25">
      <c r="BB2679" s="20"/>
    </row>
    <row r="2680" spans="54:54" x14ac:dyDescent="0.25">
      <c r="BB2680" s="20"/>
    </row>
    <row r="2681" spans="54:54" x14ac:dyDescent="0.25">
      <c r="BB2681" s="20"/>
    </row>
    <row r="2682" spans="54:54" x14ac:dyDescent="0.25">
      <c r="BB2682" s="20"/>
    </row>
    <row r="2683" spans="54:54" x14ac:dyDescent="0.25">
      <c r="BB2683" s="20"/>
    </row>
    <row r="2684" spans="54:54" x14ac:dyDescent="0.25">
      <c r="BB2684" s="20"/>
    </row>
    <row r="2685" spans="54:54" x14ac:dyDescent="0.25">
      <c r="BB2685" s="20"/>
    </row>
    <row r="2686" spans="54:54" x14ac:dyDescent="0.25">
      <c r="BB2686" s="20"/>
    </row>
    <row r="2687" spans="54:54" x14ac:dyDescent="0.25">
      <c r="BB2687" s="20"/>
    </row>
    <row r="2688" spans="54:54" x14ac:dyDescent="0.25">
      <c r="BB2688" s="20"/>
    </row>
    <row r="2689" spans="54:54" x14ac:dyDescent="0.25">
      <c r="BB2689" s="20"/>
    </row>
    <row r="2690" spans="54:54" x14ac:dyDescent="0.25">
      <c r="BB2690" s="20"/>
    </row>
    <row r="2691" spans="54:54" x14ac:dyDescent="0.25">
      <c r="BB2691" s="20"/>
    </row>
    <row r="2692" spans="54:54" x14ac:dyDescent="0.25">
      <c r="BB2692" s="20"/>
    </row>
    <row r="2693" spans="54:54" x14ac:dyDescent="0.25">
      <c r="BB2693" s="20"/>
    </row>
    <row r="2694" spans="54:54" x14ac:dyDescent="0.25">
      <c r="BB2694" s="20"/>
    </row>
    <row r="2695" spans="54:54" x14ac:dyDescent="0.25">
      <c r="BB2695" s="20"/>
    </row>
    <row r="2696" spans="54:54" x14ac:dyDescent="0.25">
      <c r="BB2696" s="20"/>
    </row>
    <row r="2697" spans="54:54" x14ac:dyDescent="0.25">
      <c r="BB2697" s="20"/>
    </row>
    <row r="2698" spans="54:54" x14ac:dyDescent="0.25">
      <c r="BB2698" s="20"/>
    </row>
    <row r="2699" spans="54:54" x14ac:dyDescent="0.25">
      <c r="BB2699" s="20"/>
    </row>
    <row r="2700" spans="54:54" x14ac:dyDescent="0.25">
      <c r="BB2700" s="20"/>
    </row>
    <row r="2701" spans="54:54" x14ac:dyDescent="0.25">
      <c r="BB2701" s="20"/>
    </row>
    <row r="2702" spans="54:54" x14ac:dyDescent="0.25">
      <c r="BB2702" s="20"/>
    </row>
    <row r="2703" spans="54:54" x14ac:dyDescent="0.25">
      <c r="BB2703" s="20"/>
    </row>
    <row r="2704" spans="54:54" x14ac:dyDescent="0.25">
      <c r="BB2704" s="20"/>
    </row>
    <row r="2705" spans="54:54" x14ac:dyDescent="0.25">
      <c r="BB2705" s="20"/>
    </row>
    <row r="2706" spans="54:54" x14ac:dyDescent="0.25">
      <c r="BB2706" s="20"/>
    </row>
    <row r="2707" spans="54:54" x14ac:dyDescent="0.25">
      <c r="BB2707" s="20"/>
    </row>
    <row r="2708" spans="54:54" x14ac:dyDescent="0.25">
      <c r="BB2708" s="20"/>
    </row>
    <row r="2709" spans="54:54" x14ac:dyDescent="0.25">
      <c r="BB2709" s="20"/>
    </row>
    <row r="2710" spans="54:54" x14ac:dyDescent="0.25">
      <c r="BB2710" s="20"/>
    </row>
    <row r="2711" spans="54:54" x14ac:dyDescent="0.25">
      <c r="BB2711" s="20"/>
    </row>
    <row r="2712" spans="54:54" x14ac:dyDescent="0.25">
      <c r="BB2712" s="20"/>
    </row>
    <row r="2713" spans="54:54" x14ac:dyDescent="0.25">
      <c r="BB2713" s="20"/>
    </row>
    <row r="2714" spans="54:54" x14ac:dyDescent="0.25">
      <c r="BB2714" s="20"/>
    </row>
    <row r="2715" spans="54:54" x14ac:dyDescent="0.25">
      <c r="BB2715" s="20"/>
    </row>
    <row r="2716" spans="54:54" x14ac:dyDescent="0.25">
      <c r="BB2716" s="20"/>
    </row>
    <row r="2717" spans="54:54" x14ac:dyDescent="0.25">
      <c r="BB2717" s="20"/>
    </row>
    <row r="2718" spans="54:54" x14ac:dyDescent="0.25">
      <c r="BB2718" s="20"/>
    </row>
    <row r="2719" spans="54:54" x14ac:dyDescent="0.25">
      <c r="BB2719" s="20"/>
    </row>
    <row r="2720" spans="54:54" x14ac:dyDescent="0.25">
      <c r="BB2720" s="20"/>
    </row>
    <row r="2721" spans="54:54" x14ac:dyDescent="0.25">
      <c r="BB2721" s="20"/>
    </row>
    <row r="2722" spans="54:54" x14ac:dyDescent="0.25">
      <c r="BB2722" s="20"/>
    </row>
    <row r="2723" spans="54:54" x14ac:dyDescent="0.25">
      <c r="BB2723" s="20"/>
    </row>
    <row r="2724" spans="54:54" x14ac:dyDescent="0.25">
      <c r="BB2724" s="20"/>
    </row>
    <row r="2725" spans="54:54" x14ac:dyDescent="0.25">
      <c r="BB2725" s="20"/>
    </row>
    <row r="2726" spans="54:54" x14ac:dyDescent="0.25">
      <c r="BB2726" s="20"/>
    </row>
    <row r="2727" spans="54:54" x14ac:dyDescent="0.25">
      <c r="BB2727" s="20"/>
    </row>
    <row r="2728" spans="54:54" x14ac:dyDescent="0.25">
      <c r="BB2728" s="20"/>
    </row>
    <row r="2729" spans="54:54" x14ac:dyDescent="0.25">
      <c r="BB2729" s="20"/>
    </row>
    <row r="2730" spans="54:54" x14ac:dyDescent="0.25">
      <c r="BB2730" s="20"/>
    </row>
    <row r="2731" spans="54:54" x14ac:dyDescent="0.25">
      <c r="BB2731" s="20"/>
    </row>
    <row r="2732" spans="54:54" x14ac:dyDescent="0.25">
      <c r="BB2732" s="20"/>
    </row>
    <row r="2733" spans="54:54" x14ac:dyDescent="0.25">
      <c r="BB2733" s="20"/>
    </row>
    <row r="2734" spans="54:54" x14ac:dyDescent="0.25">
      <c r="BB2734" s="20"/>
    </row>
    <row r="2735" spans="54:54" x14ac:dyDescent="0.25">
      <c r="BB2735" s="20"/>
    </row>
    <row r="2736" spans="54:54" x14ac:dyDescent="0.25">
      <c r="BB2736" s="20"/>
    </row>
    <row r="2737" spans="54:54" x14ac:dyDescent="0.25">
      <c r="BB2737" s="20"/>
    </row>
    <row r="2738" spans="54:54" x14ac:dyDescent="0.25">
      <c r="BB2738" s="20"/>
    </row>
    <row r="2739" spans="54:54" x14ac:dyDescent="0.25">
      <c r="BB2739" s="20"/>
    </row>
    <row r="2740" spans="54:54" x14ac:dyDescent="0.25">
      <c r="BB2740" s="20"/>
    </row>
    <row r="2741" spans="54:54" x14ac:dyDescent="0.25">
      <c r="BB2741" s="20"/>
    </row>
    <row r="2742" spans="54:54" x14ac:dyDescent="0.25">
      <c r="BB2742" s="20"/>
    </row>
    <row r="2743" spans="54:54" x14ac:dyDescent="0.25">
      <c r="BB2743" s="20"/>
    </row>
    <row r="2744" spans="54:54" x14ac:dyDescent="0.25">
      <c r="BB2744" s="20"/>
    </row>
    <row r="2745" spans="54:54" x14ac:dyDescent="0.25">
      <c r="BB2745" s="20"/>
    </row>
    <row r="2746" spans="54:54" x14ac:dyDescent="0.25">
      <c r="BB2746" s="20"/>
    </row>
    <row r="2747" spans="54:54" x14ac:dyDescent="0.25">
      <c r="BB2747" s="20"/>
    </row>
    <row r="2748" spans="54:54" x14ac:dyDescent="0.25">
      <c r="BB2748" s="20"/>
    </row>
    <row r="2749" spans="54:54" x14ac:dyDescent="0.25">
      <c r="BB2749" s="20"/>
    </row>
    <row r="2750" spans="54:54" x14ac:dyDescent="0.25">
      <c r="BB2750" s="20"/>
    </row>
    <row r="2751" spans="54:54" x14ac:dyDescent="0.25">
      <c r="BB2751" s="20"/>
    </row>
    <row r="2752" spans="54:54" x14ac:dyDescent="0.25">
      <c r="BB2752" s="20"/>
    </row>
    <row r="2753" spans="54:54" x14ac:dyDescent="0.25">
      <c r="BB2753" s="20"/>
    </row>
    <row r="2754" spans="54:54" x14ac:dyDescent="0.25">
      <c r="BB2754" s="20"/>
    </row>
    <row r="2755" spans="54:54" x14ac:dyDescent="0.25">
      <c r="BB2755" s="20"/>
    </row>
    <row r="2756" spans="54:54" x14ac:dyDescent="0.25">
      <c r="BB2756" s="20"/>
    </row>
    <row r="2757" spans="54:54" x14ac:dyDescent="0.25">
      <c r="BB2757" s="20"/>
    </row>
    <row r="2758" spans="54:54" x14ac:dyDescent="0.25">
      <c r="BB2758" s="20"/>
    </row>
    <row r="2759" spans="54:54" x14ac:dyDescent="0.25">
      <c r="BB2759" s="20"/>
    </row>
    <row r="2760" spans="54:54" x14ac:dyDescent="0.25">
      <c r="BB2760" s="20"/>
    </row>
    <row r="2761" spans="54:54" x14ac:dyDescent="0.25">
      <c r="BB2761" s="20"/>
    </row>
    <row r="2762" spans="54:54" x14ac:dyDescent="0.25">
      <c r="BB2762" s="20"/>
    </row>
    <row r="2763" spans="54:54" x14ac:dyDescent="0.25">
      <c r="BB2763" s="20"/>
    </row>
    <row r="2764" spans="54:54" x14ac:dyDescent="0.25">
      <c r="BB2764" s="20"/>
    </row>
    <row r="2765" spans="54:54" x14ac:dyDescent="0.25">
      <c r="BB2765" s="20"/>
    </row>
    <row r="2766" spans="54:54" x14ac:dyDescent="0.25">
      <c r="BB2766" s="20"/>
    </row>
    <row r="2767" spans="54:54" x14ac:dyDescent="0.25">
      <c r="BB2767" s="20"/>
    </row>
    <row r="2768" spans="54:54" x14ac:dyDescent="0.25">
      <c r="BB2768" s="20"/>
    </row>
    <row r="2769" spans="54:54" x14ac:dyDescent="0.25">
      <c r="BB2769" s="20"/>
    </row>
    <row r="2770" spans="54:54" x14ac:dyDescent="0.25">
      <c r="BB2770" s="20"/>
    </row>
    <row r="2771" spans="54:54" x14ac:dyDescent="0.25">
      <c r="BB2771" s="20"/>
    </row>
    <row r="2772" spans="54:54" x14ac:dyDescent="0.25">
      <c r="BB2772" s="20"/>
    </row>
    <row r="2773" spans="54:54" x14ac:dyDescent="0.25">
      <c r="BB2773" s="20"/>
    </row>
    <row r="2774" spans="54:54" x14ac:dyDescent="0.25">
      <c r="BB2774" s="20"/>
    </row>
    <row r="2775" spans="54:54" x14ac:dyDescent="0.25">
      <c r="BB2775" s="20"/>
    </row>
    <row r="2776" spans="54:54" x14ac:dyDescent="0.25">
      <c r="BB2776" s="20"/>
    </row>
    <row r="2777" spans="54:54" x14ac:dyDescent="0.25">
      <c r="BB2777" s="20"/>
    </row>
    <row r="2778" spans="54:54" x14ac:dyDescent="0.25">
      <c r="BB2778" s="20"/>
    </row>
    <row r="2779" spans="54:54" x14ac:dyDescent="0.25">
      <c r="BB2779" s="20"/>
    </row>
    <row r="2780" spans="54:54" x14ac:dyDescent="0.25">
      <c r="BB2780" s="20"/>
    </row>
    <row r="2781" spans="54:54" x14ac:dyDescent="0.25">
      <c r="BB2781" s="20"/>
    </row>
    <row r="2782" spans="54:54" x14ac:dyDescent="0.25">
      <c r="BB2782" s="20"/>
    </row>
    <row r="2783" spans="54:54" x14ac:dyDescent="0.25">
      <c r="BB2783" s="20"/>
    </row>
    <row r="2784" spans="54:54" x14ac:dyDescent="0.25">
      <c r="BB2784" s="20"/>
    </row>
    <row r="2785" spans="54:54" x14ac:dyDescent="0.25">
      <c r="BB2785" s="20"/>
    </row>
    <row r="2786" spans="54:54" x14ac:dyDescent="0.25">
      <c r="BB2786" s="20"/>
    </row>
    <row r="2787" spans="54:54" x14ac:dyDescent="0.25">
      <c r="BB2787" s="20"/>
    </row>
    <row r="2788" spans="54:54" x14ac:dyDescent="0.25">
      <c r="BB2788" s="20"/>
    </row>
    <row r="2789" spans="54:54" x14ac:dyDescent="0.25">
      <c r="BB2789" s="20"/>
    </row>
    <row r="2790" spans="54:54" x14ac:dyDescent="0.25">
      <c r="BB2790" s="20"/>
    </row>
    <row r="2791" spans="54:54" x14ac:dyDescent="0.25">
      <c r="BB2791" s="20"/>
    </row>
    <row r="2792" spans="54:54" x14ac:dyDescent="0.25">
      <c r="BB2792" s="20"/>
    </row>
    <row r="2793" spans="54:54" x14ac:dyDescent="0.25">
      <c r="BB2793" s="20"/>
    </row>
    <row r="2794" spans="54:54" x14ac:dyDescent="0.25">
      <c r="BB2794" s="20"/>
    </row>
    <row r="2795" spans="54:54" x14ac:dyDescent="0.25">
      <c r="BB2795" s="20"/>
    </row>
    <row r="2796" spans="54:54" x14ac:dyDescent="0.25">
      <c r="BB2796" s="20"/>
    </row>
    <row r="2797" spans="54:54" x14ac:dyDescent="0.25">
      <c r="BB2797" s="20"/>
    </row>
    <row r="2798" spans="54:54" x14ac:dyDescent="0.25">
      <c r="BB2798" s="20"/>
    </row>
    <row r="2799" spans="54:54" x14ac:dyDescent="0.25">
      <c r="BB2799" s="20"/>
    </row>
    <row r="2800" spans="54:54" x14ac:dyDescent="0.25">
      <c r="BB2800" s="20"/>
    </row>
    <row r="2801" spans="54:54" x14ac:dyDescent="0.25">
      <c r="BB2801" s="20"/>
    </row>
    <row r="2802" spans="54:54" x14ac:dyDescent="0.25">
      <c r="BB2802" s="20"/>
    </row>
    <row r="2803" spans="54:54" x14ac:dyDescent="0.25">
      <c r="BB2803" s="20"/>
    </row>
    <row r="2804" spans="54:54" x14ac:dyDescent="0.25">
      <c r="BB2804" s="20"/>
    </row>
    <row r="2805" spans="54:54" x14ac:dyDescent="0.25">
      <c r="BB2805" s="20"/>
    </row>
    <row r="2806" spans="54:54" x14ac:dyDescent="0.25">
      <c r="BB2806" s="20"/>
    </row>
    <row r="2807" spans="54:54" x14ac:dyDescent="0.25">
      <c r="BB2807" s="20"/>
    </row>
    <row r="2808" spans="54:54" x14ac:dyDescent="0.25">
      <c r="BB2808" s="20"/>
    </row>
    <row r="2809" spans="54:54" x14ac:dyDescent="0.25">
      <c r="BB2809" s="20"/>
    </row>
    <row r="2810" spans="54:54" x14ac:dyDescent="0.25">
      <c r="BB2810" s="20"/>
    </row>
    <row r="2811" spans="54:54" x14ac:dyDescent="0.25">
      <c r="BB2811" s="20"/>
    </row>
    <row r="2812" spans="54:54" x14ac:dyDescent="0.25">
      <c r="BB2812" s="20"/>
    </row>
    <row r="2813" spans="54:54" x14ac:dyDescent="0.25">
      <c r="BB2813" s="20"/>
    </row>
    <row r="2814" spans="54:54" x14ac:dyDescent="0.25">
      <c r="BB2814" s="20"/>
    </row>
    <row r="2815" spans="54:54" x14ac:dyDescent="0.25">
      <c r="BB2815" s="20"/>
    </row>
    <row r="2816" spans="54:54" x14ac:dyDescent="0.25">
      <c r="BB2816" s="20"/>
    </row>
    <row r="2817" spans="37:54" x14ac:dyDescent="0.25">
      <c r="BB2817" s="20"/>
    </row>
    <row r="2818" spans="37:54" x14ac:dyDescent="0.25">
      <c r="BB2818" s="20"/>
    </row>
    <row r="2819" spans="37:54" x14ac:dyDescent="0.25">
      <c r="BB2819" s="20"/>
    </row>
    <row r="2820" spans="37:54" x14ac:dyDescent="0.25">
      <c r="BB2820" s="20"/>
    </row>
    <row r="2821" spans="37:54" x14ac:dyDescent="0.25">
      <c r="BB2821" s="20"/>
    </row>
    <row r="2822" spans="37:54" x14ac:dyDescent="0.25">
      <c r="BB2822" s="20"/>
    </row>
    <row r="2823" spans="37:54" x14ac:dyDescent="0.25">
      <c r="BB2823" s="20"/>
    </row>
    <row r="2824" spans="37:54" x14ac:dyDescent="0.25">
      <c r="BB2824" s="20"/>
    </row>
    <row r="2825" spans="37:54" x14ac:dyDescent="0.25">
      <c r="BB2825" s="20"/>
    </row>
    <row r="2826" spans="37:54" x14ac:dyDescent="0.25">
      <c r="BB2826" s="20"/>
    </row>
    <row r="2827" spans="37:54" x14ac:dyDescent="0.25">
      <c r="BB2827" s="20"/>
    </row>
    <row r="2828" spans="37:54" x14ac:dyDescent="0.25">
      <c r="BB2828" s="20"/>
    </row>
    <row r="2829" spans="37:54" x14ac:dyDescent="0.25">
      <c r="BB2829" s="20"/>
    </row>
    <row r="2830" spans="37:54" x14ac:dyDescent="0.25">
      <c r="BB2830" s="20"/>
    </row>
    <row r="2831" spans="37:54" x14ac:dyDescent="0.25">
      <c r="AK2831" s="7"/>
      <c r="BB2831" s="20"/>
    </row>
    <row r="2832" spans="37:54" x14ac:dyDescent="0.25">
      <c r="BB2832" s="20"/>
    </row>
    <row r="2833" spans="54:57" x14ac:dyDescent="0.25">
      <c r="BB2833" s="20"/>
    </row>
    <row r="2834" spans="54:57" x14ac:dyDescent="0.25">
      <c r="BB2834" s="20"/>
    </row>
    <row r="2835" spans="54:57" x14ac:dyDescent="0.25">
      <c r="BB2835" s="20"/>
    </row>
    <row r="2836" spans="54:57" x14ac:dyDescent="0.25">
      <c r="BB2836" s="20"/>
    </row>
    <row r="2837" spans="54:57" x14ac:dyDescent="0.25">
      <c r="BB2837" s="20"/>
    </row>
    <row r="2838" spans="54:57" x14ac:dyDescent="0.25">
      <c r="BB2838" s="20"/>
    </row>
    <row r="2839" spans="54:57" x14ac:dyDescent="0.25">
      <c r="BB2839" s="20"/>
    </row>
    <row r="2840" spans="54:57" x14ac:dyDescent="0.25">
      <c r="BB2840" s="20"/>
    </row>
    <row r="2841" spans="54:57" x14ac:dyDescent="0.25">
      <c r="BB2841" s="20"/>
    </row>
    <row r="2842" spans="54:57" x14ac:dyDescent="0.25">
      <c r="BB2842" s="20"/>
    </row>
    <row r="2843" spans="54:57" x14ac:dyDescent="0.25">
      <c r="BB2843" s="20"/>
      <c r="BE2843" s="1"/>
    </row>
    <row r="2844" spans="54:57" x14ac:dyDescent="0.25">
      <c r="BB2844" s="20"/>
    </row>
    <row r="2845" spans="54:57" x14ac:dyDescent="0.25">
      <c r="BB2845" s="20"/>
    </row>
    <row r="2846" spans="54:57" x14ac:dyDescent="0.25">
      <c r="BB2846" s="20"/>
    </row>
    <row r="2847" spans="54:57" x14ac:dyDescent="0.25">
      <c r="BB2847" s="20"/>
    </row>
    <row r="2848" spans="54:57" x14ac:dyDescent="0.25">
      <c r="BB2848" s="20"/>
    </row>
    <row r="2849" spans="54:54" x14ac:dyDescent="0.25">
      <c r="BB2849" s="20"/>
    </row>
    <row r="2850" spans="54:54" x14ac:dyDescent="0.25">
      <c r="BB2850" s="20"/>
    </row>
    <row r="2851" spans="54:54" x14ac:dyDescent="0.25">
      <c r="BB2851" s="20"/>
    </row>
    <row r="2852" spans="54:54" x14ac:dyDescent="0.25">
      <c r="BB2852" s="20"/>
    </row>
    <row r="2853" spans="54:54" x14ac:dyDescent="0.25">
      <c r="BB2853" s="20"/>
    </row>
    <row r="2854" spans="54:54" x14ac:dyDescent="0.25">
      <c r="BB2854" s="20"/>
    </row>
    <row r="2855" spans="54:54" x14ac:dyDescent="0.25">
      <c r="BB2855" s="20"/>
    </row>
    <row r="2856" spans="54:54" x14ac:dyDescent="0.25">
      <c r="BB2856" s="20"/>
    </row>
    <row r="2857" spans="54:54" x14ac:dyDescent="0.25">
      <c r="BB2857" s="20"/>
    </row>
    <row r="2858" spans="54:54" x14ac:dyDescent="0.25">
      <c r="BB2858" s="20"/>
    </row>
    <row r="2859" spans="54:54" x14ac:dyDescent="0.25">
      <c r="BB2859" s="20"/>
    </row>
    <row r="2860" spans="54:54" x14ac:dyDescent="0.25">
      <c r="BB2860" s="20"/>
    </row>
    <row r="2861" spans="54:54" x14ac:dyDescent="0.25">
      <c r="BB2861" s="20"/>
    </row>
    <row r="2862" spans="54:54" x14ac:dyDescent="0.25">
      <c r="BB2862" s="20"/>
    </row>
    <row r="2863" spans="54:54" x14ac:dyDescent="0.25">
      <c r="BB2863" s="20"/>
    </row>
    <row r="2864" spans="54:54" x14ac:dyDescent="0.25">
      <c r="BB2864" s="20"/>
    </row>
    <row r="2865" spans="54:54" x14ac:dyDescent="0.25">
      <c r="BB2865" s="20"/>
    </row>
    <row r="2866" spans="54:54" x14ac:dyDescent="0.25">
      <c r="BB2866" s="20"/>
    </row>
    <row r="2867" spans="54:54" x14ac:dyDescent="0.25">
      <c r="BB2867" s="20"/>
    </row>
    <row r="2868" spans="54:54" x14ac:dyDescent="0.25">
      <c r="BB2868" s="20"/>
    </row>
    <row r="2869" spans="54:54" x14ac:dyDescent="0.25">
      <c r="BB2869" s="20"/>
    </row>
    <row r="2870" spans="54:54" x14ac:dyDescent="0.25">
      <c r="BB2870" s="20"/>
    </row>
    <row r="2871" spans="54:54" x14ac:dyDescent="0.25">
      <c r="BB2871" s="20"/>
    </row>
    <row r="2872" spans="54:54" x14ac:dyDescent="0.25">
      <c r="BB2872" s="20"/>
    </row>
    <row r="2873" spans="54:54" x14ac:dyDescent="0.25">
      <c r="BB2873" s="20"/>
    </row>
    <row r="2874" spans="54:54" x14ac:dyDescent="0.25">
      <c r="BB2874" s="20"/>
    </row>
    <row r="2875" spans="54:54" x14ac:dyDescent="0.25">
      <c r="BB2875" s="20"/>
    </row>
    <row r="2876" spans="54:54" x14ac:dyDescent="0.25">
      <c r="BB2876" s="20"/>
    </row>
    <row r="2877" spans="54:54" x14ac:dyDescent="0.25">
      <c r="BB2877" s="20"/>
    </row>
    <row r="2878" spans="54:54" x14ac:dyDescent="0.25">
      <c r="BB2878" s="20"/>
    </row>
    <row r="2879" spans="54:54" x14ac:dyDescent="0.25">
      <c r="BB2879" s="20"/>
    </row>
    <row r="2880" spans="54:54" x14ac:dyDescent="0.25">
      <c r="BB2880" s="20"/>
    </row>
    <row r="2881" spans="54:54" x14ac:dyDescent="0.25">
      <c r="BB2881" s="20"/>
    </row>
    <row r="2882" spans="54:54" x14ac:dyDescent="0.25">
      <c r="BB2882" s="20"/>
    </row>
    <row r="2883" spans="54:54" x14ac:dyDescent="0.25">
      <c r="BB2883" s="20"/>
    </row>
    <row r="2884" spans="54:54" x14ac:dyDescent="0.25">
      <c r="BB2884" s="20"/>
    </row>
    <row r="2885" spans="54:54" x14ac:dyDescent="0.25">
      <c r="BB2885" s="20"/>
    </row>
    <row r="2886" spans="54:54" x14ac:dyDescent="0.25">
      <c r="BB2886" s="20"/>
    </row>
    <row r="2887" spans="54:54" x14ac:dyDescent="0.25">
      <c r="BB2887" s="20"/>
    </row>
    <row r="2888" spans="54:54" x14ac:dyDescent="0.25">
      <c r="BB2888" s="20"/>
    </row>
    <row r="2889" spans="54:54" x14ac:dyDescent="0.25">
      <c r="BB2889" s="20"/>
    </row>
    <row r="2890" spans="54:54" x14ac:dyDescent="0.25">
      <c r="BB2890" s="20"/>
    </row>
    <row r="2891" spans="54:54" x14ac:dyDescent="0.25">
      <c r="BB2891" s="20"/>
    </row>
    <row r="2892" spans="54:54" x14ac:dyDescent="0.25">
      <c r="BB2892" s="20"/>
    </row>
    <row r="2893" spans="54:54" x14ac:dyDescent="0.25">
      <c r="BB2893" s="20"/>
    </row>
    <row r="2894" spans="54:54" x14ac:dyDescent="0.25">
      <c r="BB2894" s="20"/>
    </row>
    <row r="2895" spans="54:54" x14ac:dyDescent="0.25">
      <c r="BB2895" s="20"/>
    </row>
    <row r="2896" spans="54:54" x14ac:dyDescent="0.25">
      <c r="BB2896" s="20"/>
    </row>
    <row r="2897" spans="54:54" x14ac:dyDescent="0.25">
      <c r="BB2897" s="20"/>
    </row>
    <row r="2898" spans="54:54" x14ac:dyDescent="0.25">
      <c r="BB2898" s="20"/>
    </row>
    <row r="2899" spans="54:54" x14ac:dyDescent="0.25">
      <c r="BB2899" s="20"/>
    </row>
    <row r="2900" spans="54:54" x14ac:dyDescent="0.25">
      <c r="BB2900" s="20"/>
    </row>
    <row r="2901" spans="54:54" x14ac:dyDescent="0.25">
      <c r="BB2901" s="20"/>
    </row>
    <row r="2902" spans="54:54" x14ac:dyDescent="0.25">
      <c r="BB2902" s="20"/>
    </row>
    <row r="2903" spans="54:54" x14ac:dyDescent="0.25">
      <c r="BB2903" s="20"/>
    </row>
    <row r="2904" spans="54:54" x14ac:dyDescent="0.25">
      <c r="BB2904" s="20"/>
    </row>
    <row r="2905" spans="54:54" x14ac:dyDescent="0.25">
      <c r="BB2905" s="20"/>
    </row>
    <row r="2906" spans="54:54" x14ac:dyDescent="0.25">
      <c r="BB2906" s="20"/>
    </row>
    <row r="2907" spans="54:54" x14ac:dyDescent="0.25">
      <c r="BB2907" s="20"/>
    </row>
    <row r="2908" spans="54:54" x14ac:dyDescent="0.25">
      <c r="BB2908" s="20"/>
    </row>
    <row r="2909" spans="54:54" x14ac:dyDescent="0.25">
      <c r="BB2909" s="20"/>
    </row>
    <row r="2910" spans="54:54" x14ac:dyDescent="0.25">
      <c r="BB2910" s="20"/>
    </row>
    <row r="2911" spans="54:54" x14ac:dyDescent="0.25">
      <c r="BB2911" s="20"/>
    </row>
    <row r="2912" spans="54:54" x14ac:dyDescent="0.25">
      <c r="BB2912" s="20"/>
    </row>
    <row r="2913" spans="54:54" x14ac:dyDescent="0.25">
      <c r="BB2913" s="20"/>
    </row>
    <row r="2914" spans="54:54" x14ac:dyDescent="0.25">
      <c r="BB2914" s="20"/>
    </row>
    <row r="2915" spans="54:54" x14ac:dyDescent="0.25">
      <c r="BB2915" s="20"/>
    </row>
    <row r="2916" spans="54:54" x14ac:dyDescent="0.25">
      <c r="BB2916" s="20"/>
    </row>
    <row r="2917" spans="54:54" x14ac:dyDescent="0.25">
      <c r="BB2917" s="20"/>
    </row>
    <row r="2918" spans="54:54" x14ac:dyDescent="0.25">
      <c r="BB2918" s="20"/>
    </row>
    <row r="2919" spans="54:54" x14ac:dyDescent="0.25">
      <c r="BB2919" s="20"/>
    </row>
    <row r="2920" spans="54:54" x14ac:dyDescent="0.25">
      <c r="BB2920" s="20"/>
    </row>
    <row r="2921" spans="54:54" x14ac:dyDescent="0.25">
      <c r="BB2921" s="20"/>
    </row>
    <row r="2922" spans="54:54" x14ac:dyDescent="0.25">
      <c r="BB2922" s="20"/>
    </row>
    <row r="2923" spans="54:54" x14ac:dyDescent="0.25">
      <c r="BB2923" s="20"/>
    </row>
    <row r="2924" spans="54:54" x14ac:dyDescent="0.25">
      <c r="BB2924" s="20"/>
    </row>
    <row r="2925" spans="54:54" x14ac:dyDescent="0.25">
      <c r="BB2925" s="20"/>
    </row>
    <row r="2926" spans="54:54" x14ac:dyDescent="0.25">
      <c r="BB2926" s="20"/>
    </row>
    <row r="2927" spans="54:54" x14ac:dyDescent="0.25">
      <c r="BB2927" s="20"/>
    </row>
    <row r="2928" spans="54:54" x14ac:dyDescent="0.25">
      <c r="BB2928" s="20"/>
    </row>
    <row r="2929" spans="54:54" x14ac:dyDescent="0.25">
      <c r="BB2929" s="20"/>
    </row>
    <row r="2930" spans="54:54" x14ac:dyDescent="0.25">
      <c r="BB2930" s="20"/>
    </row>
    <row r="2931" spans="54:54" x14ac:dyDescent="0.25">
      <c r="BB2931" s="20"/>
    </row>
    <row r="2932" spans="54:54" x14ac:dyDescent="0.25">
      <c r="BB2932" s="20"/>
    </row>
    <row r="2933" spans="54:54" x14ac:dyDescent="0.25">
      <c r="BB2933" s="20"/>
    </row>
    <row r="2934" spans="54:54" x14ac:dyDescent="0.25">
      <c r="BB2934" s="20"/>
    </row>
    <row r="2935" spans="54:54" x14ac:dyDescent="0.25">
      <c r="BB2935" s="20"/>
    </row>
    <row r="2936" spans="54:54" x14ac:dyDescent="0.25">
      <c r="BB2936" s="20"/>
    </row>
    <row r="2937" spans="54:54" x14ac:dyDescent="0.25">
      <c r="BB2937" s="20"/>
    </row>
    <row r="2938" spans="54:54" x14ac:dyDescent="0.25">
      <c r="BB2938" s="20"/>
    </row>
    <row r="2939" spans="54:54" x14ac:dyDescent="0.25">
      <c r="BB2939" s="20"/>
    </row>
    <row r="2940" spans="54:54" x14ac:dyDescent="0.25">
      <c r="BB2940" s="20"/>
    </row>
    <row r="2941" spans="54:54" x14ac:dyDescent="0.25">
      <c r="BB2941" s="20"/>
    </row>
    <row r="2942" spans="54:54" x14ac:dyDescent="0.25">
      <c r="BB2942" s="20"/>
    </row>
    <row r="2943" spans="54:54" x14ac:dyDescent="0.25">
      <c r="BB2943" s="20"/>
    </row>
    <row r="2944" spans="54:54" x14ac:dyDescent="0.25">
      <c r="BB2944" s="20"/>
    </row>
    <row r="2945" spans="54:54" x14ac:dyDescent="0.25">
      <c r="BB2945" s="20"/>
    </row>
    <row r="2946" spans="54:54" x14ac:dyDescent="0.25">
      <c r="BB2946" s="20"/>
    </row>
    <row r="2947" spans="54:54" x14ac:dyDescent="0.25">
      <c r="BB2947" s="20"/>
    </row>
    <row r="2948" spans="54:54" x14ac:dyDescent="0.25">
      <c r="BB2948" s="20"/>
    </row>
    <row r="2949" spans="54:54" x14ac:dyDescent="0.25">
      <c r="BB2949" s="20"/>
    </row>
    <row r="2950" spans="54:54" x14ac:dyDescent="0.25">
      <c r="BB2950" s="20"/>
    </row>
    <row r="2951" spans="54:54" x14ac:dyDescent="0.25">
      <c r="BB2951" s="20"/>
    </row>
    <row r="2952" spans="54:54" x14ac:dyDescent="0.25">
      <c r="BB2952" s="20"/>
    </row>
    <row r="2953" spans="54:54" x14ac:dyDescent="0.25">
      <c r="BB2953" s="20"/>
    </row>
    <row r="2954" spans="54:54" x14ac:dyDescent="0.25">
      <c r="BB2954" s="20"/>
    </row>
    <row r="2955" spans="54:54" x14ac:dyDescent="0.25">
      <c r="BB2955" s="20"/>
    </row>
    <row r="2956" spans="54:54" x14ac:dyDescent="0.25">
      <c r="BB2956" s="20"/>
    </row>
    <row r="2957" spans="54:54" x14ac:dyDescent="0.25">
      <c r="BB2957" s="20"/>
    </row>
    <row r="2958" spans="54:54" x14ac:dyDescent="0.25">
      <c r="BB2958" s="20"/>
    </row>
    <row r="2959" spans="54:54" x14ac:dyDescent="0.25">
      <c r="BB2959" s="20"/>
    </row>
    <row r="2960" spans="54:54" x14ac:dyDescent="0.25">
      <c r="BB2960" s="20"/>
    </row>
    <row r="2961" spans="54:62" x14ac:dyDescent="0.25">
      <c r="BB2961" s="20"/>
      <c r="BJ2961" s="15"/>
    </row>
    <row r="2962" spans="54:62" x14ac:dyDescent="0.25">
      <c r="BB2962" s="20"/>
    </row>
    <row r="2963" spans="54:62" x14ac:dyDescent="0.25">
      <c r="BB2963" s="20"/>
    </row>
    <row r="2964" spans="54:62" x14ac:dyDescent="0.25">
      <c r="BB2964" s="20"/>
    </row>
    <row r="2965" spans="54:62" x14ac:dyDescent="0.25">
      <c r="BB2965" s="20"/>
    </row>
    <row r="2966" spans="54:62" x14ac:dyDescent="0.25">
      <c r="BB2966" s="20"/>
    </row>
    <row r="2967" spans="54:62" x14ac:dyDescent="0.25">
      <c r="BB2967" s="20"/>
    </row>
    <row r="2968" spans="54:62" x14ac:dyDescent="0.25">
      <c r="BB2968" s="20"/>
    </row>
    <row r="2969" spans="54:62" x14ac:dyDescent="0.25">
      <c r="BB2969" s="20"/>
    </row>
    <row r="2970" spans="54:62" x14ac:dyDescent="0.25">
      <c r="BB2970" s="20"/>
    </row>
    <row r="2971" spans="54:62" x14ac:dyDescent="0.25">
      <c r="BB2971" s="20"/>
    </row>
    <row r="2972" spans="54:62" x14ac:dyDescent="0.25">
      <c r="BB2972" s="20"/>
    </row>
    <row r="2973" spans="54:62" x14ac:dyDescent="0.25">
      <c r="BB2973" s="20"/>
    </row>
    <row r="2974" spans="54:62" x14ac:dyDescent="0.25">
      <c r="BB2974" s="20"/>
    </row>
    <row r="2975" spans="54:62" x14ac:dyDescent="0.25">
      <c r="BB2975" s="20"/>
    </row>
    <row r="2976" spans="54:62" x14ac:dyDescent="0.25">
      <c r="BB2976" s="20"/>
    </row>
    <row r="2977" spans="54:54" x14ac:dyDescent="0.25">
      <c r="BB2977" s="20"/>
    </row>
    <row r="2978" spans="54:54" x14ac:dyDescent="0.25">
      <c r="BB2978" s="20"/>
    </row>
    <row r="2979" spans="54:54" x14ac:dyDescent="0.25">
      <c r="BB2979" s="20"/>
    </row>
    <row r="2980" spans="54:54" x14ac:dyDescent="0.25">
      <c r="BB2980" s="20"/>
    </row>
    <row r="2981" spans="54:54" x14ac:dyDescent="0.25">
      <c r="BB2981" s="20"/>
    </row>
    <row r="2982" spans="54:54" x14ac:dyDescent="0.25">
      <c r="BB2982" s="20"/>
    </row>
    <row r="2983" spans="54:54" x14ac:dyDescent="0.25">
      <c r="BB2983" s="20"/>
    </row>
    <row r="2984" spans="54:54" x14ac:dyDescent="0.25">
      <c r="BB2984" s="20"/>
    </row>
    <row r="2985" spans="54:54" x14ac:dyDescent="0.25">
      <c r="BB2985" s="20"/>
    </row>
    <row r="2986" spans="54:54" x14ac:dyDescent="0.25">
      <c r="BB2986" s="20"/>
    </row>
    <row r="2987" spans="54:54" x14ac:dyDescent="0.25">
      <c r="BB2987" s="20"/>
    </row>
    <row r="2988" spans="54:54" x14ac:dyDescent="0.25">
      <c r="BB2988" s="20"/>
    </row>
    <row r="2989" spans="54:54" x14ac:dyDescent="0.25">
      <c r="BB2989" s="20"/>
    </row>
    <row r="2990" spans="54:54" x14ac:dyDescent="0.25">
      <c r="BB2990" s="20"/>
    </row>
    <row r="2991" spans="54:54" x14ac:dyDescent="0.25">
      <c r="BB2991" s="20"/>
    </row>
    <row r="2992" spans="54:54" x14ac:dyDescent="0.25">
      <c r="BB2992" s="20"/>
    </row>
    <row r="2993" spans="54:54" x14ac:dyDescent="0.25">
      <c r="BB2993" s="20"/>
    </row>
    <row r="2994" spans="54:54" x14ac:dyDescent="0.25">
      <c r="BB2994" s="20"/>
    </row>
    <row r="2995" spans="54:54" x14ac:dyDescent="0.25">
      <c r="BB2995" s="20"/>
    </row>
    <row r="2996" spans="54:54" x14ac:dyDescent="0.25">
      <c r="BB2996" s="20"/>
    </row>
    <row r="2997" spans="54:54" x14ac:dyDescent="0.25">
      <c r="BB2997" s="20"/>
    </row>
    <row r="2998" spans="54:54" x14ac:dyDescent="0.25">
      <c r="BB2998" s="20"/>
    </row>
    <row r="2999" spans="54:54" x14ac:dyDescent="0.25">
      <c r="BB2999" s="20"/>
    </row>
    <row r="3000" spans="54:54" x14ac:dyDescent="0.25">
      <c r="BB3000" s="20"/>
    </row>
    <row r="3001" spans="54:54" x14ac:dyDescent="0.25">
      <c r="BB3001" s="20"/>
    </row>
    <row r="3002" spans="54:54" x14ac:dyDescent="0.25">
      <c r="BB3002" s="20"/>
    </row>
    <row r="3003" spans="54:54" x14ac:dyDescent="0.25">
      <c r="BB3003" s="20"/>
    </row>
    <row r="3004" spans="54:54" x14ac:dyDescent="0.25">
      <c r="BB3004" s="20"/>
    </row>
    <row r="3005" spans="54:54" x14ac:dyDescent="0.25">
      <c r="BB3005" s="20"/>
    </row>
    <row r="3006" spans="54:54" x14ac:dyDescent="0.25">
      <c r="BB3006" s="20"/>
    </row>
    <row r="3007" spans="54:54" x14ac:dyDescent="0.25">
      <c r="BB3007" s="20"/>
    </row>
    <row r="3008" spans="54:54" x14ac:dyDescent="0.25">
      <c r="BB3008" s="20"/>
    </row>
    <row r="3009" spans="54:54" x14ac:dyDescent="0.25">
      <c r="BB3009" s="20"/>
    </row>
    <row r="3010" spans="54:54" x14ac:dyDescent="0.25">
      <c r="BB3010" s="20"/>
    </row>
    <row r="3011" spans="54:54" x14ac:dyDescent="0.25">
      <c r="BB3011" s="20"/>
    </row>
    <row r="3012" spans="54:54" x14ac:dyDescent="0.25">
      <c r="BB3012" s="20"/>
    </row>
    <row r="3013" spans="54:54" x14ac:dyDescent="0.25">
      <c r="BB3013" s="20"/>
    </row>
    <row r="3014" spans="54:54" x14ac:dyDescent="0.25">
      <c r="BB3014" s="20"/>
    </row>
    <row r="3015" spans="54:54" x14ac:dyDescent="0.25">
      <c r="BB3015" s="20"/>
    </row>
    <row r="3016" spans="54:54" x14ac:dyDescent="0.25">
      <c r="BB3016" s="20"/>
    </row>
    <row r="3017" spans="54:54" x14ac:dyDescent="0.25">
      <c r="BB3017" s="20"/>
    </row>
    <row r="3018" spans="54:54" x14ac:dyDescent="0.25">
      <c r="BB3018" s="20"/>
    </row>
    <row r="3019" spans="54:54" x14ac:dyDescent="0.25">
      <c r="BB3019" s="20"/>
    </row>
    <row r="3020" spans="54:54" x14ac:dyDescent="0.25">
      <c r="BB3020" s="20"/>
    </row>
    <row r="3021" spans="54:54" x14ac:dyDescent="0.25">
      <c r="BB3021" s="20"/>
    </row>
    <row r="3022" spans="54:54" x14ac:dyDescent="0.25">
      <c r="BB3022" s="20"/>
    </row>
    <row r="3023" spans="54:54" x14ac:dyDescent="0.25">
      <c r="BB3023" s="20"/>
    </row>
    <row r="3024" spans="54:54" x14ac:dyDescent="0.25">
      <c r="BB3024" s="20"/>
    </row>
    <row r="3025" spans="54:54" x14ac:dyDescent="0.25">
      <c r="BB3025" s="20"/>
    </row>
    <row r="3026" spans="54:54" x14ac:dyDescent="0.25">
      <c r="BB3026" s="20"/>
    </row>
    <row r="3027" spans="54:54" x14ac:dyDescent="0.25">
      <c r="BB3027" s="20"/>
    </row>
    <row r="3028" spans="54:54" x14ac:dyDescent="0.25">
      <c r="BB3028" s="20"/>
    </row>
    <row r="3029" spans="54:54" x14ac:dyDescent="0.25">
      <c r="BB3029" s="20"/>
    </row>
    <row r="3030" spans="54:54" x14ac:dyDescent="0.25">
      <c r="BB3030" s="20"/>
    </row>
    <row r="3031" spans="54:54" x14ac:dyDescent="0.25">
      <c r="BB3031" s="20"/>
    </row>
    <row r="3032" spans="54:54" x14ac:dyDescent="0.25">
      <c r="BB3032" s="20"/>
    </row>
    <row r="3033" spans="54:54" x14ac:dyDescent="0.25">
      <c r="BB3033" s="20"/>
    </row>
    <row r="3034" spans="54:54" x14ac:dyDescent="0.25">
      <c r="BB3034" s="20"/>
    </row>
    <row r="3035" spans="54:54" x14ac:dyDescent="0.25">
      <c r="BB3035" s="20"/>
    </row>
    <row r="3036" spans="54:54" x14ac:dyDescent="0.25">
      <c r="BB3036" s="20"/>
    </row>
    <row r="3037" spans="54:54" x14ac:dyDescent="0.25">
      <c r="BB3037" s="20"/>
    </row>
    <row r="3038" spans="54:54" x14ac:dyDescent="0.25">
      <c r="BB3038" s="20"/>
    </row>
    <row r="3039" spans="54:54" x14ac:dyDescent="0.25">
      <c r="BB3039" s="20"/>
    </row>
    <row r="3040" spans="54:54" x14ac:dyDescent="0.25">
      <c r="BB3040" s="20"/>
    </row>
    <row r="3041" spans="54:54" x14ac:dyDescent="0.25">
      <c r="BB3041" s="20"/>
    </row>
    <row r="3042" spans="54:54" x14ac:dyDescent="0.25">
      <c r="BB3042" s="20"/>
    </row>
    <row r="3043" spans="54:54" x14ac:dyDescent="0.25">
      <c r="BB3043" s="20"/>
    </row>
    <row r="3044" spans="54:54" x14ac:dyDescent="0.25">
      <c r="BB3044" s="20"/>
    </row>
    <row r="3045" spans="54:54" x14ac:dyDescent="0.25">
      <c r="BB3045" s="20"/>
    </row>
    <row r="3046" spans="54:54" x14ac:dyDescent="0.25">
      <c r="BB3046" s="20"/>
    </row>
    <row r="3047" spans="54:54" x14ac:dyDescent="0.25">
      <c r="BB3047" s="20"/>
    </row>
    <row r="3048" spans="54:54" x14ac:dyDescent="0.25">
      <c r="BB3048" s="20"/>
    </row>
    <row r="3049" spans="54:54" x14ac:dyDescent="0.25">
      <c r="BB3049" s="20"/>
    </row>
    <row r="3050" spans="54:54" x14ac:dyDescent="0.25">
      <c r="BB3050" s="20"/>
    </row>
    <row r="3051" spans="54:54" x14ac:dyDescent="0.25">
      <c r="BB3051" s="20"/>
    </row>
    <row r="3052" spans="54:54" x14ac:dyDescent="0.25">
      <c r="BB3052" s="20"/>
    </row>
    <row r="3053" spans="54:54" x14ac:dyDescent="0.25">
      <c r="BB3053" s="20"/>
    </row>
    <row r="3054" spans="54:54" x14ac:dyDescent="0.25">
      <c r="BB3054" s="20"/>
    </row>
    <row r="3055" spans="54:54" x14ac:dyDescent="0.25">
      <c r="BB3055" s="20"/>
    </row>
    <row r="3056" spans="54:54" x14ac:dyDescent="0.25">
      <c r="BB3056" s="20"/>
    </row>
    <row r="3057" spans="54:54" x14ac:dyDescent="0.25">
      <c r="BB3057" s="20"/>
    </row>
    <row r="3058" spans="54:54" x14ac:dyDescent="0.25">
      <c r="BB3058" s="20"/>
    </row>
    <row r="3059" spans="54:54" x14ac:dyDescent="0.25">
      <c r="BB3059" s="20"/>
    </row>
    <row r="3060" spans="54:54" x14ac:dyDescent="0.25">
      <c r="BB3060" s="20"/>
    </row>
    <row r="3061" spans="54:54" x14ac:dyDescent="0.25">
      <c r="BB3061" s="20"/>
    </row>
    <row r="3062" spans="54:54" x14ac:dyDescent="0.25">
      <c r="BB3062" s="20"/>
    </row>
    <row r="3063" spans="54:54" x14ac:dyDescent="0.25">
      <c r="BB3063" s="20"/>
    </row>
    <row r="3064" spans="54:54" x14ac:dyDescent="0.25">
      <c r="BB3064" s="20"/>
    </row>
    <row r="3065" spans="54:54" x14ac:dyDescent="0.25">
      <c r="BB3065" s="20"/>
    </row>
    <row r="3066" spans="54:54" x14ac:dyDescent="0.25">
      <c r="BB3066" s="20"/>
    </row>
    <row r="3067" spans="54:54" x14ac:dyDescent="0.25">
      <c r="BB3067" s="20"/>
    </row>
    <row r="3068" spans="54:54" x14ac:dyDescent="0.25">
      <c r="BB3068" s="20"/>
    </row>
    <row r="3069" spans="54:54" x14ac:dyDescent="0.25">
      <c r="BB3069" s="20"/>
    </row>
    <row r="3070" spans="54:54" x14ac:dyDescent="0.25">
      <c r="BB3070" s="20"/>
    </row>
    <row r="3071" spans="54:54" x14ac:dyDescent="0.25">
      <c r="BB3071" s="20"/>
    </row>
    <row r="3072" spans="54:54" x14ac:dyDescent="0.25">
      <c r="BB3072" s="20"/>
    </row>
    <row r="3073" spans="54:54" x14ac:dyDescent="0.25">
      <c r="BB3073" s="20"/>
    </row>
    <row r="3074" spans="54:54" x14ac:dyDescent="0.25">
      <c r="BB3074" s="20"/>
    </row>
    <row r="3075" spans="54:54" x14ac:dyDescent="0.25">
      <c r="BB3075" s="20"/>
    </row>
    <row r="3076" spans="54:54" x14ac:dyDescent="0.25">
      <c r="BB3076" s="20"/>
    </row>
    <row r="3077" spans="54:54" x14ac:dyDescent="0.25">
      <c r="BB3077" s="20"/>
    </row>
    <row r="3078" spans="54:54" x14ac:dyDescent="0.25">
      <c r="BB3078" s="20"/>
    </row>
    <row r="3079" spans="54:54" x14ac:dyDescent="0.25">
      <c r="BB3079" s="20"/>
    </row>
    <row r="3080" spans="54:54" x14ac:dyDescent="0.25">
      <c r="BB3080" s="20"/>
    </row>
    <row r="3081" spans="54:54" x14ac:dyDescent="0.25">
      <c r="BB3081" s="20"/>
    </row>
    <row r="3082" spans="54:54" x14ac:dyDescent="0.25">
      <c r="BB3082" s="20"/>
    </row>
    <row r="3083" spans="54:54" x14ac:dyDescent="0.25">
      <c r="BB3083" s="20"/>
    </row>
    <row r="3084" spans="54:54" x14ac:dyDescent="0.25">
      <c r="BB3084" s="20"/>
    </row>
    <row r="3085" spans="54:54" x14ac:dyDescent="0.25">
      <c r="BB3085" s="20"/>
    </row>
    <row r="3086" spans="54:54" x14ac:dyDescent="0.25">
      <c r="BB3086" s="20"/>
    </row>
    <row r="3087" spans="54:54" x14ac:dyDescent="0.25">
      <c r="BB3087" s="20"/>
    </row>
    <row r="3088" spans="54:54" x14ac:dyDescent="0.25">
      <c r="BB3088" s="20"/>
    </row>
    <row r="3089" spans="54:54" x14ac:dyDescent="0.25">
      <c r="BB3089" s="20"/>
    </row>
    <row r="3090" spans="54:54" x14ac:dyDescent="0.25">
      <c r="BB3090" s="20"/>
    </row>
    <row r="3091" spans="54:54" x14ac:dyDescent="0.25">
      <c r="BB3091" s="20"/>
    </row>
    <row r="3092" spans="54:54" x14ac:dyDescent="0.25">
      <c r="BB3092" s="20"/>
    </row>
    <row r="3093" spans="54:54" x14ac:dyDescent="0.25">
      <c r="BB3093" s="20"/>
    </row>
    <row r="3094" spans="54:54" x14ac:dyDescent="0.25">
      <c r="BB3094" s="20"/>
    </row>
    <row r="3095" spans="54:54" x14ac:dyDescent="0.25">
      <c r="BB3095" s="20"/>
    </row>
    <row r="3096" spans="54:54" x14ac:dyDescent="0.25">
      <c r="BB3096" s="20"/>
    </row>
    <row r="3097" spans="54:54" x14ac:dyDescent="0.25">
      <c r="BB3097" s="20"/>
    </row>
    <row r="3098" spans="54:54" x14ac:dyDescent="0.25">
      <c r="BB3098" s="20"/>
    </row>
    <row r="3099" spans="54:54" x14ac:dyDescent="0.25">
      <c r="BB3099" s="20"/>
    </row>
    <row r="3100" spans="54:54" x14ac:dyDescent="0.25">
      <c r="BB3100" s="20"/>
    </row>
    <row r="3101" spans="54:54" x14ac:dyDescent="0.25">
      <c r="BB3101" s="20"/>
    </row>
    <row r="3102" spans="54:54" x14ac:dyDescent="0.25">
      <c r="BB3102" s="20"/>
    </row>
    <row r="3103" spans="54:54" x14ac:dyDescent="0.25">
      <c r="BB3103" s="20"/>
    </row>
    <row r="3104" spans="54:54" x14ac:dyDescent="0.25">
      <c r="BB3104" s="20"/>
    </row>
    <row r="3105" spans="35:54" x14ac:dyDescent="0.25">
      <c r="BB3105" s="20"/>
    </row>
    <row r="3106" spans="35:54" x14ac:dyDescent="0.25">
      <c r="BB3106" s="20"/>
    </row>
    <row r="3107" spans="35:54" x14ac:dyDescent="0.25">
      <c r="BB3107" s="20"/>
    </row>
    <row r="3108" spans="35:54" x14ac:dyDescent="0.25">
      <c r="BB3108" s="20"/>
    </row>
    <row r="3109" spans="35:54" x14ac:dyDescent="0.25">
      <c r="BB3109" s="20"/>
    </row>
    <row r="3110" spans="35:54" x14ac:dyDescent="0.25">
      <c r="BB3110" s="20"/>
    </row>
    <row r="3111" spans="35:54" x14ac:dyDescent="0.25">
      <c r="AI3111" s="9"/>
      <c r="BB3111" s="20"/>
    </row>
    <row r="3112" spans="35:54" x14ac:dyDescent="0.25">
      <c r="BB3112" s="20"/>
    </row>
    <row r="3113" spans="35:54" x14ac:dyDescent="0.25">
      <c r="BB3113" s="20"/>
    </row>
    <row r="3114" spans="35:54" x14ac:dyDescent="0.25">
      <c r="BB3114" s="20"/>
    </row>
    <row r="3115" spans="35:54" x14ac:dyDescent="0.25">
      <c r="BB3115" s="20"/>
    </row>
    <row r="3116" spans="35:54" x14ac:dyDescent="0.25">
      <c r="BB3116" s="20"/>
    </row>
    <row r="3117" spans="35:54" x14ac:dyDescent="0.25">
      <c r="BB3117" s="20"/>
    </row>
    <row r="3118" spans="35:54" x14ac:dyDescent="0.25">
      <c r="BB3118" s="20"/>
    </row>
    <row r="3119" spans="35:54" x14ac:dyDescent="0.25">
      <c r="BB3119" s="20"/>
    </row>
    <row r="3120" spans="35:54" x14ac:dyDescent="0.25">
      <c r="BB3120" s="20"/>
    </row>
    <row r="3121" spans="32:65" x14ac:dyDescent="0.25">
      <c r="BB3121" s="20"/>
    </row>
    <row r="3122" spans="32:65" x14ac:dyDescent="0.25">
      <c r="BB3122" s="20"/>
    </row>
    <row r="3123" spans="32:65" x14ac:dyDescent="0.25">
      <c r="BB3123" s="20"/>
    </row>
    <row r="3124" spans="32:65" x14ac:dyDescent="0.25">
      <c r="BB3124" s="20"/>
    </row>
    <row r="3125" spans="32:65" x14ac:dyDescent="0.25">
      <c r="BB3125" s="20"/>
    </row>
    <row r="3126" spans="32:65" x14ac:dyDescent="0.25">
      <c r="AF3126" s="1"/>
      <c r="BB3126" s="20"/>
      <c r="BE3126" s="1"/>
      <c r="BM3126" s="2"/>
    </row>
    <row r="3127" spans="32:65" x14ac:dyDescent="0.25">
      <c r="BB3127" s="20"/>
    </row>
    <row r="3128" spans="32:65" x14ac:dyDescent="0.25">
      <c r="BB3128" s="20"/>
    </row>
    <row r="3129" spans="32:65" x14ac:dyDescent="0.25">
      <c r="BB3129" s="20"/>
    </row>
    <row r="3130" spans="32:65" x14ac:dyDescent="0.25">
      <c r="BB3130" s="20"/>
    </row>
    <row r="3131" spans="32:65" x14ac:dyDescent="0.25">
      <c r="BB3131" s="20"/>
    </row>
    <row r="3132" spans="32:65" x14ac:dyDescent="0.25">
      <c r="BB3132" s="20"/>
    </row>
    <row r="3133" spans="32:65" x14ac:dyDescent="0.25">
      <c r="BB3133" s="20"/>
    </row>
    <row r="3134" spans="32:65" x14ac:dyDescent="0.25">
      <c r="BB3134" s="20"/>
    </row>
    <row r="3135" spans="32:65" x14ac:dyDescent="0.25">
      <c r="BB3135" s="20"/>
    </row>
    <row r="3136" spans="32:65" x14ac:dyDescent="0.25">
      <c r="BB3136" s="20"/>
    </row>
    <row r="3137" spans="54:54" x14ac:dyDescent="0.25">
      <c r="BB3137" s="20"/>
    </row>
    <row r="3138" spans="54:54" x14ac:dyDescent="0.25">
      <c r="BB3138" s="20"/>
    </row>
    <row r="3139" spans="54:54" x14ac:dyDescent="0.25">
      <c r="BB3139" s="20"/>
    </row>
    <row r="3140" spans="54:54" x14ac:dyDescent="0.25">
      <c r="BB3140" s="20"/>
    </row>
    <row r="3141" spans="54:54" x14ac:dyDescent="0.25">
      <c r="BB3141" s="20"/>
    </row>
    <row r="3142" spans="54:54" x14ac:dyDescent="0.25">
      <c r="BB3142" s="20"/>
    </row>
    <row r="3143" spans="54:54" x14ac:dyDescent="0.25">
      <c r="BB3143" s="20"/>
    </row>
    <row r="3144" spans="54:54" x14ac:dyDescent="0.25">
      <c r="BB3144" s="20"/>
    </row>
    <row r="3145" spans="54:54" x14ac:dyDescent="0.25">
      <c r="BB3145" s="20"/>
    </row>
    <row r="3146" spans="54:54" x14ac:dyDescent="0.25">
      <c r="BB3146" s="20"/>
    </row>
    <row r="3147" spans="54:54" x14ac:dyDescent="0.25">
      <c r="BB3147" s="20"/>
    </row>
    <row r="3148" spans="54:54" x14ac:dyDescent="0.25">
      <c r="BB3148" s="20"/>
    </row>
    <row r="3149" spans="54:54" x14ac:dyDescent="0.25">
      <c r="BB3149" s="20"/>
    </row>
    <row r="3150" spans="54:54" x14ac:dyDescent="0.25">
      <c r="BB3150" s="20"/>
    </row>
    <row r="3151" spans="54:54" x14ac:dyDescent="0.25">
      <c r="BB3151" s="20"/>
    </row>
    <row r="3152" spans="54:54" x14ac:dyDescent="0.25">
      <c r="BB3152" s="20"/>
    </row>
    <row r="3153" spans="54:54" x14ac:dyDescent="0.25">
      <c r="BB3153" s="20"/>
    </row>
    <row r="3154" spans="54:54" x14ac:dyDescent="0.25">
      <c r="BB3154" s="20"/>
    </row>
    <row r="3155" spans="54:54" x14ac:dyDescent="0.25">
      <c r="BB3155" s="20"/>
    </row>
    <row r="3156" spans="54:54" x14ac:dyDescent="0.25">
      <c r="BB3156" s="20"/>
    </row>
    <row r="3157" spans="54:54" x14ac:dyDescent="0.25">
      <c r="BB3157" s="20"/>
    </row>
    <row r="3158" spans="54:54" x14ac:dyDescent="0.25">
      <c r="BB3158" s="20"/>
    </row>
    <row r="3159" spans="54:54" x14ac:dyDescent="0.25">
      <c r="BB3159" s="20"/>
    </row>
    <row r="3160" spans="54:54" x14ac:dyDescent="0.25">
      <c r="BB3160" s="20"/>
    </row>
    <row r="3161" spans="54:54" x14ac:dyDescent="0.25">
      <c r="BB3161" s="20"/>
    </row>
    <row r="3162" spans="54:54" x14ac:dyDescent="0.25">
      <c r="BB3162" s="20"/>
    </row>
    <row r="3163" spans="54:54" x14ac:dyDescent="0.25">
      <c r="BB3163" s="20"/>
    </row>
    <row r="3164" spans="54:54" x14ac:dyDescent="0.25">
      <c r="BB3164" s="20"/>
    </row>
    <row r="3165" spans="54:54" x14ac:dyDescent="0.25">
      <c r="BB3165" s="20"/>
    </row>
    <row r="3166" spans="54:54" x14ac:dyDescent="0.25">
      <c r="BB3166" s="20"/>
    </row>
    <row r="3167" spans="54:54" x14ac:dyDescent="0.25">
      <c r="BB3167" s="20"/>
    </row>
    <row r="3168" spans="54:54" x14ac:dyDescent="0.25">
      <c r="BB3168" s="20"/>
    </row>
    <row r="3169" spans="54:54" x14ac:dyDescent="0.25">
      <c r="BB3169" s="20"/>
    </row>
    <row r="3170" spans="54:54" x14ac:dyDescent="0.25">
      <c r="BB3170" s="20"/>
    </row>
    <row r="3171" spans="54:54" x14ac:dyDescent="0.25">
      <c r="BB3171" s="20"/>
    </row>
    <row r="3172" spans="54:54" x14ac:dyDescent="0.25">
      <c r="BB3172" s="20"/>
    </row>
    <row r="3173" spans="54:54" x14ac:dyDescent="0.25">
      <c r="BB3173" s="20"/>
    </row>
    <row r="3174" spans="54:54" x14ac:dyDescent="0.25">
      <c r="BB3174" s="20"/>
    </row>
    <row r="3175" spans="54:54" x14ac:dyDescent="0.25">
      <c r="BB3175" s="20"/>
    </row>
    <row r="3176" spans="54:54" x14ac:dyDescent="0.25">
      <c r="BB3176" s="20"/>
    </row>
    <row r="3177" spans="54:54" x14ac:dyDescent="0.25">
      <c r="BB3177" s="20"/>
    </row>
    <row r="3178" spans="54:54" x14ac:dyDescent="0.25">
      <c r="BB3178" s="20"/>
    </row>
    <row r="3179" spans="54:54" x14ac:dyDescent="0.25">
      <c r="BB3179" s="20"/>
    </row>
    <row r="3180" spans="54:54" x14ac:dyDescent="0.25">
      <c r="BB3180" s="20"/>
    </row>
    <row r="3181" spans="54:54" x14ac:dyDescent="0.25">
      <c r="BB3181" s="20"/>
    </row>
    <row r="3182" spans="54:54" x14ac:dyDescent="0.25">
      <c r="BB3182" s="20"/>
    </row>
    <row r="3183" spans="54:54" x14ac:dyDescent="0.25">
      <c r="BB3183" s="20"/>
    </row>
    <row r="3184" spans="54:54" x14ac:dyDescent="0.25">
      <c r="BB3184" s="20"/>
    </row>
    <row r="3185" spans="54:54" x14ac:dyDescent="0.25">
      <c r="BB3185" s="20"/>
    </row>
    <row r="3186" spans="54:54" x14ac:dyDescent="0.25">
      <c r="BB3186" s="20"/>
    </row>
    <row r="3187" spans="54:54" x14ac:dyDescent="0.25">
      <c r="BB3187" s="20"/>
    </row>
    <row r="3188" spans="54:54" x14ac:dyDescent="0.25">
      <c r="BB3188" s="20"/>
    </row>
    <row r="3189" spans="54:54" x14ac:dyDescent="0.25">
      <c r="BB3189" s="20"/>
    </row>
    <row r="3190" spans="54:54" x14ac:dyDescent="0.25">
      <c r="BB3190" s="20"/>
    </row>
    <row r="3191" spans="54:54" x14ac:dyDescent="0.25">
      <c r="BB3191" s="20"/>
    </row>
    <row r="3192" spans="54:54" x14ac:dyDescent="0.25">
      <c r="BB3192" s="20"/>
    </row>
    <row r="3193" spans="54:54" x14ac:dyDescent="0.25">
      <c r="BB3193" s="20"/>
    </row>
    <row r="3194" spans="54:54" x14ac:dyDescent="0.25">
      <c r="BB3194" s="20"/>
    </row>
    <row r="3195" spans="54:54" x14ac:dyDescent="0.25">
      <c r="BB3195" s="20"/>
    </row>
    <row r="3196" spans="54:54" x14ac:dyDescent="0.25">
      <c r="BB3196" s="20"/>
    </row>
    <row r="3197" spans="54:54" x14ac:dyDescent="0.25">
      <c r="BB3197" s="20"/>
    </row>
    <row r="3198" spans="54:54" x14ac:dyDescent="0.25">
      <c r="BB3198" s="20"/>
    </row>
    <row r="3199" spans="54:54" x14ac:dyDescent="0.25">
      <c r="BB3199" s="20"/>
    </row>
    <row r="3200" spans="54:54" x14ac:dyDescent="0.25">
      <c r="BB3200" s="20"/>
    </row>
    <row r="3201" spans="11:54" x14ac:dyDescent="0.25">
      <c r="BB3201" s="20"/>
    </row>
    <row r="3202" spans="11:54" x14ac:dyDescent="0.25">
      <c r="BB3202" s="20"/>
    </row>
    <row r="3203" spans="11:54" x14ac:dyDescent="0.25">
      <c r="BB3203" s="20"/>
    </row>
    <row r="3204" spans="11:54" x14ac:dyDescent="0.25">
      <c r="BB3204" s="20"/>
    </row>
    <row r="3205" spans="11:54" x14ac:dyDescent="0.25">
      <c r="BB3205" s="20"/>
    </row>
    <row r="3206" spans="11:54" x14ac:dyDescent="0.25">
      <c r="BB3206" s="20"/>
    </row>
    <row r="3207" spans="11:54" x14ac:dyDescent="0.25">
      <c r="BB3207" s="20"/>
    </row>
    <row r="3208" spans="11:54" x14ac:dyDescent="0.25">
      <c r="BB3208" s="20"/>
    </row>
    <row r="3209" spans="11:54" x14ac:dyDescent="0.25">
      <c r="BB3209" s="20"/>
    </row>
    <row r="3210" spans="11:54" x14ac:dyDescent="0.25">
      <c r="BB3210" s="20"/>
    </row>
    <row r="3211" spans="11:54" x14ac:dyDescent="0.25">
      <c r="BB3211" s="20"/>
    </row>
    <row r="3212" spans="11:54" x14ac:dyDescent="0.25">
      <c r="BB3212" s="20"/>
    </row>
    <row r="3213" spans="11:54" x14ac:dyDescent="0.25">
      <c r="BB3213" s="20"/>
    </row>
    <row r="3214" spans="11:54" x14ac:dyDescent="0.25">
      <c r="BB3214" s="20"/>
    </row>
    <row r="3215" spans="11:54" x14ac:dyDescent="0.25">
      <c r="BB3215" s="20"/>
    </row>
    <row r="3216" spans="11:54" x14ac:dyDescent="0.25">
      <c r="K3216" s="3"/>
      <c r="BB3216" s="20"/>
    </row>
    <row r="3217" spans="11:54" x14ac:dyDescent="0.25">
      <c r="K3217" s="3"/>
      <c r="BB3217" s="20"/>
    </row>
    <row r="3218" spans="11:54" x14ac:dyDescent="0.25">
      <c r="K3218" s="3"/>
      <c r="BB3218" s="20"/>
    </row>
    <row r="3219" spans="11:54" x14ac:dyDescent="0.25">
      <c r="K3219" s="3"/>
      <c r="BB3219" s="20"/>
    </row>
    <row r="3220" spans="11:54" x14ac:dyDescent="0.25">
      <c r="K3220" s="3"/>
      <c r="BB3220" s="20"/>
    </row>
    <row r="3221" spans="11:54" x14ac:dyDescent="0.25">
      <c r="K3221" s="3"/>
      <c r="BB3221" s="20"/>
    </row>
    <row r="3222" spans="11:54" x14ac:dyDescent="0.25">
      <c r="K3222" s="3"/>
      <c r="BB3222" s="20"/>
    </row>
    <row r="3223" spans="11:54" x14ac:dyDescent="0.25">
      <c r="K3223" s="3"/>
      <c r="BB3223" s="20"/>
    </row>
    <row r="3224" spans="11:54" x14ac:dyDescent="0.25">
      <c r="K3224" s="3"/>
      <c r="BB3224" s="20"/>
    </row>
    <row r="3225" spans="11:54" x14ac:dyDescent="0.25">
      <c r="K3225" s="3"/>
      <c r="BB3225" s="20"/>
    </row>
    <row r="3226" spans="11:54" x14ac:dyDescent="0.25">
      <c r="K3226" s="3"/>
      <c r="BB3226" s="20"/>
    </row>
    <row r="3227" spans="11:54" x14ac:dyDescent="0.25">
      <c r="K3227" s="3"/>
      <c r="BB3227" s="20"/>
    </row>
    <row r="3228" spans="11:54" x14ac:dyDescent="0.25">
      <c r="K3228" s="3"/>
      <c r="BB3228" s="20"/>
    </row>
    <row r="3229" spans="11:54" x14ac:dyDescent="0.25">
      <c r="K3229" s="3"/>
      <c r="BB3229" s="20"/>
    </row>
    <row r="3230" spans="11:54" x14ac:dyDescent="0.25">
      <c r="K3230" s="3"/>
      <c r="BB3230" s="20"/>
    </row>
    <row r="3231" spans="11:54" x14ac:dyDescent="0.25">
      <c r="K3231" s="3"/>
      <c r="BB3231" s="20"/>
    </row>
    <row r="3232" spans="11:54" x14ac:dyDescent="0.25">
      <c r="K3232" s="3"/>
      <c r="BB3232" s="20"/>
    </row>
    <row r="3233" spans="11:54" x14ac:dyDescent="0.25">
      <c r="K3233" s="3"/>
      <c r="BB3233" s="20"/>
    </row>
    <row r="3234" spans="11:54" x14ac:dyDescent="0.25">
      <c r="K3234" s="3"/>
      <c r="BB3234" s="20"/>
    </row>
    <row r="3235" spans="11:54" x14ac:dyDescent="0.25">
      <c r="K3235" s="3"/>
      <c r="BB3235" s="20"/>
    </row>
    <row r="3236" spans="11:54" x14ac:dyDescent="0.25">
      <c r="K3236" s="3"/>
      <c r="BB3236" s="20"/>
    </row>
    <row r="3237" spans="11:54" x14ac:dyDescent="0.25">
      <c r="K3237" s="3"/>
      <c r="BB3237" s="20"/>
    </row>
    <row r="3238" spans="11:54" x14ac:dyDescent="0.25">
      <c r="K3238" s="3"/>
      <c r="BB3238" s="20"/>
    </row>
    <row r="3239" spans="11:54" x14ac:dyDescent="0.25">
      <c r="K3239" s="3"/>
      <c r="BB3239" s="20"/>
    </row>
    <row r="3240" spans="11:54" x14ac:dyDescent="0.25">
      <c r="K3240" s="3"/>
      <c r="BB3240" s="20"/>
    </row>
    <row r="3241" spans="11:54" x14ac:dyDescent="0.25">
      <c r="K3241" s="3"/>
      <c r="BB3241" s="20"/>
    </row>
    <row r="3242" spans="11:54" x14ac:dyDescent="0.25">
      <c r="K3242" s="3"/>
      <c r="BB3242" s="20"/>
    </row>
    <row r="3243" spans="11:54" x14ac:dyDescent="0.25">
      <c r="K3243" s="3"/>
      <c r="BB3243" s="20"/>
    </row>
    <row r="3244" spans="11:54" x14ac:dyDescent="0.25">
      <c r="K3244" s="3"/>
      <c r="BB3244" s="20"/>
    </row>
    <row r="3245" spans="11:54" x14ac:dyDescent="0.25">
      <c r="K3245" s="3"/>
      <c r="BB3245" s="20"/>
    </row>
    <row r="3246" spans="11:54" x14ac:dyDescent="0.25">
      <c r="K3246" s="3"/>
      <c r="BB3246" s="20"/>
    </row>
    <row r="3247" spans="11:54" x14ac:dyDescent="0.25">
      <c r="K3247" s="3"/>
      <c r="BB3247" s="20"/>
    </row>
    <row r="3248" spans="11:54" x14ac:dyDescent="0.25">
      <c r="BB3248" s="20"/>
    </row>
    <row r="3249" spans="11:54" x14ac:dyDescent="0.25">
      <c r="K3249" s="3"/>
      <c r="BB3249" s="20"/>
    </row>
    <row r="3250" spans="11:54" x14ac:dyDescent="0.25">
      <c r="K3250" s="3"/>
      <c r="BB3250" s="20"/>
    </row>
    <row r="3251" spans="11:54" x14ac:dyDescent="0.25">
      <c r="K3251" s="3"/>
      <c r="BB3251" s="20"/>
    </row>
    <row r="3252" spans="11:54" x14ac:dyDescent="0.25">
      <c r="K3252" s="3"/>
      <c r="BB3252" s="20"/>
    </row>
    <row r="3253" spans="11:54" x14ac:dyDescent="0.25">
      <c r="K3253" s="3"/>
      <c r="BB3253" s="20"/>
    </row>
    <row r="3254" spans="11:54" x14ac:dyDescent="0.25">
      <c r="K3254" s="3"/>
      <c r="BB3254" s="20"/>
    </row>
    <row r="3255" spans="11:54" x14ac:dyDescent="0.25">
      <c r="K3255" s="3"/>
      <c r="BB3255" s="20"/>
    </row>
    <row r="3256" spans="11:54" x14ac:dyDescent="0.25">
      <c r="BB3256" s="20"/>
    </row>
    <row r="3257" spans="11:54" x14ac:dyDescent="0.25">
      <c r="BB3257" s="20"/>
    </row>
    <row r="3258" spans="11:54" x14ac:dyDescent="0.25">
      <c r="BB3258" s="20"/>
    </row>
    <row r="3259" spans="11:54" x14ac:dyDescent="0.25">
      <c r="BB3259" s="20"/>
    </row>
    <row r="3260" spans="11:54" x14ac:dyDescent="0.25">
      <c r="BB3260" s="20"/>
    </row>
    <row r="3261" spans="11:54" x14ac:dyDescent="0.25">
      <c r="BB3261" s="20"/>
    </row>
    <row r="3262" spans="11:54" x14ac:dyDescent="0.25">
      <c r="BB3262" s="20"/>
    </row>
    <row r="3263" spans="11:54" x14ac:dyDescent="0.25">
      <c r="BB3263" s="20"/>
    </row>
    <row r="3264" spans="11:54" x14ac:dyDescent="0.25">
      <c r="BB3264" s="20"/>
    </row>
    <row r="3265" spans="54:54" x14ac:dyDescent="0.25">
      <c r="BB3265" s="20"/>
    </row>
    <row r="3266" spans="54:54" x14ac:dyDescent="0.25">
      <c r="BB3266" s="20"/>
    </row>
    <row r="3267" spans="54:54" x14ac:dyDescent="0.25">
      <c r="BB3267" s="20"/>
    </row>
    <row r="3268" spans="54:54" x14ac:dyDescent="0.25">
      <c r="BB3268" s="20"/>
    </row>
    <row r="3269" spans="54:54" x14ac:dyDescent="0.25">
      <c r="BB3269" s="20"/>
    </row>
    <row r="3270" spans="54:54" x14ac:dyDescent="0.25">
      <c r="BB3270" s="20"/>
    </row>
    <row r="3271" spans="54:54" x14ac:dyDescent="0.25">
      <c r="BB3271" s="20"/>
    </row>
    <row r="3272" spans="54:54" x14ac:dyDescent="0.25">
      <c r="BB3272" s="20"/>
    </row>
    <row r="3273" spans="54:54" x14ac:dyDescent="0.25">
      <c r="BB3273" s="20"/>
    </row>
    <row r="3274" spans="54:54" x14ac:dyDescent="0.25">
      <c r="BB3274" s="20"/>
    </row>
    <row r="3275" spans="54:54" x14ac:dyDescent="0.25">
      <c r="BB3275" s="20"/>
    </row>
    <row r="3276" spans="54:54" x14ac:dyDescent="0.25">
      <c r="BB3276" s="20"/>
    </row>
    <row r="3277" spans="54:54" x14ac:dyDescent="0.25">
      <c r="BB3277" s="20"/>
    </row>
    <row r="3278" spans="54:54" x14ac:dyDescent="0.25">
      <c r="BB3278" s="20"/>
    </row>
    <row r="3279" spans="54:54" x14ac:dyDescent="0.25">
      <c r="BB3279" s="20"/>
    </row>
    <row r="3280" spans="54:54" x14ac:dyDescent="0.25">
      <c r="BB3280" s="20"/>
    </row>
    <row r="3281" spans="54:54" x14ac:dyDescent="0.25">
      <c r="BB3281" s="20"/>
    </row>
    <row r="3282" spans="54:54" x14ac:dyDescent="0.25">
      <c r="BB3282" s="20"/>
    </row>
    <row r="3283" spans="54:54" x14ac:dyDescent="0.25">
      <c r="BB3283" s="20"/>
    </row>
    <row r="3284" spans="54:54" x14ac:dyDescent="0.25">
      <c r="BB3284" s="20"/>
    </row>
    <row r="3285" spans="54:54" x14ac:dyDescent="0.25">
      <c r="BB3285" s="20"/>
    </row>
    <row r="3286" spans="54:54" x14ac:dyDescent="0.25">
      <c r="BB3286" s="20"/>
    </row>
    <row r="3287" spans="54:54" x14ac:dyDescent="0.25">
      <c r="BB3287" s="20"/>
    </row>
    <row r="3288" spans="54:54" x14ac:dyDescent="0.25">
      <c r="BB3288" s="20"/>
    </row>
    <row r="3289" spans="54:54" x14ac:dyDescent="0.25">
      <c r="BB3289" s="20"/>
    </row>
    <row r="3290" spans="54:54" x14ac:dyDescent="0.25">
      <c r="BB3290" s="20"/>
    </row>
    <row r="3291" spans="54:54" x14ac:dyDescent="0.25">
      <c r="BB3291" s="20"/>
    </row>
    <row r="3292" spans="54:54" x14ac:dyDescent="0.25">
      <c r="BB3292" s="20"/>
    </row>
    <row r="3293" spans="54:54" x14ac:dyDescent="0.25">
      <c r="BB3293" s="20"/>
    </row>
    <row r="3294" spans="54:54" x14ac:dyDescent="0.25">
      <c r="BB3294" s="20"/>
    </row>
    <row r="3295" spans="54:54" x14ac:dyDescent="0.25">
      <c r="BB3295" s="20"/>
    </row>
    <row r="3296" spans="54:54" x14ac:dyDescent="0.25">
      <c r="BB3296" s="20"/>
    </row>
    <row r="3297" spans="54:54" x14ac:dyDescent="0.25">
      <c r="BB3297" s="20"/>
    </row>
    <row r="3298" spans="54:54" x14ac:dyDescent="0.25">
      <c r="BB3298" s="20"/>
    </row>
    <row r="3299" spans="54:54" x14ac:dyDescent="0.25">
      <c r="BB3299" s="20"/>
    </row>
    <row r="3300" spans="54:54" x14ac:dyDescent="0.25">
      <c r="BB3300" s="20"/>
    </row>
    <row r="3301" spans="54:54" x14ac:dyDescent="0.25">
      <c r="BB3301" s="20"/>
    </row>
    <row r="3302" spans="54:54" x14ac:dyDescent="0.25">
      <c r="BB3302" s="20"/>
    </row>
    <row r="3303" spans="54:54" x14ac:dyDescent="0.25">
      <c r="BB3303" s="20"/>
    </row>
    <row r="3304" spans="54:54" x14ac:dyDescent="0.25">
      <c r="BB3304" s="20"/>
    </row>
    <row r="3305" spans="54:54" x14ac:dyDescent="0.25">
      <c r="BB3305" s="20"/>
    </row>
    <row r="3306" spans="54:54" x14ac:dyDescent="0.25">
      <c r="BB3306" s="20"/>
    </row>
    <row r="3307" spans="54:54" x14ac:dyDescent="0.25">
      <c r="BB3307" s="20"/>
    </row>
    <row r="3308" spans="54:54" x14ac:dyDescent="0.25">
      <c r="BB3308" s="20"/>
    </row>
    <row r="3309" spans="54:54" x14ac:dyDescent="0.25">
      <c r="BB3309" s="20"/>
    </row>
    <row r="3310" spans="54:54" x14ac:dyDescent="0.25">
      <c r="BB3310" s="20"/>
    </row>
    <row r="3311" spans="54:54" x14ac:dyDescent="0.25">
      <c r="BB3311" s="20"/>
    </row>
    <row r="3312" spans="54:54" x14ac:dyDescent="0.25">
      <c r="BB3312" s="20"/>
    </row>
    <row r="3313" spans="54:54" x14ac:dyDescent="0.25">
      <c r="BB3313" s="20"/>
    </row>
    <row r="3314" spans="54:54" x14ac:dyDescent="0.25">
      <c r="BB3314" s="20"/>
    </row>
    <row r="3315" spans="54:54" x14ac:dyDescent="0.25">
      <c r="BB3315" s="20"/>
    </row>
    <row r="3316" spans="54:54" x14ac:dyDescent="0.25">
      <c r="BB3316" s="20"/>
    </row>
    <row r="3317" spans="54:54" x14ac:dyDescent="0.25">
      <c r="BB3317" s="20"/>
    </row>
    <row r="3318" spans="54:54" x14ac:dyDescent="0.25">
      <c r="BB3318" s="20"/>
    </row>
    <row r="3319" spans="54:54" x14ac:dyDescent="0.25">
      <c r="BB3319" s="20"/>
    </row>
    <row r="3320" spans="54:54" x14ac:dyDescent="0.25">
      <c r="BB3320" s="20"/>
    </row>
    <row r="3321" spans="54:54" x14ac:dyDescent="0.25">
      <c r="BB3321" s="20"/>
    </row>
    <row r="3322" spans="54:54" x14ac:dyDescent="0.25">
      <c r="BB3322" s="20"/>
    </row>
    <row r="3323" spans="54:54" x14ac:dyDescent="0.25">
      <c r="BB3323" s="20"/>
    </row>
    <row r="3324" spans="54:54" x14ac:dyDescent="0.25">
      <c r="BB3324" s="20"/>
    </row>
    <row r="3325" spans="54:54" x14ac:dyDescent="0.25">
      <c r="BB3325" s="20"/>
    </row>
    <row r="3326" spans="54:54" x14ac:dyDescent="0.25">
      <c r="BB3326" s="20"/>
    </row>
    <row r="3327" spans="54:54" x14ac:dyDescent="0.25">
      <c r="BB3327" s="20"/>
    </row>
    <row r="3328" spans="54:54" x14ac:dyDescent="0.25">
      <c r="BB3328" s="20"/>
    </row>
    <row r="3329" spans="54:54" x14ac:dyDescent="0.25">
      <c r="BB3329" s="20"/>
    </row>
    <row r="3330" spans="54:54" x14ac:dyDescent="0.25">
      <c r="BB3330" s="20"/>
    </row>
    <row r="3331" spans="54:54" x14ac:dyDescent="0.25">
      <c r="BB3331" s="20"/>
    </row>
    <row r="3332" spans="54:54" x14ac:dyDescent="0.25">
      <c r="BB3332" s="20"/>
    </row>
    <row r="3333" spans="54:54" x14ac:dyDescent="0.25">
      <c r="BB3333" s="20"/>
    </row>
    <row r="3334" spans="54:54" x14ac:dyDescent="0.25">
      <c r="BB3334" s="20"/>
    </row>
    <row r="3335" spans="54:54" x14ac:dyDescent="0.25">
      <c r="BB3335" s="20"/>
    </row>
    <row r="3336" spans="54:54" x14ac:dyDescent="0.25">
      <c r="BB3336" s="20"/>
    </row>
    <row r="3337" spans="54:54" x14ac:dyDescent="0.25">
      <c r="BB3337" s="20"/>
    </row>
    <row r="3338" spans="54:54" x14ac:dyDescent="0.25">
      <c r="BB3338" s="20"/>
    </row>
    <row r="3339" spans="54:54" x14ac:dyDescent="0.25">
      <c r="BB3339" s="20"/>
    </row>
    <row r="3340" spans="54:54" x14ac:dyDescent="0.25">
      <c r="BB3340" s="20"/>
    </row>
    <row r="3341" spans="54:54" x14ac:dyDescent="0.25">
      <c r="BB3341" s="20"/>
    </row>
    <row r="3342" spans="54:54" x14ac:dyDescent="0.25">
      <c r="BB3342" s="20"/>
    </row>
    <row r="3343" spans="54:54" x14ac:dyDescent="0.25">
      <c r="BB3343" s="20"/>
    </row>
    <row r="3344" spans="54:54" x14ac:dyDescent="0.25">
      <c r="BB3344" s="20"/>
    </row>
    <row r="3345" spans="54:54" x14ac:dyDescent="0.25">
      <c r="BB3345" s="20"/>
    </row>
    <row r="3346" spans="54:54" x14ac:dyDescent="0.25">
      <c r="BB3346" s="20"/>
    </row>
    <row r="3347" spans="54:54" x14ac:dyDescent="0.25">
      <c r="BB3347" s="20"/>
    </row>
    <row r="3348" spans="54:54" x14ac:dyDescent="0.25">
      <c r="BB3348" s="20"/>
    </row>
    <row r="3349" spans="54:54" x14ac:dyDescent="0.25">
      <c r="BB3349" s="20"/>
    </row>
    <row r="3350" spans="54:54" x14ac:dyDescent="0.25">
      <c r="BB3350" s="20"/>
    </row>
    <row r="3351" spans="54:54" x14ac:dyDescent="0.25">
      <c r="BB3351" s="20"/>
    </row>
    <row r="3352" spans="54:54" x14ac:dyDescent="0.25">
      <c r="BB3352" s="20"/>
    </row>
    <row r="3353" spans="54:54" x14ac:dyDescent="0.25">
      <c r="BB3353" s="20"/>
    </row>
    <row r="3354" spans="54:54" x14ac:dyDescent="0.25">
      <c r="BB3354" s="20"/>
    </row>
    <row r="3355" spans="54:54" x14ac:dyDescent="0.25">
      <c r="BB3355" s="20"/>
    </row>
    <row r="3356" spans="54:54" x14ac:dyDescent="0.25">
      <c r="BB3356" s="20"/>
    </row>
    <row r="3357" spans="54:54" x14ac:dyDescent="0.25">
      <c r="BB3357" s="20"/>
    </row>
    <row r="3358" spans="54:54" x14ac:dyDescent="0.25">
      <c r="BB3358" s="20"/>
    </row>
    <row r="3359" spans="54:54" x14ac:dyDescent="0.25">
      <c r="BB3359" s="20"/>
    </row>
    <row r="3360" spans="54:54" x14ac:dyDescent="0.25">
      <c r="BB3360" s="20"/>
    </row>
    <row r="3361" spans="54:54" x14ac:dyDescent="0.25">
      <c r="BB3361" s="20"/>
    </row>
    <row r="3362" spans="54:54" x14ac:dyDescent="0.25">
      <c r="BB3362" s="20"/>
    </row>
    <row r="3363" spans="54:54" x14ac:dyDescent="0.25">
      <c r="BB3363" s="20"/>
    </row>
    <row r="3364" spans="54:54" x14ac:dyDescent="0.25">
      <c r="BB3364" s="20"/>
    </row>
    <row r="3365" spans="54:54" x14ac:dyDescent="0.25">
      <c r="BB3365" s="20"/>
    </row>
    <row r="3366" spans="54:54" x14ac:dyDescent="0.25">
      <c r="BB3366" s="20"/>
    </row>
    <row r="3367" spans="54:54" x14ac:dyDescent="0.25">
      <c r="BB3367" s="20"/>
    </row>
    <row r="3368" spans="54:54" x14ac:dyDescent="0.25">
      <c r="BB3368" s="20"/>
    </row>
    <row r="3369" spans="54:54" x14ac:dyDescent="0.25">
      <c r="BB3369" s="20"/>
    </row>
    <row r="3370" spans="54:54" x14ac:dyDescent="0.25">
      <c r="BB3370" s="20"/>
    </row>
    <row r="3371" spans="54:54" x14ac:dyDescent="0.25">
      <c r="BB3371" s="20"/>
    </row>
    <row r="3372" spans="54:54" x14ac:dyDescent="0.25">
      <c r="BB3372" s="20"/>
    </row>
    <row r="3373" spans="54:54" x14ac:dyDescent="0.25">
      <c r="BB3373" s="20"/>
    </row>
    <row r="3374" spans="54:54" x14ac:dyDescent="0.25">
      <c r="BB3374" s="20"/>
    </row>
    <row r="3375" spans="54:54" x14ac:dyDescent="0.25">
      <c r="BB3375" s="20"/>
    </row>
    <row r="3376" spans="54:54" x14ac:dyDescent="0.25">
      <c r="BB3376" s="20"/>
    </row>
    <row r="3377" spans="54:54" x14ac:dyDescent="0.25">
      <c r="BB3377" s="20"/>
    </row>
    <row r="3378" spans="54:54" x14ac:dyDescent="0.25">
      <c r="BB3378" s="20"/>
    </row>
    <row r="3379" spans="54:54" x14ac:dyDescent="0.25">
      <c r="BB3379" s="20"/>
    </row>
    <row r="3380" spans="54:54" x14ac:dyDescent="0.25">
      <c r="BB3380" s="20"/>
    </row>
    <row r="3381" spans="54:54" x14ac:dyDescent="0.25">
      <c r="BB3381" s="20"/>
    </row>
    <row r="3382" spans="54:54" x14ac:dyDescent="0.25">
      <c r="BB3382" s="20"/>
    </row>
    <row r="3383" spans="54:54" x14ac:dyDescent="0.25">
      <c r="BB3383" s="20"/>
    </row>
    <row r="3384" spans="54:54" x14ac:dyDescent="0.25">
      <c r="BB3384" s="20"/>
    </row>
    <row r="3385" spans="54:54" x14ac:dyDescent="0.25">
      <c r="BB3385" s="20"/>
    </row>
    <row r="3386" spans="54:54" x14ac:dyDescent="0.25">
      <c r="BB3386" s="20"/>
    </row>
    <row r="3387" spans="54:54" x14ac:dyDescent="0.25">
      <c r="BB3387" s="20"/>
    </row>
    <row r="3388" spans="54:54" x14ac:dyDescent="0.25">
      <c r="BB3388" s="20"/>
    </row>
    <row r="3389" spans="54:54" x14ac:dyDescent="0.25">
      <c r="BB3389" s="20"/>
    </row>
    <row r="3390" spans="54:54" x14ac:dyDescent="0.25">
      <c r="BB3390" s="20"/>
    </row>
    <row r="3391" spans="54:54" x14ac:dyDescent="0.25">
      <c r="BB3391" s="20"/>
    </row>
    <row r="3392" spans="54:54" x14ac:dyDescent="0.25">
      <c r="BB3392" s="20"/>
    </row>
    <row r="3393" spans="54:54" x14ac:dyDescent="0.25">
      <c r="BB3393" s="20"/>
    </row>
    <row r="3394" spans="54:54" x14ac:dyDescent="0.25">
      <c r="BB3394" s="20"/>
    </row>
    <row r="3395" spans="54:54" x14ac:dyDescent="0.25">
      <c r="BB3395" s="20"/>
    </row>
    <row r="3396" spans="54:54" x14ac:dyDescent="0.25">
      <c r="BB3396" s="20"/>
    </row>
    <row r="3397" spans="54:54" x14ac:dyDescent="0.25">
      <c r="BB3397" s="20"/>
    </row>
    <row r="3398" spans="54:54" x14ac:dyDescent="0.25">
      <c r="BB3398" s="20"/>
    </row>
    <row r="3399" spans="54:54" x14ac:dyDescent="0.25">
      <c r="BB3399" s="20"/>
    </row>
    <row r="3400" spans="54:54" x14ac:dyDescent="0.25">
      <c r="BB3400" s="20"/>
    </row>
    <row r="3401" spans="54:54" x14ac:dyDescent="0.25">
      <c r="BB3401" s="20"/>
    </row>
    <row r="3402" spans="54:54" x14ac:dyDescent="0.25">
      <c r="BB3402" s="20"/>
    </row>
    <row r="3403" spans="54:54" x14ac:dyDescent="0.25">
      <c r="BB3403" s="20"/>
    </row>
    <row r="3404" spans="54:54" x14ac:dyDescent="0.25">
      <c r="BB3404" s="20"/>
    </row>
    <row r="3405" spans="54:54" x14ac:dyDescent="0.25">
      <c r="BB3405" s="20"/>
    </row>
    <row r="3406" spans="54:54" x14ac:dyDescent="0.25">
      <c r="BB3406" s="20"/>
    </row>
    <row r="3407" spans="54:54" x14ac:dyDescent="0.25">
      <c r="BB3407" s="20"/>
    </row>
    <row r="3408" spans="54:54" x14ac:dyDescent="0.25">
      <c r="BB3408" s="20"/>
    </row>
    <row r="3409" spans="54:54" x14ac:dyDescent="0.25">
      <c r="BB3409" s="20"/>
    </row>
    <row r="3410" spans="54:54" x14ac:dyDescent="0.25">
      <c r="BB3410" s="20"/>
    </row>
    <row r="3411" spans="54:54" x14ac:dyDescent="0.25">
      <c r="BB3411" s="20"/>
    </row>
    <row r="3412" spans="54:54" x14ac:dyDescent="0.25">
      <c r="BB3412" s="20"/>
    </row>
    <row r="3413" spans="54:54" x14ac:dyDescent="0.25">
      <c r="BB3413" s="20"/>
    </row>
    <row r="3414" spans="54:54" x14ac:dyDescent="0.25">
      <c r="BB3414" s="20"/>
    </row>
    <row r="3415" spans="54:54" x14ac:dyDescent="0.25">
      <c r="BB3415" s="20"/>
    </row>
    <row r="3416" spans="54:54" x14ac:dyDescent="0.25">
      <c r="BB3416" s="20"/>
    </row>
    <row r="3417" spans="54:54" x14ac:dyDescent="0.25">
      <c r="BB3417" s="20"/>
    </row>
    <row r="3418" spans="54:54" x14ac:dyDescent="0.25">
      <c r="BB3418" s="20"/>
    </row>
    <row r="3419" spans="54:54" x14ac:dyDescent="0.25">
      <c r="BB3419" s="20"/>
    </row>
    <row r="3420" spans="54:54" x14ac:dyDescent="0.25">
      <c r="BB3420" s="20"/>
    </row>
    <row r="3421" spans="54:54" x14ac:dyDescent="0.25">
      <c r="BB3421" s="20"/>
    </row>
    <row r="3422" spans="54:54" x14ac:dyDescent="0.25">
      <c r="BB3422" s="20"/>
    </row>
    <row r="3423" spans="54:54" x14ac:dyDescent="0.25">
      <c r="BB3423" s="20"/>
    </row>
    <row r="3424" spans="54:54" x14ac:dyDescent="0.25">
      <c r="BB3424" s="20"/>
    </row>
    <row r="3425" spans="54:54" x14ac:dyDescent="0.25">
      <c r="BB3425" s="20"/>
    </row>
    <row r="3426" spans="54:54" x14ac:dyDescent="0.25">
      <c r="BB3426" s="20"/>
    </row>
    <row r="3427" spans="54:54" x14ac:dyDescent="0.25">
      <c r="BB3427" s="20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2021-09-21T01:16:34Z</dcterms:created>
  <dcterms:modified xsi:type="dcterms:W3CDTF">2022-02-12T20:51:22Z</dcterms:modified>
</cp:coreProperties>
</file>